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ater Holding Capacity" sheetId="1" state="visible" r:id="rId2"/>
    <sheet name="Template" sheetId="2" state="visible" r:id="rId3"/>
    <sheet name="Experimental Info and Setup" sheetId="3" state="visible" r:id="rId4"/>
    <sheet name="7-24-13 Initial" sheetId="4" state="visible" r:id="rId5"/>
    <sheet name="7-24-13 Final" sheetId="5" state="visible" r:id="rId6"/>
    <sheet name="7-29-13 Final #2" sheetId="6" state="visible" r:id="rId7"/>
    <sheet name="7-30-13 Initial + cap" sheetId="7" state="visible" r:id="rId8"/>
    <sheet name="8-1-13 Final #1" sheetId="8" state="visible" r:id="rId9"/>
    <sheet name="8-5-13 final 1" sheetId="9" state="visible" r:id="rId10"/>
    <sheet name="8-5-13 initial" sheetId="10" state="visible" r:id="rId11"/>
    <sheet name="8-8-13 Final" sheetId="11" state="visible" r:id="rId12"/>
    <sheet name="Worksheet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<sst xmlns="http://schemas.openxmlformats.org/spreadsheetml/2006/main" count="777" uniqueCount="130">
  <si>
    <t xml:space="preserve">Container</t>
  </si>
  <si>
    <t xml:space="preserve">Empty Mass</t>
  </si>
  <si>
    <t xml:space="preserve">Measured Soil (g)</t>
  </si>
  <si>
    <t xml:space="preserve">Measured Sand (g)</t>
  </si>
  <si>
    <t xml:space="preserve">Treatment</t>
  </si>
  <si>
    <t xml:space="preserve">Total Soil+Sand (g)</t>
  </si>
  <si>
    <t xml:space="preserve">Wet Mass (g)</t>
  </si>
  <si>
    <t xml:space="preserve">Oven Dry Mass (g)</t>
  </si>
  <si>
    <t xml:space="preserve">Expected Total Mass (g)</t>
  </si>
  <si>
    <t xml:space="preserve">Measured Total Mass (g)</t>
  </si>
  <si>
    <t xml:space="preserve">H2O Holding Capacity (mL/g dry soil)</t>
  </si>
  <si>
    <t xml:space="preserve">TILL</t>
  </si>
  <si>
    <t xml:space="preserve">NO TILL</t>
  </si>
  <si>
    <t xml:space="preserve">NTC</t>
  </si>
  <si>
    <t xml:space="preserve">TREATMENT</t>
  </si>
  <si>
    <t xml:space="preserve">H2O HOLDING CAPACITY (mL/ g dry soil+sand)</t>
  </si>
  <si>
    <t xml:space="preserve">区・条件</t>
  </si>
  <si>
    <t xml:space="preserve">STD ppm</t>
  </si>
  <si>
    <t xml:space="preserve">year</t>
  </si>
  <si>
    <t xml:space="preserve">month</t>
  </si>
  <si>
    <t xml:space="preserve">day</t>
  </si>
  <si>
    <t xml:space="preserve">hh</t>
  </si>
  <si>
    <t xml:space="preserve">mm</t>
  </si>
  <si>
    <t xml:space="preserve">ss</t>
  </si>
  <si>
    <t xml:space="preserve">sample number</t>
  </si>
  <si>
    <t xml:space="preserve">CO2rt</t>
  </si>
  <si>
    <t xml:space="preserve">CO2hi</t>
  </si>
  <si>
    <t xml:space="preserve">CO2area</t>
  </si>
  <si>
    <t xml:space="preserve">右は計算領域</t>
  </si>
  <si>
    <t xml:space="preserve">CO2(ppm)初期標準</t>
  </si>
  <si>
    <t xml:space="preserve">ドリフト時計算</t>
  </si>
  <si>
    <t xml:space="preserve">絶対時間（ｈ）</t>
  </si>
  <si>
    <t xml:space="preserve">ドリフトstd factor</t>
  </si>
  <si>
    <t xml:space="preserve">CO2(ppm)</t>
  </si>
  <si>
    <r>
      <rPr>
        <sz val="11"/>
        <rFont val="ＭＳ Ｐゴシック"/>
        <family val="3"/>
        <charset val="128"/>
      </rPr>
      <t xml:space="preserve">CO2  0.</t>
    </r>
    <r>
      <rPr>
        <sz val="11"/>
        <color rgb="FF000000"/>
        <rFont val="Calibri"/>
        <family val="2"/>
        <charset val="1"/>
      </rPr>
      <t xml:space="preserve">9047</t>
    </r>
    <r>
      <rPr>
        <sz val="11"/>
        <rFont val="ＭＳ Ｐゴシック"/>
        <family val="3"/>
        <charset val="128"/>
      </rPr>
      <t xml:space="preserve">%</t>
    </r>
  </si>
  <si>
    <t xml:space="preserve">sample前</t>
  </si>
  <si>
    <r>
      <rPr>
        <sz val="11"/>
        <rFont val="ＭＳ Ｐゴシック"/>
        <family val="3"/>
        <charset val="128"/>
      </rPr>
      <t xml:space="preserve">C</t>
    </r>
    <r>
      <rPr>
        <sz val="11"/>
        <color rgb="FF000000"/>
        <rFont val="Calibri"/>
        <family val="2"/>
        <charset val="1"/>
      </rPr>
      <t xml:space="preserve">O</t>
    </r>
    <r>
      <rPr>
        <sz val="11"/>
        <rFont val="ＭＳ Ｐゴシック"/>
        <family val="3"/>
        <charset val="128"/>
      </rPr>
      <t xml:space="preserve">２</t>
    </r>
  </si>
  <si>
    <t xml:space="preserve">sample後</t>
  </si>
  <si>
    <t xml:space="preserve">標準パラメータ</t>
  </si>
  <si>
    <t xml:space="preserve">factor</t>
  </si>
  <si>
    <r>
      <rPr>
        <sz val="11"/>
        <rFont val="ＭＳ Ｐゴシック"/>
        <family val="3"/>
        <charset val="128"/>
      </rPr>
      <t xml:space="preserve">C</t>
    </r>
    <r>
      <rPr>
        <sz val="11"/>
        <color rgb="FF000000"/>
        <rFont val="Calibri"/>
        <family val="2"/>
        <charset val="1"/>
      </rPr>
      <t xml:space="preserve">O2</t>
    </r>
    <r>
      <rPr>
        <sz val="11"/>
        <rFont val="ＭＳ Ｐゴシック"/>
        <family val="3"/>
        <charset val="128"/>
      </rPr>
      <t xml:space="preserve">濃度</t>
    </r>
  </si>
  <si>
    <t xml:space="preserve">CO2</t>
  </si>
  <si>
    <t xml:space="preserve">ppm</t>
  </si>
  <si>
    <t xml:space="preserve">前</t>
  </si>
  <si>
    <t xml:space="preserve">後</t>
  </si>
  <si>
    <t xml:space="preserve">初期std利用</t>
  </si>
  <si>
    <t xml:space="preserve">ドリフト補正有</t>
  </si>
  <si>
    <t xml:space="preserve">15 deg</t>
  </si>
  <si>
    <t xml:space="preserve">25 deg</t>
  </si>
  <si>
    <t xml:space="preserve">Jar #</t>
  </si>
  <si>
    <t xml:space="preserve">Soil Type</t>
  </si>
  <si>
    <t xml:space="preserve">Temp (deg C)</t>
  </si>
  <si>
    <t xml:space="preserve">Replicate #</t>
  </si>
  <si>
    <t xml:space="preserve">Jar+Lid Mass (g)</t>
  </si>
  <si>
    <t xml:space="preserve">Soil Mass (g)</t>
  </si>
  <si>
    <t xml:space="preserve">Sand Mass (g)</t>
  </si>
  <si>
    <t xml:space="preserve">Total Dry Mass (g)</t>
  </si>
  <si>
    <t xml:space="preserve">H2O holding capacity (Ml/g)</t>
  </si>
  <si>
    <t xml:space="preserve">Water to make 60% H.Cap. (mL)</t>
  </si>
  <si>
    <t xml:space="preserve">Bacterial Inoculum (mL)</t>
  </si>
  <si>
    <t xml:space="preserve">Amoebal Inoculum (Ml)</t>
  </si>
  <si>
    <t xml:space="preserve">Sterile H2O [to add] </t>
  </si>
  <si>
    <t xml:space="preserve">Wet Mass (60% Cap.) expected</t>
  </si>
  <si>
    <t xml:space="preserve">Wet Mass Observed 7/22 before 15 deg</t>
  </si>
  <si>
    <t xml:space="preserve">moisture difference</t>
  </si>
  <si>
    <t xml:space="preserve">Expected soil+jar+lid mass</t>
  </si>
  <si>
    <t xml:space="preserve">Measured soil+jar+lid mass</t>
  </si>
  <si>
    <t xml:space="preserve">Minus this amt. of H2O</t>
  </si>
  <si>
    <t xml:space="preserve">amoeabe added 7/24</t>
  </si>
  <si>
    <t xml:space="preserve">water added 7/24</t>
  </si>
  <si>
    <t xml:space="preserve">Sterile H2O added 7/18</t>
  </si>
  <si>
    <t xml:space="preserve">Current Mass (7/19) (too high)</t>
  </si>
  <si>
    <t xml:space="preserve">Difference (need to lose)</t>
  </si>
  <si>
    <t xml:space="preserve">B+A</t>
  </si>
  <si>
    <t xml:space="preserve">y</t>
  </si>
  <si>
    <t xml:space="preserve">Initial N readings</t>
  </si>
  <si>
    <t xml:space="preserve">Community</t>
  </si>
  <si>
    <t xml:space="preserve">Jar</t>
  </si>
  <si>
    <t xml:space="preserve">Till</t>
  </si>
  <si>
    <t xml:space="preserve">Bac</t>
  </si>
  <si>
    <t xml:space="preserve">B</t>
  </si>
  <si>
    <t xml:space="preserve">Sterile</t>
  </si>
  <si>
    <t xml:space="preserve">need to weigh jars on Monday.  Hopefully they will have dried down in mass and the new amount can be added back Monday or Tuesday.</t>
  </si>
  <si>
    <t xml:space="preserve">NoTill</t>
  </si>
  <si>
    <t xml:space="preserve">S</t>
  </si>
  <si>
    <t xml:space="preserve">N</t>
  </si>
  <si>
    <t xml:space="preserve">Blank</t>
  </si>
  <si>
    <t xml:space="preserve">-</t>
  </si>
  <si>
    <t xml:space="preserve">Bl1</t>
  </si>
  <si>
    <t xml:space="preserve">Bl2</t>
  </si>
  <si>
    <t xml:space="preserve">Bl3</t>
  </si>
  <si>
    <t xml:space="preserve">NT CRUSH</t>
  </si>
  <si>
    <t xml:space="preserve">sum (mL)</t>
  </si>
  <si>
    <t xml:space="preserve">???!!!</t>
  </si>
  <si>
    <t xml:space="preserve">had to enter date as 8/32 for formulae in column S</t>
  </si>
  <si>
    <t xml:space="preserve">??? Check scroll!!!</t>
  </si>
  <si>
    <t xml:space="preserve">had to enter date as 8/36 for formulae in column S</t>
  </si>
  <si>
    <t xml:space="preserve">(bar groupings indicate capped periods)</t>
  </si>
  <si>
    <t xml:space="preserve">cumulative ppm</t>
  </si>
  <si>
    <t xml:space="preserve">rate ppm/hr</t>
  </si>
  <si>
    <t xml:space="preserve">cumulative ug CO2-C</t>
  </si>
  <si>
    <t xml:space="preserve">rate ug CO2-C / hr</t>
  </si>
  <si>
    <t xml:space="preserve">Increase in ppm</t>
  </si>
  <si>
    <t xml:space="preserve">time</t>
  </si>
  <si>
    <t xml:space="preserve">ppm/hr</t>
  </si>
  <si>
    <t xml:space="preserve">ppm/min</t>
  </si>
  <si>
    <t xml:space="preserve">ppm/min/g</t>
  </si>
  <si>
    <t xml:space="preserve">init.</t>
  </si>
  <si>
    <t xml:space="preserve">min</t>
  </si>
  <si>
    <t xml:space="preserve">jar</t>
  </si>
  <si>
    <t xml:space="preserve">7-24-13 A</t>
  </si>
  <si>
    <t xml:space="preserve">7-24-13 B</t>
  </si>
  <si>
    <t xml:space="preserve">7-29-2013</t>
  </si>
  <si>
    <t xml:space="preserve">7-30-13</t>
  </si>
  <si>
    <t xml:space="preserve">8-1-13</t>
  </si>
  <si>
    <t xml:space="preserve">8-5-13</t>
  </si>
  <si>
    <t xml:space="preserve">8-8-13</t>
  </si>
  <si>
    <t xml:space="preserve">8-13-13</t>
  </si>
  <si>
    <t xml:space="preserve">7/24</t>
  </si>
  <si>
    <t xml:space="preserve">7/29</t>
  </si>
  <si>
    <t xml:space="preserve">8/1</t>
  </si>
  <si>
    <t xml:space="preserve">8/5</t>
  </si>
  <si>
    <t xml:space="preserve">8/8</t>
  </si>
  <si>
    <t xml:space="preserve">8/13</t>
  </si>
  <si>
    <t xml:space="preserve">7-24 A to B</t>
  </si>
  <si>
    <t xml:space="preserve">7-24 A to 7-29</t>
  </si>
  <si>
    <t xml:space="preserve">7-30 to 8-1</t>
  </si>
  <si>
    <t xml:space="preserve">7-30 to 8-5</t>
  </si>
  <si>
    <t xml:space="preserve">8-5 to 8-8</t>
  </si>
  <si>
    <t xml:space="preserve">8-5 to 8-13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</si>
</sst>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_ "/>
    <numFmt numFmtId="166" formatCode="0.0_ "/>
    <numFmt numFmtId="167" formatCode="0.0000"/>
    <numFmt numFmtId="168" formatCode="M/D/YYYY"/>
    <numFmt numFmtId="169" formatCode="0.00000000000"/>
    <numFmt numFmtId="170" formatCode="0.0"/>
    <numFmt numFmtId="171" formatCode="D\-MMM"/>
    <numFmt numFmtId="172" formatCode="0.000000;[RED]0.00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ＭＳ Ｐゴシック"/>
      <family val="3"/>
      <charset val="128"/>
    </font>
    <font>
      <b val="true"/>
      <sz val="11"/>
      <name val="ＭＳ Ｐゴシック"/>
      <family val="3"/>
      <charset val="128"/>
    </font>
    <font>
      <b val="true"/>
      <sz val="11"/>
      <name val="ＭＳ Ｐゴシック"/>
      <family val="2"/>
      <charset val="1"/>
    </font>
    <font>
      <b val="true"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CCFFFF"/>
        <bgColor rgb="FFCCFFFF"/>
      </patternFill>
    </fill>
    <fill>
      <patternFill patternType="solid">
        <fgColor rgb="FFBDD7EE"/>
        <bgColor rgb="FF99CCFF"/>
      </patternFill>
    </fill>
    <fill>
      <patternFill patternType="solid">
        <fgColor rgb="FF00FFFF"/>
        <bgColor rgb="FF00FFFF"/>
      </patternFill>
    </fill>
    <fill>
      <patternFill patternType="solid">
        <fgColor rgb="FFC00000"/>
        <bgColor rgb="FF8000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4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3" xfId="2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3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6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4" fillId="0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7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5" borderId="2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6" borderId="2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2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4" fillId="0" borderId="2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7" borderId="2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1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1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4" fillId="0" borderId="1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7" borderId="1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6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45" wrapText="true" indent="0" shrinkToFit="false"/>
      <protection locked="true" hidden="false"/>
    </xf>
    <xf numFmtId="164" fontId="0" fillId="8" borderId="4" xfId="0" applyFont="true" applyBorder="true" applyAlignment="true" applyProtection="false">
      <alignment horizontal="general" vertical="bottom" textRotation="45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2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1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70" fontId="4" fillId="0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標準_分析シート書式集1" xfId="20" builtinId="53" customBuiltin="true"/>
  </cellStyles>
  <dxfs count="18"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1.xml"/><Relationship Id="rId16" Type="http://schemas.openxmlformats.org/officeDocument/2006/relationships/customXml" Target="../customXml/item2.xml"/><Relationship Id="rId1" Type="http://schemas.openxmlformats.org/officeDocument/2006/relationships/styles" Target="styles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F21" activeCellId="0" sqref="F2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46</v>
      </c>
      <c r="B2" s="0" t="n">
        <v>11.96</v>
      </c>
      <c r="C2" s="0" t="n">
        <v>0.999</v>
      </c>
      <c r="D2" s="0" t="n">
        <v>4</v>
      </c>
      <c r="E2" s="0" t="s">
        <v>11</v>
      </c>
      <c r="F2" s="0" t="n">
        <f aca="false">SUM(C2:D2)</f>
        <v>4.999</v>
      </c>
      <c r="G2" s="0" t="n">
        <v>18.701</v>
      </c>
      <c r="H2" s="0" t="n">
        <v>16.868</v>
      </c>
      <c r="I2" s="0" t="n">
        <f aca="false">SUM(F2,B2)</f>
        <v>16.959</v>
      </c>
      <c r="J2" s="0" t="n">
        <v>16.949</v>
      </c>
      <c r="K2" s="0" t="n">
        <f aca="false">((G2-H2)/F2)-0.082</f>
        <v>0.284673334666934</v>
      </c>
    </row>
    <row r="3" customFormat="false" ht="15" hidden="false" customHeight="false" outlineLevel="0" collapsed="false">
      <c r="A3" s="0" t="n">
        <v>69</v>
      </c>
      <c r="B3" s="0" t="n">
        <v>12.143</v>
      </c>
      <c r="C3" s="0" t="n">
        <v>0.985</v>
      </c>
      <c r="D3" s="0" t="n">
        <v>4</v>
      </c>
      <c r="E3" s="0" t="s">
        <v>11</v>
      </c>
      <c r="F3" s="0" t="n">
        <f aca="false">SUM(C3:D3)</f>
        <v>4.985</v>
      </c>
      <c r="G3" s="0" t="n">
        <v>18.826</v>
      </c>
      <c r="H3" s="0" t="n">
        <v>17.031</v>
      </c>
      <c r="I3" s="0" t="n">
        <f aca="false">SUM(F3,B3)</f>
        <v>17.128</v>
      </c>
      <c r="J3" s="0" t="n">
        <v>17.11</v>
      </c>
      <c r="K3" s="0" t="n">
        <f aca="false">((G3-H3)/F3)-0.082</f>
        <v>0.278080240722167</v>
      </c>
    </row>
    <row r="4" customFormat="false" ht="15" hidden="false" customHeight="false" outlineLevel="0" collapsed="false">
      <c r="A4" s="0" t="n">
        <v>78</v>
      </c>
      <c r="B4" s="0" t="n">
        <v>12.21</v>
      </c>
      <c r="C4" s="0" t="n">
        <v>1.015</v>
      </c>
      <c r="D4" s="0" t="n">
        <v>4.001</v>
      </c>
      <c r="E4" s="0" t="s">
        <v>11</v>
      </c>
      <c r="F4" s="0" t="n">
        <f aca="false">SUM(C4:D4)</f>
        <v>5.016</v>
      </c>
      <c r="G4" s="0" t="n">
        <v>18.889</v>
      </c>
      <c r="H4" s="0" t="n">
        <v>17.12</v>
      </c>
      <c r="I4" s="0" t="n">
        <f aca="false">SUM(F4,B4)</f>
        <v>17.226</v>
      </c>
      <c r="J4" s="0" t="n">
        <v>17.202</v>
      </c>
      <c r="K4" s="0" t="n">
        <f aca="false">((G4-H4)/F4)-0.082</f>
        <v>0.270671451355661</v>
      </c>
    </row>
    <row r="5" customFormat="false" ht="15" hidden="false" customHeight="false" outlineLevel="0" collapsed="false">
      <c r="A5" s="0" t="n">
        <v>83</v>
      </c>
      <c r="B5" s="0" t="n">
        <v>12.16</v>
      </c>
      <c r="C5" s="0" t="n">
        <v>2.005</v>
      </c>
      <c r="D5" s="0" t="n">
        <v>4.001</v>
      </c>
      <c r="E5" s="0" t="s">
        <v>12</v>
      </c>
      <c r="F5" s="0" t="n">
        <f aca="false">SUM(C5:D5)</f>
        <v>6.006</v>
      </c>
      <c r="G5" s="0" t="n">
        <v>19.163</v>
      </c>
      <c r="H5" s="0" t="n">
        <v>17.063</v>
      </c>
      <c r="I5" s="0" t="n">
        <f aca="false">SUM(F5,B5)</f>
        <v>18.166</v>
      </c>
      <c r="J5" s="0" t="n">
        <v>17.15</v>
      </c>
      <c r="K5" s="0" t="n">
        <f aca="false">((G5-H5)/F5)-0.082</f>
        <v>0.26765034965035</v>
      </c>
    </row>
    <row r="6" customFormat="false" ht="15" hidden="false" customHeight="false" outlineLevel="0" collapsed="false">
      <c r="A6" s="0" t="n">
        <v>99</v>
      </c>
      <c r="B6" s="0" t="n">
        <v>12.164</v>
      </c>
      <c r="C6" s="0" t="n">
        <v>0.999</v>
      </c>
      <c r="D6" s="0" t="n">
        <v>4</v>
      </c>
      <c r="E6" s="0" t="s">
        <v>12</v>
      </c>
      <c r="F6" s="0" t="n">
        <f aca="false">SUM(C6:D6)</f>
        <v>4.999</v>
      </c>
      <c r="G6" s="0" t="n">
        <v>19.077</v>
      </c>
      <c r="H6" s="0" t="n">
        <v>17.073</v>
      </c>
      <c r="I6" s="0" t="n">
        <f aca="false">SUM(F6,B6)</f>
        <v>17.163</v>
      </c>
      <c r="J6" s="0" t="n">
        <v>17.161</v>
      </c>
      <c r="K6" s="0" t="n">
        <f aca="false">((G6-H6)/F6)-0.082</f>
        <v>0.318880176035207</v>
      </c>
    </row>
    <row r="7" customFormat="false" ht="15" hidden="false" customHeight="false" outlineLevel="0" collapsed="false">
      <c r="A7" s="0" t="n">
        <v>190</v>
      </c>
      <c r="B7" s="0" t="n">
        <v>12.24</v>
      </c>
      <c r="C7" s="0" t="n">
        <v>0.999</v>
      </c>
      <c r="D7" s="0" t="n">
        <v>4.001</v>
      </c>
      <c r="E7" s="0" t="s">
        <v>12</v>
      </c>
      <c r="F7" s="0" t="n">
        <f aca="false">SUM(C7:D7)</f>
        <v>5</v>
      </c>
      <c r="G7" s="0" t="n">
        <v>19.454</v>
      </c>
      <c r="H7" s="0" t="n">
        <v>17.149</v>
      </c>
      <c r="I7" s="0" t="n">
        <f aca="false">SUM(F7,B7)</f>
        <v>17.24</v>
      </c>
      <c r="J7" s="0" t="n">
        <v>17.24</v>
      </c>
      <c r="K7" s="0" t="n">
        <f aca="false">((G7-H7)/F7)-0.082</f>
        <v>0.379</v>
      </c>
    </row>
    <row r="8" customFormat="false" ht="15" hidden="false" customHeight="false" outlineLevel="0" collapsed="false">
      <c r="A8" s="0" t="n">
        <v>202</v>
      </c>
      <c r="B8" s="0" t="n">
        <v>12.244</v>
      </c>
      <c r="C8" s="0" t="n">
        <v>1.002</v>
      </c>
      <c r="D8" s="0" t="n">
        <v>4</v>
      </c>
      <c r="E8" s="0" t="s">
        <v>13</v>
      </c>
      <c r="F8" s="0" t="n">
        <f aca="false">SUM(C8:D8)</f>
        <v>5.002</v>
      </c>
      <c r="G8" s="0" t="n">
        <v>19.279</v>
      </c>
      <c r="H8" s="0" t="n">
        <v>17.143</v>
      </c>
      <c r="I8" s="0" t="n">
        <f aca="false">SUM(F8,B8)</f>
        <v>17.246</v>
      </c>
      <c r="J8" s="0" t="n">
        <v>17.245</v>
      </c>
      <c r="K8" s="0" t="n">
        <f aca="false">((G8-H8)/F8)-0.082</f>
        <v>0.34502918832467</v>
      </c>
    </row>
    <row r="9" customFormat="false" ht="15" hidden="false" customHeight="false" outlineLevel="0" collapsed="false">
      <c r="A9" s="0" t="n">
        <v>102</v>
      </c>
      <c r="B9" s="0" t="n">
        <v>12.168</v>
      </c>
      <c r="C9" s="0" t="n">
        <v>1.002</v>
      </c>
      <c r="D9" s="0" t="n">
        <v>4.002</v>
      </c>
      <c r="E9" s="0" t="s">
        <v>13</v>
      </c>
      <c r="F9" s="0" t="n">
        <f aca="false">SUM(C9:D9)</f>
        <v>5.004</v>
      </c>
      <c r="G9" s="0" t="n">
        <v>19.169</v>
      </c>
      <c r="H9" s="0" t="n">
        <v>17.068</v>
      </c>
      <c r="I9" s="0" t="n">
        <f aca="false">SUM(F9,B9)</f>
        <v>17.172</v>
      </c>
      <c r="J9" s="0" t="n">
        <v>17.171</v>
      </c>
      <c r="K9" s="0" t="n">
        <f aca="false">((G9-H9)/F9)-0.082</f>
        <v>0.337864108713029</v>
      </c>
    </row>
    <row r="10" customFormat="false" ht="15" hidden="false" customHeight="false" outlineLevel="0" collapsed="false">
      <c r="A10" s="0" t="n">
        <v>143</v>
      </c>
      <c r="B10" s="0" t="n">
        <v>12.195</v>
      </c>
      <c r="C10" s="0" t="n">
        <v>1.001</v>
      </c>
      <c r="D10" s="0" t="n">
        <v>4.001</v>
      </c>
      <c r="E10" s="0" t="s">
        <v>13</v>
      </c>
      <c r="F10" s="0" t="n">
        <f aca="false">SUM(C10:D10)</f>
        <v>5.002</v>
      </c>
      <c r="G10" s="0" t="n">
        <v>19.228</v>
      </c>
      <c r="H10" s="0" t="n">
        <v>17.094</v>
      </c>
      <c r="I10" s="0" t="n">
        <f aca="false">SUM(F10,B10)</f>
        <v>17.197</v>
      </c>
      <c r="J10" s="0" t="n">
        <v>17.195</v>
      </c>
      <c r="K10" s="0" t="n">
        <f aca="false">((G10-H10)/F10)-0.082</f>
        <v>0.344629348260696</v>
      </c>
    </row>
    <row r="13" customFormat="false" ht="15" hidden="false" customHeight="false" outlineLevel="0" collapsed="false">
      <c r="A13" s="0" t="n">
        <v>86</v>
      </c>
      <c r="B13" s="0" t="n">
        <v>12.114</v>
      </c>
    </row>
    <row r="14" customFormat="false" ht="15" hidden="false" customHeight="false" outlineLevel="0" collapsed="false">
      <c r="A14" s="0" t="n">
        <v>174</v>
      </c>
      <c r="B14" s="0" t="n">
        <v>12.146</v>
      </c>
    </row>
    <row r="15" customFormat="false" ht="15" hidden="false" customHeight="false" outlineLevel="0" collapsed="false">
      <c r="A15" s="0" t="n">
        <v>87</v>
      </c>
      <c r="B15" s="0" t="n">
        <v>12.129</v>
      </c>
    </row>
    <row r="18" customFormat="false" ht="15" hidden="false" customHeight="false" outlineLevel="0" collapsed="false">
      <c r="E18" s="0" t="s">
        <v>14</v>
      </c>
      <c r="F18" s="0" t="s">
        <v>15</v>
      </c>
    </row>
    <row r="19" customFormat="false" ht="15" hidden="false" customHeight="false" outlineLevel="0" collapsed="false">
      <c r="E19" s="0" t="s">
        <v>11</v>
      </c>
      <c r="F19" s="0" t="n">
        <f aca="false">AVERAGE(K2:K4)</f>
        <v>0.277808342248254</v>
      </c>
    </row>
    <row r="20" customFormat="false" ht="15" hidden="false" customHeight="false" outlineLevel="0" collapsed="false">
      <c r="E20" s="0" t="s">
        <v>12</v>
      </c>
      <c r="F20" s="0" t="n">
        <f aca="false">AVERAGE(K5:K7)</f>
        <v>0.321843508561852</v>
      </c>
    </row>
    <row r="21" customFormat="false" ht="15" hidden="false" customHeight="false" outlineLevel="0" collapsed="false">
      <c r="E21" s="0" t="s">
        <v>13</v>
      </c>
      <c r="F21" s="0" t="n">
        <f aca="false">AVERAGE(K8:K10)</f>
        <v>0.342507548432798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6" zoomScaleNormal="66" zoomScalePageLayoutView="100" workbookViewId="0">
      <selection pane="topLeft" activeCell="U19" activeCellId="0" sqref="U19"/>
    </sheetView>
  </sheetViews>
  <sheetFormatPr defaultRowHeight="15"/>
  <cols>
    <col collapsed="false" hidden="false" max="1" min="1" style="1" width="7.49797570850202"/>
    <col collapsed="false" hidden="false" max="2" min="2" style="1" width="18.2105263157895"/>
    <col collapsed="false" hidden="false" max="3" min="3" style="1" width="9.4251012145749"/>
    <col collapsed="false" hidden="false" max="4" min="4" style="1" width="8.89068825910931"/>
    <col collapsed="false" hidden="false" max="5" min="5" style="1" width="6.31983805668016"/>
    <col collapsed="false" hidden="false" max="6" min="6" style="1" width="6.53441295546559"/>
    <col collapsed="false" hidden="false" max="11" min="7" style="1" width="4.92712550607287"/>
    <col collapsed="false" hidden="false" max="12" min="12" style="1" width="6.96356275303644"/>
    <col collapsed="false" hidden="false" max="14" min="13" style="1" width="8.46153846153846"/>
    <col collapsed="false" hidden="false" max="15" min="15" style="1" width="11.3562753036437"/>
    <col collapsed="false" hidden="false" max="17" min="16" style="1" width="9.10526315789474"/>
    <col collapsed="false" hidden="false" max="18" min="18" style="1" width="3.10526315789474"/>
    <col collapsed="false" hidden="false" max="19" min="19" style="1" width="9.10526315789474"/>
    <col collapsed="false" hidden="false" max="20" min="20" style="1" width="10.7125506072875"/>
    <col collapsed="false" hidden="false" max="21" min="21" style="1" width="11.1417004048583"/>
    <col collapsed="false" hidden="false" max="23" min="22" style="0" width="8.57085020242915"/>
    <col collapsed="false" hidden="false" max="24" min="24" style="0" width="12.2105263157895"/>
    <col collapsed="false" hidden="false" max="1025" min="25" style="0" width="8.57085020242915"/>
  </cols>
  <sheetData>
    <row r="1" customFormat="false" ht="15.75" hidden="false" customHeight="false" outlineLevel="0" collapsed="false">
      <c r="A1" s="2"/>
      <c r="B1" s="2" t="s">
        <v>16</v>
      </c>
      <c r="C1" s="2" t="s">
        <v>17</v>
      </c>
      <c r="D1" s="2"/>
      <c r="E1" s="2"/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3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X1" s="54" t="n">
        <v>41491</v>
      </c>
    </row>
    <row r="2" customFormat="false" ht="15" hidden="false" customHeight="false" outlineLevel="0" collapsed="false">
      <c r="A2" s="0"/>
      <c r="B2" s="4"/>
      <c r="C2" s="5" t="s">
        <v>34</v>
      </c>
      <c r="D2" s="1" t="s">
        <v>35</v>
      </c>
      <c r="E2" s="0"/>
      <c r="F2" s="6" t="n">
        <v>2013</v>
      </c>
      <c r="G2" s="6" t="n">
        <v>8</v>
      </c>
      <c r="H2" s="6" t="n">
        <v>36</v>
      </c>
      <c r="I2" s="6" t="n">
        <v>11</v>
      </c>
      <c r="J2" s="6" t="n">
        <v>50</v>
      </c>
      <c r="K2" s="6"/>
      <c r="L2" s="6"/>
      <c r="M2" s="6"/>
      <c r="N2" s="6"/>
      <c r="O2" s="6" t="n">
        <v>167928</v>
      </c>
      <c r="P2" s="0"/>
      <c r="Q2" s="0"/>
      <c r="R2" s="0"/>
      <c r="S2" s="1" t="n">
        <f aca="false">H2*24+I2+J2/60+K2/3600</f>
        <v>875.833333333333</v>
      </c>
      <c r="T2" s="0"/>
      <c r="U2" s="0"/>
      <c r="X2" s="0" t="s">
        <v>96</v>
      </c>
    </row>
    <row r="3" customFormat="false" ht="15" hidden="false" customHeight="false" outlineLevel="0" collapsed="false">
      <c r="A3" s="0"/>
      <c r="B3" s="7" t="s">
        <v>36</v>
      </c>
      <c r="C3" s="5" t="s">
        <v>34</v>
      </c>
      <c r="D3" s="1" t="s">
        <v>35</v>
      </c>
      <c r="E3" s="0"/>
      <c r="F3" s="6" t="n">
        <v>2013</v>
      </c>
      <c r="G3" s="6" t="n">
        <v>8</v>
      </c>
      <c r="H3" s="6" t="n">
        <v>36</v>
      </c>
      <c r="I3" s="6" t="n">
        <v>11</v>
      </c>
      <c r="J3" s="6" t="n">
        <v>51</v>
      </c>
      <c r="K3" s="6"/>
      <c r="L3" s="6"/>
      <c r="M3" s="6"/>
      <c r="N3" s="6"/>
      <c r="O3" s="6" t="n">
        <v>165763</v>
      </c>
      <c r="P3" s="0"/>
      <c r="Q3" s="0"/>
      <c r="R3" s="0"/>
      <c r="S3" s="1" t="n">
        <f aca="false">H3*24+I3+J3/60+K3/3600</f>
        <v>875.85</v>
      </c>
      <c r="T3" s="0"/>
      <c r="U3" s="0"/>
    </row>
    <row r="4" customFormat="false" ht="15" hidden="false" customHeight="false" outlineLevel="0" collapsed="false">
      <c r="A4" s="0"/>
      <c r="B4" s="4" t="n">
        <v>9047</v>
      </c>
      <c r="C4" s="5" t="s">
        <v>34</v>
      </c>
      <c r="D4" s="1" t="s">
        <v>35</v>
      </c>
      <c r="E4" s="0"/>
      <c r="F4" s="6" t="n">
        <v>2013</v>
      </c>
      <c r="G4" s="6" t="n">
        <v>8</v>
      </c>
      <c r="H4" s="6" t="n">
        <v>36</v>
      </c>
      <c r="I4" s="6" t="n">
        <v>11</v>
      </c>
      <c r="J4" s="6" t="n">
        <v>53</v>
      </c>
      <c r="K4" s="6"/>
      <c r="L4" s="6"/>
      <c r="M4" s="6"/>
      <c r="N4" s="6"/>
      <c r="O4" s="6" t="n">
        <v>168998</v>
      </c>
      <c r="P4" s="0"/>
      <c r="Q4" s="0"/>
      <c r="R4" s="0"/>
      <c r="S4" s="1" t="n">
        <f aca="false">H4*24+I4+J4/60+K4/3600</f>
        <v>875.883333333333</v>
      </c>
      <c r="T4" s="0"/>
      <c r="U4" s="0"/>
    </row>
    <row r="5" customFormat="false" ht="15" hidden="false" customHeight="false" outlineLevel="0" collapsed="false">
      <c r="A5" s="0"/>
      <c r="B5" s="4"/>
      <c r="C5" s="5" t="s">
        <v>34</v>
      </c>
      <c r="D5" s="1" t="s">
        <v>35</v>
      </c>
      <c r="E5" s="0"/>
      <c r="F5" s="6" t="n">
        <v>2013</v>
      </c>
      <c r="G5" s="6" t="n">
        <v>8</v>
      </c>
      <c r="H5" s="6" t="n">
        <v>36</v>
      </c>
      <c r="I5" s="6" t="n">
        <v>11</v>
      </c>
      <c r="J5" s="6" t="n">
        <v>54</v>
      </c>
      <c r="K5" s="6"/>
      <c r="L5" s="6"/>
      <c r="M5" s="6"/>
      <c r="N5" s="6"/>
      <c r="O5" s="6" t="n">
        <v>159896</v>
      </c>
      <c r="P5" s="0"/>
      <c r="Q5" s="0"/>
      <c r="R5" s="0"/>
      <c r="S5" s="1" t="n">
        <f aca="false">H5*24+I5+J5/60+K5/3600</f>
        <v>875.9</v>
      </c>
      <c r="T5" s="0"/>
      <c r="U5" s="0"/>
    </row>
    <row r="6" customFormat="false" ht="15" hidden="false" customHeight="false" outlineLevel="0" collapsed="false">
      <c r="A6" s="0"/>
      <c r="B6" s="4"/>
      <c r="C6" s="8"/>
      <c r="D6" s="9"/>
      <c r="E6" s="9"/>
      <c r="F6" s="6"/>
      <c r="G6" s="6"/>
      <c r="H6" s="6"/>
      <c r="I6" s="6"/>
      <c r="J6" s="6"/>
      <c r="K6" s="6"/>
      <c r="L6" s="6"/>
      <c r="M6" s="10"/>
      <c r="N6" s="10"/>
      <c r="O6" s="10"/>
      <c r="P6" s="9"/>
      <c r="Q6" s="9"/>
      <c r="R6" s="9"/>
      <c r="S6" s="9"/>
      <c r="T6" s="9"/>
      <c r="U6" s="9"/>
    </row>
    <row r="7" customFormat="false" ht="15" hidden="false" customHeight="false" outlineLevel="0" collapsed="false">
      <c r="A7" s="0"/>
      <c r="B7" s="4"/>
      <c r="C7" s="5" t="s">
        <v>34</v>
      </c>
      <c r="D7" s="1" t="s">
        <v>37</v>
      </c>
      <c r="E7" s="0"/>
      <c r="F7" s="6" t="n">
        <v>2013</v>
      </c>
      <c r="G7" s="6" t="n">
        <v>8</v>
      </c>
      <c r="H7" s="6" t="n">
        <v>36</v>
      </c>
      <c r="I7" s="6" t="n">
        <v>15</v>
      </c>
      <c r="J7" s="6" t="n">
        <v>8</v>
      </c>
      <c r="K7" s="6"/>
      <c r="L7" s="6"/>
      <c r="M7" s="6"/>
      <c r="N7" s="6"/>
      <c r="O7" s="6" t="n">
        <v>144442</v>
      </c>
      <c r="P7" s="0"/>
      <c r="Q7" s="0"/>
      <c r="R7" s="0"/>
      <c r="S7" s="1" t="n">
        <f aca="false">H7*24+I7+J7/60+K7/3600</f>
        <v>879.133333333333</v>
      </c>
      <c r="T7" s="0"/>
      <c r="U7" s="0"/>
    </row>
    <row r="8" customFormat="false" ht="15" hidden="false" customHeight="false" outlineLevel="0" collapsed="false">
      <c r="A8" s="0"/>
      <c r="B8" s="4"/>
      <c r="C8" s="5" t="s">
        <v>34</v>
      </c>
      <c r="D8" s="1" t="s">
        <v>37</v>
      </c>
      <c r="E8" s="0"/>
      <c r="F8" s="6" t="n">
        <v>2013</v>
      </c>
      <c r="G8" s="6" t="n">
        <v>8</v>
      </c>
      <c r="H8" s="6" t="n">
        <v>36</v>
      </c>
      <c r="I8" s="6" t="n">
        <v>15</v>
      </c>
      <c r="J8" s="6" t="n">
        <v>9</v>
      </c>
      <c r="K8" s="6"/>
      <c r="L8" s="6"/>
      <c r="M8" s="6"/>
      <c r="N8" s="6"/>
      <c r="O8" s="6" t="n">
        <v>137874</v>
      </c>
      <c r="P8" s="0"/>
      <c r="Q8" s="0"/>
      <c r="R8" s="0"/>
      <c r="S8" s="1" t="n">
        <f aca="false">H8*24+I8+J8/60+K8/3600</f>
        <v>879.15</v>
      </c>
      <c r="T8" s="0"/>
      <c r="U8" s="0"/>
    </row>
    <row r="9" customFormat="false" ht="15" hidden="false" customHeight="false" outlineLevel="0" collapsed="false">
      <c r="A9" s="0"/>
      <c r="B9" s="0"/>
      <c r="C9" s="5" t="s">
        <v>34</v>
      </c>
      <c r="D9" s="1" t="s">
        <v>37</v>
      </c>
      <c r="E9" s="0"/>
      <c r="F9" s="6" t="n">
        <v>2013</v>
      </c>
      <c r="G9" s="6" t="n">
        <v>8</v>
      </c>
      <c r="H9" s="6" t="n">
        <v>36</v>
      </c>
      <c r="I9" s="6" t="n">
        <v>15</v>
      </c>
      <c r="J9" s="6" t="n">
        <v>10</v>
      </c>
      <c r="K9" s="6"/>
      <c r="L9" s="6"/>
      <c r="M9" s="6"/>
      <c r="N9" s="6"/>
      <c r="O9" s="6" t="n">
        <v>113835</v>
      </c>
      <c r="P9" s="0"/>
      <c r="Q9" s="0"/>
      <c r="R9" s="0"/>
      <c r="S9" s="1" t="n">
        <f aca="false">H9*24+I9+J9/60+K9/3600</f>
        <v>879.166666666667</v>
      </c>
      <c r="T9" s="0"/>
      <c r="U9" s="0"/>
    </row>
    <row r="10" customFormat="false" ht="15" hidden="false" customHeight="false" outlineLevel="0" collapsed="false">
      <c r="A10" s="0"/>
      <c r="B10" s="4"/>
      <c r="C10" s="5" t="s">
        <v>34</v>
      </c>
      <c r="D10" s="1" t="s">
        <v>37</v>
      </c>
      <c r="E10" s="0"/>
      <c r="F10" s="6" t="n">
        <v>2013</v>
      </c>
      <c r="G10" s="6" t="n">
        <v>8</v>
      </c>
      <c r="H10" s="6" t="n">
        <v>36</v>
      </c>
      <c r="I10" s="6" t="n">
        <v>15</v>
      </c>
      <c r="J10" s="6" t="n">
        <v>11</v>
      </c>
      <c r="K10" s="6"/>
      <c r="L10" s="6"/>
      <c r="M10" s="6"/>
      <c r="N10" s="6"/>
      <c r="O10" s="6" t="n">
        <v>136650</v>
      </c>
      <c r="P10" s="0"/>
      <c r="Q10" s="0"/>
      <c r="R10" s="0"/>
      <c r="S10" s="1" t="n">
        <f aca="false">H10*24+I10+J10/60+K10/3600</f>
        <v>879.183333333333</v>
      </c>
      <c r="T10" s="0"/>
      <c r="U10" s="0"/>
    </row>
    <row r="11" customFormat="false" ht="15" hidden="false" customHeight="false" outlineLevel="0" collapsed="false">
      <c r="A11" s="0"/>
      <c r="B11" s="4"/>
      <c r="C11" s="5"/>
      <c r="D11" s="0"/>
      <c r="E11" s="0"/>
      <c r="F11" s="6" t="n">
        <v>2013</v>
      </c>
      <c r="G11" s="6" t="n">
        <v>8</v>
      </c>
      <c r="H11" s="6" t="n">
        <v>36</v>
      </c>
      <c r="I11" s="6" t="n">
        <v>15</v>
      </c>
      <c r="J11" s="6" t="n">
        <v>12</v>
      </c>
      <c r="K11" s="6"/>
      <c r="L11" s="6"/>
      <c r="M11" s="6"/>
      <c r="N11" s="6"/>
      <c r="O11" s="6" t="n">
        <v>134803</v>
      </c>
      <c r="P11" s="0"/>
      <c r="Q11" s="0"/>
      <c r="R11" s="0"/>
      <c r="S11" s="1" t="n">
        <f aca="false">H11*24+I11+J11/60+K11/3600</f>
        <v>879.2</v>
      </c>
      <c r="T11" s="0"/>
      <c r="U11" s="0"/>
    </row>
    <row r="12" customFormat="false" ht="15" hidden="false" customHeight="false" outlineLevel="0" collapsed="false">
      <c r="A12" s="11"/>
      <c r="B12" s="12"/>
      <c r="C12" s="12"/>
      <c r="D12" s="11"/>
      <c r="E12" s="11"/>
      <c r="F12" s="13"/>
      <c r="G12" s="13"/>
      <c r="H12" s="13"/>
      <c r="I12" s="13"/>
      <c r="J12" s="13"/>
      <c r="K12" s="13"/>
      <c r="L12" s="6"/>
      <c r="M12" s="13"/>
      <c r="N12" s="13"/>
      <c r="O12" s="13"/>
      <c r="P12" s="11"/>
      <c r="Q12" s="11"/>
      <c r="R12" s="11"/>
      <c r="S12" s="0"/>
      <c r="T12" s="0"/>
      <c r="U12" s="11"/>
    </row>
    <row r="13" customFormat="false" ht="15" hidden="false" customHeight="false" outlineLevel="0" collapsed="false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customFormat="false" ht="15" hidden="false" customHeight="false" outlineLevel="0" collapsed="false">
      <c r="A14" s="12"/>
      <c r="B14" s="12" t="s">
        <v>38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 t="s">
        <v>39</v>
      </c>
      <c r="R14" s="12"/>
      <c r="S14" s="12"/>
      <c r="T14" s="12"/>
      <c r="U14" s="12"/>
    </row>
    <row r="15" customFormat="false" ht="15" hidden="false" customHeight="false" outlineLevel="0" collapsed="false">
      <c r="A15" s="12"/>
      <c r="B15" s="12"/>
      <c r="C15" s="14" t="s">
        <v>40</v>
      </c>
      <c r="D15" s="12" t="s">
        <v>41</v>
      </c>
      <c r="E15" s="12"/>
      <c r="F15" s="1" t="n">
        <v>9047</v>
      </c>
      <c r="G15" s="12" t="s">
        <v>42</v>
      </c>
      <c r="H15" s="12" t="s">
        <v>43</v>
      </c>
      <c r="I15" s="12"/>
      <c r="J15" s="12"/>
      <c r="K15" s="12"/>
      <c r="L15" s="12"/>
      <c r="M15" s="12" t="e">
        <f aca="false">AVERAGE(M2:M6)</f>
        <v>#DIV/0!</v>
      </c>
      <c r="N15" s="12" t="e">
        <f aca="false">AVERAGE(N2:N6)</f>
        <v>#DIV/0!</v>
      </c>
      <c r="O15" s="12" t="n">
        <f aca="false">AVERAGE(O2:O6)</f>
        <v>165646.25</v>
      </c>
      <c r="P15" s="12"/>
      <c r="Q15" s="15" t="n">
        <f aca="false">F15/O15</f>
        <v>0.054616388840677</v>
      </c>
      <c r="R15" s="12"/>
      <c r="S15" s="12" t="n">
        <f aca="false">AVERAGE(S2:S6)</f>
        <v>875.866666666667</v>
      </c>
      <c r="T15" s="12"/>
      <c r="U15" s="12"/>
    </row>
    <row r="16" customFormat="false" ht="15" hidden="false" customHeight="false" outlineLevel="0" collapsed="false">
      <c r="A16" s="12"/>
      <c r="B16" s="12"/>
      <c r="C16" s="12"/>
      <c r="D16" s="12"/>
      <c r="E16" s="12"/>
      <c r="F16" s="12"/>
      <c r="G16" s="12"/>
      <c r="H16" s="11" t="s">
        <v>44</v>
      </c>
      <c r="I16" s="12"/>
      <c r="J16" s="12"/>
      <c r="K16" s="12"/>
      <c r="L16" s="12"/>
      <c r="M16" s="12" t="e">
        <f aca="false">AVERAGE(M7:M11)</f>
        <v>#DIV/0!</v>
      </c>
      <c r="N16" s="12" t="e">
        <f aca="false">AVERAGE(N7:N11)</f>
        <v>#DIV/0!</v>
      </c>
      <c r="O16" s="12" t="n">
        <f aca="false">AVERAGE(O7:O11)</f>
        <v>133520.8</v>
      </c>
      <c r="P16" s="12"/>
      <c r="Q16" s="12" t="n">
        <f aca="false">F15/O16</f>
        <v>0.0677572333299381</v>
      </c>
      <c r="R16" s="12"/>
      <c r="S16" s="12" t="n">
        <f aca="false">AVERAGE(S7:S11)</f>
        <v>879.166666666667</v>
      </c>
      <c r="T16" s="12"/>
      <c r="U16" s="1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customFormat="false" ht="15.75" hidden="false" customHeight="false" outlineLevel="0" collapsed="false">
      <c r="A18" s="16"/>
      <c r="B18" s="17"/>
      <c r="C18" s="17"/>
      <c r="D18" s="18"/>
      <c r="E18" s="1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 t="s">
        <v>45</v>
      </c>
      <c r="R18" s="17"/>
      <c r="S18" s="17"/>
      <c r="T18" s="17"/>
      <c r="U18" s="17" t="s">
        <v>46</v>
      </c>
    </row>
    <row r="19" customFormat="false" ht="15" hidden="false" customHeight="false" outlineLevel="0" collapsed="false">
      <c r="A19" s="0"/>
      <c r="B19" s="19" t="s">
        <v>47</v>
      </c>
      <c r="C19" s="0" t="n">
        <v>1</v>
      </c>
      <c r="D19" s="20"/>
      <c r="E19" s="20"/>
      <c r="F19" s="6" t="n">
        <v>2013</v>
      </c>
      <c r="G19" s="6" t="n">
        <v>8</v>
      </c>
      <c r="H19" s="6" t="n">
        <v>36</v>
      </c>
      <c r="I19" s="6" t="n">
        <v>13</v>
      </c>
      <c r="J19" s="6" t="n">
        <v>52</v>
      </c>
      <c r="K19" s="6"/>
      <c r="L19" s="6"/>
      <c r="M19" s="6"/>
      <c r="N19" s="6"/>
      <c r="O19" s="6" t="n">
        <v>19955</v>
      </c>
      <c r="P19" s="4"/>
      <c r="Q19" s="21" t="n">
        <f aca="false">O19*$Q$15</f>
        <v>1089.87003931571</v>
      </c>
      <c r="R19" s="22"/>
      <c r="S19" s="4" t="n">
        <f aca="false">H19*24+I19+J19/60+K19/3600</f>
        <v>877.866666666667</v>
      </c>
      <c r="T19" s="23" t="n">
        <f aca="false">Q15+(Q16-Q15)*(S19-S15)/(S16-S15)</f>
        <v>0.0625805370159869</v>
      </c>
      <c r="U19" s="24" t="n">
        <f aca="false">O19*T19</f>
        <v>1248.79461615402</v>
      </c>
    </row>
    <row r="20" customFormat="false" ht="15" hidden="false" customHeight="false" outlineLevel="0" collapsed="false">
      <c r="A20" s="25"/>
      <c r="B20" s="26"/>
      <c r="C20" s="0" t="n">
        <v>2</v>
      </c>
      <c r="D20" s="20"/>
      <c r="E20" s="20"/>
      <c r="F20" s="6" t="n">
        <v>2013</v>
      </c>
      <c r="G20" s="6" t="n">
        <v>8</v>
      </c>
      <c r="H20" s="6" t="n">
        <v>36</v>
      </c>
      <c r="I20" s="6" t="n">
        <v>13</v>
      </c>
      <c r="J20" s="6" t="n">
        <v>55</v>
      </c>
      <c r="K20" s="6"/>
      <c r="L20" s="6"/>
      <c r="M20" s="6"/>
      <c r="N20" s="6"/>
      <c r="O20" s="6" t="n">
        <v>12893</v>
      </c>
      <c r="P20" s="4"/>
      <c r="Q20" s="21" t="n">
        <f aca="false">O20*$Q$15</f>
        <v>704.169101322849</v>
      </c>
      <c r="R20" s="22"/>
      <c r="S20" s="4" t="n">
        <f aca="false">H20*24+I20+J20/60+K20/3600</f>
        <v>877.916666666667</v>
      </c>
      <c r="T20" s="23" t="n">
        <f aca="false">Q15+(Q16-Q15)*(S20-S15)/(S16-S15)</f>
        <v>0.0627796407203695</v>
      </c>
      <c r="U20" s="24" t="n">
        <f aca="false">O20*T20</f>
        <v>809.417907807723</v>
      </c>
    </row>
    <row r="21" customFormat="false" ht="15" hidden="false" customHeight="false" outlineLevel="0" collapsed="false">
      <c r="A21" s="25"/>
      <c r="B21" s="26"/>
      <c r="C21" s="0" t="n">
        <v>3</v>
      </c>
      <c r="D21" s="20"/>
      <c r="E21" s="20"/>
      <c r="F21" s="6" t="n">
        <v>2013</v>
      </c>
      <c r="G21" s="6" t="n">
        <v>8</v>
      </c>
      <c r="H21" s="6" t="n">
        <v>36</v>
      </c>
      <c r="I21" s="6" t="n">
        <v>13</v>
      </c>
      <c r="J21" s="6" t="n">
        <v>58</v>
      </c>
      <c r="K21" s="6"/>
      <c r="L21" s="6"/>
      <c r="M21" s="6"/>
      <c r="N21" s="6"/>
      <c r="O21" s="6" t="n">
        <v>19326</v>
      </c>
      <c r="P21" s="4"/>
      <c r="Q21" s="21" t="n">
        <f aca="false">O21*$Q$15</f>
        <v>1055.51633073492</v>
      </c>
      <c r="R21" s="22"/>
      <c r="S21" s="4" t="n">
        <f aca="false">H21*24+I21+J21/60+K21/3600</f>
        <v>877.966666666667</v>
      </c>
      <c r="T21" s="23" t="n">
        <f aca="false">Q15+(Q16-Q15)*(S21-S15)/(S16-S15)</f>
        <v>0.0629787444247525</v>
      </c>
      <c r="U21" s="24" t="n">
        <f aca="false">O21*T21</f>
        <v>1217.12721475277</v>
      </c>
    </row>
    <row r="22" customFormat="false" ht="15" hidden="false" customHeight="false" outlineLevel="0" collapsed="false">
      <c r="A22" s="25"/>
      <c r="B22" s="27"/>
      <c r="C22" s="0" t="n">
        <v>4</v>
      </c>
      <c r="D22" s="20"/>
      <c r="E22" s="20"/>
      <c r="F22" s="6" t="n">
        <v>2013</v>
      </c>
      <c r="G22" s="6" t="n">
        <v>8</v>
      </c>
      <c r="H22" s="6" t="n">
        <v>36</v>
      </c>
      <c r="I22" s="6" t="n">
        <v>13</v>
      </c>
      <c r="J22" s="6" t="n">
        <v>59</v>
      </c>
      <c r="K22" s="6"/>
      <c r="L22" s="6"/>
      <c r="M22" s="6"/>
      <c r="N22" s="6"/>
      <c r="O22" s="6" t="n">
        <v>24432</v>
      </c>
      <c r="P22" s="4"/>
      <c r="Q22" s="21" t="n">
        <f aca="false">O22*$Q$15</f>
        <v>1334.38761215542</v>
      </c>
      <c r="R22" s="22"/>
      <c r="S22" s="4" t="n">
        <f aca="false">H22*24+I22+J22/60+K22/3600</f>
        <v>877.983333333333</v>
      </c>
      <c r="T22" s="23" t="n">
        <f aca="false">Q15+(Q16-Q15)*(S22-S15)/(S16-S15)</f>
        <v>0.0630451123262133</v>
      </c>
      <c r="U22" s="24" t="n">
        <f aca="false">O22*T22</f>
        <v>1540.31818435404</v>
      </c>
    </row>
    <row r="23" customFormat="false" ht="15" hidden="false" customHeight="false" outlineLevel="0" collapsed="false">
      <c r="A23" s="25"/>
      <c r="B23" s="26"/>
      <c r="C23" s="0" t="n">
        <v>5</v>
      </c>
      <c r="D23" s="20"/>
      <c r="E23" s="20"/>
      <c r="F23" s="6" t="n">
        <v>2013</v>
      </c>
      <c r="G23" s="6" t="n">
        <v>8</v>
      </c>
      <c r="H23" s="6" t="n">
        <v>36</v>
      </c>
      <c r="I23" s="6" t="n">
        <v>14</v>
      </c>
      <c r="J23" s="6" t="n">
        <v>2</v>
      </c>
      <c r="K23" s="6"/>
      <c r="L23" s="6"/>
      <c r="M23" s="6"/>
      <c r="N23" s="6"/>
      <c r="O23" s="6" t="n">
        <v>16294</v>
      </c>
      <c r="P23" s="4"/>
      <c r="Q23" s="21" t="n">
        <f aca="false">O23*$Q$15</f>
        <v>889.919439769992</v>
      </c>
      <c r="R23" s="22"/>
      <c r="S23" s="4" t="n">
        <f aca="false">H23*24+I23+J23/60+K23/3600</f>
        <v>878.033333333333</v>
      </c>
      <c r="T23" s="23" t="n">
        <f aca="false">Q15+(Q16-Q15)*(S23-S15)/(S16-S15)</f>
        <v>0.0632442160305959</v>
      </c>
      <c r="U23" s="24" t="n">
        <f aca="false">O23*T23</f>
        <v>1030.50125600253</v>
      </c>
    </row>
    <row r="24" customFormat="false" ht="15" hidden="false" customHeight="false" outlineLevel="0" collapsed="false">
      <c r="A24" s="25"/>
      <c r="B24" s="26"/>
      <c r="C24" s="28" t="n">
        <v>6</v>
      </c>
      <c r="D24" s="20"/>
      <c r="E24" s="20"/>
      <c r="F24" s="6" t="n">
        <v>2013</v>
      </c>
      <c r="G24" s="6" t="n">
        <v>8</v>
      </c>
      <c r="H24" s="6" t="n">
        <v>36</v>
      </c>
      <c r="I24" s="6" t="n">
        <v>14</v>
      </c>
      <c r="J24" s="29" t="n">
        <v>5</v>
      </c>
      <c r="K24" s="29"/>
      <c r="L24" s="29"/>
      <c r="M24" s="29"/>
      <c r="N24" s="29"/>
      <c r="O24" s="29" t="n">
        <v>17672</v>
      </c>
      <c r="P24" s="4"/>
      <c r="Q24" s="21" t="n">
        <f aca="false">O24*$Q$15</f>
        <v>965.180823592445</v>
      </c>
      <c r="R24" s="22"/>
      <c r="S24" s="4" t="n">
        <f aca="false">H24*24+I24+J24/60+K24/3600</f>
        <v>878.083333333333</v>
      </c>
      <c r="T24" s="23" t="n">
        <f aca="false">Q15+(Q16-Q15)*(S24-S15)/(S16-S15)</f>
        <v>0.0634433197349789</v>
      </c>
      <c r="U24" s="24" t="n">
        <f aca="false">O24*T24</f>
        <v>1121.17034635655</v>
      </c>
    </row>
    <row r="25" customFormat="false" ht="15" hidden="false" customHeight="false" outlineLevel="0" collapsed="false">
      <c r="A25" s="25"/>
      <c r="B25" s="27"/>
      <c r="C25" s="30" t="n">
        <v>7</v>
      </c>
      <c r="D25" s="20"/>
      <c r="E25" s="20"/>
      <c r="F25" s="6" t="n">
        <v>2013</v>
      </c>
      <c r="G25" s="6" t="n">
        <v>8</v>
      </c>
      <c r="H25" s="6" t="n">
        <v>36</v>
      </c>
      <c r="I25" s="6" t="n">
        <v>14</v>
      </c>
      <c r="J25" s="29" t="n">
        <v>7</v>
      </c>
      <c r="K25" s="29"/>
      <c r="L25" s="29"/>
      <c r="M25" s="29"/>
      <c r="N25" s="29"/>
      <c r="O25" s="29" t="n">
        <v>13435</v>
      </c>
      <c r="P25" s="4"/>
      <c r="Q25" s="21" t="n">
        <f aca="false">O25*$Q$15</f>
        <v>733.771184074496</v>
      </c>
      <c r="R25" s="22"/>
      <c r="S25" s="4" t="n">
        <f aca="false">H25*24+I25+J25/60+K25/3600</f>
        <v>878.116666666667</v>
      </c>
      <c r="T25" s="23" t="n">
        <f aca="false">Q15+(Q16-Q15)*(S25-S15)/(S16-S15)</f>
        <v>0.0635760555379006</v>
      </c>
      <c r="U25" s="24" t="n">
        <f aca="false">O25*T25</f>
        <v>854.144306151695</v>
      </c>
    </row>
    <row r="26" customFormat="false" ht="15" hidden="false" customHeight="false" outlineLevel="0" collapsed="false">
      <c r="A26" s="25"/>
      <c r="B26" s="26"/>
      <c r="C26" s="28" t="n">
        <v>8</v>
      </c>
      <c r="D26" s="20"/>
      <c r="E26" s="20"/>
      <c r="F26" s="6" t="n">
        <v>2013</v>
      </c>
      <c r="G26" s="6" t="n">
        <v>8</v>
      </c>
      <c r="H26" s="6" t="n">
        <v>36</v>
      </c>
      <c r="I26" s="6" t="n">
        <v>14</v>
      </c>
      <c r="J26" s="6" t="n">
        <v>9</v>
      </c>
      <c r="K26" s="6"/>
      <c r="L26" s="6"/>
      <c r="M26" s="6"/>
      <c r="N26" s="6"/>
      <c r="O26" s="6" t="n">
        <v>9424</v>
      </c>
      <c r="P26" s="4"/>
      <c r="Q26" s="21" t="n">
        <f aca="false">O26*$Q$15</f>
        <v>514.704848434541</v>
      </c>
      <c r="R26" s="22"/>
      <c r="S26" s="4" t="n">
        <f aca="false">H26*24+I26+J26/60+K26/3600</f>
        <v>878.15</v>
      </c>
      <c r="T26" s="23" t="n">
        <f aca="false">Q15+(Q16-Q15)*(S26-S15)/(S16-S15)</f>
        <v>0.0637087913408223</v>
      </c>
      <c r="U26" s="24" t="n">
        <f aca="false">O26*T26</f>
        <v>600.39164959591</v>
      </c>
    </row>
    <row r="27" customFormat="false" ht="15" hidden="false" customHeight="false" outlineLevel="0" collapsed="false">
      <c r="A27" s="25"/>
      <c r="B27" s="26"/>
      <c r="C27" s="0" t="n">
        <v>9</v>
      </c>
      <c r="D27" s="20"/>
      <c r="E27" s="20"/>
      <c r="F27" s="6" t="n">
        <v>2013</v>
      </c>
      <c r="G27" s="6" t="n">
        <v>8</v>
      </c>
      <c r="H27" s="6" t="n">
        <v>36</v>
      </c>
      <c r="I27" s="6" t="n">
        <v>14</v>
      </c>
      <c r="J27" s="6" t="n">
        <v>12</v>
      </c>
      <c r="K27" s="6"/>
      <c r="L27" s="6"/>
      <c r="M27" s="6"/>
      <c r="N27" s="6"/>
      <c r="O27" s="6" t="n">
        <v>19443</v>
      </c>
      <c r="P27" s="4"/>
      <c r="Q27" s="21" t="n">
        <f aca="false">O27*$Q$15</f>
        <v>1061.90644822928</v>
      </c>
      <c r="R27" s="22"/>
      <c r="S27" s="4" t="n">
        <f aca="false">H27*24+I27+J27/60+K27/3600</f>
        <v>878.2</v>
      </c>
      <c r="T27" s="23" t="n">
        <f aca="false">Q15+(Q16-Q15)*(S27-S15)/(S16-S15)</f>
        <v>0.0639078950452054</v>
      </c>
      <c r="U27" s="24" t="n">
        <f aca="false">O27*T27</f>
        <v>1242.56120336393</v>
      </c>
    </row>
    <row r="28" customFormat="false" ht="15" hidden="false" customHeight="false" outlineLevel="0" collapsed="false">
      <c r="A28" s="25"/>
      <c r="B28" s="27"/>
      <c r="C28" s="0" t="n">
        <v>10</v>
      </c>
      <c r="D28" s="20"/>
      <c r="E28" s="20"/>
      <c r="F28" s="6" t="n">
        <v>2013</v>
      </c>
      <c r="G28" s="6" t="n">
        <v>8</v>
      </c>
      <c r="H28" s="6" t="n">
        <v>36</v>
      </c>
      <c r="I28" s="6" t="n">
        <v>14</v>
      </c>
      <c r="J28" s="6" t="n">
        <v>14</v>
      </c>
      <c r="K28" s="6"/>
      <c r="L28" s="6"/>
      <c r="M28" s="6"/>
      <c r="N28" s="6"/>
      <c r="O28" s="6" t="n">
        <v>13050</v>
      </c>
      <c r="P28" s="4"/>
      <c r="Q28" s="21" t="n">
        <f aca="false">O28*$Q$15</f>
        <v>712.743874370835</v>
      </c>
      <c r="R28" s="22"/>
      <c r="S28" s="4" t="n">
        <f aca="false">H28*24+I28+J28/60+K28/3600</f>
        <v>878.233333333333</v>
      </c>
      <c r="T28" s="23" t="n">
        <f aca="false">Q15+(Q16-Q15)*(S28-S15)/(S16-S15)</f>
        <v>0.0640406308481271</v>
      </c>
      <c r="U28" s="24" t="n">
        <f aca="false">O28*T28</f>
        <v>835.730232568058</v>
      </c>
    </row>
    <row r="29" customFormat="false" ht="15" hidden="false" customHeight="false" outlineLevel="0" collapsed="false">
      <c r="A29" s="25"/>
      <c r="B29" s="26"/>
      <c r="C29" s="0" t="n">
        <v>12</v>
      </c>
      <c r="D29" s="20"/>
      <c r="E29" s="20"/>
      <c r="F29" s="6" t="n">
        <v>2013</v>
      </c>
      <c r="G29" s="6" t="n">
        <v>8</v>
      </c>
      <c r="H29" s="6" t="n">
        <v>36</v>
      </c>
      <c r="I29" s="6" t="n">
        <v>14</v>
      </c>
      <c r="J29" s="6" t="n">
        <v>18</v>
      </c>
      <c r="K29" s="6"/>
      <c r="L29" s="6"/>
      <c r="M29" s="6"/>
      <c r="N29" s="6"/>
      <c r="O29" s="6" t="n">
        <v>13437</v>
      </c>
      <c r="P29" s="4"/>
      <c r="Q29" s="21" t="n">
        <f aca="false">O29*$Q$15</f>
        <v>733.880416852177</v>
      </c>
      <c r="R29" s="22"/>
      <c r="S29" s="4" t="n">
        <f aca="false">H29*24+I29+J29/60+K29/3600</f>
        <v>878.3</v>
      </c>
      <c r="T29" s="23" t="n">
        <f aca="false">Q15+(Q16-Q15)*(S29-S15)/(S16-S15)</f>
        <v>0.0643061024539705</v>
      </c>
      <c r="U29" s="24" t="n">
        <f aca="false">O29*T29</f>
        <v>864.081098674001</v>
      </c>
    </row>
    <row r="30" customFormat="false" ht="15" hidden="false" customHeight="false" outlineLevel="0" collapsed="false">
      <c r="A30" s="25"/>
      <c r="B30" s="26"/>
      <c r="C30" s="27" t="n">
        <v>13</v>
      </c>
      <c r="D30" s="20"/>
      <c r="E30" s="20"/>
      <c r="F30" s="6" t="n">
        <v>2013</v>
      </c>
      <c r="G30" s="6" t="n">
        <v>8</v>
      </c>
      <c r="H30" s="6" t="n">
        <v>36</v>
      </c>
      <c r="I30" s="6" t="n">
        <v>14</v>
      </c>
      <c r="J30" s="29" t="n">
        <v>20</v>
      </c>
      <c r="K30" s="29"/>
      <c r="L30" s="29"/>
      <c r="M30" s="29"/>
      <c r="N30" s="29"/>
      <c r="O30" s="29" t="n">
        <v>12653</v>
      </c>
      <c r="P30" s="4"/>
      <c r="Q30" s="21" t="n">
        <f aca="false">O30*$Q$15</f>
        <v>691.061168001087</v>
      </c>
      <c r="R30" s="22"/>
      <c r="S30" s="4" t="n">
        <f aca="false">H30*24+I30+J30/60+K30/3600</f>
        <v>878.333333333333</v>
      </c>
      <c r="T30" s="23" t="n">
        <f aca="false">Q15+(Q16-Q15)*(S30-S15)/(S16-S15)</f>
        <v>0.0644388382568926</v>
      </c>
      <c r="U30" s="24" t="n">
        <f aca="false">O30*T30</f>
        <v>815.344620464463</v>
      </c>
    </row>
    <row r="31" customFormat="false" ht="15" hidden="false" customHeight="false" outlineLevel="0" collapsed="false">
      <c r="A31" s="25"/>
      <c r="B31" s="31"/>
      <c r="C31" s="0" t="n">
        <v>14</v>
      </c>
      <c r="D31" s="20"/>
      <c r="E31" s="20"/>
      <c r="F31" s="6" t="n">
        <v>2013</v>
      </c>
      <c r="G31" s="6" t="n">
        <v>8</v>
      </c>
      <c r="H31" s="6" t="n">
        <v>36</v>
      </c>
      <c r="I31" s="6" t="n">
        <v>14</v>
      </c>
      <c r="J31" s="6" t="n">
        <v>21</v>
      </c>
      <c r="K31" s="6"/>
      <c r="L31" s="6"/>
      <c r="M31" s="6"/>
      <c r="N31" s="6"/>
      <c r="O31" s="6" t="n">
        <v>14730</v>
      </c>
      <c r="P31" s="4"/>
      <c r="Q31" s="21" t="n">
        <f aca="false">O31*$Q$15</f>
        <v>804.499407623173</v>
      </c>
      <c r="R31" s="22"/>
      <c r="S31" s="4" t="n">
        <f aca="false">H31*24+I31+J31/60+K31/3600</f>
        <v>878.35</v>
      </c>
      <c r="T31" s="23" t="n">
        <f aca="false">Q15+(Q16-Q15)*(S31-S15)/(S16-S15)</f>
        <v>0.0645052061583535</v>
      </c>
      <c r="U31" s="24" t="n">
        <f aca="false">O31*T31</f>
        <v>950.161686712547</v>
      </c>
    </row>
    <row r="32" customFormat="false" ht="15" hidden="false" customHeight="false" outlineLevel="0" collapsed="false">
      <c r="A32" s="25"/>
      <c r="B32" s="26"/>
      <c r="C32" s="30" t="n">
        <v>85</v>
      </c>
      <c r="D32" s="20"/>
      <c r="E32" s="20"/>
      <c r="F32" s="6" t="n">
        <v>2013</v>
      </c>
      <c r="G32" s="6" t="n">
        <v>8</v>
      </c>
      <c r="H32" s="6" t="n">
        <v>36</v>
      </c>
      <c r="I32" s="6" t="n">
        <v>14</v>
      </c>
      <c r="J32" s="29" t="n">
        <v>22</v>
      </c>
      <c r="K32" s="29"/>
      <c r="L32" s="29"/>
      <c r="M32" s="29"/>
      <c r="N32" s="29"/>
      <c r="O32" s="29" t="n">
        <v>15936</v>
      </c>
      <c r="P32" s="4"/>
      <c r="Q32" s="21" t="n">
        <f aca="false">O32*$Q$15</f>
        <v>870.366772565029</v>
      </c>
      <c r="R32" s="22"/>
      <c r="S32" s="4" t="n">
        <f aca="false">H32*24+I32+J32/60+K32/3600</f>
        <v>878.366666666667</v>
      </c>
      <c r="T32" s="23" t="n">
        <f aca="false">Q15+(Q16-Q15)*(S32-S15)/(S16-S15)</f>
        <v>0.0645715740598144</v>
      </c>
      <c r="U32" s="24" t="n">
        <f aca="false">O32*T32</f>
        <v>1029.0126042172</v>
      </c>
    </row>
    <row r="33" customFormat="false" ht="15" hidden="false" customHeight="false" outlineLevel="0" collapsed="false">
      <c r="A33" s="25"/>
      <c r="B33" s="26"/>
      <c r="C33" s="28" t="n">
        <v>15</v>
      </c>
      <c r="D33" s="20"/>
      <c r="E33" s="20"/>
      <c r="F33" s="6" t="n">
        <v>2013</v>
      </c>
      <c r="G33" s="6" t="n">
        <v>8</v>
      </c>
      <c r="H33" s="6" t="n">
        <v>36</v>
      </c>
      <c r="I33" s="6" t="n">
        <v>14</v>
      </c>
      <c r="J33" s="6" t="n">
        <v>24</v>
      </c>
      <c r="K33" s="6"/>
      <c r="L33" s="6"/>
      <c r="M33" s="6"/>
      <c r="N33" s="6"/>
      <c r="O33" s="6" t="n">
        <v>17917</v>
      </c>
      <c r="P33" s="4"/>
      <c r="Q33" s="21" t="n">
        <f aca="false">O33*$Q$15</f>
        <v>978.561838858411</v>
      </c>
      <c r="R33" s="22"/>
      <c r="S33" s="4" t="n">
        <f aca="false">H33*24+I33+J33/60+K33/3600</f>
        <v>878.4</v>
      </c>
      <c r="T33" s="23" t="n">
        <f aca="false">Q15+(Q16-Q15)*(S33-S15)/(S16-S15)</f>
        <v>0.0647043098627361</v>
      </c>
      <c r="U33" s="24" t="n">
        <f aca="false">O33*T33</f>
        <v>1159.30711981064</v>
      </c>
    </row>
    <row r="34" customFormat="false" ht="15" hidden="false" customHeight="false" outlineLevel="0" collapsed="false">
      <c r="A34" s="25"/>
      <c r="B34" s="27"/>
      <c r="C34" s="28" t="n">
        <v>16</v>
      </c>
      <c r="D34" s="20"/>
      <c r="E34" s="20"/>
      <c r="F34" s="6" t="n">
        <v>2013</v>
      </c>
      <c r="G34" s="6" t="n">
        <v>8</v>
      </c>
      <c r="H34" s="6" t="n">
        <v>36</v>
      </c>
      <c r="I34" s="6" t="n">
        <v>14</v>
      </c>
      <c r="J34" s="6" t="n">
        <v>26</v>
      </c>
      <c r="K34" s="6"/>
      <c r="L34" s="6"/>
      <c r="M34" s="6"/>
      <c r="N34" s="6"/>
      <c r="O34" s="6" t="n">
        <v>29648</v>
      </c>
      <c r="P34" s="4"/>
      <c r="Q34" s="21" t="n">
        <f aca="false">O34*$Q$15</f>
        <v>1619.26669634839</v>
      </c>
      <c r="R34" s="22"/>
      <c r="S34" s="4" t="n">
        <f aca="false">H34*24+I34+J34/60+K34/3600</f>
        <v>878.433333333333</v>
      </c>
      <c r="T34" s="23" t="n">
        <f aca="false">Q15+(Q16-Q15)*(S34-S15)/(S16-S15)</f>
        <v>0.0648370456656578</v>
      </c>
      <c r="U34" s="24" t="n">
        <f aca="false">O34*T34</f>
        <v>1922.28872989542</v>
      </c>
    </row>
    <row r="35" customFormat="false" ht="15" hidden="false" customHeight="false" outlineLevel="0" collapsed="false">
      <c r="A35" s="25"/>
      <c r="B35" s="26"/>
      <c r="C35" s="0" t="n">
        <v>17</v>
      </c>
      <c r="D35" s="20"/>
      <c r="E35" s="20"/>
      <c r="F35" s="6" t="n">
        <v>2013</v>
      </c>
      <c r="G35" s="6" t="n">
        <v>8</v>
      </c>
      <c r="H35" s="6" t="n">
        <v>36</v>
      </c>
      <c r="I35" s="6" t="n">
        <v>14</v>
      </c>
      <c r="J35" s="6" t="n">
        <v>27</v>
      </c>
      <c r="K35" s="6"/>
      <c r="L35" s="6"/>
      <c r="M35" s="6"/>
      <c r="N35" s="6"/>
      <c r="O35" s="6" t="n">
        <v>18886</v>
      </c>
      <c r="P35" s="4"/>
      <c r="Q35" s="21" t="n">
        <f aca="false">O35*$Q$15</f>
        <v>1031.48511964503</v>
      </c>
      <c r="R35" s="22"/>
      <c r="S35" s="4" t="n">
        <f aca="false">H35*24+I35+J35/60+K35/3600</f>
        <v>878.45</v>
      </c>
      <c r="T35" s="23" t="n">
        <f aca="false">Q15+(Q16-Q15)*(S35-S15)/(S16-S15)</f>
        <v>0.0649034135671191</v>
      </c>
      <c r="U35" s="24" t="n">
        <f aca="false">O35*T35</f>
        <v>1225.76586862861</v>
      </c>
    </row>
    <row r="36" customFormat="false" ht="15" hidden="false" customHeight="false" outlineLevel="0" collapsed="false">
      <c r="A36" s="32"/>
      <c r="B36" s="33"/>
      <c r="C36" s="28" t="n">
        <v>18</v>
      </c>
      <c r="D36" s="34"/>
      <c r="E36" s="34"/>
      <c r="F36" s="6" t="n">
        <v>2013</v>
      </c>
      <c r="G36" s="6" t="n">
        <v>8</v>
      </c>
      <c r="H36" s="6" t="n">
        <v>36</v>
      </c>
      <c r="I36" s="6" t="n">
        <v>14</v>
      </c>
      <c r="J36" s="10" t="n">
        <v>29</v>
      </c>
      <c r="K36" s="10"/>
      <c r="L36" s="10"/>
      <c r="M36" s="10"/>
      <c r="N36" s="10"/>
      <c r="O36" s="10" t="n">
        <v>32768</v>
      </c>
      <c r="P36" s="9"/>
      <c r="Q36" s="35" t="n">
        <f aca="false">O36*$Q$15</f>
        <v>1789.66982953131</v>
      </c>
      <c r="R36" s="36"/>
      <c r="S36" s="9" t="n">
        <f aca="false">H36*24+I36+J36/60+K36/3600</f>
        <v>878.483333333333</v>
      </c>
      <c r="T36" s="37" t="n">
        <f aca="false">Q15+(Q16-Q15)*(S36-S15)/(S16-S15)</f>
        <v>0.0650361493700408</v>
      </c>
      <c r="U36" s="38" t="n">
        <f aca="false">O36*T36</f>
        <v>2131.1045425575</v>
      </c>
    </row>
    <row r="37" customFormat="false" ht="15" hidden="false" customHeight="false" outlineLevel="0" collapsed="false">
      <c r="A37" s="25"/>
      <c r="B37" s="27"/>
      <c r="C37" s="28" t="n">
        <v>19</v>
      </c>
      <c r="D37" s="20"/>
      <c r="E37" s="20"/>
      <c r="F37" s="6" t="n">
        <v>2013</v>
      </c>
      <c r="G37" s="6" t="n">
        <v>8</v>
      </c>
      <c r="H37" s="6" t="n">
        <v>36</v>
      </c>
      <c r="I37" s="6" t="n">
        <v>14</v>
      </c>
      <c r="J37" s="6" t="n">
        <v>31</v>
      </c>
      <c r="K37" s="6"/>
      <c r="L37" s="6"/>
      <c r="M37" s="6"/>
      <c r="N37" s="6"/>
      <c r="O37" s="6" t="n">
        <v>31952</v>
      </c>
      <c r="P37" s="4"/>
      <c r="Q37" s="21" t="n">
        <f aca="false">O37*$Q$15</f>
        <v>1745.10285623731</v>
      </c>
      <c r="R37" s="22"/>
      <c r="S37" s="4" t="n">
        <f aca="false">H37*24+I37+J37/60+K37/3600</f>
        <v>878.516666666667</v>
      </c>
      <c r="T37" s="23" t="n">
        <f aca="false">Q15+(Q16-Q15)*(S37-S15)/(S16-S15)</f>
        <v>0.0651688851729625</v>
      </c>
      <c r="U37" s="24" t="n">
        <f aca="false">O37*T37</f>
        <v>2082.2762190465</v>
      </c>
    </row>
    <row r="38" customFormat="false" ht="15" hidden="false" customHeight="false" outlineLevel="0" collapsed="false">
      <c r="A38" s="25"/>
      <c r="B38" s="26"/>
      <c r="C38" s="0" t="n">
        <v>20</v>
      </c>
      <c r="D38" s="20"/>
      <c r="E38" s="20"/>
      <c r="F38" s="6" t="n">
        <v>2013</v>
      </c>
      <c r="G38" s="6" t="n">
        <v>8</v>
      </c>
      <c r="H38" s="6" t="n">
        <v>36</v>
      </c>
      <c r="I38" s="6" t="n">
        <v>14</v>
      </c>
      <c r="J38" s="6" t="n">
        <v>33</v>
      </c>
      <c r="K38" s="6"/>
      <c r="L38" s="6"/>
      <c r="M38" s="6"/>
      <c r="N38" s="6"/>
      <c r="O38" s="6" t="n">
        <v>17979</v>
      </c>
      <c r="P38" s="4"/>
      <c r="Q38" s="21" t="n">
        <f aca="false">O38*$Q$15</f>
        <v>981.948054966533</v>
      </c>
      <c r="R38" s="22"/>
      <c r="S38" s="4" t="n">
        <f aca="false">H38*24+I38+J38/60+K38/3600</f>
        <v>878.55</v>
      </c>
      <c r="T38" s="23" t="n">
        <f aca="false">Q15+(Q16-Q15)*(S38-S15)/(S16-S15)</f>
        <v>0.0653016209758842</v>
      </c>
      <c r="U38" s="24" t="n">
        <f aca="false">O38*T38</f>
        <v>1174.05784352542</v>
      </c>
    </row>
    <row r="39" customFormat="false" ht="15" hidden="false" customHeight="false" outlineLevel="0" collapsed="false">
      <c r="A39" s="32"/>
      <c r="B39" s="33"/>
      <c r="C39" s="28" t="n">
        <v>21</v>
      </c>
      <c r="D39" s="34"/>
      <c r="E39" s="34"/>
      <c r="F39" s="6" t="n">
        <v>2013</v>
      </c>
      <c r="G39" s="6" t="n">
        <v>8</v>
      </c>
      <c r="H39" s="6" t="n">
        <v>36</v>
      </c>
      <c r="I39" s="6" t="n">
        <v>14</v>
      </c>
      <c r="J39" s="10" t="n">
        <v>35</v>
      </c>
      <c r="K39" s="10"/>
      <c r="L39" s="10"/>
      <c r="M39" s="10"/>
      <c r="N39" s="10"/>
      <c r="O39" s="10" t="n">
        <v>16602</v>
      </c>
      <c r="P39" s="9"/>
      <c r="Q39" s="35" t="n">
        <f aca="false">O39*$Q$15</f>
        <v>906.74128753292</v>
      </c>
      <c r="R39" s="36"/>
      <c r="S39" s="9" t="n">
        <f aca="false">H39*24+I39+J39/60+K39/3600</f>
        <v>878.583333333333</v>
      </c>
      <c r="T39" s="37" t="n">
        <f aca="false">Q15+(Q16-Q15)*(S39-S15)/(S16-S15)</f>
        <v>0.0654343567788064</v>
      </c>
      <c r="U39" s="38" t="n">
        <f aca="false">O39*T39</f>
        <v>1086.34119124174</v>
      </c>
    </row>
    <row r="40" customFormat="false" ht="15" hidden="false" customHeight="false" outlineLevel="0" collapsed="false">
      <c r="A40" s="19"/>
      <c r="B40" s="27"/>
      <c r="C40" s="28" t="n">
        <v>22</v>
      </c>
      <c r="D40" s="20"/>
      <c r="E40" s="20"/>
      <c r="F40" s="6" t="n">
        <v>2013</v>
      </c>
      <c r="G40" s="6" t="n">
        <v>8</v>
      </c>
      <c r="H40" s="6" t="n">
        <v>36</v>
      </c>
      <c r="I40" s="6" t="n">
        <v>14</v>
      </c>
      <c r="J40" s="6" t="n">
        <v>36</v>
      </c>
      <c r="K40" s="6"/>
      <c r="L40" s="6"/>
      <c r="M40" s="6"/>
      <c r="N40" s="6"/>
      <c r="O40" s="6" t="n">
        <v>25725</v>
      </c>
      <c r="P40" s="4"/>
      <c r="Q40" s="21" t="n">
        <f aca="false">O40*$Q$15</f>
        <v>1405.00660292642</v>
      </c>
      <c r="R40" s="22"/>
      <c r="S40" s="4" t="n">
        <f aca="false">H40*24+I40+J40/60+K40/3600</f>
        <v>878.6</v>
      </c>
      <c r="T40" s="23" t="n">
        <f aca="false">Q15+(Q16-Q15)*(S40-S15)/(S16-S15)</f>
        <v>0.0655007246802672</v>
      </c>
      <c r="U40" s="24" t="n">
        <f aca="false">O40*T40</f>
        <v>1685.00614239987</v>
      </c>
    </row>
    <row r="41" customFormat="false" ht="15" hidden="false" customHeight="false" outlineLevel="0" collapsed="false">
      <c r="A41" s="25"/>
      <c r="B41" s="26"/>
      <c r="C41" s="0" t="n">
        <v>23</v>
      </c>
      <c r="D41" s="20"/>
      <c r="E41" s="20"/>
      <c r="F41" s="6" t="n">
        <v>2013</v>
      </c>
      <c r="G41" s="6" t="n">
        <v>8</v>
      </c>
      <c r="H41" s="6" t="n">
        <v>36</v>
      </c>
      <c r="I41" s="6" t="n">
        <v>14</v>
      </c>
      <c r="J41" s="6" t="n">
        <v>38</v>
      </c>
      <c r="K41" s="6"/>
      <c r="L41" s="6"/>
      <c r="M41" s="6"/>
      <c r="N41" s="6"/>
      <c r="O41" s="6" t="n">
        <v>18703</v>
      </c>
      <c r="P41" s="4"/>
      <c r="Q41" s="21" t="n">
        <f aca="false">O41*$Q$15</f>
        <v>1021.49032048718</v>
      </c>
      <c r="R41" s="22"/>
      <c r="S41" s="4" t="n">
        <f aca="false">H41*24+I41+J41/60+K41/3600</f>
        <v>878.633333333333</v>
      </c>
      <c r="T41" s="23" t="n">
        <f aca="false">Q15+(Q16-Q15)*(S41-S15)/(S16-S15)</f>
        <v>0.0656334604831889</v>
      </c>
      <c r="U41" s="24" t="n">
        <f aca="false">O41*T41</f>
        <v>1227.54261141708</v>
      </c>
    </row>
    <row r="42" customFormat="false" ht="15" hidden="false" customHeight="false" outlineLevel="0" collapsed="false">
      <c r="A42" s="25"/>
      <c r="B42" s="26"/>
      <c r="C42" s="28" t="n">
        <v>24</v>
      </c>
      <c r="D42" s="20"/>
      <c r="E42" s="20"/>
      <c r="F42" s="6" t="n">
        <v>2013</v>
      </c>
      <c r="G42" s="6" t="n">
        <v>8</v>
      </c>
      <c r="H42" s="6" t="n">
        <v>36</v>
      </c>
      <c r="I42" s="6" t="n">
        <v>14</v>
      </c>
      <c r="J42" s="6" t="n">
        <v>40</v>
      </c>
      <c r="K42" s="6"/>
      <c r="L42" s="6"/>
      <c r="M42" s="6"/>
      <c r="N42" s="6"/>
      <c r="O42" s="6" t="n">
        <v>20806</v>
      </c>
      <c r="P42" s="4"/>
      <c r="Q42" s="21" t="n">
        <f aca="false">O42*$Q$15</f>
        <v>1136.34858621913</v>
      </c>
      <c r="R42" s="22"/>
      <c r="S42" s="4" t="n">
        <f aca="false">H42*24+I42+J42/60+K42/3600</f>
        <v>878.666666666667</v>
      </c>
      <c r="T42" s="23" t="n">
        <f aca="false">Q15+(Q16-Q15)*(S42-S15)/(S16-S15)</f>
        <v>0.0657661962861107</v>
      </c>
      <c r="U42" s="24" t="n">
        <f aca="false">O42*T42</f>
        <v>1368.33147992882</v>
      </c>
    </row>
    <row r="43" customFormat="false" ht="15" hidden="false" customHeight="false" outlineLevel="0" collapsed="false">
      <c r="A43" s="25"/>
      <c r="B43" s="27"/>
      <c r="C43" s="28" t="n">
        <v>25</v>
      </c>
      <c r="D43" s="20"/>
      <c r="E43" s="20"/>
      <c r="F43" s="6" t="n">
        <v>2013</v>
      </c>
      <c r="G43" s="6" t="n">
        <v>8</v>
      </c>
      <c r="H43" s="6" t="n">
        <v>36</v>
      </c>
      <c r="I43" s="6" t="n">
        <v>14</v>
      </c>
      <c r="J43" s="29" t="n">
        <v>42</v>
      </c>
      <c r="K43" s="29"/>
      <c r="L43" s="29"/>
      <c r="M43" s="29"/>
      <c r="N43" s="29"/>
      <c r="O43" s="29" t="n">
        <v>27126</v>
      </c>
      <c r="P43" s="4"/>
      <c r="Q43" s="21" t="n">
        <f aca="false">O43*$Q$15</f>
        <v>1481.52416369221</v>
      </c>
      <c r="R43" s="22"/>
      <c r="S43" s="4" t="n">
        <f aca="false">H43*24+I43+J43/60+K43/3600</f>
        <v>878.7</v>
      </c>
      <c r="T43" s="23" t="n">
        <f aca="false">Q15+(Q16-Q15)*(S43-S15)/(S16-S15)</f>
        <v>0.0658989320890328</v>
      </c>
      <c r="U43" s="24" t="n">
        <f aca="false">O43*T43</f>
        <v>1787.5744318471</v>
      </c>
    </row>
    <row r="44" customFormat="false" ht="15" hidden="false" customHeight="false" outlineLevel="0" collapsed="false">
      <c r="A44" s="19"/>
      <c r="B44" s="26"/>
      <c r="C44" s="0" t="n">
        <v>26</v>
      </c>
      <c r="D44" s="20"/>
      <c r="E44" s="20"/>
      <c r="F44" s="6" t="n">
        <v>2013</v>
      </c>
      <c r="G44" s="6" t="n">
        <v>8</v>
      </c>
      <c r="H44" s="6" t="n">
        <v>36</v>
      </c>
      <c r="I44" s="6" t="n">
        <v>14</v>
      </c>
      <c r="J44" s="6" t="n">
        <v>43</v>
      </c>
      <c r="K44" s="6"/>
      <c r="L44" s="6"/>
      <c r="M44" s="6"/>
      <c r="N44" s="6"/>
      <c r="O44" s="6" t="n">
        <v>11741</v>
      </c>
      <c r="P44" s="4"/>
      <c r="Q44" s="21" t="n">
        <f aca="false">O44*$Q$15</f>
        <v>641.251021378389</v>
      </c>
      <c r="R44" s="22"/>
      <c r="S44" s="4" t="n">
        <f aca="false">H44*24+I44+J44/60+K44/3600</f>
        <v>878.716666666667</v>
      </c>
      <c r="T44" s="23" t="n">
        <f aca="false">Q15+(Q16-Q15)*(S44-S15)/(S16-S15)</f>
        <v>0.0659652999904937</v>
      </c>
      <c r="U44" s="24" t="n">
        <f aca="false">O44*T44</f>
        <v>774.498587188386</v>
      </c>
    </row>
    <row r="45" customFormat="false" ht="15" hidden="false" customHeight="false" outlineLevel="0" collapsed="false">
      <c r="A45" s="25"/>
      <c r="B45" s="26"/>
      <c r="C45" s="28" t="n">
        <v>27</v>
      </c>
      <c r="D45" s="20"/>
      <c r="E45" s="20"/>
      <c r="F45" s="6" t="n">
        <v>2013</v>
      </c>
      <c r="G45" s="6" t="n">
        <v>8</v>
      </c>
      <c r="H45" s="6" t="n">
        <v>36</v>
      </c>
      <c r="I45" s="6" t="n">
        <v>14</v>
      </c>
      <c r="J45" s="6" t="n">
        <v>45</v>
      </c>
      <c r="K45" s="6"/>
      <c r="L45" s="6"/>
      <c r="M45" s="6"/>
      <c r="N45" s="6"/>
      <c r="O45" s="6" t="n">
        <v>22938</v>
      </c>
      <c r="P45" s="4"/>
      <c r="Q45" s="21" t="n">
        <f aca="false">O45*$Q$15</f>
        <v>1252.79072722745</v>
      </c>
      <c r="R45" s="22"/>
      <c r="S45" s="4" t="n">
        <f aca="false">H45*24+I45+J45/60+K45/3600</f>
        <v>878.75</v>
      </c>
      <c r="T45" s="23" t="n">
        <f aca="false">Q15+(Q16-Q15)*(S45-S15)/(S16-S15)</f>
        <v>0.0660980357934154</v>
      </c>
      <c r="U45" s="24" t="n">
        <f aca="false">O45*T45</f>
        <v>1516.15674502936</v>
      </c>
    </row>
    <row r="46" customFormat="false" ht="15" hidden="false" customHeight="false" outlineLevel="0" collapsed="false">
      <c r="A46" s="25"/>
      <c r="B46" s="27"/>
      <c r="C46" s="28" t="n">
        <v>28</v>
      </c>
      <c r="D46" s="20"/>
      <c r="E46" s="20"/>
      <c r="F46" s="6" t="n">
        <v>2013</v>
      </c>
      <c r="G46" s="6" t="n">
        <v>8</v>
      </c>
      <c r="H46" s="6" t="n">
        <v>36</v>
      </c>
      <c r="I46" s="6" t="n">
        <v>14</v>
      </c>
      <c r="J46" s="6" t="n">
        <v>46</v>
      </c>
      <c r="K46" s="6"/>
      <c r="L46" s="6"/>
      <c r="M46" s="6"/>
      <c r="N46" s="6"/>
      <c r="O46" s="6" t="n">
        <v>361005</v>
      </c>
      <c r="P46" s="4"/>
      <c r="Q46" s="21" t="n">
        <f aca="false">O46*$Q$15</f>
        <v>19716.7894534286</v>
      </c>
      <c r="R46" s="22"/>
      <c r="S46" s="4" t="n">
        <f aca="false">H46*24+I46+J46/60+K46/3600</f>
        <v>878.766666666667</v>
      </c>
      <c r="T46" s="23" t="n">
        <f aca="false">Q15+(Q16-Q15)*(S46-S15)/(S16-S15)</f>
        <v>0.0661644036948762</v>
      </c>
      <c r="U46" s="24" t="n">
        <f aca="false">O46*T46</f>
        <v>23885.6805558688</v>
      </c>
    </row>
    <row r="47" customFormat="false" ht="15" hidden="false" customHeight="false" outlineLevel="0" collapsed="false">
      <c r="A47" s="25"/>
      <c r="B47" s="26"/>
      <c r="C47" s="0" t="n">
        <v>29</v>
      </c>
      <c r="D47" s="20"/>
      <c r="E47" s="20"/>
      <c r="F47" s="6" t="n">
        <v>2013</v>
      </c>
      <c r="G47" s="6" t="n">
        <v>8</v>
      </c>
      <c r="H47" s="6" t="n">
        <v>36</v>
      </c>
      <c r="I47" s="6" t="n">
        <v>14</v>
      </c>
      <c r="J47" s="6" t="n">
        <v>48</v>
      </c>
      <c r="K47" s="6"/>
      <c r="L47" s="6"/>
      <c r="M47" s="6"/>
      <c r="N47" s="6"/>
      <c r="O47" s="6" t="n">
        <v>32386</v>
      </c>
      <c r="P47" s="4"/>
      <c r="Q47" s="21" t="n">
        <f aca="false">O47*$Q$15</f>
        <v>1768.80636899417</v>
      </c>
      <c r="R47" s="22"/>
      <c r="S47" s="4" t="n">
        <f aca="false">H47*24+I47+J47/60+K47/3600</f>
        <v>878.8</v>
      </c>
      <c r="T47" s="23" t="n">
        <f aca="false">Q15+(Q16-Q15)*(S47-S15)/(S16-S15)</f>
        <v>0.0662971394977979</v>
      </c>
      <c r="U47" s="24" t="n">
        <f aca="false">O47*T47</f>
        <v>2147.09915977568</v>
      </c>
    </row>
    <row r="48" customFormat="false" ht="15" hidden="false" customHeight="false" outlineLevel="0" collapsed="false">
      <c r="A48" s="25"/>
      <c r="B48" s="26"/>
      <c r="C48" s="28" t="n">
        <v>30</v>
      </c>
      <c r="D48" s="20"/>
      <c r="E48" s="20"/>
      <c r="F48" s="6" t="n">
        <v>2013</v>
      </c>
      <c r="G48" s="6" t="n">
        <v>8</v>
      </c>
      <c r="H48" s="6" t="n">
        <v>36</v>
      </c>
      <c r="I48" s="6" t="n">
        <v>14</v>
      </c>
      <c r="J48" s="6" t="n">
        <v>49</v>
      </c>
      <c r="K48" s="6"/>
      <c r="L48" s="6"/>
      <c r="M48" s="6"/>
      <c r="N48" s="6"/>
      <c r="O48" s="6" t="n">
        <v>20430</v>
      </c>
      <c r="P48" s="4"/>
      <c r="Q48" s="21" t="n">
        <f aca="false">O48*$Q$15</f>
        <v>1115.81282401503</v>
      </c>
      <c r="R48" s="22"/>
      <c r="S48" s="4" t="n">
        <f aca="false">H48*24+I48+J48/60+K48/3600</f>
        <v>878.816666666667</v>
      </c>
      <c r="T48" s="23" t="n">
        <f aca="false">Q15+(Q16-Q15)*(S48-S15)/(S16-S15)</f>
        <v>0.0663635073992593</v>
      </c>
      <c r="U48" s="24" t="n">
        <f aca="false">O48*T48</f>
        <v>1355.80645616687</v>
      </c>
    </row>
    <row r="49" customFormat="false" ht="15" hidden="false" customHeight="false" outlineLevel="0" collapsed="false">
      <c r="A49" s="25"/>
      <c r="B49" s="27"/>
      <c r="C49" s="28" t="n">
        <v>31</v>
      </c>
      <c r="D49" s="20"/>
      <c r="E49" s="20"/>
      <c r="F49" s="6" t="n">
        <v>2013</v>
      </c>
      <c r="G49" s="6" t="n">
        <v>8</v>
      </c>
      <c r="H49" s="6" t="n">
        <v>36</v>
      </c>
      <c r="I49" s="6" t="n">
        <v>14</v>
      </c>
      <c r="J49" s="6" t="n">
        <v>51</v>
      </c>
      <c r="K49" s="6"/>
      <c r="L49" s="6"/>
      <c r="M49" s="6"/>
      <c r="N49" s="6"/>
      <c r="O49" s="6" t="n">
        <v>19618</v>
      </c>
      <c r="P49" s="4"/>
      <c r="Q49" s="21" t="n">
        <f aca="false">O49*$Q$15</f>
        <v>1071.4643162764</v>
      </c>
      <c r="R49" s="22"/>
      <c r="S49" s="4" t="n">
        <f aca="false">H49*24+I49+J49/60+K49/3600</f>
        <v>878.85</v>
      </c>
      <c r="T49" s="23" t="n">
        <f aca="false">Q15+(Q16-Q15)*(S49-S15)/(S16-S15)</f>
        <v>0.066496243202181</v>
      </c>
      <c r="U49" s="24" t="n">
        <f aca="false">O49*T49</f>
        <v>1304.52329914039</v>
      </c>
    </row>
    <row r="50" customFormat="false" ht="15" hidden="false" customHeight="false" outlineLevel="0" collapsed="false">
      <c r="A50" s="25"/>
      <c r="B50" s="26"/>
      <c r="C50" s="0" t="n">
        <v>32</v>
      </c>
      <c r="D50" s="20"/>
      <c r="E50" s="20"/>
      <c r="F50" s="6" t="n">
        <v>2013</v>
      </c>
      <c r="G50" s="6" t="n">
        <v>8</v>
      </c>
      <c r="H50" s="6" t="n">
        <v>36</v>
      </c>
      <c r="I50" s="6" t="n">
        <v>14</v>
      </c>
      <c r="J50" s="6" t="n">
        <v>53</v>
      </c>
      <c r="K50" s="6"/>
      <c r="L50" s="6"/>
      <c r="M50" s="6"/>
      <c r="N50" s="6"/>
      <c r="O50" s="6" t="n">
        <v>14528</v>
      </c>
      <c r="P50" s="4"/>
      <c r="Q50" s="21" t="n">
        <f aca="false">O50*$Q$15</f>
        <v>793.466897077356</v>
      </c>
      <c r="R50" s="22"/>
      <c r="S50" s="4" t="n">
        <f aca="false">H50*24+I50+J50/60+K50/3600</f>
        <v>878.883333333333</v>
      </c>
      <c r="T50" s="23" t="n">
        <f aca="false">Q15+(Q16-Q15)*(S50-S15)/(S16-S15)</f>
        <v>0.0666289790051027</v>
      </c>
      <c r="U50" s="24" t="n">
        <f aca="false">O50*T50</f>
        <v>967.985806986132</v>
      </c>
    </row>
    <row r="51" customFormat="false" ht="15" hidden="false" customHeight="false" outlineLevel="0" collapsed="false">
      <c r="A51" s="25"/>
      <c r="B51" s="26"/>
      <c r="C51" s="28" t="n">
        <v>33</v>
      </c>
      <c r="D51" s="20"/>
      <c r="E51" s="20"/>
      <c r="F51" s="6" t="n">
        <v>2013</v>
      </c>
      <c r="G51" s="6" t="n">
        <v>8</v>
      </c>
      <c r="H51" s="6" t="n">
        <v>36</v>
      </c>
      <c r="I51" s="6" t="n">
        <v>14</v>
      </c>
      <c r="J51" s="6" t="n">
        <v>54</v>
      </c>
      <c r="K51" s="6"/>
      <c r="L51" s="6"/>
      <c r="M51" s="6"/>
      <c r="N51" s="6"/>
      <c r="O51" s="6" t="n">
        <v>22099</v>
      </c>
      <c r="P51" s="4"/>
      <c r="Q51" s="21" t="n">
        <f aca="false">O51*$Q$15</f>
        <v>1206.96757699012</v>
      </c>
      <c r="R51" s="22"/>
      <c r="S51" s="4" t="n">
        <f aca="false">H51*24+I51+J51/60+K51/3600</f>
        <v>878.9</v>
      </c>
      <c r="T51" s="23" t="n">
        <f aca="false">Q15+(Q16-Q15)*(S51-S15)/(S16-S15)</f>
        <v>0.0666953469065635</v>
      </c>
      <c r="U51" s="24" t="n">
        <f aca="false">O51*T51</f>
        <v>1473.90047128815</v>
      </c>
    </row>
    <row r="52" customFormat="false" ht="15" hidden="false" customHeight="false" outlineLevel="0" collapsed="false">
      <c r="A52" s="39"/>
      <c r="B52" s="26"/>
      <c r="C52" s="28" t="n">
        <v>34</v>
      </c>
      <c r="D52" s="20"/>
      <c r="E52" s="20"/>
      <c r="F52" s="6" t="n">
        <v>2013</v>
      </c>
      <c r="G52" s="6" t="n">
        <v>8</v>
      </c>
      <c r="H52" s="6" t="n">
        <v>36</v>
      </c>
      <c r="I52" s="6" t="n">
        <v>14</v>
      </c>
      <c r="J52" s="6" t="n">
        <v>56</v>
      </c>
      <c r="K52" s="6"/>
      <c r="L52" s="6"/>
      <c r="M52" s="6"/>
      <c r="N52" s="6"/>
      <c r="O52" s="6" t="n">
        <v>11656</v>
      </c>
      <c r="P52" s="4"/>
      <c r="Q52" s="21" t="n">
        <f aca="false">O52*$Q$15</f>
        <v>636.608628326932</v>
      </c>
      <c r="R52" s="22"/>
      <c r="S52" s="4" t="n">
        <f aca="false">H52*24+I52+J52/60+K52/3600</f>
        <v>878.933333333333</v>
      </c>
      <c r="T52" s="23" t="n">
        <f aca="false">Q15+(Q16-Q15)*(S52-S15)/(S16-S15)</f>
        <v>0.0668280827094852</v>
      </c>
      <c r="U52" s="24" t="n">
        <f aca="false">O52*T52</f>
        <v>778.94813206176</v>
      </c>
    </row>
    <row r="53" customFormat="false" ht="15" hidden="false" customHeight="false" outlineLevel="0" collapsed="false">
      <c r="A53" s="25"/>
      <c r="B53" s="26"/>
      <c r="C53" s="0" t="n">
        <v>35</v>
      </c>
      <c r="D53" s="20"/>
      <c r="E53" s="20"/>
      <c r="F53" s="6" t="n">
        <v>2013</v>
      </c>
      <c r="G53" s="6" t="n">
        <v>8</v>
      </c>
      <c r="H53" s="6" t="n">
        <v>36</v>
      </c>
      <c r="I53" s="6" t="n">
        <v>14</v>
      </c>
      <c r="J53" s="29" t="n">
        <v>58</v>
      </c>
      <c r="K53" s="29"/>
      <c r="L53" s="29"/>
      <c r="M53" s="29"/>
      <c r="N53" s="29"/>
      <c r="O53" s="29" t="n">
        <v>15302</v>
      </c>
      <c r="P53" s="4"/>
      <c r="Q53" s="21" t="n">
        <f aca="false">O53*$Q$15</f>
        <v>835.73998204004</v>
      </c>
      <c r="R53" s="22"/>
      <c r="S53" s="4" t="n">
        <f aca="false">H53*24+I53+J53/60+K53/3600</f>
        <v>878.966666666667</v>
      </c>
      <c r="T53" s="23" t="n">
        <f aca="false">Q15+(Q16-Q15)*(S53-S15)/(S16-S15)</f>
        <v>0.0669608185124074</v>
      </c>
      <c r="U53" s="24" t="n">
        <f aca="false">O53*T53</f>
        <v>1024.63444487686</v>
      </c>
    </row>
    <row r="54" customFormat="false" ht="15" hidden="false" customHeight="false" outlineLevel="0" collapsed="false">
      <c r="A54" s="19"/>
      <c r="B54" s="26"/>
      <c r="C54" s="28" t="n">
        <v>36</v>
      </c>
      <c r="D54" s="20"/>
      <c r="E54" s="20"/>
      <c r="F54" s="6" t="n">
        <v>2013</v>
      </c>
      <c r="G54" s="6" t="n">
        <v>8</v>
      </c>
      <c r="H54" s="6" t="n">
        <v>36</v>
      </c>
      <c r="I54" s="6" t="n">
        <v>14</v>
      </c>
      <c r="J54" s="6" t="n">
        <v>59</v>
      </c>
      <c r="K54" s="6" t="n">
        <v>0</v>
      </c>
      <c r="L54" s="6"/>
      <c r="M54" s="6"/>
      <c r="N54" s="6"/>
      <c r="O54" s="6" t="n">
        <v>12203</v>
      </c>
      <c r="P54" s="4"/>
      <c r="Q54" s="21" t="n">
        <f aca="false">O54*$Q$15</f>
        <v>666.483793022782</v>
      </c>
      <c r="R54" s="22"/>
      <c r="S54" s="4" t="n">
        <f aca="false">H54*24+I54+J54/60+K54/3600</f>
        <v>878.983333333333</v>
      </c>
      <c r="T54" s="23" t="n">
        <f aca="false">Q15+(Q16-Q15)*(S54-S15)/(S16-S15)</f>
        <v>0.0670271864138683</v>
      </c>
      <c r="U54" s="24" t="n">
        <f aca="false">O54*T54</f>
        <v>817.932755808434</v>
      </c>
    </row>
    <row r="55" customFormat="false" ht="15" hidden="false" customHeight="false" outlineLevel="0" collapsed="false">
      <c r="A55" s="0"/>
      <c r="B55" s="26"/>
      <c r="C55" s="28" t="n">
        <v>37</v>
      </c>
      <c r="D55" s="20"/>
      <c r="E55" s="20"/>
      <c r="F55" s="6" t="n">
        <v>2013</v>
      </c>
      <c r="G55" s="6" t="n">
        <v>8</v>
      </c>
      <c r="H55" s="6" t="n">
        <v>36</v>
      </c>
      <c r="I55" s="6" t="n">
        <v>15</v>
      </c>
      <c r="J55" s="6" t="n">
        <v>1</v>
      </c>
      <c r="K55" s="6"/>
      <c r="L55" s="6"/>
      <c r="M55" s="6"/>
      <c r="N55" s="6"/>
      <c r="O55" s="6" t="n">
        <v>11128</v>
      </c>
      <c r="P55" s="4"/>
      <c r="Q55" s="21" t="n">
        <f aca="false">O55*$Q$15</f>
        <v>607.771175019054</v>
      </c>
      <c r="R55" s="22"/>
      <c r="S55" s="4" t="n">
        <f aca="false">H55*24+I55+J55/60+K55/3600</f>
        <v>879.016666666667</v>
      </c>
      <c r="T55" s="23" t="n">
        <f aca="false">Q15+(Q16-Q15)*(S55-S15)/(S16-S15)</f>
        <v>0.06715992221679</v>
      </c>
      <c r="U55" s="24" t="n">
        <f aca="false">O55*T55</f>
        <v>747.355614428439</v>
      </c>
    </row>
    <row r="56" customFormat="false" ht="15" hidden="false" customHeight="false" outlineLevel="0" collapsed="false">
      <c r="A56" s="0"/>
      <c r="B56" s="26"/>
      <c r="C56" s="0" t="n">
        <v>38</v>
      </c>
      <c r="D56" s="20"/>
      <c r="E56" s="20"/>
      <c r="F56" s="6" t="n">
        <v>2013</v>
      </c>
      <c r="G56" s="6" t="n">
        <v>8</v>
      </c>
      <c r="H56" s="6" t="n">
        <v>36</v>
      </c>
      <c r="I56" s="6" t="n">
        <v>15</v>
      </c>
      <c r="J56" s="6" t="n">
        <v>2</v>
      </c>
      <c r="K56" s="6"/>
      <c r="L56" s="6"/>
      <c r="M56" s="6"/>
      <c r="N56" s="6"/>
      <c r="O56" s="6" t="n">
        <v>7811</v>
      </c>
      <c r="P56" s="4"/>
      <c r="Q56" s="21" t="n">
        <f aca="false">O56*$Q$15</f>
        <v>426.608613234528</v>
      </c>
      <c r="R56" s="22"/>
      <c r="S56" s="4" t="n">
        <f aca="false">H56*24+I56+J56/60+K56/3600</f>
        <v>879.033333333333</v>
      </c>
      <c r="T56" s="23" t="n">
        <f aca="false">Q15+(Q16-Q15)*(S56-S15)/(S16-S15)</f>
        <v>0.0672262901182508</v>
      </c>
      <c r="U56" s="24" t="n">
        <f aca="false">O56*T56</f>
        <v>525.104552113657</v>
      </c>
    </row>
    <row r="57" customFormat="false" ht="15" hidden="false" customHeight="false" outlineLevel="0" collapsed="false">
      <c r="A57" s="0"/>
      <c r="B57" s="26"/>
      <c r="C57" s="28" t="n">
        <v>39</v>
      </c>
      <c r="D57" s="20"/>
      <c r="E57" s="20"/>
      <c r="F57" s="6" t="n">
        <v>2013</v>
      </c>
      <c r="G57" s="6" t="n">
        <v>8</v>
      </c>
      <c r="H57" s="6" t="n">
        <v>36</v>
      </c>
      <c r="I57" s="6" t="n">
        <v>15</v>
      </c>
      <c r="J57" s="6" t="n">
        <v>4</v>
      </c>
      <c r="K57" s="6"/>
      <c r="L57" s="6"/>
      <c r="M57" s="6"/>
      <c r="N57" s="6"/>
      <c r="O57" s="6" t="n">
        <v>11210</v>
      </c>
      <c r="P57" s="4"/>
      <c r="Q57" s="21" t="n">
        <f aca="false">O57*$Q$15</f>
        <v>612.24971890399</v>
      </c>
      <c r="R57" s="22"/>
      <c r="S57" s="4" t="n">
        <f aca="false">H57*24+I57+J57/60+K57/3600</f>
        <v>879.066666666667</v>
      </c>
      <c r="T57" s="23" t="n">
        <f aca="false">Q15+(Q16-Q15)*(S57-S15)/(S16-S15)</f>
        <v>0.067359025921173</v>
      </c>
      <c r="U57" s="24" t="n">
        <f aca="false">O57*T57</f>
        <v>755.094680576349</v>
      </c>
    </row>
    <row r="58" customFormat="false" ht="15" hidden="false" customHeight="false" outlineLevel="0" collapsed="false">
      <c r="A58" s="0"/>
      <c r="B58" s="26"/>
      <c r="C58" s="28" t="n">
        <v>40</v>
      </c>
      <c r="D58" s="20"/>
      <c r="E58" s="20"/>
      <c r="F58" s="6" t="n">
        <v>2013</v>
      </c>
      <c r="G58" s="6" t="n">
        <v>8</v>
      </c>
      <c r="H58" s="6" t="n">
        <v>36</v>
      </c>
      <c r="I58" s="6" t="n">
        <v>15</v>
      </c>
      <c r="J58" s="6" t="n">
        <v>5</v>
      </c>
      <c r="K58" s="6"/>
      <c r="L58" s="6"/>
      <c r="M58" s="6"/>
      <c r="N58" s="6"/>
      <c r="O58" s="6" t="n">
        <v>15707</v>
      </c>
      <c r="P58" s="4"/>
      <c r="Q58" s="21" t="n">
        <f aca="false">O58*$Q$15</f>
        <v>857.859619520514</v>
      </c>
      <c r="R58" s="22"/>
      <c r="S58" s="4" t="n">
        <f aca="false">H58*24+I58+J58/60+K58/3600</f>
        <v>879.083333333333</v>
      </c>
      <c r="T58" s="23" t="n">
        <f aca="false">Q15+(Q16-Q15)*(S58-S15)/(S16-S15)</f>
        <v>0.0674253938226339</v>
      </c>
      <c r="U58" s="24" t="n">
        <f aca="false">O58*T58</f>
        <v>1059.05066077211</v>
      </c>
    </row>
    <row r="59" customFormat="false" ht="15" hidden="false" customHeight="false" outlineLevel="0" collapsed="false">
      <c r="A59" s="0"/>
      <c r="B59" s="26"/>
      <c r="C59" s="0" t="n">
        <v>41</v>
      </c>
      <c r="D59" s="20"/>
      <c r="E59" s="20"/>
      <c r="F59" s="6" t="n">
        <v>2013</v>
      </c>
      <c r="G59" s="6" t="n">
        <v>8</v>
      </c>
      <c r="H59" s="6" t="n">
        <v>36</v>
      </c>
      <c r="I59" s="6" t="n">
        <v>15</v>
      </c>
      <c r="J59" s="6" t="n">
        <v>7</v>
      </c>
      <c r="K59" s="6"/>
      <c r="L59" s="6"/>
      <c r="M59" s="6"/>
      <c r="N59" s="6"/>
      <c r="O59" s="6" t="n">
        <v>20710</v>
      </c>
      <c r="P59" s="4"/>
      <c r="Q59" s="21" t="n">
        <f aca="false">O59*$Q$15</f>
        <v>1131.10541289042</v>
      </c>
      <c r="R59" s="22"/>
      <c r="S59" s="4" t="n">
        <f aca="false">H59*24+I59+J59/60+K59/3600</f>
        <v>879.116666666667</v>
      </c>
      <c r="T59" s="23" t="n">
        <f aca="false">Q15+(Q16-Q15)*(S59-S15)/(S16-S15)</f>
        <v>0.0675581296255555</v>
      </c>
      <c r="U59" s="24" t="n">
        <f aca="false">O59*T59</f>
        <v>1399.12886454526</v>
      </c>
    </row>
    <row r="60" customFormat="false" ht="15" hidden="false" customHeight="false" outlineLevel="0" collapsed="false">
      <c r="A60" s="0"/>
      <c r="B60" s="0"/>
      <c r="C60" s="28" t="n">
        <v>42</v>
      </c>
      <c r="D60" s="20"/>
      <c r="E60" s="20"/>
      <c r="F60" s="6" t="n">
        <v>2013</v>
      </c>
      <c r="G60" s="6" t="n">
        <v>8</v>
      </c>
      <c r="H60" s="6" t="n">
        <v>36</v>
      </c>
      <c r="I60" s="6" t="n">
        <v>15</v>
      </c>
      <c r="J60" s="6" t="n">
        <v>8</v>
      </c>
      <c r="K60" s="6"/>
      <c r="L60" s="6"/>
      <c r="M60" s="6"/>
      <c r="N60" s="6"/>
      <c r="O60" s="6" t="n">
        <v>484898</v>
      </c>
      <c r="P60" s="4"/>
      <c r="Q60" s="21" t="n">
        <f aca="false">O60*$Q$15</f>
        <v>26483.3777160666</v>
      </c>
      <c r="R60" s="22"/>
      <c r="S60" s="4" t="n">
        <f aca="false">H60*24+I60+J60/60+K60/3600</f>
        <v>879.133333333333</v>
      </c>
      <c r="T60" s="23" t="n">
        <f aca="false">Q15+(Q16-Q15)*(S60-S15)/(S16-S15)</f>
        <v>0.0676244975270164</v>
      </c>
      <c r="U60" s="24" t="n">
        <f aca="false">O60*T60</f>
        <v>32790.9836018552</v>
      </c>
    </row>
    <row r="61" customFormat="false" ht="15" hidden="false" customHeight="false" outlineLevel="0" collapsed="false">
      <c r="A61" s="0"/>
      <c r="B61" s="40" t="s">
        <v>48</v>
      </c>
      <c r="C61" s="28" t="n">
        <v>43</v>
      </c>
      <c r="D61" s="20"/>
      <c r="E61" s="20"/>
      <c r="F61" s="6" t="n">
        <v>2013</v>
      </c>
      <c r="G61" s="6" t="n">
        <v>8</v>
      </c>
      <c r="H61" s="6" t="n">
        <v>36</v>
      </c>
      <c r="I61" s="6" t="n">
        <v>11</v>
      </c>
      <c r="J61" s="6" t="n">
        <v>56</v>
      </c>
      <c r="K61" s="6"/>
      <c r="L61" s="6"/>
      <c r="M61" s="6"/>
      <c r="N61" s="6"/>
      <c r="O61" s="6" t="n">
        <v>14202</v>
      </c>
      <c r="P61" s="4"/>
      <c r="Q61" s="21" t="n">
        <f aca="false">O61*$Q$15</f>
        <v>775.661954315295</v>
      </c>
      <c r="R61" s="22"/>
      <c r="S61" s="4" t="n">
        <f aca="false">H61*24+I61+J61/60+K61/3600</f>
        <v>875.933333333333</v>
      </c>
      <c r="T61" s="23" t="n">
        <f aca="false">Q15+(Q16-Q15)*(S61-S15)/(S16-S15)</f>
        <v>0.0548818604465205</v>
      </c>
      <c r="U61" s="24" t="n">
        <f aca="false">O61*T61</f>
        <v>779.432182061484</v>
      </c>
    </row>
    <row r="62" customFormat="false" ht="15" hidden="false" customHeight="false" outlineLevel="0" collapsed="false">
      <c r="A62" s="0"/>
      <c r="B62" s="26"/>
      <c r="C62" s="0" t="n">
        <v>44</v>
      </c>
      <c r="D62" s="20"/>
      <c r="E62" s="20"/>
      <c r="F62" s="6" t="n">
        <v>2013</v>
      </c>
      <c r="G62" s="6" t="n">
        <v>8</v>
      </c>
      <c r="H62" s="6" t="n">
        <v>36</v>
      </c>
      <c r="I62" s="6" t="n">
        <v>11</v>
      </c>
      <c r="J62" s="6" t="n">
        <v>58</v>
      </c>
      <c r="K62" s="6"/>
      <c r="L62" s="6"/>
      <c r="M62" s="6"/>
      <c r="N62" s="6"/>
      <c r="O62" s="6" t="n">
        <v>20042</v>
      </c>
      <c r="P62" s="4"/>
      <c r="Q62" s="21" t="n">
        <f aca="false">O62*$Q$15</f>
        <v>1094.62166514485</v>
      </c>
      <c r="R62" s="22"/>
      <c r="S62" s="4" t="n">
        <f aca="false">H62*24+I62+J62/60+K62/3600</f>
        <v>875.966666666667</v>
      </c>
      <c r="T62" s="23" t="n">
        <f aca="false">Q15+(Q16-Q15)*(S62-S15)/(S16-S15)</f>
        <v>0.0550145962494426</v>
      </c>
      <c r="U62" s="24" t="n">
        <f aca="false">O62*T62</f>
        <v>1102.60253803133</v>
      </c>
    </row>
    <row r="63" customFormat="false" ht="15" hidden="false" customHeight="false" outlineLevel="0" collapsed="false">
      <c r="A63" s="4"/>
      <c r="B63" s="26"/>
      <c r="C63" s="28" t="n">
        <v>45</v>
      </c>
      <c r="D63" s="20"/>
      <c r="E63" s="20"/>
      <c r="F63" s="6" t="n">
        <v>2013</v>
      </c>
      <c r="G63" s="6" t="n">
        <v>8</v>
      </c>
      <c r="H63" s="6" t="n">
        <v>36</v>
      </c>
      <c r="I63" s="6" t="n">
        <v>12</v>
      </c>
      <c r="J63" s="6" t="n">
        <v>1</v>
      </c>
      <c r="K63" s="6"/>
      <c r="L63" s="6"/>
      <c r="M63" s="6"/>
      <c r="N63" s="6"/>
      <c r="O63" s="6" t="n">
        <v>16829</v>
      </c>
      <c r="P63" s="4"/>
      <c r="Q63" s="21" t="n">
        <f aca="false">O63*$Q$15</f>
        <v>919.139207799754</v>
      </c>
      <c r="R63" s="22"/>
      <c r="S63" s="4" t="n">
        <f aca="false">H63*24+I63+J63/60+K63/3600</f>
        <v>876.016666666667</v>
      </c>
      <c r="T63" s="23" t="n">
        <f aca="false">Q15+(Q16-Q15)*(S63-S15)/(S16-S15)</f>
        <v>0.0552136999538252</v>
      </c>
      <c r="U63" s="24" t="n">
        <f aca="false">O63*T63</f>
        <v>929.191356522924</v>
      </c>
    </row>
    <row r="64" customFormat="false" ht="15" hidden="false" customHeight="false" outlineLevel="0" collapsed="false">
      <c r="A64" s="0"/>
      <c r="B64" s="26"/>
      <c r="C64" s="28" t="n">
        <v>46</v>
      </c>
      <c r="D64" s="20"/>
      <c r="E64" s="20"/>
      <c r="F64" s="6" t="n">
        <v>2013</v>
      </c>
      <c r="G64" s="6" t="n">
        <v>8</v>
      </c>
      <c r="H64" s="6" t="n">
        <v>36</v>
      </c>
      <c r="I64" s="6" t="n">
        <v>12</v>
      </c>
      <c r="J64" s="6" t="n">
        <v>3</v>
      </c>
      <c r="K64" s="6"/>
      <c r="L64" s="6"/>
      <c r="M64" s="6"/>
      <c r="N64" s="6"/>
      <c r="O64" s="6" t="n">
        <v>14566</v>
      </c>
      <c r="P64" s="4"/>
      <c r="Q64" s="21" t="n">
        <f aca="false">O64*$Q$15</f>
        <v>795.542319853302</v>
      </c>
      <c r="R64" s="22"/>
      <c r="S64" s="4" t="n">
        <f aca="false">H64*24+I64+J64/60+K64/3600</f>
        <v>876.05</v>
      </c>
      <c r="T64" s="23" t="n">
        <f aca="false">Q15+(Q16-Q15)*(S64-S15)/(S16-S15)</f>
        <v>0.0553464357567469</v>
      </c>
      <c r="U64" s="24" t="n">
        <f aca="false">O64*T64</f>
        <v>806.176183232775</v>
      </c>
    </row>
    <row r="65" customFormat="false" ht="15" hidden="false" customHeight="false" outlineLevel="0" collapsed="false">
      <c r="A65" s="0"/>
      <c r="B65" s="4"/>
      <c r="C65" s="0" t="n">
        <v>47</v>
      </c>
      <c r="D65" s="20"/>
      <c r="E65" s="20"/>
      <c r="F65" s="6" t="n">
        <v>2013</v>
      </c>
      <c r="G65" s="6" t="n">
        <v>8</v>
      </c>
      <c r="H65" s="6" t="n">
        <v>36</v>
      </c>
      <c r="I65" s="6" t="n">
        <v>12</v>
      </c>
      <c r="J65" s="6" t="n">
        <v>5</v>
      </c>
      <c r="K65" s="6"/>
      <c r="L65" s="6"/>
      <c r="M65" s="6"/>
      <c r="N65" s="6"/>
      <c r="O65" s="6" t="n">
        <v>25016</v>
      </c>
      <c r="P65" s="4"/>
      <c r="Q65" s="21" t="n">
        <f aca="false">O65*$Q$15</f>
        <v>1366.28358323838</v>
      </c>
      <c r="R65" s="22"/>
      <c r="S65" s="4" t="n">
        <f aca="false">H65*24+I65+J65/60+K65/3600</f>
        <v>876.083333333333</v>
      </c>
      <c r="T65" s="23" t="n">
        <f aca="false">Q15+(Q16-Q15)*(S65-S15)/(S16-S15)</f>
        <v>0.0554791715596691</v>
      </c>
      <c r="U65" s="24" t="n">
        <f aca="false">O65*T65</f>
        <v>1387.86695573668</v>
      </c>
    </row>
    <row r="66" customFormat="false" ht="15" hidden="false" customHeight="false" outlineLevel="0" collapsed="false">
      <c r="A66" s="4"/>
      <c r="B66" s="4"/>
      <c r="C66" s="28" t="n">
        <v>48</v>
      </c>
      <c r="D66" s="20"/>
      <c r="E66" s="20"/>
      <c r="F66" s="6" t="n">
        <v>2013</v>
      </c>
      <c r="G66" s="6" t="n">
        <v>8</v>
      </c>
      <c r="H66" s="6" t="n">
        <v>36</v>
      </c>
      <c r="I66" s="6" t="n">
        <v>12</v>
      </c>
      <c r="J66" s="6" t="n">
        <v>7</v>
      </c>
      <c r="K66" s="6"/>
      <c r="L66" s="6"/>
      <c r="M66" s="6"/>
      <c r="N66" s="6"/>
      <c r="O66" s="6" t="n">
        <v>17400</v>
      </c>
      <c r="P66" s="4"/>
      <c r="Q66" s="21" t="n">
        <f aca="false">O66*$Q$15</f>
        <v>950.325165827781</v>
      </c>
      <c r="R66" s="22"/>
      <c r="S66" s="4" t="n">
        <f aca="false">H66*24+I66+J66/60+K66/3600</f>
        <v>876.116666666667</v>
      </c>
      <c r="T66" s="23" t="n">
        <f aca="false">Q15+(Q16-Q15)*(S66-S15)/(S16-S15)</f>
        <v>0.0556119073625908</v>
      </c>
      <c r="U66" s="24" t="n">
        <f aca="false">O66*T66</f>
        <v>967.64718810908</v>
      </c>
    </row>
    <row r="67" customFormat="false" ht="15" hidden="false" customHeight="false" outlineLevel="0" collapsed="false">
      <c r="A67" s="0"/>
      <c r="B67" s="27"/>
      <c r="C67" s="28" t="n">
        <v>49</v>
      </c>
      <c r="D67" s="20"/>
      <c r="E67" s="20"/>
      <c r="F67" s="6" t="n">
        <v>2013</v>
      </c>
      <c r="G67" s="6" t="n">
        <v>8</v>
      </c>
      <c r="H67" s="6" t="n">
        <v>36</v>
      </c>
      <c r="I67" s="6" t="n">
        <v>12</v>
      </c>
      <c r="J67" s="6" t="n">
        <v>9</v>
      </c>
      <c r="K67" s="6"/>
      <c r="L67" s="6"/>
      <c r="M67" s="6"/>
      <c r="N67" s="6"/>
      <c r="O67" s="6" t="n">
        <v>18582</v>
      </c>
      <c r="P67" s="4"/>
      <c r="Q67" s="21" t="n">
        <f aca="false">O67*$Q$15</f>
        <v>1014.88173743746</v>
      </c>
      <c r="R67" s="22"/>
      <c r="S67" s="4" t="n">
        <f aca="false">H67*24+I67+J67/60+K67/3600</f>
        <v>876.15</v>
      </c>
      <c r="T67" s="23" t="n">
        <f aca="false">Q15+(Q16-Q15)*(S67-S15)/(S16-S15)</f>
        <v>0.0557446431655125</v>
      </c>
      <c r="U67" s="24" t="n">
        <f aca="false">O67*T67</f>
        <v>1035.84695930155</v>
      </c>
    </row>
    <row r="68" customFormat="false" ht="15" hidden="false" customHeight="false" outlineLevel="0" collapsed="false">
      <c r="A68" s="0"/>
      <c r="B68" s="26"/>
      <c r="C68" s="0" t="n">
        <v>50</v>
      </c>
      <c r="D68" s="20"/>
      <c r="E68" s="20"/>
      <c r="F68" s="6" t="n">
        <v>2013</v>
      </c>
      <c r="G68" s="6" t="n">
        <v>8</v>
      </c>
      <c r="H68" s="6" t="n">
        <v>36</v>
      </c>
      <c r="I68" s="6" t="n">
        <v>12</v>
      </c>
      <c r="J68" s="6" t="n">
        <v>11</v>
      </c>
      <c r="K68" s="6"/>
      <c r="L68" s="6"/>
      <c r="M68" s="6"/>
      <c r="N68" s="6"/>
      <c r="O68" s="6" t="n">
        <v>13104</v>
      </c>
      <c r="P68" s="4"/>
      <c r="Q68" s="21" t="n">
        <f aca="false">O68*$Q$15</f>
        <v>715.693159368232</v>
      </c>
      <c r="R68" s="22"/>
      <c r="S68" s="4" t="n">
        <f aca="false">H68*24+I68+J68/60+K68/3600</f>
        <v>876.183333333333</v>
      </c>
      <c r="T68" s="23" t="n">
        <f aca="false">Q15+(Q16-Q15)*(S68-S15)/(S16-S15)</f>
        <v>0.0558773789684342</v>
      </c>
      <c r="U68" s="24" t="n">
        <f aca="false">O68*T68</f>
        <v>732.217174002362</v>
      </c>
    </row>
    <row r="69" customFormat="false" ht="15" hidden="false" customHeight="false" outlineLevel="0" collapsed="false">
      <c r="A69" s="0"/>
      <c r="B69" s="26"/>
      <c r="C69" s="28" t="n">
        <v>51</v>
      </c>
      <c r="D69" s="20"/>
      <c r="E69" s="20"/>
      <c r="F69" s="6" t="n">
        <v>2013</v>
      </c>
      <c r="G69" s="6" t="n">
        <v>8</v>
      </c>
      <c r="H69" s="6" t="n">
        <v>36</v>
      </c>
      <c r="I69" s="6" t="n">
        <v>12</v>
      </c>
      <c r="J69" s="6" t="n">
        <v>13</v>
      </c>
      <c r="K69" s="6"/>
      <c r="L69" s="6"/>
      <c r="M69" s="6"/>
      <c r="N69" s="6"/>
      <c r="O69" s="6" t="n">
        <v>12955</v>
      </c>
      <c r="P69" s="4"/>
      <c r="Q69" s="21" t="n">
        <f aca="false">O69*$Q$15</f>
        <v>707.555317430971</v>
      </c>
      <c r="R69" s="22"/>
      <c r="S69" s="4" t="n">
        <f aca="false">H69*24+I69+J69/60+K69/3600</f>
        <v>876.216666666667</v>
      </c>
      <c r="T69" s="23" t="n">
        <f aca="false">Q15+(Q16-Q15)*(S69-S15)/(S16-S15)</f>
        <v>0.0560101147713564</v>
      </c>
      <c r="U69" s="24" t="n">
        <f aca="false">O69*T69</f>
        <v>725.611036862922</v>
      </c>
    </row>
    <row r="70" customFormat="false" ht="15" hidden="false" customHeight="false" outlineLevel="0" collapsed="false">
      <c r="A70" s="0"/>
      <c r="B70" s="27"/>
      <c r="C70" s="28" t="n">
        <v>52</v>
      </c>
      <c r="D70" s="20"/>
      <c r="E70" s="20"/>
      <c r="F70" s="6" t="n">
        <v>2013</v>
      </c>
      <c r="G70" s="6" t="n">
        <v>8</v>
      </c>
      <c r="H70" s="6" t="n">
        <v>36</v>
      </c>
      <c r="I70" s="6" t="n">
        <v>12</v>
      </c>
      <c r="J70" s="6" t="n">
        <v>15</v>
      </c>
      <c r="K70" s="6"/>
      <c r="L70" s="6"/>
      <c r="M70" s="6"/>
      <c r="N70" s="6"/>
      <c r="O70" s="6" t="n">
        <v>13277</v>
      </c>
      <c r="P70" s="4"/>
      <c r="Q70" s="21" t="n">
        <f aca="false">O70*$Q$15</f>
        <v>725.141794637669</v>
      </c>
      <c r="R70" s="22"/>
      <c r="S70" s="4" t="n">
        <f aca="false">H70*24+I70+J70/60+K70/3600</f>
        <v>876.25</v>
      </c>
      <c r="T70" s="23" t="n">
        <f aca="false">Q15+(Q16-Q15)*(S70-S15)/(S16-S15)</f>
        <v>0.0561428505742781</v>
      </c>
      <c r="U70" s="24" t="n">
        <f aca="false">O70*T70</f>
        <v>745.40862707469</v>
      </c>
    </row>
    <row r="71" customFormat="false" ht="15" hidden="false" customHeight="false" outlineLevel="0" collapsed="false">
      <c r="A71" s="0"/>
      <c r="B71" s="26"/>
      <c r="C71" s="0" t="n">
        <v>53</v>
      </c>
      <c r="D71" s="20"/>
      <c r="E71" s="20"/>
      <c r="F71" s="6" t="n">
        <v>2013</v>
      </c>
      <c r="G71" s="6" t="n">
        <v>8</v>
      </c>
      <c r="H71" s="6" t="n">
        <v>36</v>
      </c>
      <c r="I71" s="6" t="n">
        <v>12</v>
      </c>
      <c r="J71" s="6" t="n">
        <v>17</v>
      </c>
      <c r="K71" s="6"/>
      <c r="L71" s="6"/>
      <c r="M71" s="6"/>
      <c r="N71" s="6"/>
      <c r="O71" s="6" t="n">
        <v>16925</v>
      </c>
      <c r="P71" s="4"/>
      <c r="Q71" s="21" t="n">
        <f aca="false">O71*$Q$15</f>
        <v>924.382381128459</v>
      </c>
      <c r="R71" s="22"/>
      <c r="S71" s="4" t="n">
        <f aca="false">H71*24+I71+J71/60+K71/3600</f>
        <v>876.283333333333</v>
      </c>
      <c r="T71" s="23" t="n">
        <f aca="false">Q15+(Q16-Q15)*(S71-S15)/(S16-S15)</f>
        <v>0.0562755863771998</v>
      </c>
      <c r="U71" s="24" t="n">
        <f aca="false">O71*T71</f>
        <v>952.464299434106</v>
      </c>
    </row>
    <row r="72" customFormat="false" ht="15" hidden="false" customHeight="false" outlineLevel="0" collapsed="false">
      <c r="A72" s="0"/>
      <c r="B72" s="26"/>
      <c r="C72" s="28" t="n">
        <v>54</v>
      </c>
      <c r="D72" s="20"/>
      <c r="E72" s="20"/>
      <c r="F72" s="6" t="n">
        <v>2013</v>
      </c>
      <c r="G72" s="6" t="n">
        <v>8</v>
      </c>
      <c r="H72" s="6" t="n">
        <v>36</v>
      </c>
      <c r="I72" s="6" t="n">
        <v>12</v>
      </c>
      <c r="J72" s="6" t="n">
        <v>20</v>
      </c>
      <c r="K72" s="6"/>
      <c r="L72" s="6"/>
      <c r="M72" s="6"/>
      <c r="N72" s="6"/>
      <c r="O72" s="6" t="n">
        <v>16288</v>
      </c>
      <c r="P72" s="4"/>
      <c r="Q72" s="21" t="n">
        <f aca="false">O72*$Q$15</f>
        <v>889.591741436948</v>
      </c>
      <c r="R72" s="22"/>
      <c r="S72" s="4" t="n">
        <f aca="false">H72*24+I72+J72/60+K72/3600</f>
        <v>876.333333333333</v>
      </c>
      <c r="T72" s="23" t="n">
        <f aca="false">Q15+(Q16-Q15)*(S72-S15)/(S16-S15)</f>
        <v>0.0564746900815828</v>
      </c>
      <c r="U72" s="24" t="n">
        <f aca="false">O72*T72</f>
        <v>919.859752048821</v>
      </c>
    </row>
    <row r="73" customFormat="false" ht="15.75" hidden="false" customHeight="false" outlineLevel="0" collapsed="false">
      <c r="A73" s="2"/>
      <c r="B73" s="41"/>
      <c r="C73" s="28" t="n">
        <v>55</v>
      </c>
      <c r="D73" s="42"/>
      <c r="E73" s="42"/>
      <c r="F73" s="6" t="n">
        <v>2013</v>
      </c>
      <c r="G73" s="6" t="n">
        <v>8</v>
      </c>
      <c r="H73" s="6" t="n">
        <v>36</v>
      </c>
      <c r="I73" s="6" t="n">
        <v>12</v>
      </c>
      <c r="J73" s="43" t="n">
        <v>22</v>
      </c>
      <c r="K73" s="43"/>
      <c r="L73" s="43"/>
      <c r="M73" s="43"/>
      <c r="N73" s="43"/>
      <c r="O73" s="6" t="n">
        <v>16570</v>
      </c>
      <c r="P73" s="2"/>
      <c r="Q73" s="44" t="n">
        <f aca="false">O73*$Q$15</f>
        <v>904.993563090019</v>
      </c>
      <c r="R73" s="45"/>
      <c r="S73" s="2" t="n">
        <f aca="false">H73*24+I73+J73/60+K73/3600</f>
        <v>876.366666666667</v>
      </c>
      <c r="T73" s="46" t="n">
        <f aca="false">Q15+(Q16-Q15)*(S73-S15)/(S16-S15)</f>
        <v>0.0566074258845045</v>
      </c>
      <c r="U73" s="47" t="n">
        <f aca="false">O73*T73</f>
        <v>937.98504690624</v>
      </c>
    </row>
    <row r="74" customFormat="false" ht="15" hidden="false" customHeight="false" outlineLevel="0" collapsed="false">
      <c r="A74" s="0"/>
      <c r="B74" s="26"/>
      <c r="C74" s="0" t="n">
        <v>56</v>
      </c>
      <c r="D74" s="20"/>
      <c r="E74" s="20"/>
      <c r="F74" s="6" t="n">
        <v>2013</v>
      </c>
      <c r="G74" s="6" t="n">
        <v>8</v>
      </c>
      <c r="H74" s="6" t="n">
        <v>36</v>
      </c>
      <c r="I74" s="6" t="n">
        <v>12</v>
      </c>
      <c r="J74" s="29" t="n">
        <v>24</v>
      </c>
      <c r="K74" s="29"/>
      <c r="L74" s="29"/>
      <c r="M74" s="29"/>
      <c r="N74" s="29"/>
      <c r="O74" s="6" t="n">
        <v>147570</v>
      </c>
      <c r="P74" s="4"/>
      <c r="Q74" s="21" t="n">
        <f aca="false">O74*$Q$15</f>
        <v>8059.74050121871</v>
      </c>
      <c r="R74" s="22"/>
      <c r="S74" s="4" t="n">
        <f aca="false">H74*24+I74+J74/60+K74/3600</f>
        <v>876.4</v>
      </c>
      <c r="T74" s="23" t="n">
        <f aca="false">Q15+(Q16-Q15)*(S74-S15)/(S16-S15)</f>
        <v>0.0567401616874262</v>
      </c>
      <c r="U74" s="24" t="n">
        <f aca="false">O74*T74</f>
        <v>8373.14566021349</v>
      </c>
    </row>
    <row r="75" customFormat="false" ht="15" hidden="false" customHeight="false" outlineLevel="0" collapsed="false">
      <c r="A75" s="4"/>
      <c r="B75" s="26"/>
      <c r="C75" s="28" t="n">
        <v>57</v>
      </c>
      <c r="D75" s="20"/>
      <c r="E75" s="20"/>
      <c r="F75" s="6" t="n">
        <v>2013</v>
      </c>
      <c r="G75" s="6" t="n">
        <v>8</v>
      </c>
      <c r="H75" s="6" t="n">
        <v>36</v>
      </c>
      <c r="I75" s="6" t="n">
        <v>12</v>
      </c>
      <c r="J75" s="29" t="n">
        <v>35</v>
      </c>
      <c r="K75" s="29"/>
      <c r="L75" s="29"/>
      <c r="M75" s="29"/>
      <c r="N75" s="29"/>
      <c r="O75" s="6" t="n">
        <v>28154</v>
      </c>
      <c r="P75" s="4"/>
      <c r="Q75" s="21" t="n">
        <f aca="false">O75*$Q$15</f>
        <v>1537.66981142042</v>
      </c>
      <c r="R75" s="22"/>
      <c r="S75" s="4" t="n">
        <f aca="false">H75*24+I75+J75/60+K75/3600</f>
        <v>876.583333333333</v>
      </c>
      <c r="T75" s="23" t="n">
        <f aca="false">Q15+(Q16-Q15)*(S75-S15)/(S16-S15)</f>
        <v>0.0574702086034965</v>
      </c>
      <c r="U75" s="24" t="n">
        <f aca="false">O75*T75</f>
        <v>1618.01625302284</v>
      </c>
    </row>
    <row r="76" customFormat="false" ht="15" hidden="false" customHeight="false" outlineLevel="0" collapsed="false">
      <c r="A76" s="0"/>
      <c r="B76" s="26"/>
      <c r="C76" s="28" t="n">
        <v>58</v>
      </c>
      <c r="D76" s="20"/>
      <c r="E76" s="20"/>
      <c r="F76" s="6" t="n">
        <v>2013</v>
      </c>
      <c r="G76" s="6" t="n">
        <v>8</v>
      </c>
      <c r="H76" s="6" t="n">
        <v>36</v>
      </c>
      <c r="I76" s="6" t="n">
        <v>12</v>
      </c>
      <c r="J76" s="29" t="n">
        <v>37</v>
      </c>
      <c r="K76" s="29"/>
      <c r="L76" s="29"/>
      <c r="M76" s="29"/>
      <c r="N76" s="29"/>
      <c r="O76" s="6" t="n">
        <v>33898</v>
      </c>
      <c r="P76" s="4"/>
      <c r="Q76" s="21" t="n">
        <f aca="false">O76*$Q$15</f>
        <v>1851.38634892127</v>
      </c>
      <c r="R76" s="22"/>
      <c r="S76" s="4" t="n">
        <f aca="false">H76*24+I76+J76/60+K76/3600</f>
        <v>876.616666666667</v>
      </c>
      <c r="T76" s="23" t="n">
        <f aca="false">Q15+(Q16-Q15)*(S76-S15)/(S16-S15)</f>
        <v>0.0576029444064182</v>
      </c>
      <c r="U76" s="24" t="n">
        <f aca="false">O76*T76</f>
        <v>1952.62460948877</v>
      </c>
    </row>
    <row r="77" customFormat="false" ht="15" hidden="false" customHeight="false" outlineLevel="0" collapsed="false">
      <c r="A77" s="0"/>
      <c r="B77" s="4"/>
      <c r="C77" s="0" t="n">
        <v>59</v>
      </c>
      <c r="D77" s="20"/>
      <c r="E77" s="20"/>
      <c r="F77" s="6" t="n">
        <v>2013</v>
      </c>
      <c r="G77" s="6" t="n">
        <v>8</v>
      </c>
      <c r="H77" s="6" t="n">
        <v>36</v>
      </c>
      <c r="I77" s="6" t="n">
        <v>12</v>
      </c>
      <c r="J77" s="29" t="n">
        <v>39</v>
      </c>
      <c r="K77" s="29"/>
      <c r="L77" s="29"/>
      <c r="M77" s="29"/>
      <c r="N77" s="29"/>
      <c r="O77" s="29" t="n">
        <v>29869</v>
      </c>
      <c r="P77" s="4"/>
      <c r="Q77" s="21" t="n">
        <f aca="false">O77*$Q$15</f>
        <v>1631.33691828218</v>
      </c>
      <c r="R77" s="22"/>
      <c r="S77" s="4" t="n">
        <f aca="false">H77*24+I77+J77/60+K77/3600</f>
        <v>876.65</v>
      </c>
      <c r="T77" s="23" t="n">
        <f aca="false">Q15+(Q16-Q15)*(S77-S15)/(S16-S15)</f>
        <v>0.05773568020934</v>
      </c>
      <c r="U77" s="24" t="n">
        <f aca="false">O77*T77</f>
        <v>1724.50703217278</v>
      </c>
    </row>
    <row r="78" customFormat="false" ht="15" hidden="false" customHeight="false" outlineLevel="0" collapsed="false">
      <c r="A78" s="0"/>
      <c r="B78" s="4"/>
      <c r="C78" s="28" t="n">
        <v>60</v>
      </c>
      <c r="D78" s="20"/>
      <c r="E78" s="20"/>
      <c r="F78" s="6" t="n">
        <v>2013</v>
      </c>
      <c r="G78" s="6" t="n">
        <v>8</v>
      </c>
      <c r="H78" s="6" t="n">
        <v>36</v>
      </c>
      <c r="I78" s="6" t="n">
        <v>12</v>
      </c>
      <c r="J78" s="29" t="n">
        <v>42</v>
      </c>
      <c r="K78" s="29"/>
      <c r="L78" s="29"/>
      <c r="M78" s="29"/>
      <c r="N78" s="29"/>
      <c r="O78" s="29" t="n">
        <v>32342</v>
      </c>
      <c r="P78" s="4"/>
      <c r="Q78" s="21" t="n">
        <f aca="false">O78*$Q$15</f>
        <v>1766.40324788518</v>
      </c>
      <c r="R78" s="22"/>
      <c r="S78" s="4" t="n">
        <f aca="false">H78*24+I78+J78/60+K78/3600</f>
        <v>876.7</v>
      </c>
      <c r="T78" s="23" t="n">
        <f aca="false">Q15+(Q16-Q15)*(S78-S15)/(S16-S15)</f>
        <v>0.057934783913723</v>
      </c>
      <c r="U78" s="24" t="n">
        <f aca="false">O78*T78</f>
        <v>1873.72678133763</v>
      </c>
    </row>
    <row r="79" customFormat="false" ht="15" hidden="false" customHeight="false" outlineLevel="0" collapsed="false">
      <c r="A79" s="0"/>
      <c r="B79" s="27"/>
      <c r="C79" s="28" t="n">
        <v>61</v>
      </c>
      <c r="D79" s="20"/>
      <c r="E79" s="20"/>
      <c r="F79" s="6" t="n">
        <v>2013</v>
      </c>
      <c r="G79" s="6" t="n">
        <v>8</v>
      </c>
      <c r="H79" s="6" t="n">
        <v>36</v>
      </c>
      <c r="I79" s="6" t="n">
        <v>12</v>
      </c>
      <c r="J79" s="29" t="n">
        <v>45</v>
      </c>
      <c r="K79" s="29"/>
      <c r="L79" s="29"/>
      <c r="M79" s="29"/>
      <c r="N79" s="29"/>
      <c r="O79" s="6" t="n">
        <v>43750</v>
      </c>
      <c r="P79" s="4"/>
      <c r="Q79" s="21" t="n">
        <f aca="false">O79*$Q$15</f>
        <v>2389.46701177962</v>
      </c>
      <c r="R79" s="22"/>
      <c r="S79" s="4" t="n">
        <f aca="false">H79*24+I79+J79/60+K79/3600</f>
        <v>876.75</v>
      </c>
      <c r="T79" s="23" t="n">
        <f aca="false">Q15+(Q16-Q15)*(S79-S15)/(S16-S15)</f>
        <v>0.0581338876181055</v>
      </c>
      <c r="U79" s="24" t="n">
        <f aca="false">O79*T79</f>
        <v>2543.35758329212</v>
      </c>
    </row>
    <row r="80" customFormat="false" ht="15" hidden="false" customHeight="false" outlineLevel="0" collapsed="false">
      <c r="A80" s="0"/>
      <c r="B80" s="26"/>
      <c r="C80" s="0" t="n">
        <v>62</v>
      </c>
      <c r="D80" s="20"/>
      <c r="E80" s="20"/>
      <c r="F80" s="6" t="n">
        <v>2013</v>
      </c>
      <c r="G80" s="6" t="n">
        <v>8</v>
      </c>
      <c r="H80" s="6" t="n">
        <v>36</v>
      </c>
      <c r="I80" s="6" t="n">
        <v>12</v>
      </c>
      <c r="J80" s="29" t="n">
        <v>46</v>
      </c>
      <c r="K80" s="29"/>
      <c r="L80" s="29"/>
      <c r="M80" s="29"/>
      <c r="N80" s="29"/>
      <c r="O80" s="6" t="n">
        <v>29686</v>
      </c>
      <c r="P80" s="4"/>
      <c r="Q80" s="21" t="n">
        <f aca="false">O80*$Q$15</f>
        <v>1621.34211912434</v>
      </c>
      <c r="R80" s="22"/>
      <c r="S80" s="4" t="n">
        <f aca="false">H80*24+I80+J80/60+K80/3600</f>
        <v>876.766666666667</v>
      </c>
      <c r="T80" s="23" t="n">
        <f aca="false">Q15+(Q16-Q15)*(S80-S15)/(S16-S15)</f>
        <v>0.0582002555195664</v>
      </c>
      <c r="U80" s="24" t="n">
        <f aca="false">O80*T80</f>
        <v>1727.73278535385</v>
      </c>
    </row>
    <row r="81" customFormat="false" ht="15.75" hidden="false" customHeight="false" outlineLevel="0" collapsed="false">
      <c r="A81" s="0"/>
      <c r="B81" s="26"/>
      <c r="C81" s="28" t="n">
        <v>63</v>
      </c>
      <c r="D81" s="20"/>
      <c r="E81" s="20"/>
      <c r="F81" s="6" t="n">
        <v>2013</v>
      </c>
      <c r="G81" s="6" t="n">
        <v>8</v>
      </c>
      <c r="H81" s="6" t="n">
        <v>36</v>
      </c>
      <c r="I81" s="6" t="n">
        <v>12</v>
      </c>
      <c r="J81" s="29" t="n">
        <v>48</v>
      </c>
      <c r="K81" s="29"/>
      <c r="L81" s="29"/>
      <c r="M81" s="29"/>
      <c r="N81" s="29"/>
      <c r="O81" s="6" t="n">
        <v>24966</v>
      </c>
      <c r="P81" s="4"/>
      <c r="Q81" s="21" t="n">
        <f aca="false">O81*$Q$15</f>
        <v>1363.55276379634</v>
      </c>
      <c r="R81" s="22"/>
      <c r="S81" s="4" t="n">
        <f aca="false">H81*24+I81+J81/60+K81/3600</f>
        <v>876.8</v>
      </c>
      <c r="T81" s="23" t="n">
        <f aca="false">Q15+(Q16-Q15)*(S81-S15)/(S16-S15)</f>
        <v>0.0583329913224881</v>
      </c>
      <c r="U81" s="47" t="n">
        <f aca="false">O81*T81</f>
        <v>1456.34146135724</v>
      </c>
    </row>
    <row r="82" customFormat="false" ht="15" hidden="false" customHeight="false" outlineLevel="0" collapsed="false">
      <c r="A82" s="0"/>
      <c r="B82" s="27"/>
      <c r="C82" s="28" t="n">
        <v>64</v>
      </c>
      <c r="D82" s="20"/>
      <c r="E82" s="20"/>
      <c r="F82" s="6" t="n">
        <v>2013</v>
      </c>
      <c r="G82" s="6" t="n">
        <v>8</v>
      </c>
      <c r="H82" s="6" t="n">
        <v>36</v>
      </c>
      <c r="I82" s="6" t="n">
        <v>12</v>
      </c>
      <c r="J82" s="29" t="n">
        <v>50</v>
      </c>
      <c r="K82" s="29"/>
      <c r="L82" s="29"/>
      <c r="M82" s="29"/>
      <c r="N82" s="29"/>
      <c r="O82" s="6" t="n">
        <v>19427</v>
      </c>
      <c r="P82" s="4"/>
      <c r="Q82" s="21" t="n">
        <f aca="false">O82*$Q$15</f>
        <v>1061.03258600783</v>
      </c>
      <c r="R82" s="22"/>
      <c r="S82" s="4" t="n">
        <f aca="false">H82*24+I82+J82/60+K82/3600</f>
        <v>876.833333333333</v>
      </c>
      <c r="T82" s="23" t="n">
        <f aca="false">Q15+(Q16-Q15)*(S82-S15)/(S16-S15)</f>
        <v>0.0584657271254103</v>
      </c>
      <c r="U82" s="24" t="n">
        <f aca="false">O82*T82</f>
        <v>1135.81368086535</v>
      </c>
    </row>
    <row r="83" customFormat="false" ht="15" hidden="false" customHeight="false" outlineLevel="0" collapsed="false">
      <c r="A83" s="0"/>
      <c r="B83" s="26"/>
      <c r="C83" s="0" t="n">
        <v>65</v>
      </c>
      <c r="D83" s="20"/>
      <c r="E83" s="20"/>
      <c r="F83" s="6" t="n">
        <v>2013</v>
      </c>
      <c r="G83" s="6" t="n">
        <v>8</v>
      </c>
      <c r="H83" s="6" t="n">
        <v>36</v>
      </c>
      <c r="I83" s="6" t="n">
        <v>12</v>
      </c>
      <c r="J83" s="29" t="n">
        <v>52</v>
      </c>
      <c r="K83" s="29"/>
      <c r="L83" s="29"/>
      <c r="M83" s="29"/>
      <c r="N83" s="29"/>
      <c r="O83" s="29" t="n">
        <v>26800</v>
      </c>
      <c r="P83" s="4"/>
      <c r="Q83" s="21" t="n">
        <f aca="false">O83*$Q$15</f>
        <v>1463.71922093014</v>
      </c>
      <c r="R83" s="22"/>
      <c r="S83" s="4" t="n">
        <f aca="false">H83*24+I83+J83/60+K83/3600</f>
        <v>876.866666666667</v>
      </c>
      <c r="T83" s="23" t="n">
        <f aca="false">Q15+(Q16-Q15)*(S83-S15)/(S16-S15)</f>
        <v>0.058598462928332</v>
      </c>
      <c r="U83" s="24" t="n">
        <f aca="false">O83*T83</f>
        <v>1570.4388064793</v>
      </c>
    </row>
    <row r="84" customFormat="false" ht="15" hidden="false" customHeight="false" outlineLevel="0" collapsed="false">
      <c r="A84" s="0"/>
      <c r="B84" s="26"/>
      <c r="C84" s="28" t="n">
        <v>66</v>
      </c>
      <c r="D84" s="20"/>
      <c r="E84" s="20"/>
      <c r="F84" s="6" t="n">
        <v>2013</v>
      </c>
      <c r="G84" s="6" t="n">
        <v>8</v>
      </c>
      <c r="H84" s="6" t="n">
        <v>36</v>
      </c>
      <c r="I84" s="6" t="n">
        <v>12</v>
      </c>
      <c r="J84" s="29" t="n">
        <v>56</v>
      </c>
      <c r="K84" s="29"/>
      <c r="L84" s="29"/>
      <c r="M84" s="29"/>
      <c r="N84" s="29"/>
      <c r="O84" s="6" t="n">
        <v>40176</v>
      </c>
      <c r="P84" s="4"/>
      <c r="Q84" s="21" t="n">
        <f aca="false">O84*$Q$15</f>
        <v>2194.26803806304</v>
      </c>
      <c r="R84" s="22"/>
      <c r="S84" s="4" t="n">
        <f aca="false">H84*24+I84+J84/60+K84/3600</f>
        <v>876.933333333333</v>
      </c>
      <c r="T84" s="23" t="n">
        <f aca="false">Q15+(Q16-Q15)*(S84-S15)/(S16-S15)</f>
        <v>0.0588639345341754</v>
      </c>
      <c r="U84" s="24" t="n">
        <f aca="false">O84*T84</f>
        <v>2364.91743384503</v>
      </c>
    </row>
    <row r="85" customFormat="false" ht="15" hidden="false" customHeight="false" outlineLevel="0" collapsed="false">
      <c r="A85" s="0"/>
      <c r="B85" s="27"/>
      <c r="C85" s="28" t="n">
        <v>67</v>
      </c>
      <c r="D85" s="20"/>
      <c r="E85" s="20"/>
      <c r="F85" s="6" t="n">
        <v>2013</v>
      </c>
      <c r="G85" s="6" t="n">
        <v>8</v>
      </c>
      <c r="H85" s="6" t="n">
        <v>36</v>
      </c>
      <c r="I85" s="6" t="n">
        <v>13</v>
      </c>
      <c r="J85" s="29" t="n">
        <v>0</v>
      </c>
      <c r="K85" s="29"/>
      <c r="L85" s="29"/>
      <c r="M85" s="29"/>
      <c r="N85" s="29"/>
      <c r="O85" s="29" t="n">
        <v>52088</v>
      </c>
      <c r="P85" s="4"/>
      <c r="Q85" s="21" t="n">
        <f aca="false">O85*$Q$15</f>
        <v>2844.85846193319</v>
      </c>
      <c r="R85" s="22"/>
      <c r="S85" s="4" t="n">
        <f aca="false">H85*24+I85+J85/60+K85/3600</f>
        <v>877</v>
      </c>
      <c r="T85" s="23" t="n">
        <f aca="false">Q$15+(Q$16-Q$15)*(S85-S$15)/(S$16-S$15)</f>
        <v>0.0591294061400193</v>
      </c>
      <c r="U85" s="24" t="n">
        <f aca="false">O85*T85</f>
        <v>3079.93250702132</v>
      </c>
    </row>
    <row r="86" customFormat="false" ht="15" hidden="false" customHeight="false" outlineLevel="0" collapsed="false">
      <c r="A86" s="0"/>
      <c r="B86" s="0"/>
      <c r="C86" s="0" t="n">
        <v>68</v>
      </c>
      <c r="D86" s="20"/>
      <c r="E86" s="20"/>
      <c r="F86" s="6" t="n">
        <v>2013</v>
      </c>
      <c r="G86" s="6" t="n">
        <v>8</v>
      </c>
      <c r="H86" s="6" t="n">
        <v>36</v>
      </c>
      <c r="I86" s="6" t="n">
        <v>13</v>
      </c>
      <c r="J86" s="6" t="n">
        <v>1</v>
      </c>
      <c r="K86" s="6"/>
      <c r="L86" s="6"/>
      <c r="M86" s="6"/>
      <c r="N86" s="6"/>
      <c r="O86" s="6" t="n">
        <v>30480</v>
      </c>
      <c r="P86" s="4"/>
      <c r="Q86" s="21" t="n">
        <f aca="false">O86*$Q$15</f>
        <v>1664.70753186384</v>
      </c>
      <c r="R86" s="22"/>
      <c r="S86" s="4" t="n">
        <f aca="false">H86*24+I86+J86/60+K86/3600</f>
        <v>877.016666666667</v>
      </c>
      <c r="T86" s="23" t="n">
        <f aca="false">Q$15+(Q$16-Q$15)*(S86-S$15)/(S$16-S$15)</f>
        <v>0.0591957740414801</v>
      </c>
      <c r="U86" s="24" t="n">
        <f aca="false">O86*T86</f>
        <v>1804.28719278431</v>
      </c>
    </row>
    <row r="87" customFormat="false" ht="15.75" hidden="false" customHeight="false" outlineLevel="0" collapsed="false">
      <c r="A87" s="2"/>
      <c r="B87" s="2"/>
      <c r="C87" s="28" t="n">
        <v>69</v>
      </c>
      <c r="D87" s="42"/>
      <c r="E87" s="42"/>
      <c r="F87" s="6" t="n">
        <v>2013</v>
      </c>
      <c r="G87" s="6" t="n">
        <v>8</v>
      </c>
      <c r="H87" s="6" t="n">
        <v>36</v>
      </c>
      <c r="I87" s="6" t="n">
        <v>13</v>
      </c>
      <c r="J87" s="43" t="n">
        <v>4</v>
      </c>
      <c r="K87" s="43"/>
      <c r="L87" s="43"/>
      <c r="M87" s="43"/>
      <c r="N87" s="43"/>
      <c r="O87" s="6" t="n">
        <v>25706</v>
      </c>
      <c r="P87" s="2"/>
      <c r="Q87" s="44" t="n">
        <f aca="false">O87*$Q$15</f>
        <v>1403.96889153844</v>
      </c>
      <c r="R87" s="45"/>
      <c r="S87" s="2" t="n">
        <f aca="false">H87*24+I87+J87/60+K87/3600</f>
        <v>877.066666666667</v>
      </c>
      <c r="T87" s="23" t="n">
        <f aca="false">Q$15+(Q$16-Q$15)*(S87-S$15)/(S$16-S$15)</f>
        <v>0.0593948777458631</v>
      </c>
      <c r="U87" s="24" t="n">
        <f aca="false">O87*T87</f>
        <v>1526.80472733516</v>
      </c>
    </row>
    <row r="88" customFormat="false" ht="15" hidden="false" customHeight="false" outlineLevel="0" collapsed="false">
      <c r="C88" s="28" t="n">
        <v>70</v>
      </c>
      <c r="F88" s="6" t="n">
        <v>2013</v>
      </c>
      <c r="G88" s="6" t="n">
        <v>8</v>
      </c>
      <c r="H88" s="6" t="n">
        <v>36</v>
      </c>
      <c r="I88" s="6" t="n">
        <v>13</v>
      </c>
      <c r="J88" s="1" t="n">
        <v>4</v>
      </c>
      <c r="O88" s="6" t="n">
        <v>661463</v>
      </c>
      <c r="Q88" s="48" t="n">
        <f aca="false">O88*$Q$15</f>
        <v>36126.7204117208</v>
      </c>
      <c r="S88" s="1" t="n">
        <f aca="false">H88*24+I88+J88/60+K88/3600</f>
        <v>877.066666666667</v>
      </c>
      <c r="T88" s="23" t="n">
        <f aca="false">Q$15+(Q$16-Q$15)*(S88-S$15)/(S$16-S$15)</f>
        <v>0.0593948777458631</v>
      </c>
      <c r="U88" s="24" t="n">
        <f aca="false">O88*T88</f>
        <v>39287.5140184119</v>
      </c>
    </row>
    <row r="89" customFormat="false" ht="15.75" hidden="false" customHeight="false" outlineLevel="0" collapsed="false">
      <c r="C89" s="0" t="n">
        <v>71</v>
      </c>
      <c r="F89" s="6" t="n">
        <v>2013</v>
      </c>
      <c r="G89" s="6" t="n">
        <v>8</v>
      </c>
      <c r="H89" s="6" t="n">
        <v>36</v>
      </c>
      <c r="I89" s="6" t="n">
        <v>13</v>
      </c>
      <c r="J89" s="1" t="n">
        <v>15</v>
      </c>
      <c r="O89" s="10" t="n">
        <v>22211</v>
      </c>
      <c r="Q89" s="48" t="n">
        <f aca="false">O89*$Q$15</f>
        <v>1213.08461254028</v>
      </c>
      <c r="S89" s="1" t="n">
        <f aca="false">H89*24+I89+J89/60+K89/3600</f>
        <v>877.25</v>
      </c>
      <c r="T89" s="23" t="n">
        <f aca="false">Q$15+(Q$16-Q$15)*(S89-S$15)/(S$16-S$15)</f>
        <v>0.060124924661933</v>
      </c>
      <c r="U89" s="47" t="n">
        <f aca="false">O89*T89</f>
        <v>1335.43470166619</v>
      </c>
    </row>
    <row r="90" customFormat="false" ht="15" hidden="false" customHeight="false" outlineLevel="0" collapsed="false">
      <c r="C90" s="28" t="n">
        <v>72</v>
      </c>
      <c r="F90" s="6" t="n">
        <v>2013</v>
      </c>
      <c r="G90" s="6" t="n">
        <v>8</v>
      </c>
      <c r="H90" s="6" t="n">
        <v>36</v>
      </c>
      <c r="I90" s="6" t="n">
        <v>13</v>
      </c>
      <c r="J90" s="1" t="n">
        <v>17</v>
      </c>
      <c r="O90" s="6" t="n">
        <v>24051</v>
      </c>
      <c r="Q90" s="48" t="n">
        <f aca="false">O90*$Q$15</f>
        <v>1313.57876800712</v>
      </c>
      <c r="S90" s="1" t="n">
        <f aca="false">H90*24+I90+J90/60+K90/3600</f>
        <v>877.283333333333</v>
      </c>
      <c r="T90" s="23" t="n">
        <f aca="false">Q$15+(Q$16-Q$15)*(S90-S$15)/(S$16-S$15)</f>
        <v>0.0602576604648547</v>
      </c>
      <c r="U90" s="24" t="n">
        <f aca="false">O90*T90</f>
        <v>1449.25699184022</v>
      </c>
    </row>
    <row r="91" customFormat="false" ht="15" hidden="false" customHeight="false" outlineLevel="0" collapsed="false">
      <c r="C91" s="28" t="n">
        <v>73</v>
      </c>
      <c r="F91" s="6" t="n">
        <v>2013</v>
      </c>
      <c r="G91" s="6" t="n">
        <v>8</v>
      </c>
      <c r="H91" s="6" t="n">
        <v>36</v>
      </c>
      <c r="I91" s="6" t="n">
        <v>13</v>
      </c>
      <c r="J91" s="1" t="n">
        <v>20</v>
      </c>
      <c r="O91" s="6" t="n">
        <v>22582</v>
      </c>
      <c r="Q91" s="48" t="n">
        <f aca="false">O91*$Q$15</f>
        <v>1233.34729280017</v>
      </c>
      <c r="S91" s="1" t="n">
        <f aca="false">H91*24+I91+J91/60+K91/3600</f>
        <v>877.333333333333</v>
      </c>
      <c r="T91" s="23" t="n">
        <f aca="false">Q$15+(Q$16-Q$15)*(S91-S$15)/(S$16-S$15)</f>
        <v>0.0604567641692377</v>
      </c>
      <c r="U91" s="24" t="n">
        <f aca="false">O91*T91</f>
        <v>1365.23464846973</v>
      </c>
    </row>
    <row r="92" customFormat="false" ht="15" hidden="false" customHeight="false" outlineLevel="0" collapsed="false">
      <c r="C92" s="0" t="n">
        <v>74</v>
      </c>
      <c r="F92" s="6" t="n">
        <v>2013</v>
      </c>
      <c r="G92" s="6" t="n">
        <v>8</v>
      </c>
      <c r="H92" s="6" t="n">
        <v>36</v>
      </c>
      <c r="I92" s="6" t="n">
        <v>13</v>
      </c>
      <c r="J92" s="1" t="n">
        <v>22</v>
      </c>
      <c r="O92" s="10" t="n">
        <v>23536</v>
      </c>
      <c r="Q92" s="48" t="n">
        <f aca="false">O92*$Q$15</f>
        <v>1285.45132775417</v>
      </c>
      <c r="S92" s="1" t="n">
        <f aca="false">H92*24+I92+J92/60+K92/3600</f>
        <v>877.366666666667</v>
      </c>
      <c r="T92" s="23" t="n">
        <f aca="false">Q$15+(Q$16-Q$15)*(S92-S$15)/(S$16-S$15)</f>
        <v>0.0605894999721594</v>
      </c>
      <c r="U92" s="24" t="n">
        <f aca="false">O92*T92</f>
        <v>1426.03447134474</v>
      </c>
    </row>
    <row r="93" customFormat="false" ht="15" hidden="false" customHeight="false" outlineLevel="0" collapsed="false">
      <c r="C93" s="28" t="n">
        <v>75</v>
      </c>
      <c r="F93" s="6" t="n">
        <v>2013</v>
      </c>
      <c r="G93" s="6" t="n">
        <v>8</v>
      </c>
      <c r="H93" s="6" t="n">
        <v>36</v>
      </c>
      <c r="I93" s="6" t="n">
        <v>13</v>
      </c>
      <c r="J93" s="1" t="n">
        <v>24</v>
      </c>
      <c r="O93" s="6" t="n">
        <v>22928</v>
      </c>
      <c r="Q93" s="48" t="n">
        <f aca="false">O93*$Q$15</f>
        <v>1252.24456333904</v>
      </c>
      <c r="S93" s="1" t="n">
        <f aca="false">H93*24+I93+J93/60+K93/3600</f>
        <v>877.4</v>
      </c>
      <c r="T93" s="23" t="n">
        <f aca="false">Q$15+(Q$16-Q$15)*(S93-S$15)/(S$16-S$15)</f>
        <v>0.0607222357750811</v>
      </c>
      <c r="U93" s="24" t="n">
        <f aca="false">O93*T93</f>
        <v>1392.23942185106</v>
      </c>
    </row>
    <row r="94" customFormat="false" ht="15" hidden="false" customHeight="false" outlineLevel="0" collapsed="false">
      <c r="C94" s="28" t="n">
        <v>76</v>
      </c>
      <c r="F94" s="6" t="n">
        <v>2013</v>
      </c>
      <c r="G94" s="6" t="n">
        <v>8</v>
      </c>
      <c r="H94" s="6" t="n">
        <v>36</v>
      </c>
      <c r="I94" s="6" t="n">
        <v>13</v>
      </c>
      <c r="J94" s="1" t="n">
        <v>27</v>
      </c>
      <c r="O94" s="6" t="n">
        <v>19042</v>
      </c>
      <c r="Q94" s="48" t="n">
        <f aca="false">O94*$Q$15</f>
        <v>1040.00527630417</v>
      </c>
      <c r="S94" s="1" t="n">
        <f aca="false">H94*24+I94+J94/60+K94/3600</f>
        <v>877.45</v>
      </c>
      <c r="T94" s="23" t="n">
        <f aca="false">Q$15+(Q$16-Q$15)*(S94-S$15)/(S$16-S$15)</f>
        <v>0.0609213394794642</v>
      </c>
      <c r="U94" s="24" t="n">
        <f aca="false">O94*T94</f>
        <v>1160.06414636796</v>
      </c>
    </row>
    <row r="95" customFormat="false" ht="15" hidden="false" customHeight="false" outlineLevel="0" collapsed="false">
      <c r="C95" s="0" t="n">
        <v>77</v>
      </c>
      <c r="F95" s="6" t="n">
        <v>2013</v>
      </c>
      <c r="G95" s="6" t="n">
        <v>8</v>
      </c>
      <c r="H95" s="6" t="n">
        <v>36</v>
      </c>
      <c r="I95" s="6" t="n">
        <v>13</v>
      </c>
      <c r="J95" s="1" t="n">
        <v>29</v>
      </c>
      <c r="O95" s="6" t="n">
        <v>17501</v>
      </c>
      <c r="Q95" s="48" t="n">
        <f aca="false">O95*$Q$15</f>
        <v>955.841421100689</v>
      </c>
      <c r="S95" s="1" t="n">
        <f aca="false">H95*24+I95+J95/60+K95/3600</f>
        <v>877.483333333333</v>
      </c>
      <c r="T95" s="23" t="n">
        <f aca="false">Q$15+(Q$16-Q$15)*(S95-S$15)/(S$16-S$15)</f>
        <v>0.0610540752823859</v>
      </c>
      <c r="U95" s="24" t="n">
        <f aca="false">O95*T95</f>
        <v>1068.50737151704</v>
      </c>
    </row>
    <row r="96" customFormat="false" ht="15" hidden="false" customHeight="false" outlineLevel="0" collapsed="false">
      <c r="C96" s="28" t="n">
        <v>78</v>
      </c>
      <c r="F96" s="6" t="n">
        <v>2013</v>
      </c>
      <c r="G96" s="6" t="n">
        <v>8</v>
      </c>
      <c r="H96" s="6" t="n">
        <v>36</v>
      </c>
      <c r="I96" s="6" t="n">
        <v>13</v>
      </c>
      <c r="J96" s="1" t="n">
        <v>31</v>
      </c>
      <c r="O96" s="29" t="n">
        <v>16981</v>
      </c>
      <c r="Q96" s="48" t="n">
        <f aca="false">O96*$Q$15</f>
        <v>927.440898903537</v>
      </c>
      <c r="S96" s="1" t="n">
        <f aca="false">H96*24+I96+J96/60+K96/3600</f>
        <v>877.516666666667</v>
      </c>
      <c r="T96" s="23" t="n">
        <f aca="false">Q$15+(Q$16-Q$15)*(S96-S$15)/(S$16-S$15)</f>
        <v>0.0611868110853076</v>
      </c>
      <c r="U96" s="24" t="n">
        <f aca="false">O96*T96</f>
        <v>1039.01323903961</v>
      </c>
    </row>
    <row r="97" customFormat="false" ht="15.75" hidden="false" customHeight="false" outlineLevel="0" collapsed="false">
      <c r="C97" s="28" t="n">
        <v>79</v>
      </c>
      <c r="F97" s="6" t="n">
        <v>2013</v>
      </c>
      <c r="G97" s="6" t="n">
        <v>8</v>
      </c>
      <c r="H97" s="6" t="n">
        <v>36</v>
      </c>
      <c r="I97" s="6" t="n">
        <v>13</v>
      </c>
      <c r="J97" s="1" t="n">
        <v>34</v>
      </c>
      <c r="O97" s="6" t="n">
        <v>21459</v>
      </c>
      <c r="Q97" s="48" t="n">
        <f aca="false">O97*$Q$15</f>
        <v>1172.01308813209</v>
      </c>
      <c r="S97" s="1" t="n">
        <f aca="false">H97*24+I97+J97/60+K97/3600</f>
        <v>877.566666666667</v>
      </c>
      <c r="T97" s="23" t="n">
        <f aca="false">Q$15+(Q$16-Q$15)*(S97-S$15)/(S$16-S$15)</f>
        <v>0.0613859147896906</v>
      </c>
      <c r="U97" s="47" t="n">
        <f aca="false">O97*T97</f>
        <v>1317.28034547197</v>
      </c>
    </row>
    <row r="98" customFormat="false" ht="15" hidden="false" customHeight="false" outlineLevel="0" collapsed="false">
      <c r="C98" s="0" t="n">
        <v>80</v>
      </c>
      <c r="F98" s="6" t="n">
        <v>2013</v>
      </c>
      <c r="G98" s="6" t="n">
        <v>8</v>
      </c>
      <c r="H98" s="6" t="n">
        <v>36</v>
      </c>
      <c r="I98" s="6" t="n">
        <v>13</v>
      </c>
      <c r="J98" s="1" t="n">
        <v>35</v>
      </c>
      <c r="O98" s="6" t="n">
        <v>14784</v>
      </c>
      <c r="Q98" s="48" t="n">
        <f aca="false">O98*$Q$15</f>
        <v>807.448692620569</v>
      </c>
      <c r="S98" s="1" t="n">
        <f aca="false">H98*24+I98+J98/60+K98/3600</f>
        <v>877.583333333333</v>
      </c>
      <c r="T98" s="23" t="n">
        <f aca="false">Q$15+(Q$16-Q$15)*(S98-S$15)/(S$16-S$15)</f>
        <v>0.0614522826911515</v>
      </c>
      <c r="U98" s="24" t="n">
        <f aca="false">O98*T98</f>
        <v>908.510547305983</v>
      </c>
    </row>
    <row r="99" customFormat="false" ht="15" hidden="false" customHeight="false" outlineLevel="0" collapsed="false">
      <c r="C99" s="28" t="n">
        <v>81</v>
      </c>
      <c r="F99" s="6" t="n">
        <v>2013</v>
      </c>
      <c r="G99" s="6" t="n">
        <v>8</v>
      </c>
      <c r="H99" s="6" t="n">
        <v>36</v>
      </c>
      <c r="I99" s="6" t="n">
        <v>13</v>
      </c>
      <c r="J99" s="1" t="n">
        <v>37</v>
      </c>
      <c r="O99" s="6" t="n">
        <v>18339</v>
      </c>
      <c r="Q99" s="48" t="n">
        <f aca="false">O99*$Q$15</f>
        <v>1001.60995494918</v>
      </c>
      <c r="S99" s="1" t="n">
        <f aca="false">H99*24+I99+J99/60+K99/3600</f>
        <v>877.616666666667</v>
      </c>
      <c r="T99" s="23" t="n">
        <f aca="false">Q$15+(Q$16-Q$15)*(S99-S$15)/(S$16-S$15)</f>
        <v>0.0615850184940732</v>
      </c>
      <c r="U99" s="24" t="n">
        <f aca="false">O99*T99</f>
        <v>1129.40765416281</v>
      </c>
    </row>
    <row r="100" customFormat="false" ht="15" hidden="false" customHeight="false" outlineLevel="0" collapsed="false">
      <c r="C100" s="28" t="n">
        <v>82</v>
      </c>
      <c r="F100" s="6" t="n">
        <v>2013</v>
      </c>
      <c r="G100" s="6" t="n">
        <v>8</v>
      </c>
      <c r="H100" s="6" t="n">
        <v>36</v>
      </c>
      <c r="I100" s="6" t="n">
        <v>13</v>
      </c>
      <c r="J100" s="1" t="n">
        <v>40</v>
      </c>
      <c r="O100" s="6" t="n">
        <v>21370</v>
      </c>
      <c r="Q100" s="48" t="n">
        <f aca="false">O100*$Q$15</f>
        <v>1167.15222952527</v>
      </c>
      <c r="S100" s="1" t="n">
        <f aca="false">H100*24+I100+J100/60+K100/3600</f>
        <v>877.666666666667</v>
      </c>
      <c r="T100" s="23" t="n">
        <f aca="false">Q$15+(Q$16-Q$15)*(S100-S$15)/(S$16-S$15)</f>
        <v>0.0617841221984557</v>
      </c>
      <c r="U100" s="24" t="n">
        <f aca="false">O100*T100</f>
        <v>1320.326691381</v>
      </c>
    </row>
    <row r="101" customFormat="false" ht="15" hidden="false" customHeight="false" outlineLevel="0" collapsed="false">
      <c r="C101" s="0" t="n">
        <v>83</v>
      </c>
      <c r="F101" s="6" t="n">
        <v>2013</v>
      </c>
      <c r="G101" s="6" t="n">
        <v>8</v>
      </c>
      <c r="H101" s="6" t="n">
        <v>36</v>
      </c>
      <c r="I101" s="6" t="n">
        <v>13</v>
      </c>
      <c r="J101" s="1" t="n">
        <v>41</v>
      </c>
      <c r="O101" s="6" t="n">
        <v>25018</v>
      </c>
      <c r="Q101" s="48" t="n">
        <f aca="false">O101*$Q$15</f>
        <v>1366.39281601606</v>
      </c>
      <c r="S101" s="1" t="n">
        <f aca="false">H101*24+I101+J101/60+K101/3600</f>
        <v>877.683333333333</v>
      </c>
      <c r="T101" s="23" t="n">
        <f aca="false">Q$15+(Q$16-Q$15)*(S101-S$15)/(S$16-S$15)</f>
        <v>0.0618504900999166</v>
      </c>
      <c r="U101" s="24" t="n">
        <f aca="false">O101*T101</f>
        <v>1547.37556131971</v>
      </c>
    </row>
    <row r="102" customFormat="false" ht="15" hidden="false" customHeight="false" outlineLevel="0" collapsed="false">
      <c r="C102" s="28" t="n">
        <v>84</v>
      </c>
      <c r="F102" s="6" t="n">
        <v>2013</v>
      </c>
      <c r="G102" s="6" t="n">
        <v>8</v>
      </c>
      <c r="H102" s="6" t="n">
        <v>36</v>
      </c>
      <c r="I102" s="6" t="n">
        <v>13</v>
      </c>
      <c r="J102" s="1" t="n">
        <v>42</v>
      </c>
      <c r="O102" s="6" t="n">
        <v>580295</v>
      </c>
      <c r="Q102" s="48" t="n">
        <f aca="false">O102*$Q$15</f>
        <v>31693.6173623007</v>
      </c>
      <c r="S102" s="1" t="n">
        <f aca="false">H102*24+I102+J102/60+K102/3600</f>
        <v>877.7</v>
      </c>
      <c r="T102" s="23" t="n">
        <f aca="false">Q$15+(Q$16-Q$15)*(S102-S$15)/(S$16-S$15)</f>
        <v>0.0619168580013779</v>
      </c>
      <c r="U102" s="24" t="n">
        <f aca="false">O102*T102</f>
        <v>35930.0431139096</v>
      </c>
    </row>
  </sheetData>
  <conditionalFormatting sqref="N88:N65536">
    <cfRule type="cellIs" priority="2" operator="greaterThan" aboveAverage="0" equalAverage="0" bottom="0" percent="0" rank="0" text="" dxfId="0">
      <formula>300000</formula>
    </cfRule>
  </conditionalFormatting>
  <conditionalFormatting sqref="Q19:Q87">
    <cfRule type="cellIs" priority="3" operator="greaterThan" aboveAverage="0" equalAverage="0" bottom="0" percent="0" rank="0" text="" dxfId="1">
      <formula>20000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9" zoomScaleNormal="59" zoomScalePageLayoutView="100" workbookViewId="0">
      <selection pane="topLeft" activeCell="U19" activeCellId="0" sqref="U19"/>
    </sheetView>
  </sheetViews>
  <sheetFormatPr defaultRowHeight="15"/>
  <cols>
    <col collapsed="false" hidden="false" max="1" min="1" style="1" width="7.49797570850202"/>
    <col collapsed="false" hidden="false" max="2" min="2" style="1" width="18.2105263157895"/>
    <col collapsed="false" hidden="false" max="3" min="3" style="1" width="9.4251012145749"/>
    <col collapsed="false" hidden="false" max="4" min="4" style="1" width="8.89068825910931"/>
    <col collapsed="false" hidden="false" max="5" min="5" style="1" width="6.31983805668016"/>
    <col collapsed="false" hidden="false" max="6" min="6" style="1" width="6.53441295546559"/>
    <col collapsed="false" hidden="false" max="11" min="7" style="1" width="4.92712550607287"/>
    <col collapsed="false" hidden="false" max="12" min="12" style="1" width="6.96356275303644"/>
    <col collapsed="false" hidden="false" max="14" min="13" style="1" width="8.46153846153846"/>
    <col collapsed="false" hidden="false" max="15" min="15" style="1" width="11.3562753036437"/>
    <col collapsed="false" hidden="false" max="17" min="16" style="1" width="9.10526315789474"/>
    <col collapsed="false" hidden="false" max="18" min="18" style="1" width="3.10526315789474"/>
    <col collapsed="false" hidden="false" max="19" min="19" style="1" width="9.10526315789474"/>
    <col collapsed="false" hidden="false" max="20" min="20" style="1" width="10.7125506072875"/>
    <col collapsed="false" hidden="false" max="21" min="21" style="1" width="11.1417004048583"/>
    <col collapsed="false" hidden="false" max="23" min="22" style="0" width="8.57085020242915"/>
    <col collapsed="false" hidden="false" max="24" min="24" style="0" width="12.2105263157895"/>
    <col collapsed="false" hidden="false" max="1025" min="25" style="0" width="8.57085020242915"/>
  </cols>
  <sheetData>
    <row r="1" customFormat="false" ht="15.75" hidden="false" customHeight="false" outlineLevel="0" collapsed="false">
      <c r="A1" s="2"/>
      <c r="B1" s="2" t="s">
        <v>16</v>
      </c>
      <c r="C1" s="2" t="s">
        <v>17</v>
      </c>
      <c r="D1" s="2"/>
      <c r="E1" s="2"/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3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X1" s="54" t="n">
        <v>41491</v>
      </c>
    </row>
    <row r="2" customFormat="false" ht="15" hidden="false" customHeight="false" outlineLevel="0" collapsed="false">
      <c r="A2" s="0"/>
      <c r="B2" s="4"/>
      <c r="C2" s="5" t="s">
        <v>34</v>
      </c>
      <c r="D2" s="1" t="s">
        <v>35</v>
      </c>
      <c r="E2" s="0"/>
      <c r="F2" s="6" t="n">
        <v>2013</v>
      </c>
      <c r="G2" s="6" t="n">
        <v>8</v>
      </c>
      <c r="H2" s="6" t="n">
        <v>39</v>
      </c>
      <c r="I2" s="6" t="n">
        <v>11</v>
      </c>
      <c r="J2" s="6" t="n">
        <v>35</v>
      </c>
      <c r="K2" s="6"/>
      <c r="L2" s="6"/>
      <c r="M2" s="6"/>
      <c r="N2" s="6"/>
      <c r="O2" s="6" t="n">
        <v>177200</v>
      </c>
      <c r="P2" s="0"/>
      <c r="Q2" s="0"/>
      <c r="R2" s="0"/>
      <c r="S2" s="1" t="n">
        <f aca="false">H2*24+I2+J2/60+K2/3600</f>
        <v>947.583333333333</v>
      </c>
      <c r="T2" s="0"/>
      <c r="U2" s="0"/>
      <c r="X2" s="0" t="s">
        <v>96</v>
      </c>
    </row>
    <row r="3" customFormat="false" ht="15" hidden="false" customHeight="false" outlineLevel="0" collapsed="false">
      <c r="A3" s="0"/>
      <c r="B3" s="7" t="s">
        <v>36</v>
      </c>
      <c r="C3" s="5" t="s">
        <v>34</v>
      </c>
      <c r="D3" s="1" t="s">
        <v>35</v>
      </c>
      <c r="E3" s="0"/>
      <c r="F3" s="6" t="n">
        <v>2013</v>
      </c>
      <c r="G3" s="6" t="n">
        <v>8</v>
      </c>
      <c r="H3" s="6" t="n">
        <v>39</v>
      </c>
      <c r="I3" s="6" t="n">
        <v>11</v>
      </c>
      <c r="J3" s="6" t="n">
        <v>36</v>
      </c>
      <c r="K3" s="6"/>
      <c r="L3" s="6"/>
      <c r="M3" s="6"/>
      <c r="N3" s="6"/>
      <c r="O3" s="6" t="n">
        <v>174677</v>
      </c>
      <c r="P3" s="0"/>
      <c r="Q3" s="0"/>
      <c r="R3" s="0"/>
      <c r="S3" s="1" t="n">
        <f aca="false">H3*24+I3+J3/60+K3/3600</f>
        <v>947.6</v>
      </c>
      <c r="T3" s="0"/>
      <c r="U3" s="0"/>
    </row>
    <row r="4" customFormat="false" ht="15" hidden="false" customHeight="false" outlineLevel="0" collapsed="false">
      <c r="A4" s="0"/>
      <c r="B4" s="4" t="n">
        <v>9047</v>
      </c>
      <c r="C4" s="5" t="s">
        <v>34</v>
      </c>
      <c r="D4" s="1" t="s">
        <v>35</v>
      </c>
      <c r="E4" s="0"/>
      <c r="F4" s="6" t="n">
        <v>2013</v>
      </c>
      <c r="G4" s="6" t="n">
        <v>8</v>
      </c>
      <c r="H4" s="6" t="n">
        <v>39</v>
      </c>
      <c r="I4" s="6" t="n">
        <v>11</v>
      </c>
      <c r="J4" s="6" t="n">
        <v>36</v>
      </c>
      <c r="K4" s="6"/>
      <c r="L4" s="6"/>
      <c r="M4" s="6"/>
      <c r="N4" s="6"/>
      <c r="O4" s="6" t="n">
        <v>168283</v>
      </c>
      <c r="P4" s="0"/>
      <c r="Q4" s="0"/>
      <c r="R4" s="0"/>
      <c r="S4" s="1" t="n">
        <f aca="false">H4*24+I4+J4/60+K4/3600</f>
        <v>947.6</v>
      </c>
      <c r="T4" s="0"/>
      <c r="U4" s="0"/>
    </row>
    <row r="5" customFormat="false" ht="15" hidden="false" customHeight="false" outlineLevel="0" collapsed="false">
      <c r="A5" s="0"/>
      <c r="B5" s="4"/>
      <c r="C5" s="5" t="s">
        <v>34</v>
      </c>
      <c r="D5" s="1" t="s">
        <v>35</v>
      </c>
      <c r="E5" s="0"/>
      <c r="F5" s="6" t="n">
        <v>2013</v>
      </c>
      <c r="G5" s="6" t="n">
        <v>8</v>
      </c>
      <c r="H5" s="6" t="n">
        <v>39</v>
      </c>
      <c r="I5" s="6" t="n">
        <v>11</v>
      </c>
      <c r="J5" s="6" t="n">
        <v>37</v>
      </c>
      <c r="K5" s="6"/>
      <c r="L5" s="6"/>
      <c r="M5" s="6"/>
      <c r="N5" s="6"/>
      <c r="O5" s="6" t="n">
        <v>169267</v>
      </c>
      <c r="P5" s="0"/>
      <c r="Q5" s="0"/>
      <c r="R5" s="0"/>
      <c r="S5" s="1" t="n">
        <f aca="false">H5*24+I5+J5/60+K5/3600</f>
        <v>947.616666666667</v>
      </c>
      <c r="T5" s="0"/>
      <c r="U5" s="0"/>
    </row>
    <row r="6" customFormat="false" ht="15" hidden="false" customHeight="false" outlineLevel="0" collapsed="false">
      <c r="A6" s="0"/>
      <c r="B6" s="4"/>
      <c r="C6" s="8"/>
      <c r="D6" s="9"/>
      <c r="E6" s="9"/>
      <c r="F6" s="6"/>
      <c r="G6" s="6"/>
      <c r="H6" s="6"/>
      <c r="I6" s="6"/>
      <c r="J6" s="6"/>
      <c r="K6" s="6"/>
      <c r="L6" s="6"/>
      <c r="M6" s="10"/>
      <c r="N6" s="10"/>
      <c r="O6" s="10"/>
      <c r="P6" s="9"/>
      <c r="Q6" s="9"/>
      <c r="R6" s="9"/>
      <c r="S6" s="9"/>
      <c r="T6" s="9"/>
      <c r="U6" s="9"/>
    </row>
    <row r="7" customFormat="false" ht="15" hidden="false" customHeight="false" outlineLevel="0" collapsed="false">
      <c r="A7" s="0"/>
      <c r="B7" s="4"/>
      <c r="C7" s="5" t="s">
        <v>34</v>
      </c>
      <c r="D7" s="1" t="s">
        <v>37</v>
      </c>
      <c r="E7" s="0"/>
      <c r="F7" s="6" t="n">
        <v>2013</v>
      </c>
      <c r="G7" s="6" t="n">
        <v>8</v>
      </c>
      <c r="H7" s="6" t="n">
        <v>39</v>
      </c>
      <c r="I7" s="6" t="n">
        <v>15</v>
      </c>
      <c r="J7" s="6" t="n">
        <v>6</v>
      </c>
      <c r="K7" s="6"/>
      <c r="L7" s="6"/>
      <c r="M7" s="6"/>
      <c r="N7" s="6"/>
      <c r="O7" s="6" t="n">
        <v>162667</v>
      </c>
      <c r="P7" s="0"/>
      <c r="Q7" s="0"/>
      <c r="R7" s="0"/>
      <c r="S7" s="1" t="n">
        <f aca="false">H7*24+I7+J7/60+K7/3600</f>
        <v>951.1</v>
      </c>
      <c r="T7" s="0"/>
      <c r="U7" s="0"/>
    </row>
    <row r="8" customFormat="false" ht="15" hidden="false" customHeight="false" outlineLevel="0" collapsed="false">
      <c r="A8" s="0"/>
      <c r="B8" s="4"/>
      <c r="C8" s="5" t="s">
        <v>34</v>
      </c>
      <c r="D8" s="1" t="s">
        <v>37</v>
      </c>
      <c r="E8" s="0"/>
      <c r="F8" s="6" t="n">
        <v>2013</v>
      </c>
      <c r="G8" s="6" t="n">
        <v>8</v>
      </c>
      <c r="H8" s="6" t="n">
        <v>39</v>
      </c>
      <c r="I8" s="6" t="n">
        <v>15</v>
      </c>
      <c r="J8" s="6" t="n">
        <v>7</v>
      </c>
      <c r="K8" s="6"/>
      <c r="L8" s="6"/>
      <c r="M8" s="6"/>
      <c r="N8" s="6"/>
      <c r="O8" s="6" t="n">
        <v>153027</v>
      </c>
      <c r="P8" s="0"/>
      <c r="Q8" s="0"/>
      <c r="R8" s="0"/>
      <c r="S8" s="1" t="n">
        <f aca="false">H8*24+I8+J8/60+K8/3600</f>
        <v>951.116666666667</v>
      </c>
      <c r="T8" s="0"/>
      <c r="U8" s="0"/>
    </row>
    <row r="9" customFormat="false" ht="15" hidden="false" customHeight="false" outlineLevel="0" collapsed="false">
      <c r="A9" s="0"/>
      <c r="B9" s="0"/>
      <c r="C9" s="5" t="s">
        <v>34</v>
      </c>
      <c r="D9" s="1" t="s">
        <v>37</v>
      </c>
      <c r="E9" s="0"/>
      <c r="F9" s="6" t="n">
        <v>2013</v>
      </c>
      <c r="G9" s="6" t="n">
        <v>8</v>
      </c>
      <c r="H9" s="6" t="n">
        <v>39</v>
      </c>
      <c r="I9" s="6" t="n">
        <v>15</v>
      </c>
      <c r="J9" s="6" t="n">
        <v>8</v>
      </c>
      <c r="K9" s="6"/>
      <c r="L9" s="6"/>
      <c r="M9" s="6"/>
      <c r="N9" s="6"/>
      <c r="O9" s="6" t="n">
        <v>165120</v>
      </c>
      <c r="P9" s="0"/>
      <c r="Q9" s="0"/>
      <c r="R9" s="0"/>
      <c r="S9" s="1" t="n">
        <f aca="false">H9*24+I9+J9/60+K9/3600</f>
        <v>951.133333333333</v>
      </c>
      <c r="T9" s="0"/>
      <c r="U9" s="0"/>
    </row>
    <row r="10" customFormat="false" ht="15" hidden="false" customHeight="false" outlineLevel="0" collapsed="false">
      <c r="A10" s="0"/>
      <c r="B10" s="4"/>
      <c r="C10" s="5" t="s">
        <v>34</v>
      </c>
      <c r="D10" s="1" t="s">
        <v>37</v>
      </c>
      <c r="E10" s="0"/>
      <c r="F10" s="6" t="n">
        <v>2013</v>
      </c>
      <c r="G10" s="6" t="n">
        <v>8</v>
      </c>
      <c r="H10" s="6" t="n">
        <v>39</v>
      </c>
      <c r="I10" s="6" t="n">
        <v>15</v>
      </c>
      <c r="J10" s="6" t="n">
        <v>9</v>
      </c>
      <c r="K10" s="6"/>
      <c r="L10" s="6"/>
      <c r="M10" s="6"/>
      <c r="N10" s="6"/>
      <c r="O10" s="6" t="n">
        <v>171690</v>
      </c>
      <c r="P10" s="0"/>
      <c r="Q10" s="0"/>
      <c r="R10" s="0"/>
      <c r="S10" s="1" t="n">
        <f aca="false">H10*24+I10+J10/60+K10/3600</f>
        <v>951.15</v>
      </c>
      <c r="T10" s="0"/>
      <c r="U10" s="0"/>
    </row>
    <row r="11" customFormat="false" ht="15" hidden="false" customHeight="false" outlineLevel="0" collapsed="false">
      <c r="A11" s="0"/>
      <c r="B11" s="4"/>
      <c r="C11" s="5"/>
      <c r="D11" s="0"/>
      <c r="E11" s="0"/>
      <c r="F11" s="6"/>
      <c r="G11" s="6"/>
      <c r="H11" s="6"/>
      <c r="I11" s="6"/>
      <c r="J11" s="6"/>
      <c r="K11" s="6"/>
      <c r="L11" s="6"/>
      <c r="M11" s="6"/>
      <c r="N11" s="6"/>
      <c r="O11" s="6"/>
      <c r="P11" s="0"/>
      <c r="Q11" s="0"/>
      <c r="R11" s="0"/>
      <c r="S11" s="1" t="n">
        <f aca="false">H11*24+I11+J11/60+K11/3600</f>
        <v>0</v>
      </c>
      <c r="T11" s="0"/>
      <c r="U11" s="0"/>
    </row>
    <row r="12" customFormat="false" ht="15" hidden="false" customHeight="false" outlineLevel="0" collapsed="false">
      <c r="A12" s="11"/>
      <c r="B12" s="12"/>
      <c r="C12" s="12"/>
      <c r="D12" s="11"/>
      <c r="E12" s="11"/>
      <c r="F12" s="13"/>
      <c r="G12" s="13"/>
      <c r="H12" s="13"/>
      <c r="I12" s="13"/>
      <c r="J12" s="13"/>
      <c r="K12" s="13"/>
      <c r="L12" s="6"/>
      <c r="M12" s="13"/>
      <c r="N12" s="13"/>
      <c r="O12" s="13"/>
      <c r="P12" s="11"/>
      <c r="Q12" s="11"/>
      <c r="R12" s="11"/>
      <c r="S12" s="0"/>
      <c r="T12" s="0"/>
      <c r="U12" s="11"/>
    </row>
    <row r="13" customFormat="false" ht="15" hidden="false" customHeight="false" outlineLevel="0" collapsed="false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customFormat="false" ht="15" hidden="false" customHeight="false" outlineLevel="0" collapsed="false">
      <c r="A14" s="12"/>
      <c r="B14" s="12" t="s">
        <v>38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 t="s">
        <v>39</v>
      </c>
      <c r="R14" s="12"/>
      <c r="S14" s="12"/>
      <c r="T14" s="12"/>
      <c r="U14" s="12"/>
    </row>
    <row r="15" customFormat="false" ht="15" hidden="false" customHeight="false" outlineLevel="0" collapsed="false">
      <c r="A15" s="12"/>
      <c r="B15" s="12"/>
      <c r="C15" s="14" t="s">
        <v>40</v>
      </c>
      <c r="D15" s="12" t="s">
        <v>41</v>
      </c>
      <c r="E15" s="12"/>
      <c r="F15" s="1" t="n">
        <v>9047</v>
      </c>
      <c r="G15" s="12" t="s">
        <v>42</v>
      </c>
      <c r="H15" s="12" t="s">
        <v>43</v>
      </c>
      <c r="I15" s="12"/>
      <c r="J15" s="12"/>
      <c r="K15" s="12"/>
      <c r="L15" s="12"/>
      <c r="M15" s="12" t="e">
        <f aca="false">AVERAGE(M2:M6)</f>
        <v>#DIV/0!</v>
      </c>
      <c r="N15" s="12" t="e">
        <f aca="false">AVERAGE(N2:N6)</f>
        <v>#DIV/0!</v>
      </c>
      <c r="O15" s="12" t="n">
        <f aca="false">AVERAGE(O2:O10)</f>
        <v>167741.375</v>
      </c>
      <c r="P15" s="12"/>
      <c r="Q15" s="15" t="n">
        <f aca="false">F15/O15</f>
        <v>0.0539342186744326</v>
      </c>
      <c r="R15" s="12"/>
      <c r="S15" s="12" t="n">
        <f aca="false">AVERAGE(S2:S6)</f>
        <v>947.6</v>
      </c>
      <c r="T15" s="12"/>
      <c r="U15" s="12"/>
    </row>
    <row r="16" customFormat="false" ht="15" hidden="false" customHeight="false" outlineLevel="0" collapsed="false">
      <c r="A16" s="12"/>
      <c r="B16" s="12"/>
      <c r="C16" s="12"/>
      <c r="D16" s="12"/>
      <c r="E16" s="12"/>
      <c r="F16" s="12"/>
      <c r="G16" s="12"/>
      <c r="H16" s="11" t="s">
        <v>44</v>
      </c>
      <c r="I16" s="12"/>
      <c r="J16" s="12"/>
      <c r="K16" s="12"/>
      <c r="L16" s="12"/>
      <c r="M16" s="12" t="e">
        <f aca="false">AVERAGE(M7:M11)</f>
        <v>#DIV/0!</v>
      </c>
      <c r="N16" s="12" t="e">
        <f aca="false">AVERAGE(N7:N11)</f>
        <v>#DIV/0!</v>
      </c>
      <c r="O16" s="12" t="n">
        <f aca="false">AVERAGE(O7:O11)</f>
        <v>163126</v>
      </c>
      <c r="P16" s="12"/>
      <c r="Q16" s="12" t="n">
        <f aca="false">F15/O16</f>
        <v>0.055460196412589</v>
      </c>
      <c r="R16" s="12"/>
      <c r="S16" s="12" t="n">
        <f aca="false">AVERAGE(S7:S11)</f>
        <v>760.9</v>
      </c>
      <c r="T16" s="12"/>
      <c r="U16" s="1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customFormat="false" ht="15.75" hidden="false" customHeight="false" outlineLevel="0" collapsed="false">
      <c r="A18" s="16"/>
      <c r="B18" s="17"/>
      <c r="C18" s="17"/>
      <c r="D18" s="18"/>
      <c r="E18" s="1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 t="s">
        <v>45</v>
      </c>
      <c r="R18" s="17"/>
      <c r="S18" s="17"/>
      <c r="T18" s="17"/>
      <c r="U18" s="17" t="s">
        <v>46</v>
      </c>
    </row>
    <row r="19" customFormat="false" ht="15" hidden="false" customHeight="false" outlineLevel="0" collapsed="false">
      <c r="A19" s="0"/>
      <c r="B19" s="19" t="s">
        <v>47</v>
      </c>
      <c r="C19" s="0" t="n">
        <v>1</v>
      </c>
      <c r="D19" s="20"/>
      <c r="E19" s="20"/>
      <c r="F19" s="6" t="n">
        <v>2013</v>
      </c>
      <c r="G19" s="6" t="n">
        <v>8</v>
      </c>
      <c r="H19" s="6" t="n">
        <v>39</v>
      </c>
      <c r="I19" s="6" t="n">
        <v>11</v>
      </c>
      <c r="J19" s="6" t="n">
        <v>42</v>
      </c>
      <c r="K19" s="6"/>
      <c r="L19" s="6"/>
      <c r="M19" s="6"/>
      <c r="N19" s="6"/>
      <c r="O19" s="6" t="n">
        <v>78112</v>
      </c>
      <c r="P19" s="4"/>
      <c r="Q19" s="21" t="n">
        <f aca="false">O19*$Q$15</f>
        <v>4212.90968909728</v>
      </c>
      <c r="R19" s="22"/>
      <c r="S19" s="4" t="n">
        <f aca="false">H19*24+I19+J19/60+K19/3600</f>
        <v>947.7</v>
      </c>
      <c r="T19" s="23" t="n">
        <f aca="false">Q15+(Q16-Q15)*(S19-S15)/(S16-S15)</f>
        <v>0.0539334013323125</v>
      </c>
      <c r="U19" s="24" t="n">
        <f aca="false">O19*T19</f>
        <v>4212.8458448696</v>
      </c>
    </row>
    <row r="20" customFormat="false" ht="15" hidden="false" customHeight="false" outlineLevel="0" collapsed="false">
      <c r="A20" s="25"/>
      <c r="B20" s="26"/>
      <c r="C20" s="0" t="n">
        <v>2</v>
      </c>
      <c r="D20" s="20"/>
      <c r="E20" s="20"/>
      <c r="F20" s="6" t="n">
        <v>2013</v>
      </c>
      <c r="G20" s="6" t="n">
        <v>8</v>
      </c>
      <c r="H20" s="6" t="n">
        <v>39</v>
      </c>
      <c r="I20" s="6" t="n">
        <v>11</v>
      </c>
      <c r="J20" s="6" t="n">
        <v>43</v>
      </c>
      <c r="K20" s="6"/>
      <c r="L20" s="6"/>
      <c r="M20" s="6"/>
      <c r="N20" s="6"/>
      <c r="O20" s="6" t="n">
        <v>61526</v>
      </c>
      <c r="P20" s="4"/>
      <c r="Q20" s="21" t="n">
        <f aca="false">O20*$Q$15</f>
        <v>3318.35673816314</v>
      </c>
      <c r="R20" s="22"/>
      <c r="S20" s="4" t="n">
        <f aca="false">H20*24+I20+J20/60+K20/3600</f>
        <v>947.716666666667</v>
      </c>
      <c r="T20" s="23" t="n">
        <f aca="false">Q15+(Q16-Q15)*(S20-S15)/(S16-S15)</f>
        <v>0.0539332651086259</v>
      </c>
      <c r="U20" s="24" t="n">
        <f aca="false">O20*T20</f>
        <v>3318.29806907331</v>
      </c>
    </row>
    <row r="21" customFormat="false" ht="15" hidden="false" customHeight="false" outlineLevel="0" collapsed="false">
      <c r="A21" s="25"/>
      <c r="B21" s="26"/>
      <c r="C21" s="0" t="n">
        <v>3</v>
      </c>
      <c r="D21" s="20"/>
      <c r="E21" s="20"/>
      <c r="F21" s="6" t="n">
        <v>2013</v>
      </c>
      <c r="G21" s="6" t="n">
        <v>8</v>
      </c>
      <c r="H21" s="6" t="n">
        <v>39</v>
      </c>
      <c r="I21" s="6" t="n">
        <v>11</v>
      </c>
      <c r="J21" s="6" t="n">
        <v>44</v>
      </c>
      <c r="K21" s="6"/>
      <c r="L21" s="6"/>
      <c r="M21" s="6"/>
      <c r="N21" s="6"/>
      <c r="O21" s="6" t="n">
        <v>66384</v>
      </c>
      <c r="P21" s="4"/>
      <c r="Q21" s="21" t="n">
        <f aca="false">O21*$Q$15</f>
        <v>3580.36917248353</v>
      </c>
      <c r="R21" s="22"/>
      <c r="S21" s="4" t="n">
        <f aca="false">H21*24+I21+J21/60+K21/3600</f>
        <v>947.733333333333</v>
      </c>
      <c r="T21" s="23" t="n">
        <f aca="false">Q15+(Q16-Q15)*(S21-S15)/(S16-S15)</f>
        <v>0.0539331288849392</v>
      </c>
      <c r="U21" s="24" t="n">
        <f aca="false">O21*T21</f>
        <v>3580.2968278978</v>
      </c>
    </row>
    <row r="22" customFormat="false" ht="15" hidden="false" customHeight="false" outlineLevel="0" collapsed="false">
      <c r="A22" s="25"/>
      <c r="B22" s="27"/>
      <c r="C22" s="0" t="n">
        <v>4</v>
      </c>
      <c r="D22" s="20"/>
      <c r="E22" s="20"/>
      <c r="F22" s="6" t="n">
        <v>2013</v>
      </c>
      <c r="G22" s="6" t="n">
        <v>8</v>
      </c>
      <c r="H22" s="6" t="n">
        <v>39</v>
      </c>
      <c r="I22" s="6" t="n">
        <v>11</v>
      </c>
      <c r="J22" s="6" t="n">
        <v>47</v>
      </c>
      <c r="K22" s="6"/>
      <c r="L22" s="6"/>
      <c r="M22" s="6"/>
      <c r="N22" s="6"/>
      <c r="O22" s="6" t="n">
        <v>65499</v>
      </c>
      <c r="P22" s="4"/>
      <c r="Q22" s="21" t="n">
        <f aca="false">O22*$Q$15</f>
        <v>3532.63738895666</v>
      </c>
      <c r="R22" s="22"/>
      <c r="S22" s="4" t="n">
        <f aca="false">H22*24+I22+J22/60+K22/3600</f>
        <v>947.783333333333</v>
      </c>
      <c r="T22" s="23" t="n">
        <f aca="false">Q15+(Q16-Q15)*(S22-S15)/(S16-S15)</f>
        <v>0.0539327202138792</v>
      </c>
      <c r="U22" s="24" t="n">
        <f aca="false">O22*T22</f>
        <v>3532.53924128887</v>
      </c>
    </row>
    <row r="23" customFormat="false" ht="15" hidden="false" customHeight="false" outlineLevel="0" collapsed="false">
      <c r="A23" s="25"/>
      <c r="B23" s="26"/>
      <c r="C23" s="0" t="n">
        <v>5</v>
      </c>
      <c r="D23" s="20"/>
      <c r="E23" s="20"/>
      <c r="F23" s="6" t="n">
        <v>2013</v>
      </c>
      <c r="G23" s="6" t="n">
        <v>8</v>
      </c>
      <c r="H23" s="6" t="n">
        <v>39</v>
      </c>
      <c r="I23" s="6" t="n">
        <v>11</v>
      </c>
      <c r="J23" s="6" t="n">
        <v>46</v>
      </c>
      <c r="K23" s="6"/>
      <c r="L23" s="6"/>
      <c r="M23" s="6"/>
      <c r="N23" s="6"/>
      <c r="O23" s="6" t="n">
        <v>81485</v>
      </c>
      <c r="P23" s="4"/>
      <c r="Q23" s="21" t="n">
        <f aca="false">O23*$Q$15</f>
        <v>4394.82980868614</v>
      </c>
      <c r="R23" s="22"/>
      <c r="S23" s="4" t="n">
        <f aca="false">H23*24+I23+J23/60+K23/3600</f>
        <v>947.766666666667</v>
      </c>
      <c r="T23" s="23" t="n">
        <f aca="false">Q15+(Q16-Q15)*(S23-S15)/(S16-S15)</f>
        <v>0.0539328564375658</v>
      </c>
      <c r="U23" s="24" t="n">
        <f aca="false">O23*T23</f>
        <v>4394.71880681505</v>
      </c>
    </row>
    <row r="24" customFormat="false" ht="15" hidden="false" customHeight="false" outlineLevel="0" collapsed="false">
      <c r="A24" s="25"/>
      <c r="B24" s="26"/>
      <c r="C24" s="28" t="n">
        <v>6</v>
      </c>
      <c r="D24" s="20"/>
      <c r="E24" s="20"/>
      <c r="F24" s="6" t="n">
        <v>2013</v>
      </c>
      <c r="G24" s="6" t="n">
        <v>8</v>
      </c>
      <c r="H24" s="6" t="n">
        <v>39</v>
      </c>
      <c r="I24" s="6" t="n">
        <v>11</v>
      </c>
      <c r="J24" s="29" t="n">
        <v>48</v>
      </c>
      <c r="K24" s="29"/>
      <c r="L24" s="29"/>
      <c r="M24" s="29"/>
      <c r="N24" s="29"/>
      <c r="O24" s="29" t="n">
        <v>36144</v>
      </c>
      <c r="P24" s="4"/>
      <c r="Q24" s="21" t="n">
        <f aca="false">O24*$Q$15</f>
        <v>1949.39839976869</v>
      </c>
      <c r="R24" s="22"/>
      <c r="S24" s="4" t="n">
        <f aca="false">H24*24+I24+J24/60+K24/3600</f>
        <v>947.8</v>
      </c>
      <c r="T24" s="23" t="n">
        <f aca="false">Q15+(Q16-Q15)*(S24-S15)/(S16-S15)</f>
        <v>0.0539325839901925</v>
      </c>
      <c r="U24" s="24" t="n">
        <f aca="false">O24*T24</f>
        <v>1949.33931574152</v>
      </c>
    </row>
    <row r="25" customFormat="false" ht="15" hidden="false" customHeight="false" outlineLevel="0" collapsed="false">
      <c r="A25" s="25"/>
      <c r="B25" s="27"/>
      <c r="C25" s="30" t="n">
        <v>7</v>
      </c>
      <c r="D25" s="20"/>
      <c r="E25" s="20"/>
      <c r="F25" s="6" t="n">
        <v>2013</v>
      </c>
      <c r="G25" s="6" t="n">
        <v>8</v>
      </c>
      <c r="H25" s="6" t="n">
        <v>39</v>
      </c>
      <c r="I25" s="6" t="n">
        <v>11</v>
      </c>
      <c r="J25" s="29" t="n">
        <v>49</v>
      </c>
      <c r="K25" s="29"/>
      <c r="L25" s="29"/>
      <c r="M25" s="29"/>
      <c r="N25" s="29"/>
      <c r="O25" s="29" t="n">
        <v>35190</v>
      </c>
      <c r="P25" s="4"/>
      <c r="Q25" s="21" t="n">
        <f aca="false">O25*$Q$15</f>
        <v>1897.94515515328</v>
      </c>
      <c r="R25" s="22"/>
      <c r="S25" s="4" t="n">
        <f aca="false">H25*24+I25+J25/60+K25/3600</f>
        <v>947.816666666667</v>
      </c>
      <c r="T25" s="23" t="n">
        <f aca="false">Q15+(Q16-Q15)*(S25-S15)/(S16-S15)</f>
        <v>0.0539324477665058</v>
      </c>
      <c r="U25" s="24" t="n">
        <f aca="false">O25*T25</f>
        <v>1897.88283690334</v>
      </c>
    </row>
    <row r="26" customFormat="false" ht="15" hidden="false" customHeight="false" outlineLevel="0" collapsed="false">
      <c r="A26" s="25"/>
      <c r="B26" s="26"/>
      <c r="C26" s="28" t="n">
        <v>8</v>
      </c>
      <c r="D26" s="20"/>
      <c r="E26" s="20"/>
      <c r="F26" s="6" t="n">
        <v>2013</v>
      </c>
      <c r="G26" s="6" t="n">
        <v>8</v>
      </c>
      <c r="H26" s="6" t="n">
        <v>39</v>
      </c>
      <c r="I26" s="6" t="n">
        <v>11</v>
      </c>
      <c r="J26" s="6" t="n">
        <v>50</v>
      </c>
      <c r="K26" s="6"/>
      <c r="L26" s="6"/>
      <c r="M26" s="6"/>
      <c r="N26" s="6"/>
      <c r="O26" s="6" t="n">
        <v>45696</v>
      </c>
      <c r="P26" s="4"/>
      <c r="Q26" s="21" t="n">
        <f aca="false">O26*$Q$15</f>
        <v>2464.57805654687</v>
      </c>
      <c r="R26" s="22"/>
      <c r="S26" s="4" t="n">
        <f aca="false">H26*24+I26+J26/60+K26/3600</f>
        <v>947.833333333333</v>
      </c>
      <c r="T26" s="23" t="n">
        <f aca="false">Q15+(Q16-Q15)*(S26-S15)/(S16-S15)</f>
        <v>0.0539323115428191</v>
      </c>
      <c r="U26" s="24" t="n">
        <f aca="false">O26*T26</f>
        <v>2464.49090826066</v>
      </c>
    </row>
    <row r="27" customFormat="false" ht="15" hidden="false" customHeight="false" outlineLevel="0" collapsed="false">
      <c r="A27" s="25"/>
      <c r="B27" s="26"/>
      <c r="C27" s="0" t="n">
        <v>9</v>
      </c>
      <c r="D27" s="20"/>
      <c r="E27" s="20"/>
      <c r="F27" s="6" t="n">
        <v>2013</v>
      </c>
      <c r="G27" s="6" t="n">
        <v>8</v>
      </c>
      <c r="H27" s="6" t="n">
        <v>39</v>
      </c>
      <c r="I27" s="6" t="n">
        <v>11</v>
      </c>
      <c r="J27" s="6" t="n">
        <v>52</v>
      </c>
      <c r="K27" s="6"/>
      <c r="L27" s="6"/>
      <c r="M27" s="6"/>
      <c r="N27" s="6"/>
      <c r="O27" s="6" t="n">
        <v>56670</v>
      </c>
      <c r="P27" s="4"/>
      <c r="Q27" s="21" t="n">
        <f aca="false">O27*$Q$15</f>
        <v>3056.4521722801</v>
      </c>
      <c r="R27" s="22"/>
      <c r="S27" s="4" t="n">
        <f aca="false">H27*24+I27+J27/60+K27/3600</f>
        <v>947.866666666667</v>
      </c>
      <c r="T27" s="23" t="n">
        <f aca="false">Q15+(Q16-Q15)*(S27-S15)/(S16-S15)</f>
        <v>0.0539320390954458</v>
      </c>
      <c r="U27" s="24" t="n">
        <f aca="false">O27*T27</f>
        <v>3056.32865553891</v>
      </c>
    </row>
    <row r="28" customFormat="false" ht="15" hidden="false" customHeight="false" outlineLevel="0" collapsed="false">
      <c r="A28" s="25"/>
      <c r="B28" s="27"/>
      <c r="C28" s="0" t="n">
        <v>10</v>
      </c>
      <c r="D28" s="20"/>
      <c r="E28" s="20"/>
      <c r="F28" s="6" t="n">
        <v>2013</v>
      </c>
      <c r="G28" s="6" t="n">
        <v>8</v>
      </c>
      <c r="H28" s="6" t="n">
        <v>39</v>
      </c>
      <c r="I28" s="6" t="n">
        <v>11</v>
      </c>
      <c r="J28" s="6" t="n">
        <v>53</v>
      </c>
      <c r="K28" s="6"/>
      <c r="L28" s="6"/>
      <c r="M28" s="6"/>
      <c r="N28" s="6"/>
      <c r="O28" s="6" t="n">
        <v>50648</v>
      </c>
      <c r="P28" s="4"/>
      <c r="Q28" s="21" t="n">
        <f aca="false">O28*$Q$15</f>
        <v>2731.66030742266</v>
      </c>
      <c r="R28" s="22"/>
      <c r="S28" s="4" t="n">
        <f aca="false">H28*24+I28+J27/60+K28/3600</f>
        <v>947.866666666667</v>
      </c>
      <c r="T28" s="23" t="n">
        <f aca="false">Q15+(Q16-Q15)*(S28-S15)/(S16-S15)</f>
        <v>0.0539320390954458</v>
      </c>
      <c r="U28" s="24" t="n">
        <f aca="false">O28*T28</f>
        <v>2731.54991610614</v>
      </c>
    </row>
    <row r="29" customFormat="false" ht="15" hidden="false" customHeight="false" outlineLevel="0" collapsed="false">
      <c r="A29" s="25"/>
      <c r="B29" s="26"/>
      <c r="C29" s="0" t="n">
        <v>12</v>
      </c>
      <c r="D29" s="20"/>
      <c r="E29" s="20"/>
      <c r="F29" s="6" t="n">
        <v>2013</v>
      </c>
      <c r="G29" s="6" t="n">
        <v>8</v>
      </c>
      <c r="H29" s="6" t="n">
        <v>39</v>
      </c>
      <c r="I29" s="6" t="n">
        <v>11</v>
      </c>
      <c r="J29" s="29" t="n">
        <v>54</v>
      </c>
      <c r="K29" s="6"/>
      <c r="L29" s="6"/>
      <c r="M29" s="6"/>
      <c r="N29" s="6"/>
      <c r="O29" s="6" t="n">
        <v>44349</v>
      </c>
      <c r="P29" s="4"/>
      <c r="Q29" s="21" t="n">
        <f aca="false">O29*$Q$15</f>
        <v>2391.92866399241</v>
      </c>
      <c r="R29" s="22"/>
      <c r="S29" s="4" t="n">
        <f aca="false">H29*24+I29+J28/60+K29/3600</f>
        <v>947.883333333333</v>
      </c>
      <c r="T29" s="23" t="n">
        <f aca="false">Q15+(Q16-Q15)*(S29-S15)/(S16-S15)</f>
        <v>0.0539319028717591</v>
      </c>
      <c r="U29" s="24" t="n">
        <f aca="false">O29*T29</f>
        <v>2391.82596045964</v>
      </c>
    </row>
    <row r="30" customFormat="false" ht="15" hidden="false" customHeight="false" outlineLevel="0" collapsed="false">
      <c r="A30" s="25"/>
      <c r="B30" s="26"/>
      <c r="C30" s="27" t="n">
        <v>13</v>
      </c>
      <c r="D30" s="20"/>
      <c r="E30" s="20"/>
      <c r="F30" s="6" t="n">
        <v>2013</v>
      </c>
      <c r="G30" s="6" t="n">
        <v>8</v>
      </c>
      <c r="H30" s="6" t="n">
        <v>39</v>
      </c>
      <c r="I30" s="6" t="n">
        <v>11</v>
      </c>
      <c r="J30" s="6" t="n">
        <v>55</v>
      </c>
      <c r="K30" s="29"/>
      <c r="L30" s="29"/>
      <c r="M30" s="29"/>
      <c r="N30" s="29"/>
      <c r="O30" s="29" t="n">
        <v>44352</v>
      </c>
      <c r="P30" s="4"/>
      <c r="Q30" s="21" t="n">
        <f aca="false">O30*$Q$15</f>
        <v>2392.09046664843</v>
      </c>
      <c r="R30" s="22"/>
      <c r="S30" s="4" t="n">
        <f aca="false">H30*24+I30+J29/60+K30/3600</f>
        <v>947.9</v>
      </c>
      <c r="T30" s="23" t="n">
        <f aca="false">Q15+(Q16-Q15)*(S30-S15)/(S16-S15)</f>
        <v>0.0539317666480724</v>
      </c>
      <c r="U30" s="24" t="n">
        <f aca="false">O30*T30</f>
        <v>2391.98171437531</v>
      </c>
    </row>
    <row r="31" customFormat="false" ht="15" hidden="false" customHeight="false" outlineLevel="0" collapsed="false">
      <c r="A31" s="25"/>
      <c r="B31" s="31"/>
      <c r="C31" s="0" t="n">
        <v>14</v>
      </c>
      <c r="D31" s="20"/>
      <c r="E31" s="20"/>
      <c r="F31" s="6" t="n">
        <v>2013</v>
      </c>
      <c r="G31" s="6" t="n">
        <v>8</v>
      </c>
      <c r="H31" s="6" t="n">
        <v>39</v>
      </c>
      <c r="I31" s="6" t="n">
        <v>11</v>
      </c>
      <c r="J31" s="29" t="n">
        <v>56</v>
      </c>
      <c r="K31" s="6"/>
      <c r="L31" s="6"/>
      <c r="M31" s="6"/>
      <c r="N31" s="6"/>
      <c r="O31" s="6" t="n">
        <v>50998</v>
      </c>
      <c r="P31" s="4"/>
      <c r="Q31" s="21" t="n">
        <f aca="false">O31*$Q$15</f>
        <v>2750.53728395871</v>
      </c>
      <c r="R31" s="22"/>
      <c r="S31" s="4" t="n">
        <f aca="false">H31*24+I31+J30/60+K31/3600</f>
        <v>947.916666666667</v>
      </c>
      <c r="T31" s="23" t="n">
        <f aca="false">Q15+(Q16-Q15)*(S31-S15)/(S16-S15)</f>
        <v>0.0539316304243857</v>
      </c>
      <c r="U31" s="24" t="n">
        <f aca="false">O31*T31</f>
        <v>2750.40528838282</v>
      </c>
    </row>
    <row r="32" customFormat="false" ht="15" hidden="false" customHeight="false" outlineLevel="0" collapsed="false">
      <c r="A32" s="25"/>
      <c r="B32" s="26"/>
      <c r="C32" s="30" t="n">
        <v>85</v>
      </c>
      <c r="D32" s="20"/>
      <c r="E32" s="20"/>
      <c r="F32" s="6" t="n">
        <v>2013</v>
      </c>
      <c r="G32" s="6" t="n">
        <v>8</v>
      </c>
      <c r="H32" s="6" t="n">
        <v>39</v>
      </c>
      <c r="I32" s="6" t="n">
        <v>11</v>
      </c>
      <c r="J32" s="6" t="n">
        <v>58</v>
      </c>
      <c r="K32" s="29"/>
      <c r="L32" s="29"/>
      <c r="M32" s="29"/>
      <c r="N32" s="29"/>
      <c r="O32" s="29" t="n">
        <v>24278</v>
      </c>
      <c r="P32" s="4"/>
      <c r="Q32" s="21" t="n">
        <f aca="false">O32*$Q$15</f>
        <v>1309.41496097787</v>
      </c>
      <c r="R32" s="22"/>
      <c r="S32" s="4" t="n">
        <f aca="false">H32*24+I32+J31/60+K32/3600</f>
        <v>947.933333333333</v>
      </c>
      <c r="T32" s="23" t="n">
        <f aca="false">Q15+(Q16-Q15)*(S32-S15)/(S16-S15)</f>
        <v>0.0539314942006991</v>
      </c>
      <c r="U32" s="24" t="n">
        <f aca="false">O32*T32</f>
        <v>1309.34881620457</v>
      </c>
    </row>
    <row r="33" customFormat="false" ht="15" hidden="false" customHeight="false" outlineLevel="0" collapsed="false">
      <c r="A33" s="25"/>
      <c r="B33" s="26"/>
      <c r="C33" s="28" t="n">
        <v>15</v>
      </c>
      <c r="D33" s="20"/>
      <c r="E33" s="20"/>
      <c r="F33" s="6" t="n">
        <v>2013</v>
      </c>
      <c r="G33" s="6" t="n">
        <v>8</v>
      </c>
      <c r="H33" s="6" t="n">
        <v>39</v>
      </c>
      <c r="I33" s="6" t="n">
        <v>11</v>
      </c>
      <c r="J33" s="6" t="n">
        <v>59</v>
      </c>
      <c r="K33" s="6"/>
      <c r="L33" s="6"/>
      <c r="M33" s="6"/>
      <c r="N33" s="6"/>
      <c r="O33" s="6" t="n">
        <v>217872</v>
      </c>
      <c r="P33" s="4"/>
      <c r="Q33" s="21" t="n">
        <f aca="false">O33*$Q$15</f>
        <v>11750.756091036</v>
      </c>
      <c r="R33" s="22"/>
      <c r="S33" s="4" t="n">
        <f aca="false">H33*24+I33+J32/60+K33/3600</f>
        <v>947.966666666667</v>
      </c>
      <c r="T33" s="23" t="n">
        <f aca="false">Q15+(Q16-Q15)*(S33-S15)/(S16-S15)</f>
        <v>0.0539312217533257</v>
      </c>
      <c r="U33" s="24" t="n">
        <f aca="false">O33*T33</f>
        <v>11750.1031458406</v>
      </c>
    </row>
    <row r="34" customFormat="false" ht="15" hidden="false" customHeight="false" outlineLevel="0" collapsed="false">
      <c r="A34" s="25"/>
      <c r="B34" s="27"/>
      <c r="C34" s="28" t="n">
        <v>16</v>
      </c>
      <c r="D34" s="20"/>
      <c r="E34" s="20"/>
      <c r="F34" s="6" t="n">
        <v>2013</v>
      </c>
      <c r="G34" s="6" t="n">
        <v>8</v>
      </c>
      <c r="H34" s="6" t="n">
        <v>39</v>
      </c>
      <c r="I34" s="6" t="n">
        <v>12</v>
      </c>
      <c r="J34" s="6" t="n">
        <v>0</v>
      </c>
      <c r="K34" s="6"/>
      <c r="L34" s="6"/>
      <c r="M34" s="6"/>
      <c r="N34" s="6"/>
      <c r="O34" s="6" t="n">
        <v>252979</v>
      </c>
      <c r="P34" s="4"/>
      <c r="Q34" s="21" t="n">
        <f aca="false">O34*$Q$15</f>
        <v>13644.2247060393</v>
      </c>
      <c r="R34" s="22"/>
      <c r="S34" s="4" t="n">
        <f aca="false">H34*24+I34+J33/60+K34/3600</f>
        <v>948.983333333333</v>
      </c>
      <c r="T34" s="23" t="n">
        <f aca="false">Q15+(Q16-Q15)*(S34-S15)/(S16-S15)</f>
        <v>0.0539229121084384</v>
      </c>
      <c r="U34" s="24" t="n">
        <f aca="false">O34*T34</f>
        <v>13641.3643822806</v>
      </c>
    </row>
    <row r="35" customFormat="false" ht="15" hidden="false" customHeight="false" outlineLevel="0" collapsed="false">
      <c r="A35" s="25"/>
      <c r="B35" s="26"/>
      <c r="C35" s="0" t="n">
        <v>17</v>
      </c>
      <c r="D35" s="20"/>
      <c r="E35" s="20"/>
      <c r="F35" s="6" t="n">
        <v>2013</v>
      </c>
      <c r="G35" s="6" t="n">
        <v>8</v>
      </c>
      <c r="H35" s="6" t="n">
        <v>39</v>
      </c>
      <c r="I35" s="6" t="n">
        <v>12</v>
      </c>
      <c r="J35" s="10" t="n">
        <v>1</v>
      </c>
      <c r="K35" s="6"/>
      <c r="L35" s="6"/>
      <c r="M35" s="6"/>
      <c r="N35" s="6"/>
      <c r="O35" s="6" t="n">
        <v>200756</v>
      </c>
      <c r="P35" s="4"/>
      <c r="Q35" s="21" t="n">
        <f aca="false">O35*$Q$15</f>
        <v>10827.6180042044</v>
      </c>
      <c r="R35" s="22"/>
      <c r="S35" s="4" t="n">
        <f aca="false">H35*24+I35+J34/60+K35/3600</f>
        <v>948</v>
      </c>
      <c r="T35" s="23" t="n">
        <f aca="false">Q15+(Q16-Q15)*(S35-S15)/(S16-S15)</f>
        <v>0.0539309493059523</v>
      </c>
      <c r="U35" s="24" t="n">
        <f aca="false">O35*T35</f>
        <v>10826.9616588658</v>
      </c>
    </row>
    <row r="36" customFormat="false" ht="15" hidden="false" customHeight="false" outlineLevel="0" collapsed="false">
      <c r="A36" s="32"/>
      <c r="B36" s="33"/>
      <c r="C36" s="28" t="n">
        <v>18</v>
      </c>
      <c r="D36" s="34"/>
      <c r="E36" s="34"/>
      <c r="F36" s="6" t="n">
        <v>2013</v>
      </c>
      <c r="G36" s="6" t="n">
        <v>8</v>
      </c>
      <c r="H36" s="6" t="n">
        <v>39</v>
      </c>
      <c r="I36" s="6" t="n">
        <v>12</v>
      </c>
      <c r="J36" s="6" t="n">
        <v>2</v>
      </c>
      <c r="K36" s="10"/>
      <c r="L36" s="10"/>
      <c r="M36" s="10"/>
      <c r="N36" s="10"/>
      <c r="O36" s="10" t="n">
        <v>293879</v>
      </c>
      <c r="P36" s="9"/>
      <c r="Q36" s="35" t="n">
        <f aca="false">O36*$Q$15</f>
        <v>15850.1342498236</v>
      </c>
      <c r="R36" s="36"/>
      <c r="S36" s="9" t="n">
        <f aca="false">H36*24+I36+J35/60+K36/3600</f>
        <v>948.016666666667</v>
      </c>
      <c r="T36" s="37" t="n">
        <f aca="false">Q15+(Q16-Q15)*(S36-S15)/(S16-S15)</f>
        <v>0.0539308130822657</v>
      </c>
      <c r="U36" s="38" t="n">
        <f aca="false">O36*T36</f>
        <v>15849.1334178032</v>
      </c>
    </row>
    <row r="37" customFormat="false" ht="15" hidden="false" customHeight="false" outlineLevel="0" collapsed="false">
      <c r="A37" s="25"/>
      <c r="B37" s="27"/>
      <c r="C37" s="28" t="n">
        <v>19</v>
      </c>
      <c r="D37" s="20"/>
      <c r="E37" s="20"/>
      <c r="F37" s="6" t="n">
        <v>2013</v>
      </c>
      <c r="G37" s="6" t="n">
        <v>8</v>
      </c>
      <c r="H37" s="6" t="n">
        <v>39</v>
      </c>
      <c r="I37" s="6" t="n">
        <v>12</v>
      </c>
      <c r="J37" s="6" t="n">
        <v>3</v>
      </c>
      <c r="K37" s="6"/>
      <c r="L37" s="6"/>
      <c r="M37" s="6"/>
      <c r="N37" s="6"/>
      <c r="O37" s="6" t="n">
        <v>239259</v>
      </c>
      <c r="P37" s="4"/>
      <c r="Q37" s="21" t="n">
        <f aca="false">O37*$Q$15</f>
        <v>12904.2472258261</v>
      </c>
      <c r="R37" s="22"/>
      <c r="S37" s="4" t="n">
        <f aca="false">H37*24+I37+J36/60+K37/3600</f>
        <v>948.033333333333</v>
      </c>
      <c r="T37" s="23" t="n">
        <f aca="false">Q15+(Q16-Q15)*(S37-S15)/(S16-S15)</f>
        <v>0.053930676858579</v>
      </c>
      <c r="U37" s="24" t="n">
        <f aca="false">O37*T37</f>
        <v>12903.3998145068</v>
      </c>
    </row>
    <row r="38" customFormat="false" ht="15" hidden="false" customHeight="false" outlineLevel="0" collapsed="false">
      <c r="A38" s="25"/>
      <c r="B38" s="26"/>
      <c r="C38" s="0" t="n">
        <v>20</v>
      </c>
      <c r="D38" s="20"/>
      <c r="E38" s="20"/>
      <c r="F38" s="6" t="n">
        <v>2013</v>
      </c>
      <c r="G38" s="6" t="n">
        <v>8</v>
      </c>
      <c r="H38" s="6" t="n">
        <v>39</v>
      </c>
      <c r="I38" s="6" t="n">
        <v>12</v>
      </c>
      <c r="J38" s="10" t="n">
        <v>4</v>
      </c>
      <c r="K38" s="6"/>
      <c r="L38" s="6"/>
      <c r="M38" s="6"/>
      <c r="N38" s="6"/>
      <c r="O38" s="6" t="n">
        <v>95510</v>
      </c>
      <c r="P38" s="4"/>
      <c r="Q38" s="21" t="n">
        <f aca="false">O38*$Q$15</f>
        <v>5151.25722559506</v>
      </c>
      <c r="R38" s="22"/>
      <c r="S38" s="4" t="n">
        <f aca="false">H38*24+I38+J37/60+K38/3600</f>
        <v>948.05</v>
      </c>
      <c r="T38" s="23" t="n">
        <f aca="false">Q15+(Q16-Q15)*(S38-S15)/(S16-S15)</f>
        <v>0.0539305406348923</v>
      </c>
      <c r="U38" s="24" t="n">
        <f aca="false">O38*T38</f>
        <v>5150.90593603857</v>
      </c>
    </row>
    <row r="39" customFormat="false" ht="15" hidden="false" customHeight="false" outlineLevel="0" collapsed="false">
      <c r="A39" s="32"/>
      <c r="B39" s="33"/>
      <c r="C39" s="28" t="n">
        <v>21</v>
      </c>
      <c r="D39" s="34"/>
      <c r="E39" s="34"/>
      <c r="F39" s="6" t="n">
        <v>2013</v>
      </c>
      <c r="G39" s="6" t="n">
        <v>8</v>
      </c>
      <c r="H39" s="6" t="n">
        <v>39</v>
      </c>
      <c r="I39" s="6" t="n">
        <v>12</v>
      </c>
      <c r="J39" s="6" t="n">
        <v>5</v>
      </c>
      <c r="K39" s="10"/>
      <c r="L39" s="10"/>
      <c r="M39" s="10"/>
      <c r="N39" s="10"/>
      <c r="O39" s="10" t="n">
        <v>105480</v>
      </c>
      <c r="P39" s="9"/>
      <c r="Q39" s="35" t="n">
        <f aca="false">O39*$Q$15</f>
        <v>5688.98138577915</v>
      </c>
      <c r="R39" s="36"/>
      <c r="S39" s="9" t="n">
        <f aca="false">H39*24+I39+J38/60+K39/3600</f>
        <v>948.066666666667</v>
      </c>
      <c r="T39" s="37" t="n">
        <f aca="false">Q15+(Q16-Q15)*(S39-S15)/(S16-S15)</f>
        <v>0.0539304044112056</v>
      </c>
      <c r="U39" s="38" t="n">
        <f aca="false">O39*T39</f>
        <v>5688.57905729397</v>
      </c>
    </row>
    <row r="40" customFormat="false" ht="15" hidden="false" customHeight="false" outlineLevel="0" collapsed="false">
      <c r="A40" s="19"/>
      <c r="B40" s="27"/>
      <c r="C40" s="28" t="n">
        <v>22</v>
      </c>
      <c r="D40" s="20"/>
      <c r="E40" s="20"/>
      <c r="F40" s="6" t="n">
        <v>2013</v>
      </c>
      <c r="G40" s="6" t="n">
        <v>8</v>
      </c>
      <c r="H40" s="6" t="n">
        <v>39</v>
      </c>
      <c r="I40" s="6" t="n">
        <v>12</v>
      </c>
      <c r="J40" s="6" t="n">
        <v>6</v>
      </c>
      <c r="K40" s="6"/>
      <c r="L40" s="6"/>
      <c r="M40" s="6"/>
      <c r="N40" s="6"/>
      <c r="O40" s="6" t="n">
        <v>91426</v>
      </c>
      <c r="P40" s="4"/>
      <c r="Q40" s="21" t="n">
        <f aca="false">O40*$Q$15</f>
        <v>4930.98987652867</v>
      </c>
      <c r="R40" s="22"/>
      <c r="S40" s="4" t="n">
        <f aca="false">H40*24+I40+J39/60+K40/3600</f>
        <v>948.083333333333</v>
      </c>
      <c r="T40" s="23" t="n">
        <f aca="false">Q15+(Q16-Q15)*(S40-S15)/(S16-S15)</f>
        <v>0.053930268187519</v>
      </c>
      <c r="U40" s="24" t="n">
        <f aca="false">O40*T40</f>
        <v>4930.62869931211</v>
      </c>
    </row>
    <row r="41" customFormat="false" ht="15" hidden="false" customHeight="false" outlineLevel="0" collapsed="false">
      <c r="A41" s="25"/>
      <c r="B41" s="26"/>
      <c r="C41" s="0" t="n">
        <v>23</v>
      </c>
      <c r="D41" s="20"/>
      <c r="E41" s="20"/>
      <c r="F41" s="6" t="n">
        <v>2013</v>
      </c>
      <c r="G41" s="6" t="n">
        <v>8</v>
      </c>
      <c r="H41" s="6" t="n">
        <v>39</v>
      </c>
      <c r="I41" s="6" t="n">
        <v>12</v>
      </c>
      <c r="J41" s="6" t="n">
        <v>7</v>
      </c>
      <c r="K41" s="6"/>
      <c r="L41" s="6"/>
      <c r="M41" s="6"/>
      <c r="N41" s="6"/>
      <c r="O41" s="6" t="n">
        <v>89138</v>
      </c>
      <c r="P41" s="4"/>
      <c r="Q41" s="21" t="n">
        <f aca="false">O41*$Q$15</f>
        <v>4807.58838420157</v>
      </c>
      <c r="R41" s="22"/>
      <c r="S41" s="4" t="n">
        <f aca="false">H41*24+I41+J40/60+K41/3600</f>
        <v>948.1</v>
      </c>
      <c r="T41" s="23" t="n">
        <f aca="false">Q15+(Q16-Q15)*(S41-S15)/(S16-S15)</f>
        <v>0.0539301319638323</v>
      </c>
      <c r="U41" s="24" t="n">
        <f aca="false">O41*T41</f>
        <v>4807.22410299208</v>
      </c>
    </row>
    <row r="42" customFormat="false" ht="15" hidden="false" customHeight="false" outlineLevel="0" collapsed="false">
      <c r="A42" s="25"/>
      <c r="B42" s="26"/>
      <c r="C42" s="28" t="n">
        <v>24</v>
      </c>
      <c r="D42" s="20"/>
      <c r="E42" s="20"/>
      <c r="F42" s="6" t="n">
        <v>2013</v>
      </c>
      <c r="G42" s="6" t="n">
        <v>8</v>
      </c>
      <c r="H42" s="6" t="n">
        <v>39</v>
      </c>
      <c r="I42" s="6" t="n">
        <v>12</v>
      </c>
      <c r="J42" s="29" t="n">
        <v>8</v>
      </c>
      <c r="K42" s="6"/>
      <c r="L42" s="6"/>
      <c r="M42" s="6"/>
      <c r="N42" s="6"/>
      <c r="O42" s="6" t="n">
        <v>95402</v>
      </c>
      <c r="P42" s="4"/>
      <c r="Q42" s="21" t="n">
        <f aca="false">O42*$Q$15</f>
        <v>5145.43232997822</v>
      </c>
      <c r="R42" s="22"/>
      <c r="S42" s="4" t="n">
        <f aca="false">H42*24+I42+J41/60+K42/3600</f>
        <v>948.116666666667</v>
      </c>
      <c r="T42" s="23" t="n">
        <f aca="false">Q15+(Q16-Q15)*(S42-S15)/(S16-S15)</f>
        <v>0.0539299957401456</v>
      </c>
      <c r="U42" s="24" t="n">
        <f aca="false">O42*T42</f>
        <v>5145.02945360137</v>
      </c>
    </row>
    <row r="43" customFormat="false" ht="15" hidden="false" customHeight="false" outlineLevel="0" collapsed="false">
      <c r="A43" s="25"/>
      <c r="B43" s="27"/>
      <c r="C43" s="28" t="n">
        <v>25</v>
      </c>
      <c r="D43" s="20"/>
      <c r="E43" s="20"/>
      <c r="F43" s="6" t="n">
        <v>2013</v>
      </c>
      <c r="G43" s="6" t="n">
        <v>8</v>
      </c>
      <c r="H43" s="6" t="n">
        <v>39</v>
      </c>
      <c r="I43" s="6" t="n">
        <v>12</v>
      </c>
      <c r="J43" s="6" t="n">
        <v>9</v>
      </c>
      <c r="K43" s="29"/>
      <c r="L43" s="29"/>
      <c r="M43" s="29"/>
      <c r="N43" s="29"/>
      <c r="O43" s="29" t="n">
        <v>148134</v>
      </c>
      <c r="P43" s="4"/>
      <c r="Q43" s="21" t="n">
        <f aca="false">O43*$Q$15</f>
        <v>7989.4915491184</v>
      </c>
      <c r="R43" s="22"/>
      <c r="S43" s="4" t="n">
        <f aca="false">H43*24+I43+J42/60+K43/3600</f>
        <v>948.133333333333</v>
      </c>
      <c r="T43" s="23" t="n">
        <f aca="false">Q15+(Q16-Q15)*(S43-S15)/(S16-S15)</f>
        <v>0.0539298595164589</v>
      </c>
      <c r="U43" s="24" t="n">
        <f aca="false">O43*T43</f>
        <v>7988.84580961113</v>
      </c>
    </row>
    <row r="44" customFormat="false" ht="15" hidden="false" customHeight="false" outlineLevel="0" collapsed="false">
      <c r="A44" s="19"/>
      <c r="B44" s="26"/>
      <c r="C44" s="0" t="n">
        <v>26</v>
      </c>
      <c r="D44" s="20"/>
      <c r="E44" s="20"/>
      <c r="F44" s="6" t="n">
        <v>2013</v>
      </c>
      <c r="G44" s="6" t="n">
        <v>8</v>
      </c>
      <c r="H44" s="6" t="n">
        <v>39</v>
      </c>
      <c r="I44" s="6" t="n">
        <v>12</v>
      </c>
      <c r="J44" s="6" t="n">
        <v>9</v>
      </c>
      <c r="K44" s="6"/>
      <c r="L44" s="6"/>
      <c r="M44" s="6"/>
      <c r="N44" s="6"/>
      <c r="O44" s="6" t="n">
        <v>120906</v>
      </c>
      <c r="P44" s="4"/>
      <c r="Q44" s="21" t="n">
        <f aca="false">O44*$Q$15</f>
        <v>6520.97064305095</v>
      </c>
      <c r="R44" s="22"/>
      <c r="S44" s="4" t="n">
        <f aca="false">H44*24+I44+J43/60+K44/3600</f>
        <v>948.15</v>
      </c>
      <c r="T44" s="23" t="n">
        <f aca="false">Q15+(Q16-Q15)*(S44-S15)/(S16-S15)</f>
        <v>0.0539297232927723</v>
      </c>
      <c r="U44" s="24" t="n">
        <f aca="false">O44*T44</f>
        <v>6520.42712443592</v>
      </c>
    </row>
    <row r="45" customFormat="false" ht="15" hidden="false" customHeight="false" outlineLevel="0" collapsed="false">
      <c r="A45" s="25"/>
      <c r="B45" s="26"/>
      <c r="C45" s="28" t="n">
        <v>27</v>
      </c>
      <c r="D45" s="20"/>
      <c r="E45" s="20"/>
      <c r="F45" s="6" t="n">
        <v>2013</v>
      </c>
      <c r="G45" s="6" t="n">
        <v>8</v>
      </c>
      <c r="H45" s="6" t="n">
        <v>39</v>
      </c>
      <c r="I45" s="6" t="n">
        <v>12</v>
      </c>
      <c r="J45" s="6" t="n">
        <v>10</v>
      </c>
      <c r="K45" s="6"/>
      <c r="L45" s="6"/>
      <c r="M45" s="6"/>
      <c r="N45" s="6"/>
      <c r="O45" s="6" t="n">
        <v>134128</v>
      </c>
      <c r="P45" s="4"/>
      <c r="Q45" s="21" t="n">
        <f aca="false">O45*$Q$15</f>
        <v>7234.0888823643</v>
      </c>
      <c r="R45" s="22"/>
      <c r="S45" s="4" t="n">
        <f aca="false">H45*24+I45+J44/60+K45/3600</f>
        <v>948.15</v>
      </c>
      <c r="T45" s="23" t="n">
        <f aca="false">Q15+(Q16-Q15)*(S45-S15)/(S16-S15)</f>
        <v>0.0539297232927723</v>
      </c>
      <c r="U45" s="24" t="n">
        <f aca="false">O45*T45</f>
        <v>7233.48592581296</v>
      </c>
    </row>
    <row r="46" customFormat="false" ht="15" hidden="false" customHeight="false" outlineLevel="0" collapsed="false">
      <c r="A46" s="25"/>
      <c r="B46" s="27"/>
      <c r="C46" s="28" t="n">
        <v>28</v>
      </c>
      <c r="D46" s="20"/>
      <c r="E46" s="20"/>
      <c r="F46" s="6" t="n">
        <v>2013</v>
      </c>
      <c r="G46" s="6" t="n">
        <v>8</v>
      </c>
      <c r="H46" s="6" t="n">
        <v>39</v>
      </c>
      <c r="I46" s="6" t="n">
        <v>12</v>
      </c>
      <c r="J46" s="6" t="n">
        <v>11</v>
      </c>
      <c r="K46" s="6"/>
      <c r="L46" s="6"/>
      <c r="M46" s="6"/>
      <c r="N46" s="6"/>
      <c r="O46" s="6" t="n">
        <v>581677</v>
      </c>
      <c r="P46" s="4"/>
      <c r="Q46" s="21" t="n">
        <f aca="false">O46*$Q$15</f>
        <v>31372.2945158879</v>
      </c>
      <c r="R46" s="22"/>
      <c r="S46" s="4" t="n">
        <f aca="false">H46*24+I46+J45/60+K46/3600</f>
        <v>948.166666666667</v>
      </c>
      <c r="T46" s="23" t="n">
        <f aca="false">Q15+(Q16-Q15)*(S46-S15)/(S16-S15)</f>
        <v>0.0539295870690856</v>
      </c>
      <c r="U46" s="24" t="n">
        <f aca="false">O46*T46</f>
        <v>31369.6004175845</v>
      </c>
    </row>
    <row r="47" customFormat="false" ht="15" hidden="false" customHeight="false" outlineLevel="0" collapsed="false">
      <c r="A47" s="25"/>
      <c r="B47" s="26"/>
      <c r="C47" s="0" t="n">
        <v>29</v>
      </c>
      <c r="D47" s="20"/>
      <c r="E47" s="20"/>
      <c r="F47" s="6" t="n">
        <v>2013</v>
      </c>
      <c r="G47" s="6" t="n">
        <v>8</v>
      </c>
      <c r="H47" s="6" t="n">
        <v>39</v>
      </c>
      <c r="I47" s="6" t="n">
        <v>12</v>
      </c>
      <c r="J47" s="6" t="n">
        <v>14</v>
      </c>
      <c r="K47" s="6"/>
      <c r="L47" s="6"/>
      <c r="M47" s="6"/>
      <c r="N47" s="6"/>
      <c r="O47" s="6" t="n">
        <v>236694</v>
      </c>
      <c r="P47" s="4"/>
      <c r="Q47" s="21" t="n">
        <f aca="false">O47*$Q$15</f>
        <v>12765.9059549261</v>
      </c>
      <c r="R47" s="22"/>
      <c r="S47" s="4" t="n">
        <f aca="false">H47*24+I47+J46/60+K47/3600</f>
        <v>948.183333333333</v>
      </c>
      <c r="T47" s="23" t="n">
        <f aca="false">Q15+(Q16-Q15)*(S47-S15)/(S16-S15)</f>
        <v>0.0539294508453989</v>
      </c>
      <c r="U47" s="24" t="n">
        <f aca="false">O47*T47</f>
        <v>12764.7774384008</v>
      </c>
    </row>
    <row r="48" customFormat="false" ht="15" hidden="false" customHeight="false" outlineLevel="0" collapsed="false">
      <c r="A48" s="25"/>
      <c r="B48" s="26"/>
      <c r="C48" s="28" t="n">
        <v>30</v>
      </c>
      <c r="D48" s="20"/>
      <c r="E48" s="20"/>
      <c r="F48" s="6" t="n">
        <v>2013</v>
      </c>
      <c r="G48" s="6" t="n">
        <v>8</v>
      </c>
      <c r="H48" s="6" t="n">
        <v>39</v>
      </c>
      <c r="I48" s="6" t="n">
        <v>12</v>
      </c>
      <c r="J48" s="6" t="n">
        <v>15</v>
      </c>
      <c r="K48" s="6"/>
      <c r="L48" s="6"/>
      <c r="M48" s="6"/>
      <c r="N48" s="6"/>
      <c r="O48" s="6" t="n">
        <v>255363</v>
      </c>
      <c r="P48" s="4"/>
      <c r="Q48" s="21" t="n">
        <f aca="false">O48*$Q$15</f>
        <v>13772.8038833591</v>
      </c>
      <c r="R48" s="22"/>
      <c r="S48" s="4" t="n">
        <f aca="false">H48*24+I48+J47/60+K48/3600</f>
        <v>948.233333333333</v>
      </c>
      <c r="T48" s="23" t="n">
        <f aca="false">Q15+(Q16-Q15)*(S48-S15)/(S16-S15)</f>
        <v>0.0539290421743389</v>
      </c>
      <c r="U48" s="24" t="n">
        <f aca="false">O48*T48</f>
        <v>13771.4819967657</v>
      </c>
    </row>
    <row r="49" customFormat="false" ht="15" hidden="false" customHeight="false" outlineLevel="0" collapsed="false">
      <c r="A49" s="25"/>
      <c r="B49" s="27"/>
      <c r="C49" s="28" t="n">
        <v>31</v>
      </c>
      <c r="D49" s="20"/>
      <c r="E49" s="20"/>
      <c r="F49" s="6" t="n">
        <v>2013</v>
      </c>
      <c r="G49" s="6" t="n">
        <v>8</v>
      </c>
      <c r="H49" s="6" t="n">
        <v>39</v>
      </c>
      <c r="I49" s="6" t="n">
        <v>12</v>
      </c>
      <c r="J49" s="6" t="n">
        <v>16</v>
      </c>
      <c r="K49" s="6"/>
      <c r="L49" s="6"/>
      <c r="M49" s="6"/>
      <c r="N49" s="6"/>
      <c r="O49" s="6" t="n">
        <v>205416</v>
      </c>
      <c r="P49" s="4"/>
      <c r="Q49" s="21" t="n">
        <f aca="false">O49*$Q$15</f>
        <v>11078.9514632272</v>
      </c>
      <c r="R49" s="22"/>
      <c r="S49" s="4" t="n">
        <f aca="false">H49*24+I49+J48/60+K49/3600</f>
        <v>948.25</v>
      </c>
      <c r="T49" s="23" t="n">
        <f aca="false">Q15+(Q16-Q15)*(S49-S15)/(S16-S15)</f>
        <v>0.0539289059506522</v>
      </c>
      <c r="U49" s="24" t="n">
        <f aca="false">O49*T49</f>
        <v>11077.8601447592</v>
      </c>
    </row>
    <row r="50" customFormat="false" ht="15" hidden="false" customHeight="false" outlineLevel="0" collapsed="false">
      <c r="A50" s="25"/>
      <c r="B50" s="26"/>
      <c r="C50" s="0" t="n">
        <v>32</v>
      </c>
      <c r="D50" s="20"/>
      <c r="E50" s="20"/>
      <c r="F50" s="6" t="n">
        <v>2013</v>
      </c>
      <c r="G50" s="6" t="n">
        <v>8</v>
      </c>
      <c r="H50" s="6" t="n">
        <v>39</v>
      </c>
      <c r="I50" s="6" t="n">
        <v>12</v>
      </c>
      <c r="J50" s="6" t="n">
        <v>16</v>
      </c>
      <c r="K50" s="6"/>
      <c r="L50" s="6"/>
      <c r="M50" s="6"/>
      <c r="N50" s="6"/>
      <c r="O50" s="6" t="n">
        <v>212824</v>
      </c>
      <c r="P50" s="4"/>
      <c r="Q50" s="21" t="n">
        <f aca="false">O50*$Q$15</f>
        <v>11478.4961551674</v>
      </c>
      <c r="R50" s="22"/>
      <c r="S50" s="4" t="n">
        <f aca="false">H50*24+I50+J49/60+K50/3600</f>
        <v>948.266666666667</v>
      </c>
      <c r="T50" s="23" t="n">
        <f aca="false">Q15+(Q16-Q15)*(S50-S15)/(S16-S15)</f>
        <v>0.0539287697269655</v>
      </c>
      <c r="U50" s="24" t="n">
        <f aca="false">O50*T50</f>
        <v>11477.3364883717</v>
      </c>
    </row>
    <row r="51" customFormat="false" ht="15" hidden="false" customHeight="false" outlineLevel="0" collapsed="false">
      <c r="A51" s="25"/>
      <c r="B51" s="26"/>
      <c r="C51" s="28" t="n">
        <v>33</v>
      </c>
      <c r="D51" s="20"/>
      <c r="E51" s="20"/>
      <c r="F51" s="6" t="n">
        <v>2013</v>
      </c>
      <c r="G51" s="6" t="n">
        <v>8</v>
      </c>
      <c r="H51" s="6" t="n">
        <v>39</v>
      </c>
      <c r="I51" s="6" t="n">
        <v>12</v>
      </c>
      <c r="J51" s="6" t="n">
        <v>17</v>
      </c>
      <c r="K51" s="6"/>
      <c r="L51" s="6"/>
      <c r="M51" s="6"/>
      <c r="N51" s="6"/>
      <c r="O51" s="6" t="n">
        <v>213504</v>
      </c>
      <c r="P51" s="4"/>
      <c r="Q51" s="21" t="n">
        <f aca="false">O51*$Q$15</f>
        <v>11515.1714238661</v>
      </c>
      <c r="R51" s="22"/>
      <c r="S51" s="4" t="n">
        <f aca="false">H51*24+I51+J50/60+K51/3600</f>
        <v>948.266666666667</v>
      </c>
      <c r="T51" s="23" t="n">
        <f aca="false">Q15+(Q16-Q15)*(S51-S15)/(S16-S15)</f>
        <v>0.0539287697269655</v>
      </c>
      <c r="U51" s="24" t="n">
        <f aca="false">O51*T51</f>
        <v>11514.008051786</v>
      </c>
    </row>
    <row r="52" customFormat="false" ht="15" hidden="false" customHeight="false" outlineLevel="0" collapsed="false">
      <c r="A52" s="39"/>
      <c r="B52" s="26"/>
      <c r="C52" s="28" t="n">
        <v>34</v>
      </c>
      <c r="D52" s="20"/>
      <c r="E52" s="20"/>
      <c r="F52" s="6" t="n">
        <v>2013</v>
      </c>
      <c r="G52" s="6" t="n">
        <v>8</v>
      </c>
      <c r="H52" s="6" t="n">
        <v>39</v>
      </c>
      <c r="I52" s="6" t="n">
        <v>12</v>
      </c>
      <c r="J52" s="29" t="n">
        <v>18</v>
      </c>
      <c r="K52" s="6"/>
      <c r="L52" s="6"/>
      <c r="M52" s="6"/>
      <c r="N52" s="6"/>
      <c r="O52" s="6" t="n">
        <v>89646</v>
      </c>
      <c r="P52" s="4"/>
      <c r="Q52" s="21" t="n">
        <f aca="false">O52*$Q$15</f>
        <v>4834.98696728819</v>
      </c>
      <c r="R52" s="22"/>
      <c r="S52" s="4" t="n">
        <f aca="false">H52*24+I52+J51/60+K52/3600</f>
        <v>948.283333333333</v>
      </c>
      <c r="T52" s="23" t="n">
        <f aca="false">Q15+(Q16-Q15)*(S52-S15)/(S16-S15)</f>
        <v>0.0539286335032788</v>
      </c>
      <c r="U52" s="24" t="n">
        <f aca="false">O52*T52</f>
        <v>4834.48627903494</v>
      </c>
    </row>
    <row r="53" customFormat="false" ht="15" hidden="false" customHeight="false" outlineLevel="0" collapsed="false">
      <c r="A53" s="25"/>
      <c r="B53" s="26"/>
      <c r="C53" s="0" t="n">
        <v>35</v>
      </c>
      <c r="D53" s="20"/>
      <c r="E53" s="20"/>
      <c r="F53" s="6" t="n">
        <v>2013</v>
      </c>
      <c r="G53" s="6" t="n">
        <v>8</v>
      </c>
      <c r="H53" s="6" t="n">
        <v>39</v>
      </c>
      <c r="I53" s="6" t="n">
        <v>12</v>
      </c>
      <c r="J53" s="6" t="n">
        <v>19</v>
      </c>
      <c r="K53" s="29"/>
      <c r="L53" s="29"/>
      <c r="M53" s="29"/>
      <c r="N53" s="29"/>
      <c r="O53" s="29" t="n">
        <v>106701</v>
      </c>
      <c r="P53" s="4"/>
      <c r="Q53" s="21" t="n">
        <f aca="false">O53*$Q$15</f>
        <v>5754.83506678063</v>
      </c>
      <c r="R53" s="22"/>
      <c r="S53" s="4" t="n">
        <f aca="false">H53*24+I53+J52/60+K53/3600</f>
        <v>948.3</v>
      </c>
      <c r="T53" s="23" t="n">
        <f aca="false">Q15+(Q16-Q15)*(S53-S15)/(S16-S15)</f>
        <v>0.0539284972795922</v>
      </c>
      <c r="U53" s="24" t="n">
        <f aca="false">O53*T53</f>
        <v>5754.22458822976</v>
      </c>
    </row>
    <row r="54" customFormat="false" ht="15" hidden="false" customHeight="false" outlineLevel="0" collapsed="false">
      <c r="A54" s="19"/>
      <c r="B54" s="26"/>
      <c r="C54" s="28" t="n">
        <v>36</v>
      </c>
      <c r="D54" s="20"/>
      <c r="E54" s="20"/>
      <c r="F54" s="6" t="n">
        <v>2013</v>
      </c>
      <c r="G54" s="6" t="n">
        <v>8</v>
      </c>
      <c r="H54" s="6" t="n">
        <v>39</v>
      </c>
      <c r="I54" s="6" t="n">
        <v>12</v>
      </c>
      <c r="J54" s="6" t="n">
        <v>19</v>
      </c>
      <c r="K54" s="6" t="n">
        <v>0</v>
      </c>
      <c r="L54" s="6"/>
      <c r="M54" s="6"/>
      <c r="N54" s="6"/>
      <c r="O54" s="6" t="n">
        <v>86966</v>
      </c>
      <c r="P54" s="4"/>
      <c r="Q54" s="21" t="n">
        <f aca="false">O54*$Q$15</f>
        <v>4690.44326124071</v>
      </c>
      <c r="R54" s="22"/>
      <c r="S54" s="4" t="n">
        <f aca="false">H54*24+I54+J53/60+K54/3600</f>
        <v>948.316666666667</v>
      </c>
      <c r="T54" s="23" t="n">
        <f aca="false">Q15+(Q16-Q15)*(S54-S15)/(S16-S15)</f>
        <v>0.0539283610559055</v>
      </c>
      <c r="U54" s="24" t="n">
        <f aca="false">O54*T54</f>
        <v>4689.93384758788</v>
      </c>
    </row>
    <row r="55" customFormat="false" ht="15" hidden="false" customHeight="false" outlineLevel="0" collapsed="false">
      <c r="A55" s="0"/>
      <c r="B55" s="26"/>
      <c r="C55" s="28" t="n">
        <v>37</v>
      </c>
      <c r="D55" s="20"/>
      <c r="E55" s="20"/>
      <c r="F55" s="6" t="n">
        <v>2013</v>
      </c>
      <c r="G55" s="6" t="n">
        <v>8</v>
      </c>
      <c r="H55" s="6" t="n">
        <v>39</v>
      </c>
      <c r="I55" s="6" t="n">
        <v>12</v>
      </c>
      <c r="J55" s="6" t="n">
        <v>20</v>
      </c>
      <c r="K55" s="6"/>
      <c r="L55" s="6"/>
      <c r="M55" s="6"/>
      <c r="N55" s="6"/>
      <c r="O55" s="6" t="n">
        <v>92851</v>
      </c>
      <c r="P55" s="4"/>
      <c r="Q55" s="21" t="n">
        <f aca="false">O55*$Q$15</f>
        <v>5007.84613813974</v>
      </c>
      <c r="R55" s="22"/>
      <c r="S55" s="4" t="n">
        <f aca="false">H55*24+I55+J54/60+K55/3600</f>
        <v>948.316666666667</v>
      </c>
      <c r="T55" s="23" t="n">
        <f aca="false">Q15+(Q16-Q15)*(S55-S15)/(S16-S15)</f>
        <v>0.0539283610559055</v>
      </c>
      <c r="U55" s="24" t="n">
        <f aca="false">O55*T55</f>
        <v>5007.30225240188</v>
      </c>
    </row>
    <row r="56" customFormat="false" ht="15" hidden="false" customHeight="false" outlineLevel="0" collapsed="false">
      <c r="A56" s="0"/>
      <c r="B56" s="26"/>
      <c r="C56" s="0" t="n">
        <v>38</v>
      </c>
      <c r="D56" s="20"/>
      <c r="E56" s="20"/>
      <c r="F56" s="6" t="n">
        <v>2013</v>
      </c>
      <c r="G56" s="6" t="n">
        <v>8</v>
      </c>
      <c r="H56" s="6" t="n">
        <v>39</v>
      </c>
      <c r="I56" s="6" t="n">
        <v>12</v>
      </c>
      <c r="J56" s="6" t="n">
        <v>21</v>
      </c>
      <c r="K56" s="6"/>
      <c r="L56" s="6"/>
      <c r="M56" s="6"/>
      <c r="N56" s="6"/>
      <c r="O56" s="6" t="n">
        <v>84677</v>
      </c>
      <c r="P56" s="4"/>
      <c r="Q56" s="21" t="n">
        <f aca="false">O56*$Q$15</f>
        <v>4566.98783469493</v>
      </c>
      <c r="R56" s="22"/>
      <c r="S56" s="4" t="n">
        <f aca="false">H56*24+I56+J55/60+K56/3600</f>
        <v>948.333333333333</v>
      </c>
      <c r="T56" s="23" t="n">
        <f aca="false">Q15+(Q16-Q15)*(S56-S15)/(S16-S15)</f>
        <v>0.0539282248322188</v>
      </c>
      <c r="U56" s="24" t="n">
        <f aca="false">O56*T56</f>
        <v>4566.48029411779</v>
      </c>
    </row>
    <row r="57" customFormat="false" ht="15" hidden="false" customHeight="false" outlineLevel="0" collapsed="false">
      <c r="A57" s="0"/>
      <c r="B57" s="26"/>
      <c r="C57" s="28" t="n">
        <v>39</v>
      </c>
      <c r="D57" s="20"/>
      <c r="E57" s="20"/>
      <c r="F57" s="6" t="n">
        <v>2013</v>
      </c>
      <c r="G57" s="6" t="n">
        <v>8</v>
      </c>
      <c r="H57" s="6" t="n">
        <v>39</v>
      </c>
      <c r="I57" s="6" t="n">
        <v>12</v>
      </c>
      <c r="J57" s="6" t="n">
        <v>22</v>
      </c>
      <c r="K57" s="6"/>
      <c r="L57" s="6"/>
      <c r="M57" s="6"/>
      <c r="N57" s="6"/>
      <c r="O57" s="6" t="n">
        <v>163806</v>
      </c>
      <c r="P57" s="4"/>
      <c r="Q57" s="21" t="n">
        <f aca="false">O57*$Q$15</f>
        <v>8834.74862418411</v>
      </c>
      <c r="R57" s="22"/>
      <c r="S57" s="4" t="n">
        <f aca="false">H57*24+I57+J56/60+K57/3600</f>
        <v>948.35</v>
      </c>
      <c r="T57" s="23" t="n">
        <f aca="false">Q15+(Q16-Q15)*(S57-S15)/(S16-S15)</f>
        <v>0.0539280886085321</v>
      </c>
      <c r="U57" s="24" t="n">
        <f aca="false">O57*T57</f>
        <v>8833.74448260921</v>
      </c>
    </row>
    <row r="58" customFormat="false" ht="15" hidden="false" customHeight="false" outlineLevel="0" collapsed="false">
      <c r="A58" s="0"/>
      <c r="B58" s="26"/>
      <c r="C58" s="28" t="n">
        <v>40</v>
      </c>
      <c r="D58" s="20"/>
      <c r="E58" s="20"/>
      <c r="F58" s="6" t="n">
        <v>2013</v>
      </c>
      <c r="G58" s="6" t="n">
        <v>8</v>
      </c>
      <c r="H58" s="6" t="n">
        <v>39</v>
      </c>
      <c r="I58" s="6" t="n">
        <v>12</v>
      </c>
      <c r="J58" s="6" t="n">
        <v>23</v>
      </c>
      <c r="K58" s="6"/>
      <c r="L58" s="6"/>
      <c r="M58" s="6"/>
      <c r="N58" s="6"/>
      <c r="O58" s="6" t="n">
        <v>179622</v>
      </c>
      <c r="P58" s="4"/>
      <c r="Q58" s="21" t="n">
        <f aca="false">O58*$Q$15</f>
        <v>9687.77222673893</v>
      </c>
      <c r="R58" s="22"/>
      <c r="S58" s="4" t="n">
        <f aca="false">H58*24+I58+J57/60+K58/3600</f>
        <v>948.366666666667</v>
      </c>
      <c r="T58" s="23" t="n">
        <f aca="false">Q15+(Q16-Q15)*(S58-S15)/(S16-S15)</f>
        <v>0.0539279523848454</v>
      </c>
      <c r="U58" s="24" t="n">
        <f aca="false">O58*T58</f>
        <v>9686.64666327071</v>
      </c>
    </row>
    <row r="59" customFormat="false" ht="15" hidden="false" customHeight="false" outlineLevel="0" collapsed="false">
      <c r="A59" s="0"/>
      <c r="B59" s="26"/>
      <c r="C59" s="0" t="n">
        <v>41</v>
      </c>
      <c r="D59" s="20"/>
      <c r="E59" s="20"/>
      <c r="F59" s="6" t="n">
        <v>2013</v>
      </c>
      <c r="G59" s="6" t="n">
        <v>8</v>
      </c>
      <c r="H59" s="6" t="n">
        <v>39</v>
      </c>
      <c r="I59" s="6" t="n">
        <v>12</v>
      </c>
      <c r="J59" s="6" t="n">
        <v>24</v>
      </c>
      <c r="K59" s="6"/>
      <c r="L59" s="6"/>
      <c r="M59" s="6"/>
      <c r="N59" s="6"/>
      <c r="O59" s="6" t="n">
        <v>137290</v>
      </c>
      <c r="P59" s="4"/>
      <c r="Q59" s="21" t="n">
        <f aca="false">O59*$Q$15</f>
        <v>7404.62888181285</v>
      </c>
      <c r="R59" s="22"/>
      <c r="S59" s="4" t="n">
        <f aca="false">H59*24+I59+J58/60+K59/3600</f>
        <v>948.383333333333</v>
      </c>
      <c r="T59" s="23" t="n">
        <f aca="false">Q15+(Q16-Q15)*(S59-S15)/(S16-S15)</f>
        <v>0.0539278161611588</v>
      </c>
      <c r="U59" s="24" t="n">
        <f aca="false">O59*T59</f>
        <v>7403.74988076549</v>
      </c>
    </row>
    <row r="60" customFormat="false" ht="15" hidden="false" customHeight="false" outlineLevel="0" collapsed="false">
      <c r="A60" s="0"/>
      <c r="B60" s="0"/>
      <c r="C60" s="28" t="n">
        <v>42</v>
      </c>
      <c r="D60" s="20"/>
      <c r="E60" s="20"/>
      <c r="F60" s="6" t="n">
        <v>2013</v>
      </c>
      <c r="G60" s="6" t="n">
        <v>8</v>
      </c>
      <c r="H60" s="6" t="n">
        <v>39</v>
      </c>
      <c r="I60" s="6" t="n">
        <v>12</v>
      </c>
      <c r="J60" s="6" t="n">
        <v>24</v>
      </c>
      <c r="K60" s="6"/>
      <c r="L60" s="6"/>
      <c r="M60" s="6"/>
      <c r="N60" s="6"/>
      <c r="O60" s="6" t="n">
        <v>580813</v>
      </c>
      <c r="P60" s="4"/>
      <c r="Q60" s="21" t="n">
        <f aca="false">O60*$Q$15</f>
        <v>31325.6953509532</v>
      </c>
      <c r="R60" s="22"/>
      <c r="S60" s="4" t="n">
        <f aca="false">H60*24+I60+J59/60+K60/3600</f>
        <v>948.4</v>
      </c>
      <c r="T60" s="23" t="n">
        <f aca="false">Q15+(Q16-Q15)*(S60-S15)/(S16-S15)</f>
        <v>0.0539276799374721</v>
      </c>
      <c r="U60" s="24" t="n">
        <f aca="false">O60*T60</f>
        <v>31321.897567523</v>
      </c>
    </row>
    <row r="61" customFormat="false" ht="15" hidden="false" customHeight="false" outlineLevel="0" collapsed="false">
      <c r="A61" s="0"/>
      <c r="B61" s="40" t="s">
        <v>48</v>
      </c>
      <c r="C61" s="28" t="n">
        <v>43</v>
      </c>
      <c r="D61" s="20"/>
      <c r="E61" s="20"/>
      <c r="F61" s="6" t="n">
        <v>2013</v>
      </c>
      <c r="G61" s="6" t="n">
        <v>8</v>
      </c>
      <c r="H61" s="6" t="n">
        <v>39</v>
      </c>
      <c r="I61" s="6" t="n">
        <v>12</v>
      </c>
      <c r="J61" s="6" t="n">
        <v>31</v>
      </c>
      <c r="K61" s="6"/>
      <c r="L61" s="6"/>
      <c r="M61" s="6"/>
      <c r="N61" s="6"/>
      <c r="O61" s="6" t="n">
        <v>84618</v>
      </c>
      <c r="P61" s="4"/>
      <c r="Q61" s="21" t="n">
        <f aca="false">O61*$Q$15</f>
        <v>4563.80571579314</v>
      </c>
      <c r="R61" s="22"/>
      <c r="S61" s="4" t="n">
        <f aca="false">H61*24+I61+J60/60+K61/3600</f>
        <v>948.4</v>
      </c>
      <c r="T61" s="23" t="n">
        <f aca="false">Q15+(Q16-Q15)*(S61-S15)/(S16-S15)</f>
        <v>0.0539276799374721</v>
      </c>
      <c r="U61" s="24" t="n">
        <f aca="false">O61*T61</f>
        <v>4563.25242094901</v>
      </c>
    </row>
    <row r="62" customFormat="false" ht="15" hidden="false" customHeight="false" outlineLevel="0" collapsed="false">
      <c r="A62" s="0"/>
      <c r="B62" s="26"/>
      <c r="C62" s="0" t="n">
        <v>44</v>
      </c>
      <c r="D62" s="20"/>
      <c r="E62" s="20"/>
      <c r="F62" s="6" t="n">
        <v>2013</v>
      </c>
      <c r="G62" s="6" t="n">
        <v>8</v>
      </c>
      <c r="H62" s="6" t="n">
        <v>39</v>
      </c>
      <c r="I62" s="6" t="n">
        <v>12</v>
      </c>
      <c r="J62" s="6" t="n">
        <v>32</v>
      </c>
      <c r="K62" s="6"/>
      <c r="L62" s="6"/>
      <c r="M62" s="6"/>
      <c r="N62" s="6"/>
      <c r="O62" s="6" t="n">
        <v>110856</v>
      </c>
      <c r="P62" s="4"/>
      <c r="Q62" s="21" t="n">
        <f aca="false">O62*$Q$15</f>
        <v>5978.9317453729</v>
      </c>
      <c r="R62" s="22"/>
      <c r="S62" s="4" t="n">
        <f aca="false">H62*24+I62+J61/60+K62/3600</f>
        <v>948.516666666667</v>
      </c>
      <c r="T62" s="23" t="n">
        <f aca="false">Q15+(Q16-Q15)*(S62-S15)/(S16-S15)</f>
        <v>0.0539267263716654</v>
      </c>
      <c r="U62" s="24" t="n">
        <f aca="false">O62*T62</f>
        <v>5978.10117865733</v>
      </c>
    </row>
    <row r="63" customFormat="false" ht="15" hidden="false" customHeight="false" outlineLevel="0" collapsed="false">
      <c r="A63" s="4"/>
      <c r="B63" s="26"/>
      <c r="C63" s="28" t="n">
        <v>45</v>
      </c>
      <c r="D63" s="20"/>
      <c r="E63" s="20"/>
      <c r="F63" s="6" t="n">
        <v>2013</v>
      </c>
      <c r="G63" s="6" t="n">
        <v>8</v>
      </c>
      <c r="H63" s="6" t="n">
        <v>39</v>
      </c>
      <c r="I63" s="6" t="n">
        <v>12</v>
      </c>
      <c r="J63" s="6" t="n">
        <v>33</v>
      </c>
      <c r="K63" s="6"/>
      <c r="L63" s="6"/>
      <c r="M63" s="6"/>
      <c r="N63" s="6"/>
      <c r="O63" s="6" t="n">
        <v>70762</v>
      </c>
      <c r="P63" s="4"/>
      <c r="Q63" s="21" t="n">
        <f aca="false">O63*$Q$15</f>
        <v>3816.4931818402</v>
      </c>
      <c r="R63" s="22"/>
      <c r="S63" s="4" t="n">
        <f aca="false">H63*24+I63+J62/60+K63/3600</f>
        <v>948.533333333333</v>
      </c>
      <c r="T63" s="23" t="n">
        <f aca="false">Q15+(Q16-Q15)*(S63-S15)/(S16-S15)</f>
        <v>0.0539265901479787</v>
      </c>
      <c r="U63" s="24" t="n">
        <f aca="false">O63*T63</f>
        <v>3815.95337205127</v>
      </c>
    </row>
    <row r="64" customFormat="false" ht="15" hidden="false" customHeight="false" outlineLevel="0" collapsed="false">
      <c r="A64" s="0"/>
      <c r="B64" s="26"/>
      <c r="C64" s="28" t="n">
        <v>46</v>
      </c>
      <c r="D64" s="20"/>
      <c r="E64" s="20"/>
      <c r="F64" s="6" t="n">
        <v>2013</v>
      </c>
      <c r="G64" s="6" t="n">
        <v>8</v>
      </c>
      <c r="H64" s="6" t="n">
        <v>39</v>
      </c>
      <c r="I64" s="6" t="n">
        <v>12</v>
      </c>
      <c r="J64" s="6" t="n">
        <v>33</v>
      </c>
      <c r="K64" s="6"/>
      <c r="L64" s="6"/>
      <c r="M64" s="6"/>
      <c r="N64" s="6"/>
      <c r="O64" s="6" t="n">
        <v>72142</v>
      </c>
      <c r="P64" s="4"/>
      <c r="Q64" s="21" t="n">
        <f aca="false">O64*$Q$15</f>
        <v>3890.92240361092</v>
      </c>
      <c r="R64" s="22"/>
      <c r="S64" s="4" t="n">
        <f aca="false">H64*24+I64+J63/60+K64/3600</f>
        <v>948.55</v>
      </c>
      <c r="T64" s="23" t="n">
        <f aca="false">Q15+(Q16-Q15)*(S64-S15)/(S16-S15)</f>
        <v>0.053926453924292</v>
      </c>
      <c r="U64" s="24" t="n">
        <f aca="false">O64*T64</f>
        <v>3890.36223900627</v>
      </c>
    </row>
    <row r="65" customFormat="false" ht="15" hidden="false" customHeight="false" outlineLevel="0" collapsed="false">
      <c r="A65" s="0"/>
      <c r="B65" s="4"/>
      <c r="C65" s="0" t="n">
        <v>47</v>
      </c>
      <c r="D65" s="20"/>
      <c r="E65" s="20"/>
      <c r="F65" s="6" t="n">
        <v>2013</v>
      </c>
      <c r="G65" s="6" t="n">
        <v>8</v>
      </c>
      <c r="H65" s="6" t="n">
        <v>39</v>
      </c>
      <c r="I65" s="6" t="n">
        <v>12</v>
      </c>
      <c r="J65" s="6" t="n">
        <v>34</v>
      </c>
      <c r="K65" s="6"/>
      <c r="L65" s="6"/>
      <c r="M65" s="6"/>
      <c r="N65" s="6"/>
      <c r="O65" s="6" t="n">
        <v>87155</v>
      </c>
      <c r="P65" s="4"/>
      <c r="Q65" s="21" t="n">
        <f aca="false">O65*$Q$15</f>
        <v>4700.63682857017</v>
      </c>
      <c r="R65" s="22"/>
      <c r="S65" s="4" t="n">
        <f aca="false">H65*24+I65+J64/60+K65/3600</f>
        <v>948.55</v>
      </c>
      <c r="T65" s="23" t="n">
        <f aca="false">Q15+(Q16-Q15)*(S65-S15)/(S16-S15)</f>
        <v>0.053926453924292</v>
      </c>
      <c r="U65" s="24" t="n">
        <f aca="false">O65*T65</f>
        <v>4699.96009177167</v>
      </c>
    </row>
    <row r="66" customFormat="false" ht="15" hidden="false" customHeight="false" outlineLevel="0" collapsed="false">
      <c r="A66" s="4"/>
      <c r="B66" s="4"/>
      <c r="C66" s="28" t="n">
        <v>48</v>
      </c>
      <c r="D66" s="20"/>
      <c r="E66" s="20"/>
      <c r="F66" s="6" t="n">
        <v>2013</v>
      </c>
      <c r="G66" s="6" t="n">
        <v>8</v>
      </c>
      <c r="H66" s="6" t="n">
        <v>39</v>
      </c>
      <c r="I66" s="6" t="n">
        <v>12</v>
      </c>
      <c r="J66" s="6" t="n">
        <v>35</v>
      </c>
      <c r="K66" s="6"/>
      <c r="L66" s="6"/>
      <c r="M66" s="6"/>
      <c r="N66" s="6"/>
      <c r="O66" s="6" t="n">
        <v>49258</v>
      </c>
      <c r="P66" s="4"/>
      <c r="Q66" s="21" t="n">
        <f aca="false">O66*$Q$15</f>
        <v>2656.6917434652</v>
      </c>
      <c r="R66" s="22"/>
      <c r="S66" s="4" t="n">
        <f aca="false">H66*24+I66+J65/60+K66/3600</f>
        <v>948.566666666667</v>
      </c>
      <c r="T66" s="23" t="n">
        <f aca="false">Q15+(Q16-Q15)*(S66-S15)/(S16-S15)</f>
        <v>0.0539263177006053</v>
      </c>
      <c r="U66" s="24" t="n">
        <f aca="false">O66*T66</f>
        <v>2656.30255729642</v>
      </c>
    </row>
    <row r="67" customFormat="false" ht="15" hidden="false" customHeight="false" outlineLevel="0" collapsed="false">
      <c r="A67" s="0"/>
      <c r="B67" s="27"/>
      <c r="C67" s="28" t="n">
        <v>49</v>
      </c>
      <c r="D67" s="20"/>
      <c r="E67" s="20"/>
      <c r="F67" s="6" t="n">
        <v>2013</v>
      </c>
      <c r="G67" s="6" t="n">
        <v>8</v>
      </c>
      <c r="H67" s="6" t="n">
        <v>39</v>
      </c>
      <c r="I67" s="6" t="n">
        <v>12</v>
      </c>
      <c r="J67" s="6" t="n">
        <v>36</v>
      </c>
      <c r="K67" s="6"/>
      <c r="L67" s="6"/>
      <c r="M67" s="6"/>
      <c r="N67" s="6"/>
      <c r="O67" s="6" t="n">
        <v>39416</v>
      </c>
      <c r="P67" s="4"/>
      <c r="Q67" s="21" t="n">
        <f aca="false">O67*$Q$15</f>
        <v>2125.87116327143</v>
      </c>
      <c r="R67" s="22"/>
      <c r="S67" s="4" t="n">
        <f aca="false">H67*24+I67+J66/60+K67/3600</f>
        <v>948.583333333333</v>
      </c>
      <c r="T67" s="23" t="n">
        <f aca="false">Q15+(Q16-Q15)*(S67-S15)/(S16-S15)</f>
        <v>0.0539261814769186</v>
      </c>
      <c r="U67" s="24" t="n">
        <f aca="false">O67*T67</f>
        <v>2125.55436909423</v>
      </c>
    </row>
    <row r="68" customFormat="false" ht="15" hidden="false" customHeight="false" outlineLevel="0" collapsed="false">
      <c r="A68" s="0"/>
      <c r="B68" s="26"/>
      <c r="C68" s="0" t="n">
        <v>50</v>
      </c>
      <c r="D68" s="20"/>
      <c r="E68" s="20"/>
      <c r="F68" s="6" t="n">
        <v>2013</v>
      </c>
      <c r="G68" s="6" t="n">
        <v>8</v>
      </c>
      <c r="H68" s="6" t="n">
        <v>39</v>
      </c>
      <c r="I68" s="6" t="n">
        <v>12</v>
      </c>
      <c r="J68" s="6" t="n">
        <v>37</v>
      </c>
      <c r="K68" s="6"/>
      <c r="L68" s="6"/>
      <c r="M68" s="6"/>
      <c r="N68" s="6"/>
      <c r="O68" s="6" t="n">
        <v>53350</v>
      </c>
      <c r="P68" s="4"/>
      <c r="Q68" s="21" t="n">
        <f aca="false">O68*$Q$15</f>
        <v>2877.39056628098</v>
      </c>
      <c r="R68" s="22"/>
      <c r="S68" s="4" t="n">
        <f aca="false">H68*24+I68+J67/60+K68/3600</f>
        <v>948.6</v>
      </c>
      <c r="T68" s="23" t="n">
        <f aca="false">Q15+(Q16-Q15)*(S68-S15)/(S16-S15)</f>
        <v>0.053926045253232</v>
      </c>
      <c r="U68" s="24" t="n">
        <f aca="false">O68*T68</f>
        <v>2876.95451425993</v>
      </c>
    </row>
    <row r="69" customFormat="false" ht="15" hidden="false" customHeight="false" outlineLevel="0" collapsed="false">
      <c r="A69" s="0"/>
      <c r="B69" s="26"/>
      <c r="C69" s="28" t="n">
        <v>51</v>
      </c>
      <c r="D69" s="20"/>
      <c r="E69" s="20"/>
      <c r="F69" s="6" t="n">
        <v>2013</v>
      </c>
      <c r="G69" s="6" t="n">
        <v>8</v>
      </c>
      <c r="H69" s="6" t="n">
        <v>39</v>
      </c>
      <c r="I69" s="6" t="n">
        <v>12</v>
      </c>
      <c r="J69" s="6" t="n">
        <v>37</v>
      </c>
      <c r="K69" s="6"/>
      <c r="L69" s="6"/>
      <c r="M69" s="6"/>
      <c r="N69" s="6"/>
      <c r="O69" s="6" t="n">
        <v>41435</v>
      </c>
      <c r="P69" s="4"/>
      <c r="Q69" s="21" t="n">
        <f aca="false">O69*$Q$15</f>
        <v>2234.76435077511</v>
      </c>
      <c r="R69" s="22"/>
      <c r="S69" s="4" t="n">
        <f aca="false">H69*24+I69+J68/60+K69/3600</f>
        <v>948.616666666667</v>
      </c>
      <c r="T69" s="23" t="n">
        <f aca="false">Q15+(Q16-Q15)*(S69-S15)/(S16-S15)</f>
        <v>0.0539259090295453</v>
      </c>
      <c r="U69" s="24" t="n">
        <f aca="false">O69*T69</f>
        <v>2234.42004063921</v>
      </c>
    </row>
    <row r="70" customFormat="false" ht="15" hidden="false" customHeight="false" outlineLevel="0" collapsed="false">
      <c r="A70" s="0"/>
      <c r="B70" s="27"/>
      <c r="C70" s="28" t="n">
        <v>52</v>
      </c>
      <c r="D70" s="20"/>
      <c r="E70" s="20"/>
      <c r="F70" s="6" t="n">
        <v>2013</v>
      </c>
      <c r="G70" s="6" t="n">
        <v>8</v>
      </c>
      <c r="H70" s="6" t="n">
        <v>39</v>
      </c>
      <c r="I70" s="6" t="n">
        <v>12</v>
      </c>
      <c r="J70" s="6" t="n">
        <v>38</v>
      </c>
      <c r="K70" s="6"/>
      <c r="L70" s="6"/>
      <c r="M70" s="6"/>
      <c r="N70" s="6"/>
      <c r="O70" s="6" t="n">
        <v>37024</v>
      </c>
      <c r="P70" s="4"/>
      <c r="Q70" s="21" t="n">
        <f aca="false">O70*$Q$15</f>
        <v>1996.86051220219</v>
      </c>
      <c r="R70" s="22"/>
      <c r="S70" s="4" t="n">
        <f aca="false">H70*24+I70+J69/60+K70/3600</f>
        <v>948.616666666667</v>
      </c>
      <c r="T70" s="23" t="n">
        <f aca="false">Q15+(Q16-Q15)*(S70-S15)/(S16-S15)</f>
        <v>0.0539259090295453</v>
      </c>
      <c r="U70" s="24" t="n">
        <f aca="false">O70*T70</f>
        <v>1996.55285590988</v>
      </c>
    </row>
    <row r="71" customFormat="false" ht="15" hidden="false" customHeight="false" outlineLevel="0" collapsed="false">
      <c r="A71" s="0"/>
      <c r="B71" s="26"/>
      <c r="C71" s="0" t="n">
        <v>53</v>
      </c>
      <c r="D71" s="20"/>
      <c r="E71" s="20"/>
      <c r="F71" s="6" t="n">
        <v>2013</v>
      </c>
      <c r="G71" s="6" t="n">
        <v>8</v>
      </c>
      <c r="H71" s="6" t="n">
        <v>39</v>
      </c>
      <c r="I71" s="6" t="n">
        <v>12</v>
      </c>
      <c r="J71" s="6" t="n">
        <v>39</v>
      </c>
      <c r="K71" s="6"/>
      <c r="L71" s="6"/>
      <c r="M71" s="6"/>
      <c r="N71" s="6"/>
      <c r="O71" s="6" t="n">
        <v>85341</v>
      </c>
      <c r="P71" s="4"/>
      <c r="Q71" s="21" t="n">
        <f aca="false">O71*$Q$15</f>
        <v>4602.80015589475</v>
      </c>
      <c r="R71" s="22"/>
      <c r="S71" s="4" t="n">
        <f aca="false">H71*24+I71+J70/60+K71/3600</f>
        <v>948.633333333333</v>
      </c>
      <c r="T71" s="23" t="n">
        <f aca="false">Q15+(Q16-Q15)*(S71-S15)/(S16-S15)</f>
        <v>0.0539257728058586</v>
      </c>
      <c r="U71" s="24" t="n">
        <f aca="false">O71*T71</f>
        <v>4602.07937702478</v>
      </c>
    </row>
    <row r="72" customFormat="false" ht="15.75" hidden="false" customHeight="false" outlineLevel="0" collapsed="false">
      <c r="A72" s="0"/>
      <c r="B72" s="26"/>
      <c r="C72" s="28" t="n">
        <v>54</v>
      </c>
      <c r="D72" s="20"/>
      <c r="E72" s="20"/>
      <c r="F72" s="6" t="n">
        <v>2013</v>
      </c>
      <c r="G72" s="6" t="n">
        <v>8</v>
      </c>
      <c r="H72" s="6" t="n">
        <v>39</v>
      </c>
      <c r="I72" s="6" t="n">
        <v>12</v>
      </c>
      <c r="J72" s="43" t="n">
        <v>40</v>
      </c>
      <c r="K72" s="6"/>
      <c r="L72" s="6"/>
      <c r="M72" s="6"/>
      <c r="N72" s="6"/>
      <c r="O72" s="6" t="n">
        <v>96282</v>
      </c>
      <c r="P72" s="4"/>
      <c r="Q72" s="21" t="n">
        <f aca="false">O72*$Q$15</f>
        <v>5192.89444241172</v>
      </c>
      <c r="R72" s="22"/>
      <c r="S72" s="4" t="n">
        <f aca="false">H72*24+I72+J71/60+K72/3600</f>
        <v>948.65</v>
      </c>
      <c r="T72" s="23" t="n">
        <f aca="false">Q15+(Q16-Q15)*(S72-S15)/(S16-S15)</f>
        <v>0.0539256365821719</v>
      </c>
      <c r="U72" s="24" t="n">
        <f aca="false">O72*T72</f>
        <v>5192.06814140468</v>
      </c>
    </row>
    <row r="73" customFormat="false" ht="15.75" hidden="false" customHeight="false" outlineLevel="0" collapsed="false">
      <c r="A73" s="2"/>
      <c r="B73" s="41"/>
      <c r="C73" s="28" t="n">
        <v>55</v>
      </c>
      <c r="D73" s="42"/>
      <c r="E73" s="42"/>
      <c r="F73" s="6" t="n">
        <v>2013</v>
      </c>
      <c r="G73" s="6" t="n">
        <v>8</v>
      </c>
      <c r="H73" s="6" t="n">
        <v>39</v>
      </c>
      <c r="I73" s="6" t="n">
        <v>12</v>
      </c>
      <c r="J73" s="29" t="n">
        <v>41</v>
      </c>
      <c r="K73" s="43"/>
      <c r="L73" s="43"/>
      <c r="M73" s="43"/>
      <c r="N73" s="43"/>
      <c r="O73" s="6" t="n">
        <v>98416</v>
      </c>
      <c r="P73" s="2"/>
      <c r="Q73" s="44" t="n">
        <f aca="false">O73*$Q$15</f>
        <v>5307.99006506296</v>
      </c>
      <c r="R73" s="45"/>
      <c r="S73" s="2" t="n">
        <f aca="false">H73*24+I73+J72/60+K73/3600</f>
        <v>948.666666666667</v>
      </c>
      <c r="T73" s="46" t="n">
        <f aca="false">Q15+(Q16-Q15)*(S73-S15)/(S16-S15)</f>
        <v>0.0539255003584853</v>
      </c>
      <c r="U73" s="47" t="n">
        <f aca="false">O73*T73</f>
        <v>5307.13204328069</v>
      </c>
    </row>
    <row r="74" customFormat="false" ht="15" hidden="false" customHeight="false" outlineLevel="0" collapsed="false">
      <c r="A74" s="0"/>
      <c r="B74" s="26"/>
      <c r="C74" s="0" t="n">
        <v>56</v>
      </c>
      <c r="D74" s="20"/>
      <c r="E74" s="20"/>
      <c r="F74" s="6" t="n">
        <v>2013</v>
      </c>
      <c r="G74" s="6" t="n">
        <v>8</v>
      </c>
      <c r="H74" s="6" t="n">
        <v>39</v>
      </c>
      <c r="I74" s="6" t="n">
        <v>12</v>
      </c>
      <c r="J74" s="29" t="n">
        <v>41</v>
      </c>
      <c r="K74" s="29"/>
      <c r="L74" s="29"/>
      <c r="M74" s="29"/>
      <c r="N74" s="29"/>
      <c r="O74" s="6" t="n">
        <v>238074</v>
      </c>
      <c r="P74" s="4"/>
      <c r="Q74" s="21" t="n">
        <f aca="false">O74*$Q$15</f>
        <v>12840.3351766969</v>
      </c>
      <c r="R74" s="22"/>
      <c r="S74" s="4" t="n">
        <f aca="false">H74*24+I74+J73/60+K74/3600</f>
        <v>948.683333333333</v>
      </c>
      <c r="T74" s="23" t="n">
        <f aca="false">Q15+(Q16-Q15)*(S74-S15)/(S16-S15)</f>
        <v>0.0539253641347986</v>
      </c>
      <c r="U74" s="24" t="n">
        <f aca="false">O74*T74</f>
        <v>12838.227141028</v>
      </c>
    </row>
    <row r="75" customFormat="false" ht="15" hidden="false" customHeight="false" outlineLevel="0" collapsed="false">
      <c r="A75" s="4"/>
      <c r="B75" s="26"/>
      <c r="C75" s="28" t="n">
        <v>57</v>
      </c>
      <c r="D75" s="20"/>
      <c r="E75" s="20"/>
      <c r="F75" s="6" t="n">
        <v>2013</v>
      </c>
      <c r="G75" s="6" t="n">
        <v>8</v>
      </c>
      <c r="H75" s="6" t="n">
        <v>39</v>
      </c>
      <c r="I75" s="6" t="n">
        <v>12</v>
      </c>
      <c r="J75" s="29" t="n">
        <v>42</v>
      </c>
      <c r="K75" s="29"/>
      <c r="L75" s="29"/>
      <c r="M75" s="29"/>
      <c r="N75" s="29"/>
      <c r="O75" s="6" t="n">
        <v>213206</v>
      </c>
      <c r="P75" s="4"/>
      <c r="Q75" s="21" t="n">
        <f aca="false">O75*$Q$15</f>
        <v>11499.0990267011</v>
      </c>
      <c r="R75" s="22"/>
      <c r="S75" s="4" t="n">
        <f aca="false">H75*24+I75+J74/60+K75/3600</f>
        <v>948.683333333333</v>
      </c>
      <c r="T75" s="23" t="n">
        <f aca="false">Q15+(Q16-Q15)*(S75-S15)/(S16-S15)</f>
        <v>0.0539253641347986</v>
      </c>
      <c r="U75" s="24" t="n">
        <f aca="false">O75*T75</f>
        <v>11497.2111857239</v>
      </c>
    </row>
    <row r="76" customFormat="false" ht="15" hidden="false" customHeight="false" outlineLevel="0" collapsed="false">
      <c r="A76" s="0"/>
      <c r="B76" s="26"/>
      <c r="C76" s="28" t="n">
        <v>58</v>
      </c>
      <c r="D76" s="20"/>
      <c r="E76" s="20"/>
      <c r="F76" s="6" t="n">
        <v>2013</v>
      </c>
      <c r="G76" s="6" t="n">
        <v>8</v>
      </c>
      <c r="H76" s="6" t="n">
        <v>39</v>
      </c>
      <c r="I76" s="6" t="n">
        <v>12</v>
      </c>
      <c r="J76" s="29" t="n">
        <v>43</v>
      </c>
      <c r="K76" s="29"/>
      <c r="L76" s="29"/>
      <c r="M76" s="29"/>
      <c r="N76" s="29"/>
      <c r="O76" s="6" t="n">
        <v>221381</v>
      </c>
      <c r="P76" s="4"/>
      <c r="Q76" s="21" t="n">
        <f aca="false">O76*$Q$15</f>
        <v>11940.0112643646</v>
      </c>
      <c r="R76" s="22"/>
      <c r="S76" s="4" t="n">
        <f aca="false">H76*24+I76+J75/60+K76/3600</f>
        <v>948.7</v>
      </c>
      <c r="T76" s="23" t="n">
        <f aca="false">Q15+(Q16-Q15)*(S76-S15)/(S16-S15)</f>
        <v>0.0539252279111119</v>
      </c>
      <c r="U76" s="24" t="n">
        <f aca="false">O76*T76</f>
        <v>11938.0208801899</v>
      </c>
    </row>
    <row r="77" customFormat="false" ht="15" hidden="false" customHeight="false" outlineLevel="0" collapsed="false">
      <c r="A77" s="0"/>
      <c r="B77" s="4"/>
      <c r="C77" s="0" t="n">
        <v>59</v>
      </c>
      <c r="D77" s="20"/>
      <c r="E77" s="20"/>
      <c r="F77" s="6" t="n">
        <v>2013</v>
      </c>
      <c r="G77" s="6" t="n">
        <v>8</v>
      </c>
      <c r="H77" s="6" t="n">
        <v>39</v>
      </c>
      <c r="I77" s="6" t="n">
        <v>12</v>
      </c>
      <c r="J77" s="29" t="n">
        <v>44</v>
      </c>
      <c r="K77" s="29"/>
      <c r="L77" s="29"/>
      <c r="M77" s="29"/>
      <c r="N77" s="29"/>
      <c r="O77" s="29" t="n">
        <v>207616</v>
      </c>
      <c r="P77" s="4"/>
      <c r="Q77" s="21" t="n">
        <f aca="false">O77*$Q$15</f>
        <v>11197.606744311</v>
      </c>
      <c r="R77" s="22"/>
      <c r="S77" s="4" t="n">
        <f aca="false">H77*24+I77+J76/60+K77/3600</f>
        <v>948.716666666667</v>
      </c>
      <c r="T77" s="23" t="n">
        <f aca="false">Q15+(Q16-Q15)*(S77-S15)/(S16-S15)</f>
        <v>0.0539250916874252</v>
      </c>
      <c r="U77" s="24" t="n">
        <f aca="false">O77*T77</f>
        <v>11195.7118357765</v>
      </c>
    </row>
    <row r="78" customFormat="false" ht="15" hidden="false" customHeight="false" outlineLevel="0" collapsed="false">
      <c r="A78" s="0"/>
      <c r="B78" s="4"/>
      <c r="C78" s="28" t="n">
        <v>60</v>
      </c>
      <c r="D78" s="20"/>
      <c r="E78" s="20"/>
      <c r="F78" s="6" t="n">
        <v>2013</v>
      </c>
      <c r="G78" s="6" t="n">
        <v>8</v>
      </c>
      <c r="H78" s="6" t="n">
        <v>39</v>
      </c>
      <c r="I78" s="6" t="n">
        <v>12</v>
      </c>
      <c r="J78" s="29" t="n">
        <v>44</v>
      </c>
      <c r="K78" s="29"/>
      <c r="L78" s="29"/>
      <c r="M78" s="29"/>
      <c r="N78" s="29"/>
      <c r="O78" s="29" t="n">
        <v>257539</v>
      </c>
      <c r="P78" s="4"/>
      <c r="Q78" s="21" t="n">
        <f aca="false">O78*$Q$15</f>
        <v>13890.1647431947</v>
      </c>
      <c r="R78" s="22"/>
      <c r="S78" s="4" t="n">
        <f aca="false">H78*24+I78+J77/60+K78/3600</f>
        <v>948.733333333333</v>
      </c>
      <c r="T78" s="23" t="n">
        <f aca="false">Q15+(Q16-Q15)*(S78-S15)/(S16-S15)</f>
        <v>0.0539249554637386</v>
      </c>
      <c r="U78" s="24" t="n">
        <f aca="false">O78*T78</f>
        <v>13887.7791051758</v>
      </c>
    </row>
    <row r="79" customFormat="false" ht="15" hidden="false" customHeight="false" outlineLevel="0" collapsed="false">
      <c r="A79" s="0"/>
      <c r="B79" s="27"/>
      <c r="C79" s="28" t="n">
        <v>61</v>
      </c>
      <c r="D79" s="20"/>
      <c r="E79" s="20"/>
      <c r="F79" s="6" t="n">
        <v>2013</v>
      </c>
      <c r="G79" s="6" t="n">
        <v>8</v>
      </c>
      <c r="H79" s="6" t="n">
        <v>39</v>
      </c>
      <c r="I79" s="6" t="n">
        <v>12</v>
      </c>
      <c r="J79" s="29" t="n">
        <v>45</v>
      </c>
      <c r="K79" s="29"/>
      <c r="L79" s="29"/>
      <c r="M79" s="29"/>
      <c r="N79" s="29"/>
      <c r="O79" s="6" t="n">
        <v>309130</v>
      </c>
      <c r="P79" s="4"/>
      <c r="Q79" s="21" t="n">
        <f aca="false">O79*$Q$15</f>
        <v>16672.6850188273</v>
      </c>
      <c r="R79" s="22"/>
      <c r="S79" s="4" t="n">
        <f aca="false">H79*24+I79+J78/60+K79/3600</f>
        <v>948.733333333333</v>
      </c>
      <c r="T79" s="23" t="n">
        <f aca="false">Q15+(Q16-Q15)*(S79-S15)/(S16-S15)</f>
        <v>0.0539249554637386</v>
      </c>
      <c r="U79" s="24" t="n">
        <f aca="false">O79*T79</f>
        <v>16669.8214825055</v>
      </c>
    </row>
    <row r="80" customFormat="false" ht="15" hidden="false" customHeight="false" outlineLevel="0" collapsed="false">
      <c r="A80" s="0"/>
      <c r="B80" s="26"/>
      <c r="C80" s="0" t="n">
        <v>62</v>
      </c>
      <c r="D80" s="20"/>
      <c r="E80" s="20"/>
      <c r="F80" s="6" t="n">
        <v>2013</v>
      </c>
      <c r="G80" s="6" t="n">
        <v>8</v>
      </c>
      <c r="H80" s="6" t="n">
        <v>39</v>
      </c>
      <c r="I80" s="6" t="n">
        <v>12</v>
      </c>
      <c r="J80" s="29" t="n">
        <v>46</v>
      </c>
      <c r="K80" s="29"/>
      <c r="L80" s="29"/>
      <c r="M80" s="29"/>
      <c r="N80" s="29"/>
      <c r="O80" s="6" t="n">
        <v>287714</v>
      </c>
      <c r="P80" s="4"/>
      <c r="Q80" s="21" t="n">
        <f aca="false">O80*$Q$15</f>
        <v>15517.6297916957</v>
      </c>
      <c r="R80" s="22"/>
      <c r="S80" s="4" t="n">
        <f aca="false">H80*24+I80+J79/60+K80/3600</f>
        <v>948.75</v>
      </c>
      <c r="T80" s="23" t="n">
        <f aca="false">Q15+(Q16-Q15)*(S80-S15)/(S16-S15)</f>
        <v>0.0539248192400519</v>
      </c>
      <c r="U80" s="24" t="n">
        <f aca="false">O80*T80</f>
        <v>15514.9254428323</v>
      </c>
    </row>
    <row r="81" customFormat="false" ht="15.75" hidden="false" customHeight="false" outlineLevel="0" collapsed="false">
      <c r="A81" s="0"/>
      <c r="B81" s="26"/>
      <c r="C81" s="28" t="n">
        <v>63</v>
      </c>
      <c r="D81" s="20"/>
      <c r="E81" s="20"/>
      <c r="F81" s="6" t="n">
        <v>2013</v>
      </c>
      <c r="G81" s="6" t="n">
        <v>8</v>
      </c>
      <c r="H81" s="6" t="n">
        <v>39</v>
      </c>
      <c r="I81" s="6" t="n">
        <v>12</v>
      </c>
      <c r="J81" s="29" t="n">
        <v>47</v>
      </c>
      <c r="K81" s="29"/>
      <c r="L81" s="29"/>
      <c r="M81" s="29"/>
      <c r="N81" s="29"/>
      <c r="O81" s="6" t="n">
        <v>200429</v>
      </c>
      <c r="P81" s="4"/>
      <c r="Q81" s="21" t="n">
        <f aca="false">O81*$Q$15</f>
        <v>10809.9815146979</v>
      </c>
      <c r="R81" s="22"/>
      <c r="S81" s="4" t="n">
        <f aca="false">H81*24+I81+J80/60+K81/3600</f>
        <v>948.766666666667</v>
      </c>
      <c r="T81" s="23" t="n">
        <f aca="false">Q15+(Q16-Q15)*(S81-S15)/(S16-S15)</f>
        <v>0.0539246830163652</v>
      </c>
      <c r="U81" s="47" t="n">
        <f aca="false">O81*T81</f>
        <v>10808.0702922871</v>
      </c>
    </row>
    <row r="82" customFormat="false" ht="15" hidden="false" customHeight="false" outlineLevel="0" collapsed="false">
      <c r="A82" s="0"/>
      <c r="B82" s="27"/>
      <c r="C82" s="28" t="n">
        <v>64</v>
      </c>
      <c r="D82" s="20"/>
      <c r="E82" s="20"/>
      <c r="F82" s="6" t="n">
        <v>2013</v>
      </c>
      <c r="G82" s="6" t="n">
        <v>8</v>
      </c>
      <c r="H82" s="6" t="n">
        <v>39</v>
      </c>
      <c r="I82" s="6" t="n">
        <v>12</v>
      </c>
      <c r="J82" s="29" t="n">
        <v>48</v>
      </c>
      <c r="K82" s="29"/>
      <c r="L82" s="29"/>
      <c r="M82" s="29"/>
      <c r="N82" s="29"/>
      <c r="O82" s="6" t="n">
        <v>160437</v>
      </c>
      <c r="P82" s="4"/>
      <c r="Q82" s="21" t="n">
        <f aca="false">O82*$Q$15</f>
        <v>8653.04424146994</v>
      </c>
      <c r="R82" s="22"/>
      <c r="S82" s="4" t="n">
        <f aca="false">H82*24+I82+J81/60+K82/3600</f>
        <v>948.783333333333</v>
      </c>
      <c r="T82" s="23" t="n">
        <f aca="false">Q15+(Q16-Q15)*(S82-S15)/(S16-S15)</f>
        <v>0.0539245467926785</v>
      </c>
      <c r="U82" s="24" t="n">
        <f aca="false">O82*T82</f>
        <v>8651.49251377696</v>
      </c>
    </row>
    <row r="83" customFormat="false" ht="15" hidden="false" customHeight="false" outlineLevel="0" collapsed="false">
      <c r="A83" s="0"/>
      <c r="B83" s="26"/>
      <c r="C83" s="0" t="n">
        <v>65</v>
      </c>
      <c r="D83" s="20"/>
      <c r="E83" s="20"/>
      <c r="F83" s="6" t="n">
        <v>2013</v>
      </c>
      <c r="G83" s="6" t="n">
        <v>8</v>
      </c>
      <c r="H83" s="6" t="n">
        <v>39</v>
      </c>
      <c r="I83" s="6" t="n">
        <v>12</v>
      </c>
      <c r="J83" s="29" t="n">
        <v>49</v>
      </c>
      <c r="K83" s="29"/>
      <c r="L83" s="29"/>
      <c r="M83" s="29"/>
      <c r="N83" s="29"/>
      <c r="O83" s="29" t="n">
        <v>194083</v>
      </c>
      <c r="P83" s="4"/>
      <c r="Q83" s="21" t="n">
        <f aca="false">O83*$Q$15</f>
        <v>10467.7149629899</v>
      </c>
      <c r="R83" s="22"/>
      <c r="S83" s="4" t="n">
        <f aca="false">H83*24+I83+J82/60+K83/3600</f>
        <v>948.8</v>
      </c>
      <c r="T83" s="23" t="n">
        <f aca="false">Q15+(Q16-Q15)*(S83-S15)/(S16-S15)</f>
        <v>0.0539244105689919</v>
      </c>
      <c r="U83" s="24" t="n">
        <f aca="false">O83*T83</f>
        <v>10465.8113764616</v>
      </c>
    </row>
    <row r="84" customFormat="false" ht="15" hidden="false" customHeight="false" outlineLevel="0" collapsed="false">
      <c r="A84" s="0"/>
      <c r="B84" s="26"/>
      <c r="C84" s="28" t="n">
        <v>66</v>
      </c>
      <c r="D84" s="20"/>
      <c r="E84" s="20"/>
      <c r="F84" s="6" t="n">
        <v>2013</v>
      </c>
      <c r="G84" s="6" t="n">
        <v>8</v>
      </c>
      <c r="H84" s="6" t="n">
        <v>39</v>
      </c>
      <c r="I84" s="6" t="n">
        <v>12</v>
      </c>
      <c r="J84" s="29" t="n">
        <v>50</v>
      </c>
      <c r="K84" s="29"/>
      <c r="L84" s="29"/>
      <c r="M84" s="29"/>
      <c r="N84" s="29"/>
      <c r="O84" s="6" t="n">
        <v>177048</v>
      </c>
      <c r="P84" s="4"/>
      <c r="Q84" s="21" t="n">
        <f aca="false">O84*$Q$15</f>
        <v>9548.94554787094</v>
      </c>
      <c r="R84" s="22"/>
      <c r="S84" s="4" t="n">
        <f aca="false">H84*24+I84+J83/60+K84/3600</f>
        <v>948.816666666667</v>
      </c>
      <c r="T84" s="23" t="n">
        <f aca="false">Q15+(Q16-Q15)*(S84-S15)/(S16-S15)</f>
        <v>0.0539242743453052</v>
      </c>
      <c r="U84" s="24" t="n">
        <f aca="false">O84*T84</f>
        <v>9547.18492428759</v>
      </c>
    </row>
    <row r="85" customFormat="false" ht="15" hidden="false" customHeight="false" outlineLevel="0" collapsed="false">
      <c r="A85" s="0"/>
      <c r="B85" s="27"/>
      <c r="C85" s="28" t="n">
        <v>67</v>
      </c>
      <c r="D85" s="20"/>
      <c r="E85" s="20"/>
      <c r="F85" s="6" t="n">
        <v>2013</v>
      </c>
      <c r="G85" s="6" t="n">
        <v>8</v>
      </c>
      <c r="H85" s="6" t="n">
        <v>39</v>
      </c>
      <c r="I85" s="6" t="n">
        <v>12</v>
      </c>
      <c r="J85" s="6" t="n">
        <v>50</v>
      </c>
      <c r="K85" s="29"/>
      <c r="L85" s="29"/>
      <c r="M85" s="29"/>
      <c r="N85" s="29"/>
      <c r="O85" s="29" t="n">
        <v>377082</v>
      </c>
      <c r="P85" s="4"/>
      <c r="Q85" s="21" t="n">
        <f aca="false">O85*$Q$15</f>
        <v>20337.6230461924</v>
      </c>
      <c r="R85" s="22"/>
      <c r="S85" s="4" t="n">
        <f aca="false">H85*24+I85+J84/60+K85/3600</f>
        <v>948.833333333333</v>
      </c>
      <c r="T85" s="23" t="n">
        <f aca="false">Q$15+(Q$16-Q$15)*(S85-S$15)/(S$16-S$15)</f>
        <v>0.0539241381216185</v>
      </c>
      <c r="U85" s="24" t="n">
        <f aca="false">O85*T85</f>
        <v>20333.8218511761</v>
      </c>
    </row>
    <row r="86" customFormat="false" ht="15.75" hidden="false" customHeight="false" outlineLevel="0" collapsed="false">
      <c r="A86" s="0"/>
      <c r="B86" s="0"/>
      <c r="C86" s="0" t="n">
        <v>68</v>
      </c>
      <c r="D86" s="20"/>
      <c r="E86" s="20"/>
      <c r="F86" s="6" t="n">
        <v>2013</v>
      </c>
      <c r="G86" s="6" t="n">
        <v>8</v>
      </c>
      <c r="H86" s="6" t="n">
        <v>39</v>
      </c>
      <c r="I86" s="6" t="n">
        <v>12</v>
      </c>
      <c r="J86" s="43" t="n">
        <v>51</v>
      </c>
      <c r="K86" s="6"/>
      <c r="L86" s="6"/>
      <c r="M86" s="6"/>
      <c r="N86" s="6"/>
      <c r="O86" s="6" t="n">
        <v>294656</v>
      </c>
      <c r="P86" s="4"/>
      <c r="Q86" s="21" t="n">
        <f aca="false">O86*$Q$15</f>
        <v>15892.0411377336</v>
      </c>
      <c r="R86" s="22"/>
      <c r="S86" s="4" t="n">
        <f aca="false">H86*24+I86+J85/60+K86/3600</f>
        <v>948.833333333333</v>
      </c>
      <c r="T86" s="23" t="n">
        <f aca="false">Q$15+(Q$16-Q$15)*(S86-S$15)/(S$16-S$15)</f>
        <v>0.0539241381216185</v>
      </c>
      <c r="U86" s="24" t="n">
        <f aca="false">O86*T86</f>
        <v>15889.0708423636</v>
      </c>
    </row>
    <row r="87" customFormat="false" ht="15.75" hidden="false" customHeight="false" outlineLevel="0" collapsed="false">
      <c r="A87" s="2"/>
      <c r="B87" s="2"/>
      <c r="C87" s="28" t="n">
        <v>69</v>
      </c>
      <c r="D87" s="42"/>
      <c r="E87" s="42"/>
      <c r="F87" s="6" t="n">
        <v>2013</v>
      </c>
      <c r="G87" s="6" t="n">
        <v>8</v>
      </c>
      <c r="H87" s="6" t="n">
        <v>39</v>
      </c>
      <c r="I87" s="6" t="n">
        <v>12</v>
      </c>
      <c r="J87" s="1" t="n">
        <v>52</v>
      </c>
      <c r="K87" s="43"/>
      <c r="L87" s="43"/>
      <c r="M87" s="43"/>
      <c r="N87" s="43"/>
      <c r="O87" s="6" t="n">
        <v>296986</v>
      </c>
      <c r="P87" s="2"/>
      <c r="Q87" s="44" t="n">
        <f aca="false">O87*$Q$15</f>
        <v>16017.707867245</v>
      </c>
      <c r="R87" s="45"/>
      <c r="S87" s="2" t="n">
        <f aca="false">H87*24+I87+J86/60+K87/3600</f>
        <v>948.85</v>
      </c>
      <c r="T87" s="23" t="n">
        <f aca="false">Q$15+(Q$16-Q$15)*(S87-S$15)/(S$16-S$15)</f>
        <v>0.0539240018979318</v>
      </c>
      <c r="U87" s="24" t="n">
        <f aca="false">O87*T87</f>
        <v>16014.6736276592</v>
      </c>
    </row>
    <row r="88" customFormat="false" ht="15" hidden="false" customHeight="false" outlineLevel="0" collapsed="false">
      <c r="C88" s="28" t="n">
        <v>70</v>
      </c>
      <c r="F88" s="6" t="n">
        <v>2013</v>
      </c>
      <c r="G88" s="6" t="n">
        <v>8</v>
      </c>
      <c r="H88" s="6" t="n">
        <v>39</v>
      </c>
      <c r="I88" s="6" t="n">
        <v>12</v>
      </c>
      <c r="J88" s="1" t="n">
        <v>53</v>
      </c>
      <c r="O88" s="6" t="n">
        <v>790663</v>
      </c>
      <c r="Q88" s="48" t="n">
        <f aca="false">O88*$Q$15</f>
        <v>42643.7911397829</v>
      </c>
      <c r="S88" s="1" t="n">
        <f aca="false">H88*24+I88+J87/60+K88/3600</f>
        <v>948.866666666667</v>
      </c>
      <c r="T88" s="23" t="n">
        <f aca="false">Q$15+(Q$16-Q$15)*(S88-S$15)/(S$16-S$15)</f>
        <v>0.0539238656742451</v>
      </c>
      <c r="U88" s="24" t="n">
        <f aca="false">O88*T88</f>
        <v>42635.6054055957</v>
      </c>
    </row>
    <row r="89" customFormat="false" ht="15.75" hidden="false" customHeight="false" outlineLevel="0" collapsed="false">
      <c r="C89" s="0" t="n">
        <v>71</v>
      </c>
      <c r="F89" s="6" t="n">
        <v>2013</v>
      </c>
      <c r="G89" s="6" t="n">
        <v>8</v>
      </c>
      <c r="H89" s="6" t="n">
        <v>39</v>
      </c>
      <c r="I89" s="6" t="n">
        <v>12</v>
      </c>
      <c r="J89" s="1" t="n">
        <v>54</v>
      </c>
      <c r="O89" s="10" t="n">
        <v>308589</v>
      </c>
      <c r="Q89" s="48" t="n">
        <f aca="false">O89*$Q$15</f>
        <v>16643.5066065245</v>
      </c>
      <c r="S89" s="1" t="n">
        <f aca="false">H89*24+I89+J88/60+K89/3600</f>
        <v>948.883333333333</v>
      </c>
      <c r="T89" s="23" t="n">
        <f aca="false">Q$15+(Q$16-Q$15)*(S89-S$15)/(S$16-S$15)</f>
        <v>0.0539237294505585</v>
      </c>
      <c r="U89" s="47" t="n">
        <f aca="false">O89*T89</f>
        <v>16640.2697474184</v>
      </c>
    </row>
    <row r="90" customFormat="false" ht="15" hidden="false" customHeight="false" outlineLevel="0" collapsed="false">
      <c r="C90" s="28" t="n">
        <v>72</v>
      </c>
      <c r="F90" s="6" t="n">
        <v>2013</v>
      </c>
      <c r="G90" s="6" t="n">
        <v>8</v>
      </c>
      <c r="H90" s="6" t="n">
        <v>39</v>
      </c>
      <c r="I90" s="6" t="n">
        <v>12</v>
      </c>
      <c r="J90" s="1" t="n">
        <v>55</v>
      </c>
      <c r="O90" s="6" t="n">
        <v>331587</v>
      </c>
      <c r="Q90" s="48" t="n">
        <f aca="false">O90*$Q$15</f>
        <v>17883.8857675991</v>
      </c>
      <c r="S90" s="1" t="n">
        <f aca="false">H90*24+I90+J89/60+K90/3600</f>
        <v>948.9</v>
      </c>
      <c r="T90" s="23" t="n">
        <f aca="false">Q$15+(Q$16-Q$15)*(S90-S$15)/(S$16-S$15)</f>
        <v>0.0539235932268718</v>
      </c>
      <c r="U90" s="24" t="n">
        <f aca="false">O90*T90</f>
        <v>17880.3625073187</v>
      </c>
    </row>
    <row r="91" customFormat="false" ht="15" hidden="false" customHeight="false" outlineLevel="0" collapsed="false">
      <c r="C91" s="28" t="n">
        <v>73</v>
      </c>
      <c r="F91" s="6" t="n">
        <v>2013</v>
      </c>
      <c r="G91" s="6" t="n">
        <v>8</v>
      </c>
      <c r="H91" s="6" t="n">
        <v>39</v>
      </c>
      <c r="I91" s="6" t="n">
        <v>12</v>
      </c>
      <c r="J91" s="1" t="n">
        <v>56</v>
      </c>
      <c r="O91" s="6" t="n">
        <v>334727</v>
      </c>
      <c r="Q91" s="48" t="n">
        <f aca="false">O91*$Q$15</f>
        <v>18053.2392142368</v>
      </c>
      <c r="S91" s="1" t="n">
        <f aca="false">H91*24+I91+J90/60+K91/3600</f>
        <v>948.916666666667</v>
      </c>
      <c r="T91" s="23" t="n">
        <f aca="false">Q$15+(Q$16-Q$15)*(S91-S$15)/(S$16-S$15)</f>
        <v>0.0539234570031851</v>
      </c>
      <c r="U91" s="24" t="n">
        <f aca="false">O91*T91</f>
        <v>18049.6369923051</v>
      </c>
    </row>
    <row r="92" customFormat="false" ht="15" hidden="false" customHeight="false" outlineLevel="0" collapsed="false">
      <c r="C92" s="0" t="n">
        <v>74</v>
      </c>
      <c r="F92" s="6" t="n">
        <v>2013</v>
      </c>
      <c r="G92" s="6" t="n">
        <v>8</v>
      </c>
      <c r="H92" s="6" t="n">
        <v>39</v>
      </c>
      <c r="I92" s="6" t="n">
        <v>12</v>
      </c>
      <c r="J92" s="1" t="n">
        <v>57</v>
      </c>
      <c r="O92" s="10" t="n">
        <v>255382</v>
      </c>
      <c r="Q92" s="48" t="n">
        <f aca="false">O92*$Q$15</f>
        <v>13773.8286335139</v>
      </c>
      <c r="S92" s="1" t="n">
        <f aca="false">H92*24+I92+J91/60+K92/3600</f>
        <v>948.933333333333</v>
      </c>
      <c r="T92" s="23" t="n">
        <f aca="false">Q$15+(Q$16-Q$15)*(S92-S$15)/(S$16-S$15)</f>
        <v>0.0539233207794984</v>
      </c>
      <c r="U92" s="24" t="n">
        <f aca="false">O92*T92</f>
        <v>13771.0455073099</v>
      </c>
    </row>
    <row r="93" customFormat="false" ht="15" hidden="false" customHeight="false" outlineLevel="0" collapsed="false">
      <c r="C93" s="28" t="n">
        <v>75</v>
      </c>
      <c r="F93" s="6" t="n">
        <v>2013</v>
      </c>
      <c r="G93" s="6" t="n">
        <v>8</v>
      </c>
      <c r="H93" s="6" t="n">
        <v>39</v>
      </c>
      <c r="I93" s="6" t="n">
        <v>12</v>
      </c>
      <c r="J93" s="1" t="n">
        <v>57</v>
      </c>
      <c r="O93" s="6" t="n">
        <v>353818</v>
      </c>
      <c r="Q93" s="48" t="n">
        <f aca="false">O93*$Q$15</f>
        <v>19082.8973829504</v>
      </c>
      <c r="S93" s="1" t="n">
        <f aca="false">H93*24+I93+J92/60+K93/3600</f>
        <v>948.95</v>
      </c>
      <c r="T93" s="23" t="n">
        <f aca="false">Q$15+(Q$16-Q$15)*(S93-S$15)/(S$16-S$15)</f>
        <v>0.0539231845558118</v>
      </c>
      <c r="U93" s="24" t="n">
        <f aca="false">O93*T93</f>
        <v>19078.9933131682</v>
      </c>
    </row>
    <row r="94" customFormat="false" ht="15" hidden="false" customHeight="false" outlineLevel="0" collapsed="false">
      <c r="C94" s="28" t="n">
        <v>76</v>
      </c>
      <c r="F94" s="6" t="n">
        <v>2013</v>
      </c>
      <c r="G94" s="6" t="n">
        <v>8</v>
      </c>
      <c r="H94" s="6" t="n">
        <v>39</v>
      </c>
      <c r="I94" s="6" t="n">
        <v>12</v>
      </c>
      <c r="J94" s="1" t="n">
        <v>58</v>
      </c>
      <c r="O94" s="6" t="n">
        <v>191925</v>
      </c>
      <c r="Q94" s="48" t="n">
        <f aca="false">O94*$Q$15</f>
        <v>10351.3249190905</v>
      </c>
      <c r="S94" s="1" t="n">
        <f aca="false">H94*24+I94+J93/60+K94/3600</f>
        <v>948.95</v>
      </c>
      <c r="T94" s="23" t="n">
        <f aca="false">Q$15+(Q$16-Q$15)*(S94-S$15)/(S$16-S$15)</f>
        <v>0.0539231845558118</v>
      </c>
      <c r="U94" s="24" t="n">
        <f aca="false">O94*T94</f>
        <v>10349.2071958742</v>
      </c>
    </row>
    <row r="95" customFormat="false" ht="15" hidden="false" customHeight="false" outlineLevel="0" collapsed="false">
      <c r="C95" s="0" t="n">
        <v>77</v>
      </c>
      <c r="F95" s="6" t="n">
        <v>2013</v>
      </c>
      <c r="G95" s="6" t="n">
        <v>8</v>
      </c>
      <c r="H95" s="6" t="n">
        <v>39</v>
      </c>
      <c r="I95" s="6" t="n">
        <v>12</v>
      </c>
      <c r="J95" s="1" t="n">
        <v>59</v>
      </c>
      <c r="O95" s="6" t="n">
        <v>166080</v>
      </c>
      <c r="Q95" s="48" t="n">
        <f aca="false">O95*$Q$15</f>
        <v>8957.39503744977</v>
      </c>
      <c r="S95" s="1" t="n">
        <f aca="false">H95*24+I95+J94/60+K95/3600</f>
        <v>948.966666666667</v>
      </c>
      <c r="T95" s="23" t="n">
        <f aca="false">Q$15+(Q$16-Q$15)*(S95-S$15)/(S$16-S$15)</f>
        <v>0.0539230483321251</v>
      </c>
      <c r="U95" s="24" t="n">
        <f aca="false">O95*T95</f>
        <v>8955.53986699933</v>
      </c>
    </row>
    <row r="96" customFormat="false" ht="15" hidden="false" customHeight="false" outlineLevel="0" collapsed="false">
      <c r="C96" s="28" t="n">
        <v>78</v>
      </c>
      <c r="F96" s="6" t="n">
        <v>2013</v>
      </c>
      <c r="G96" s="6" t="n">
        <v>8</v>
      </c>
      <c r="H96" s="6" t="n">
        <v>39</v>
      </c>
      <c r="I96" s="6" t="n">
        <v>13</v>
      </c>
      <c r="J96" s="1" t="n">
        <v>0</v>
      </c>
      <c r="O96" s="29" t="n">
        <v>168112</v>
      </c>
      <c r="Q96" s="48" t="n">
        <f aca="false">O96*$Q$15</f>
        <v>9066.98936979621</v>
      </c>
      <c r="S96" s="1" t="n">
        <f aca="false">H96*24+I96+J95/60+K96/3600</f>
        <v>949.983333333333</v>
      </c>
      <c r="T96" s="23" t="n">
        <f aca="false">Q$15+(Q$16-Q$15)*(S96-S$15)/(S$16-S$15)</f>
        <v>0.0539147386872378</v>
      </c>
      <c r="U96" s="24" t="n">
        <f aca="false">O96*T96</f>
        <v>9063.71455018892</v>
      </c>
    </row>
    <row r="97" customFormat="false" ht="15.75" hidden="false" customHeight="false" outlineLevel="0" collapsed="false">
      <c r="C97" s="28" t="n">
        <v>79</v>
      </c>
      <c r="F97" s="6" t="n">
        <v>2013</v>
      </c>
      <c r="G97" s="6" t="n">
        <v>8</v>
      </c>
      <c r="H97" s="6" t="n">
        <v>39</v>
      </c>
      <c r="I97" s="6" t="n">
        <v>13</v>
      </c>
      <c r="J97" s="1" t="n">
        <v>1</v>
      </c>
      <c r="O97" s="6" t="n">
        <v>174194</v>
      </c>
      <c r="Q97" s="48" t="n">
        <f aca="false">O97*$Q$15</f>
        <v>9395.01728777411</v>
      </c>
      <c r="S97" s="1" t="n">
        <f aca="false">H97*24+I97+J96/60+K97/3600</f>
        <v>949</v>
      </c>
      <c r="T97" s="23" t="n">
        <f aca="false">Q$15+(Q$16-Q$15)*(S97-S$15)/(S$16-S$15)</f>
        <v>0.0539227758847517</v>
      </c>
      <c r="U97" s="47" t="n">
        <f aca="false">O97*T97</f>
        <v>9393.02402246844</v>
      </c>
    </row>
    <row r="98" customFormat="false" ht="15" hidden="false" customHeight="false" outlineLevel="0" collapsed="false">
      <c r="C98" s="0" t="n">
        <v>80</v>
      </c>
      <c r="F98" s="6" t="n">
        <v>2013</v>
      </c>
      <c r="G98" s="6" t="n">
        <v>8</v>
      </c>
      <c r="H98" s="6" t="n">
        <v>39</v>
      </c>
      <c r="I98" s="6" t="n">
        <v>13</v>
      </c>
      <c r="J98" s="1" t="n">
        <v>2</v>
      </c>
      <c r="O98" s="6" t="n">
        <v>151091</v>
      </c>
      <c r="Q98" s="48" t="n">
        <f aca="false">O98*$Q$15</f>
        <v>8148.9750337387</v>
      </c>
      <c r="S98" s="1" t="n">
        <f aca="false">H98*24+I98+J97/60+K98/3600</f>
        <v>949.016666666667</v>
      </c>
      <c r="T98" s="23" t="n">
        <f aca="false">Q$15+(Q$16-Q$15)*(S98-S$15)/(S$16-S$15)</f>
        <v>0.0539226396610651</v>
      </c>
      <c r="U98" s="24" t="n">
        <f aca="false">O98*T98</f>
        <v>8147.22554902998</v>
      </c>
    </row>
    <row r="99" customFormat="false" ht="15" hidden="false" customHeight="false" outlineLevel="0" collapsed="false">
      <c r="C99" s="28" t="n">
        <v>81</v>
      </c>
      <c r="F99" s="6" t="n">
        <v>2013</v>
      </c>
      <c r="G99" s="6" t="n">
        <v>8</v>
      </c>
      <c r="H99" s="6" t="n">
        <v>39</v>
      </c>
      <c r="I99" s="6" t="n">
        <v>13</v>
      </c>
      <c r="J99" s="1" t="n">
        <v>3</v>
      </c>
      <c r="O99" s="6" t="n">
        <v>383726</v>
      </c>
      <c r="Q99" s="48" t="n">
        <f aca="false">O99*$Q$15</f>
        <v>20695.9619950653</v>
      </c>
      <c r="S99" s="1" t="n">
        <f aca="false">H99*24+I99+J98/60+K99/3600</f>
        <v>949.033333333333</v>
      </c>
      <c r="T99" s="23" t="n">
        <f aca="false">Q$15+(Q$16-Q$15)*(S99-S$15)/(S$16-S$15)</f>
        <v>0.0539225034373784</v>
      </c>
      <c r="U99" s="24" t="n">
        <f aca="false">O99*T99</f>
        <v>20691.4665540115</v>
      </c>
    </row>
    <row r="100" customFormat="false" ht="15" hidden="false" customHeight="false" outlineLevel="0" collapsed="false">
      <c r="C100" s="28" t="n">
        <v>82</v>
      </c>
      <c r="F100" s="6" t="n">
        <v>2013</v>
      </c>
      <c r="G100" s="6" t="n">
        <v>8</v>
      </c>
      <c r="H100" s="6" t="n">
        <v>39</v>
      </c>
      <c r="I100" s="6" t="n">
        <v>13</v>
      </c>
      <c r="J100" s="1" t="n">
        <v>3</v>
      </c>
      <c r="O100" s="6" t="n">
        <v>390883</v>
      </c>
      <c r="Q100" s="48" t="n">
        <f aca="false">O100*$Q$15</f>
        <v>21081.9691981182</v>
      </c>
      <c r="S100" s="1" t="n">
        <f aca="false">H100*24+I100+J99/60+K100/3600</f>
        <v>949.05</v>
      </c>
      <c r="T100" s="23" t="n">
        <f aca="false">Q$15+(Q$16-Q$15)*(S100-S$15)/(S$16-S$15)</f>
        <v>0.0539223672136917</v>
      </c>
      <c r="U100" s="24" t="n">
        <f aca="false">O100*T100</f>
        <v>21077.3366635895</v>
      </c>
    </row>
    <row r="101" customFormat="false" ht="15" hidden="false" customHeight="false" outlineLevel="0" collapsed="false">
      <c r="C101" s="0" t="n">
        <v>83</v>
      </c>
      <c r="F101" s="6" t="n">
        <v>2013</v>
      </c>
      <c r="G101" s="6" t="n">
        <v>8</v>
      </c>
      <c r="H101" s="6" t="n">
        <v>39</v>
      </c>
      <c r="I101" s="6" t="n">
        <v>13</v>
      </c>
      <c r="J101" s="1" t="n">
        <v>4</v>
      </c>
      <c r="O101" s="6" t="n">
        <v>393987</v>
      </c>
      <c r="Q101" s="48" t="n">
        <f aca="false">O101*$Q$15</f>
        <v>21249.3810128837</v>
      </c>
      <c r="S101" s="1" t="n">
        <f aca="false">H101*24+I101+J100/60+K101/3600</f>
        <v>949.05</v>
      </c>
      <c r="T101" s="23" t="n">
        <f aca="false">Q$15+(Q$16-Q$15)*(S101-S$15)/(S$16-S$15)</f>
        <v>0.0539223672136917</v>
      </c>
      <c r="U101" s="24" t="n">
        <f aca="false">O101*T101</f>
        <v>21244.7116914208</v>
      </c>
    </row>
    <row r="102" customFormat="false" ht="15" hidden="false" customHeight="false" outlineLevel="0" collapsed="false">
      <c r="C102" s="28" t="n">
        <v>84</v>
      </c>
      <c r="F102" s="6" t="n">
        <v>2013</v>
      </c>
      <c r="G102" s="6" t="n">
        <v>8</v>
      </c>
      <c r="H102" s="6" t="n">
        <v>39</v>
      </c>
      <c r="I102" s="6" t="n">
        <v>13</v>
      </c>
      <c r="J102" s="1" t="n">
        <v>5</v>
      </c>
      <c r="O102" s="6" t="n">
        <v>805738</v>
      </c>
      <c r="Q102" s="48" t="n">
        <f aca="false">O102*$Q$15</f>
        <v>43456.8494863</v>
      </c>
      <c r="S102" s="1" t="n">
        <f aca="false">H102*24+I102+J101/60+K102/3600</f>
        <v>949.066666666667</v>
      </c>
      <c r="T102" s="23" t="n">
        <f aca="false">Q$15+(Q$16-Q$15)*(S102-S$15)/(S$16-S$15)</f>
        <v>0.053922230990005</v>
      </c>
      <c r="U102" s="24" t="n">
        <f aca="false">O102*T102</f>
        <v>43447.1905534247</v>
      </c>
    </row>
  </sheetData>
  <conditionalFormatting sqref="N88:N65536">
    <cfRule type="cellIs" priority="2" operator="greaterThan" aboveAverage="0" equalAverage="0" bottom="0" percent="0" rank="0" text="" dxfId="0">
      <formula>300000</formula>
    </cfRule>
  </conditionalFormatting>
  <conditionalFormatting sqref="Q19:Q87">
    <cfRule type="cellIs" priority="3" operator="greaterThan" aboveAverage="0" equalAverage="0" bottom="0" percent="0" rank="0" text="" dxfId="1">
      <formula>20000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N87"/>
  <sheetViews>
    <sheetView windowProtection="false" showFormulas="false" showGridLines="true" showRowColHeaders="true" showZeros="true" rightToLeft="false" tabSelected="false" showOutlineSymbols="true" defaultGridColor="true" view="normal" topLeftCell="X1" colorId="64" zoomScale="63" zoomScaleNormal="63" zoomScalePageLayoutView="100" workbookViewId="0">
      <selection pane="topLeft" activeCell="AI49" activeCellId="0" sqref="AI49"/>
    </sheetView>
  </sheetViews>
  <sheetFormatPr defaultRowHeight="15"/>
  <cols>
    <col collapsed="false" hidden="false" max="3" min="1" style="0" width="8.57085020242915"/>
    <col collapsed="false" hidden="false" max="4" min="4" style="0" width="9.74898785425101"/>
    <col collapsed="false" hidden="false" max="10" min="5" style="0" width="8.57085020242915"/>
    <col collapsed="false" hidden="false" max="11" min="11" style="0" width="11.9959514170041"/>
    <col collapsed="false" hidden="false" max="19" min="12" style="0" width="8.57085020242915"/>
    <col collapsed="false" hidden="false" max="24" min="20" style="0" width="12.2105263157895"/>
    <col collapsed="false" hidden="false" max="26" min="25" style="0" width="8.57085020242915"/>
    <col collapsed="false" hidden="false" max="27" min="27" style="0" width="8.35627530364373"/>
    <col collapsed="false" hidden="false" max="28" min="28" style="0" width="14.1417004048583"/>
    <col collapsed="false" hidden="false" max="29" min="29" style="0" width="11.4615384615385"/>
    <col collapsed="false" hidden="false" max="30" min="30" style="0" width="16.8178137651822"/>
    <col collapsed="false" hidden="false" max="31" min="31" style="0" width="15.6396761133603"/>
    <col collapsed="false" hidden="false" max="32" min="32" style="0" width="17.6761133603239"/>
    <col collapsed="false" hidden="false" max="33" min="33" style="0" width="14.7813765182186"/>
    <col collapsed="false" hidden="false" max="34" min="34" style="0" width="14.9959514170041"/>
    <col collapsed="false" hidden="false" max="35" min="35" style="0" width="8.35627530364373"/>
    <col collapsed="false" hidden="false" max="36" min="36" style="0" width="12.5344129554656"/>
    <col collapsed="false" hidden="false" max="37" min="37" style="0" width="10.7125506072875"/>
    <col collapsed="false" hidden="false" max="38" min="38" style="0" width="11.0323886639676"/>
    <col collapsed="false" hidden="false" max="39" min="39" style="0" width="11.6761133603239"/>
    <col collapsed="false" hidden="false" max="41" min="40" style="0" width="11.4615384615385"/>
    <col collapsed="false" hidden="false" max="42" min="42" style="0" width="12.6396761133603"/>
    <col collapsed="false" hidden="false" max="49" min="43" style="0" width="8.35627530364373"/>
    <col collapsed="false" hidden="false" max="52" min="50" style="0" width="8.57085020242915"/>
    <col collapsed="false" hidden="false" max="53" min="53" style="0" width="15.6396761133603"/>
    <col collapsed="false" hidden="false" max="57" min="54" style="0" width="8.57085020242915"/>
    <col collapsed="false" hidden="false" max="58" min="58" style="65" width="15.5303643724696"/>
    <col collapsed="false" hidden="false" max="62" min="59" style="0" width="8.57085020242915"/>
    <col collapsed="false" hidden="false" max="63" min="63" style="65" width="9.10526315789474"/>
    <col collapsed="false" hidden="false" max="67" min="64" style="0" width="8.57085020242915"/>
    <col collapsed="false" hidden="false" max="68" min="68" style="65" width="9.10526315789474"/>
    <col collapsed="false" hidden="false" max="72" min="69" style="0" width="8.57085020242915"/>
    <col collapsed="false" hidden="false" max="73" min="73" style="65" width="9.10526315789474"/>
    <col collapsed="false" hidden="false" max="77" min="74" style="0" width="8.57085020242915"/>
    <col collapsed="false" hidden="false" max="78" min="78" style="65" width="9.10526315789474"/>
    <col collapsed="false" hidden="false" max="1025" min="79" style="0" width="8.57085020242915"/>
  </cols>
  <sheetData>
    <row r="1" customFormat="false" ht="15" hidden="false" customHeight="false" outlineLevel="0" collapsed="false">
      <c r="A1" s="0" t="s">
        <v>97</v>
      </c>
      <c r="O1" s="66" t="s">
        <v>98</v>
      </c>
      <c r="W1" s="66" t="s">
        <v>99</v>
      </c>
      <c r="AE1" s="66" t="s">
        <v>100</v>
      </c>
      <c r="AM1" s="66" t="s">
        <v>101</v>
      </c>
      <c r="AZ1" s="0" t="s">
        <v>102</v>
      </c>
      <c r="BB1" s="0" t="s">
        <v>103</v>
      </c>
      <c r="BC1" s="0" t="s">
        <v>104</v>
      </c>
      <c r="BD1" s="0" t="s">
        <v>105</v>
      </c>
      <c r="BE1" s="0" t="s">
        <v>106</v>
      </c>
      <c r="BF1" s="0"/>
      <c r="BG1" s="0" t="s">
        <v>103</v>
      </c>
      <c r="BH1" s="0" t="s">
        <v>104</v>
      </c>
      <c r="BI1" s="0" t="s">
        <v>105</v>
      </c>
      <c r="BJ1" s="0" t="s">
        <v>106</v>
      </c>
      <c r="BK1" s="0"/>
      <c r="BL1" s="0" t="s">
        <v>103</v>
      </c>
      <c r="BM1" s="0" t="s">
        <v>104</v>
      </c>
      <c r="BN1" s="0" t="s">
        <v>105</v>
      </c>
      <c r="BO1" s="0" t="s">
        <v>106</v>
      </c>
      <c r="BP1" s="0"/>
      <c r="BQ1" s="0" t="s">
        <v>103</v>
      </c>
      <c r="BR1" s="0" t="s">
        <v>104</v>
      </c>
      <c r="BS1" s="0" t="s">
        <v>105</v>
      </c>
      <c r="BT1" s="0" t="s">
        <v>106</v>
      </c>
      <c r="BU1" s="0"/>
      <c r="BV1" s="0" t="s">
        <v>103</v>
      </c>
      <c r="BW1" s="0" t="s">
        <v>104</v>
      </c>
      <c r="BX1" s="0" t="s">
        <v>105</v>
      </c>
      <c r="BY1" s="0" t="s">
        <v>106</v>
      </c>
      <c r="BZ1" s="0"/>
      <c r="CA1" s="0" t="s">
        <v>103</v>
      </c>
      <c r="CB1" s="0" t="s">
        <v>104</v>
      </c>
      <c r="CC1" s="0" t="s">
        <v>105</v>
      </c>
      <c r="CD1" s="0" t="s">
        <v>106</v>
      </c>
    </row>
    <row r="2" customFormat="false" ht="15" hidden="false" customHeight="false" outlineLevel="0" collapsed="false">
      <c r="I2" s="0" t="s">
        <v>107</v>
      </c>
      <c r="M2" s="0" t="n">
        <v>4</v>
      </c>
      <c r="N2" s="0" t="n">
        <v>9</v>
      </c>
      <c r="O2" s="0" t="n">
        <v>12</v>
      </c>
      <c r="P2" s="0" t="n">
        <v>16</v>
      </c>
      <c r="Q2" s="0" t="n">
        <v>19</v>
      </c>
      <c r="R2" s="0" t="n">
        <v>24</v>
      </c>
      <c r="U2" s="0" t="n">
        <v>4</v>
      </c>
      <c r="V2" s="0" t="n">
        <v>9</v>
      </c>
      <c r="W2" s="0" t="n">
        <v>12</v>
      </c>
      <c r="X2" s="0" t="n">
        <v>16</v>
      </c>
      <c r="Y2" s="0" t="n">
        <v>19</v>
      </c>
      <c r="Z2" s="0" t="n">
        <v>24</v>
      </c>
      <c r="AC2" s="0" t="n">
        <v>4</v>
      </c>
      <c r="AD2" s="0" t="n">
        <v>9</v>
      </c>
      <c r="AE2" s="0" t="n">
        <v>12</v>
      </c>
      <c r="AF2" s="0" t="n">
        <v>16</v>
      </c>
      <c r="AG2" s="0" t="n">
        <v>19</v>
      </c>
      <c r="AH2" s="0" t="n">
        <v>24</v>
      </c>
      <c r="AK2" s="0" t="n">
        <v>4</v>
      </c>
      <c r="AL2" s="0" t="n">
        <v>9</v>
      </c>
      <c r="AM2" s="0" t="n">
        <v>12</v>
      </c>
      <c r="AN2" s="0" t="n">
        <v>16</v>
      </c>
      <c r="AO2" s="0" t="n">
        <v>19</v>
      </c>
      <c r="AP2" s="0" t="n">
        <v>24</v>
      </c>
      <c r="BB2" s="0" t="s">
        <v>108</v>
      </c>
      <c r="BF2" s="0"/>
      <c r="BG2" s="0" t="s">
        <v>108</v>
      </c>
      <c r="BK2" s="0"/>
      <c r="BP2" s="0"/>
      <c r="BQ2" s="0" t="s">
        <v>108</v>
      </c>
      <c r="BU2" s="0"/>
      <c r="BZ2" s="0"/>
      <c r="CI2" s="0" t="s">
        <v>98</v>
      </c>
    </row>
    <row r="3" customFormat="false" ht="15" hidden="false" customHeight="false" outlineLevel="0" collapsed="false">
      <c r="A3" s="0" t="s">
        <v>109</v>
      </c>
      <c r="B3" s="67" t="s">
        <v>110</v>
      </c>
      <c r="C3" s="68" t="s">
        <v>111</v>
      </c>
      <c r="D3" s="69" t="s">
        <v>112</v>
      </c>
      <c r="F3" s="57" t="s">
        <v>113</v>
      </c>
      <c r="G3" s="54" t="s">
        <v>114</v>
      </c>
      <c r="H3" s="57" t="s">
        <v>115</v>
      </c>
      <c r="I3" s="57" t="s">
        <v>115</v>
      </c>
      <c r="J3" s="56" t="s">
        <v>116</v>
      </c>
      <c r="K3" s="54" t="s">
        <v>117</v>
      </c>
      <c r="M3" s="70" t="s">
        <v>118</v>
      </c>
      <c r="N3" s="57" t="s">
        <v>119</v>
      </c>
      <c r="O3" s="57" t="s">
        <v>120</v>
      </c>
      <c r="P3" s="57" t="s">
        <v>121</v>
      </c>
      <c r="Q3" s="57" t="s">
        <v>122</v>
      </c>
      <c r="R3" s="57" t="s">
        <v>123</v>
      </c>
      <c r="U3" s="70" t="s">
        <v>118</v>
      </c>
      <c r="V3" s="57" t="s">
        <v>119</v>
      </c>
      <c r="W3" s="57" t="s">
        <v>120</v>
      </c>
      <c r="X3" s="57" t="s">
        <v>121</v>
      </c>
      <c r="Y3" s="57" t="s">
        <v>122</v>
      </c>
      <c r="Z3" s="57" t="s">
        <v>123</v>
      </c>
      <c r="AC3" s="70" t="s">
        <v>118</v>
      </c>
      <c r="AD3" s="57" t="s">
        <v>119</v>
      </c>
      <c r="AE3" s="57" t="s">
        <v>120</v>
      </c>
      <c r="AF3" s="57" t="s">
        <v>121</v>
      </c>
      <c r="AG3" s="57" t="s">
        <v>122</v>
      </c>
      <c r="AH3" s="57" t="s">
        <v>123</v>
      </c>
      <c r="AK3" s="70" t="s">
        <v>118</v>
      </c>
      <c r="AL3" s="57" t="s">
        <v>119</v>
      </c>
      <c r="AM3" s="57" t="s">
        <v>120</v>
      </c>
      <c r="AN3" s="57" t="s">
        <v>121</v>
      </c>
      <c r="AO3" s="57" t="s">
        <v>122</v>
      </c>
      <c r="AP3" s="57" t="s">
        <v>123</v>
      </c>
      <c r="AZ3" s="0" t="s">
        <v>109</v>
      </c>
      <c r="BA3" s="0" t="s">
        <v>124</v>
      </c>
      <c r="BF3" s="65" t="s">
        <v>125</v>
      </c>
      <c r="BK3" s="65" t="s">
        <v>126</v>
      </c>
      <c r="BP3" s="65" t="s">
        <v>127</v>
      </c>
      <c r="BU3" s="65" t="s">
        <v>128</v>
      </c>
      <c r="BZ3" s="65" t="s">
        <v>129</v>
      </c>
      <c r="CI3" s="70" t="s">
        <v>118</v>
      </c>
      <c r="CJ3" s="57" t="s">
        <v>119</v>
      </c>
      <c r="CK3" s="57" t="s">
        <v>120</v>
      </c>
      <c r="CL3" s="57" t="s">
        <v>121</v>
      </c>
      <c r="CM3" s="57" t="s">
        <v>122</v>
      </c>
      <c r="CN3" s="57" t="s">
        <v>123</v>
      </c>
    </row>
    <row r="4" customFormat="false" ht="15" hidden="false" customHeight="false" outlineLevel="0" collapsed="false">
      <c r="A4" s="0" t="n">
        <v>1</v>
      </c>
      <c r="B4" s="0" t="n">
        <v>1128.76179972128</v>
      </c>
      <c r="C4" s="0" t="n">
        <v>1219.5723581728</v>
      </c>
      <c r="D4" s="0" t="n">
        <v>9237.01411711055</v>
      </c>
      <c r="F4" s="0" t="n">
        <v>1297.39736815844</v>
      </c>
      <c r="G4" s="0" t="n">
        <v>4632.24619258019</v>
      </c>
      <c r="H4" s="0" t="n">
        <v>4100.00914426813</v>
      </c>
      <c r="I4" s="0" t="n">
        <v>1248.79461615402</v>
      </c>
      <c r="J4" s="0" t="n">
        <v>4212.8458448696</v>
      </c>
      <c r="K4" s="0" t="n">
        <v>4870.60144848187</v>
      </c>
      <c r="M4" s="0" t="n">
        <f aca="false">C4-B4</f>
        <v>90.8105584515186</v>
      </c>
      <c r="N4" s="0" t="n">
        <f aca="false">D4-B4</f>
        <v>8108.25231738927</v>
      </c>
      <c r="O4" s="0" t="n">
        <f aca="false">(G4-F4)+N4</f>
        <v>11443.101141811</v>
      </c>
      <c r="P4" s="0" t="n">
        <f aca="false">(H4-F4)+N4</f>
        <v>10910.864093499</v>
      </c>
      <c r="Q4" s="0" t="n">
        <f aca="false">(J4-I4)+P4</f>
        <v>13874.9153222145</v>
      </c>
      <c r="R4" s="0" t="n">
        <f aca="false">(K4-J4)+Q4</f>
        <v>14532.6709258268</v>
      </c>
      <c r="U4" s="0" t="n">
        <v>0.0142783896936351</v>
      </c>
      <c r="V4" s="0" t="n">
        <v>0.0194051606294018</v>
      </c>
      <c r="W4" s="0" t="n">
        <v>0.020137975992885</v>
      </c>
      <c r="X4" s="0" t="n">
        <v>0.00539067469919155</v>
      </c>
      <c r="Y4" s="0" t="n">
        <v>0.011790179907381</v>
      </c>
      <c r="Z4" s="0" t="n">
        <v>0.00531508736510206</v>
      </c>
      <c r="AC4" s="71" t="n">
        <f aca="false">1.013*10^5*50*10^(-6)*(M4*10^(-6))/(8.3145*(273.15+15))/3*12.011*10^6</f>
        <v>0.7686328594134</v>
      </c>
      <c r="AD4" s="71" t="n">
        <f aca="false">1.013*10^5*50*10^(-6)*(N4*10^(-6))/(8.3145*(273.15+15))/3*12.011*10^6</f>
        <v>68.6293451976456</v>
      </c>
      <c r="AE4" s="71" t="n">
        <f aca="false">1.013*10^5*50*10^(-6)*(O4*10^(-6))/(8.3145*(273.15+15))/3*12.011*10^6</f>
        <v>96.855957073347</v>
      </c>
      <c r="AF4" s="71" t="n">
        <f aca="false">1.013*10^5*50*10^(-6)*(P4*10^(-6))/(8.3145*(273.15+15))/3*12.011*10^6</f>
        <v>92.3510306495297</v>
      </c>
      <c r="AG4" s="71" t="n">
        <f aca="false">1.013*10^5*50*10^(-6)*(Q4*10^(-6))/(8.3145*(273.15+15))/3*12.011*10^6</f>
        <v>117.439161481714</v>
      </c>
      <c r="AH4" s="71" t="n">
        <f aca="false">1.013*10^5*50*10^(-6)*(R4*10^(-6))/(8.3145*(273.15+15))/3*12.011*10^6</f>
        <v>123.006493948562</v>
      </c>
      <c r="AK4" s="71" t="n">
        <f aca="false">1.013*10^5*50*10^(-6)*(U4*10^(-6))/(8.3145*(273.15+15))/3*12.011*10^6</f>
        <v>0.000120854223178209</v>
      </c>
      <c r="AL4" s="71" t="n">
        <f aca="false">1.013*10^5*50*10^(-6)*(V4*10^(-6))/(8.3145*(273.15+15))/3*12.011*10^6</f>
        <v>0.000164247906370011</v>
      </c>
      <c r="AM4" s="71" t="n">
        <f aca="false">1.013*10^5*50*10^(-6)*(W4*10^(-6))/(8.3145*(273.15+15))/3*12.011*10^6</f>
        <v>0.00017045055480496</v>
      </c>
      <c r="AN4" s="71" t="n">
        <f aca="false">1.013*10^5*50*10^(-6)*(X4*10^(-6))/(8.3145*(273.15+15))/3*12.011*10^6</f>
        <v>4.56274003690788E-005</v>
      </c>
      <c r="AO4" s="71" t="n">
        <f aca="false">1.013*10^5*50*10^(-6)*(Y4*10^(-6))/(8.3145*(273.15+15))/3*12.011*10^6</f>
        <v>9.97936787278628E-005</v>
      </c>
      <c r="AP4" s="71" t="n">
        <f aca="false">1.013*10^5*50*10^(-6)*(Z4*10^(-6))/(8.3145*(273.15+15))/3*12.011*10^6</f>
        <v>4.49876189413756E-005</v>
      </c>
      <c r="AZ4" s="0" t="n">
        <v>1</v>
      </c>
      <c r="BA4" s="0" t="n">
        <f aca="false">C4-B4</f>
        <v>90.8105584515186</v>
      </c>
      <c r="BB4" s="0" t="n">
        <f aca="false">('7-24-13 Final'!S19-'7-24-13 Initial'!S19)*60</f>
        <v>105.999999999999</v>
      </c>
      <c r="BC4" s="0" t="n">
        <f aca="false">BD4/60</f>
        <v>0.0142783896936351</v>
      </c>
      <c r="BD4" s="0" t="n">
        <f aca="false">BA4/BB4</f>
        <v>0.856703381618107</v>
      </c>
      <c r="BE4" s="0" t="n">
        <f aca="false">BD4/3</f>
        <v>0.285567793872702</v>
      </c>
      <c r="BF4" s="65" t="n">
        <f aca="false">D4-B4</f>
        <v>8108.25231738927</v>
      </c>
      <c r="BG4" s="0" t="n">
        <f aca="false">('7-29-13 Final #2'!S19-'7-24-13 Initial'!S19)*60</f>
        <v>6964</v>
      </c>
      <c r="BH4" s="0" t="n">
        <f aca="false">BI4/60</f>
        <v>0.0194051606294018</v>
      </c>
      <c r="BI4" s="0" t="n">
        <f aca="false">BF4/BG4</f>
        <v>1.16430963776411</v>
      </c>
      <c r="BJ4" s="0" t="n">
        <f aca="false">BI4/3</f>
        <v>0.388103212588037</v>
      </c>
      <c r="BK4" s="65" t="n">
        <f aca="false">G4-F4</f>
        <v>3334.84882442175</v>
      </c>
      <c r="BL4" s="0" t="n">
        <f aca="false">60*('8-1-13 Final #1'!S19-'7-30-13 Initial + cap'!S19)</f>
        <v>2760</v>
      </c>
      <c r="BM4" s="0" t="n">
        <f aca="false">BN4/60</f>
        <v>0.020137975992885</v>
      </c>
      <c r="BN4" s="0" t="n">
        <f aca="false">BK4/BL4</f>
        <v>1.2082785595731</v>
      </c>
      <c r="BO4" s="0" t="n">
        <f aca="false">BN4/3</f>
        <v>0.402759519857699</v>
      </c>
      <c r="BP4" s="65" t="n">
        <f aca="false">H4-F4</f>
        <v>2802.61177610969</v>
      </c>
      <c r="BQ4" s="0" t="n">
        <f aca="false">('8-5-13 final 1'!S19-'7-30-13 Initial + cap'!S19)*60</f>
        <v>8665</v>
      </c>
      <c r="BR4" s="0" t="n">
        <f aca="false">BS4/60</f>
        <v>0.00539067469919155</v>
      </c>
      <c r="BS4" s="0" t="n">
        <f aca="false">BP4/BQ4</f>
        <v>0.323440481951493</v>
      </c>
      <c r="BT4" s="0" t="n">
        <f aca="false">BS4/3</f>
        <v>0.107813493983831</v>
      </c>
      <c r="BU4" s="65" t="n">
        <f aca="false">'8-8-13 Final'!U19-'8-5-13 initial'!U19</f>
        <v>2964.05122871558</v>
      </c>
      <c r="BV4" s="0" t="n">
        <f aca="false">('8-8-13 Final'!S19-'8-5-13 initial'!S19)*60</f>
        <v>4190</v>
      </c>
      <c r="BW4" s="0" t="n">
        <f aca="false">BX4/60</f>
        <v>0.011790179907381</v>
      </c>
      <c r="BX4" s="0" t="n">
        <f aca="false">BU4/BV4</f>
        <v>0.707410794442859</v>
      </c>
      <c r="BY4" s="0" t="n">
        <f aca="false">BX4/3</f>
        <v>0.235803598147619</v>
      </c>
      <c r="BZ4" s="65" t="n">
        <v>3621.80683232785</v>
      </c>
      <c r="CA4" s="0" t="n">
        <v>11357</v>
      </c>
      <c r="CB4" s="0" t="n">
        <f aca="false">CC4/60</f>
        <v>0.00531508736510206</v>
      </c>
      <c r="CC4" s="0" t="n">
        <v>0.318905241906124</v>
      </c>
      <c r="CD4" s="0" t="n">
        <v>0.106301747302041</v>
      </c>
    </row>
    <row r="5" customFormat="false" ht="15" hidden="false" customHeight="false" outlineLevel="0" collapsed="false">
      <c r="A5" s="0" t="n">
        <v>2</v>
      </c>
      <c r="B5" s="0" t="n">
        <v>1365.61148301667</v>
      </c>
      <c r="C5" s="0" t="n">
        <v>1486.36527557719</v>
      </c>
      <c r="D5" s="0" t="n">
        <v>9379.4042339491</v>
      </c>
      <c r="F5" s="0" t="n">
        <v>748.544523967177</v>
      </c>
      <c r="G5" s="0" t="n">
        <v>2692.41771440728</v>
      </c>
      <c r="H5" s="0" t="n">
        <v>4290.63247696472</v>
      </c>
      <c r="I5" s="0" t="n">
        <v>809.417907807723</v>
      </c>
      <c r="J5" s="0" t="n">
        <v>3318.29806907331</v>
      </c>
      <c r="K5" s="0" t="n">
        <v>4152.13436670731</v>
      </c>
      <c r="M5" s="0" t="n">
        <f aca="false">C5-B5</f>
        <v>120.753792560527</v>
      </c>
      <c r="N5" s="0" t="n">
        <f aca="false">D5-B5</f>
        <v>8013.79275093244</v>
      </c>
      <c r="O5" s="0" t="n">
        <f aca="false">(G5-F5)+N5</f>
        <v>9957.66594137254</v>
      </c>
      <c r="P5" s="0" t="n">
        <f aca="false">(H5-F5)+N5</f>
        <v>11555.88070393</v>
      </c>
      <c r="Q5" s="0" t="n">
        <f aca="false">(J5-I5)+P5</f>
        <v>14064.7608651956</v>
      </c>
      <c r="R5" s="0" t="n">
        <f aca="false">(K5-J5)+Q5</f>
        <v>14898.5971628296</v>
      </c>
      <c r="U5" s="0" t="n">
        <v>0.018986445371151</v>
      </c>
      <c r="V5" s="0" t="n">
        <v>0.0191790942727657</v>
      </c>
      <c r="W5" s="0" t="n">
        <v>0.0117383646765707</v>
      </c>
      <c r="X5" s="0" t="n">
        <v>0.00681144562324053</v>
      </c>
      <c r="Y5" s="0" t="n">
        <v>0.00998440051442848</v>
      </c>
      <c r="Z5" s="0" t="n">
        <v>0.0049063796549238</v>
      </c>
      <c r="AC5" s="71" t="n">
        <f aca="false">1.013*10^5*50*10^(-6)*(M5*10^(-6))/(8.3145*(273.15+15))/3*12.011*10^6</f>
        <v>1.02207644621371</v>
      </c>
      <c r="AD5" s="71" t="n">
        <f aca="false">1.013*10^5*50*10^(-6)*(N5*10^(-6))/(8.3145*(273.15+15))/3*12.011*10^6</f>
        <v>67.8298266405229</v>
      </c>
      <c r="AE5" s="71" t="n">
        <f aca="false">1.013*10^5*50*10^(-6)*(O5*10^(-6))/(8.3145*(273.15+15))/3*12.011*10^6</f>
        <v>84.2830324591249</v>
      </c>
      <c r="AF5" s="71" t="n">
        <f aca="false">1.013*10^5*50*10^(-6)*(P5*10^(-6))/(8.3145*(273.15+15))/3*12.011*10^6</f>
        <v>97.810538553662</v>
      </c>
      <c r="AG5" s="71" t="n">
        <f aca="false">1.013*10^5*50*10^(-6)*(Q5*10^(-6))/(8.3145*(273.15+15))/3*12.011*10^6</f>
        <v>119.046039856175</v>
      </c>
      <c r="AH5" s="71" t="n">
        <f aca="false">1.013*10^5*50*10^(-6)*(R5*10^(-6))/(8.3145*(273.15+15))/3*12.011*10^6</f>
        <v>126.103743152595</v>
      </c>
      <c r="AK5" s="71" t="n">
        <f aca="false">1.013*10^5*50*10^(-6)*(U5*10^(-6))/(8.3145*(273.15+15))/3*12.011*10^6</f>
        <v>0.000160703843744285</v>
      </c>
      <c r="AL5" s="71" t="n">
        <f aca="false">1.013*10^5*50*10^(-6)*(V5*10^(-6))/(8.3145*(273.15+15))/3*12.011*10^6</f>
        <v>0.000162334450125701</v>
      </c>
      <c r="AM5" s="71" t="n">
        <f aca="false">1.013*10^5*50*10^(-6)*(W5*10^(-6))/(8.3145*(273.15+15))/3*12.011*10^6</f>
        <v>9.93551076002538E-005</v>
      </c>
      <c r="AN5" s="71" t="n">
        <f aca="false">1.013*10^5*50*10^(-6)*(X5*10^(-6))/(8.3145*(273.15+15))/3*12.011*10^6</f>
        <v>5.7652997794583E-005</v>
      </c>
      <c r="AO5" s="71" t="n">
        <f aca="false">1.013*10^5*50*10^(-6)*(Y5*10^(-6))/(8.3145*(273.15+15))/3*12.011*10^6</f>
        <v>8.45093175044278E-005</v>
      </c>
      <c r="AP5" s="71" t="n">
        <f aca="false">1.013*10^5*50*10^(-6)*(Z5*10^(-6))/(8.3145*(273.15+15))/3*12.011*10^6</f>
        <v>4.15282615572192E-005</v>
      </c>
      <c r="AZ5" s="0" t="n">
        <v>2</v>
      </c>
      <c r="BA5" s="0" t="n">
        <f aca="false">C5-B5</f>
        <v>120.753792560527</v>
      </c>
      <c r="BB5" s="0" t="n">
        <f aca="false">('7-24-13 Final'!S20-'7-24-13 Initial'!S20)*60</f>
        <v>106.000000000006</v>
      </c>
      <c r="BC5" s="0" t="n">
        <f aca="false">BD5/60</f>
        <v>0.018986445371151</v>
      </c>
      <c r="BD5" s="0" t="n">
        <f aca="false">BA5/BB5</f>
        <v>1.13918672226906</v>
      </c>
      <c r="BE5" s="0" t="n">
        <f aca="false">BD5/3</f>
        <v>0.37972890742302</v>
      </c>
      <c r="BF5" s="65" t="n">
        <f aca="false">D5-B5</f>
        <v>8013.79275093244</v>
      </c>
      <c r="BG5" s="0" t="n">
        <f aca="false">('7-29-13 Final #2'!S20-'7-24-13 Initial'!S20)*60</f>
        <v>6964</v>
      </c>
      <c r="BH5" s="0" t="n">
        <f aca="false">BI5/60</f>
        <v>0.0191790942727657</v>
      </c>
      <c r="BI5" s="0" t="n">
        <f aca="false">BF5/BG5</f>
        <v>1.15074565636594</v>
      </c>
      <c r="BJ5" s="0" t="n">
        <f aca="false">BI5/3</f>
        <v>0.383581885455315</v>
      </c>
      <c r="BK5" s="65" t="n">
        <f aca="false">G5-F5</f>
        <v>1943.8731904401</v>
      </c>
      <c r="BL5" s="0" t="n">
        <f aca="false">60*('8-1-13 Final #1'!S20-'7-30-13 Initial + cap'!S20)</f>
        <v>2760</v>
      </c>
      <c r="BM5" s="0" t="n">
        <f aca="false">BN5/60</f>
        <v>0.0117383646765707</v>
      </c>
      <c r="BN5" s="0" t="n">
        <f aca="false">BK5/BL5</f>
        <v>0.70430188059424</v>
      </c>
      <c r="BO5" s="0" t="n">
        <f aca="false">BN5/3</f>
        <v>0.234767293531413</v>
      </c>
      <c r="BP5" s="65" t="n">
        <f aca="false">H5-F5</f>
        <v>3542.08795299754</v>
      </c>
      <c r="BQ5" s="0" t="n">
        <f aca="false">('8-5-13 final 1'!S20-'7-30-13 Initial + cap'!S20)*60</f>
        <v>8667</v>
      </c>
      <c r="BR5" s="0" t="n">
        <f aca="false">BS5/60</f>
        <v>0.00681144562324052</v>
      </c>
      <c r="BS5" s="0" t="n">
        <f aca="false">BP5/BQ5</f>
        <v>0.408686737394431</v>
      </c>
      <c r="BT5" s="0" t="n">
        <f aca="false">BS5/3</f>
        <v>0.13622891246481</v>
      </c>
      <c r="BU5" s="65" t="n">
        <f aca="false">'8-8-13 Final'!U20-'8-5-13 initial'!U20</f>
        <v>2508.88016126559</v>
      </c>
      <c r="BV5" s="0" t="n">
        <f aca="false">('8-8-13 Final'!S20-'8-5-13 initial'!S20)*60</f>
        <v>4188</v>
      </c>
      <c r="BW5" s="0" t="n">
        <f aca="false">BX5/60</f>
        <v>0.00998440051442848</v>
      </c>
      <c r="BX5" s="0" t="n">
        <f aca="false">BU5/BV5</f>
        <v>0.599064030865709</v>
      </c>
      <c r="BY5" s="0" t="n">
        <f aca="false">BX5/3</f>
        <v>0.19968801028857</v>
      </c>
      <c r="BZ5" s="65" t="n">
        <v>3342.71645889958</v>
      </c>
      <c r="CA5" s="0" t="n">
        <v>11355</v>
      </c>
      <c r="CB5" s="0" t="n">
        <f aca="false">CC5/60</f>
        <v>0.0049063796549238</v>
      </c>
      <c r="CC5" s="0" t="n">
        <v>0.294382779295428</v>
      </c>
      <c r="CD5" s="0" t="n">
        <v>0.0981275930984759</v>
      </c>
    </row>
    <row r="6" customFormat="false" ht="15" hidden="false" customHeight="false" outlineLevel="0" collapsed="false">
      <c r="A6" s="0" t="n">
        <v>3</v>
      </c>
      <c r="B6" s="0" t="n">
        <v>1086.63614327292</v>
      </c>
      <c r="C6" s="0" t="n">
        <v>1277.63790971217</v>
      </c>
      <c r="D6" s="0" t="n">
        <v>7994.80530707702</v>
      </c>
      <c r="F6" s="0" t="n">
        <v>1347.85023739167</v>
      </c>
      <c r="G6" s="0" t="n">
        <v>3700.09415468373</v>
      </c>
      <c r="H6" s="0" t="n">
        <v>5193.8613599627</v>
      </c>
      <c r="I6" s="0" t="n">
        <v>1217.12721475277</v>
      </c>
      <c r="J6" s="0" t="n">
        <v>3580.2968278978</v>
      </c>
      <c r="K6" s="0" t="n">
        <v>4715.03510636588</v>
      </c>
      <c r="M6" s="0" t="n">
        <f aca="false">C6-B6</f>
        <v>191.001766439255</v>
      </c>
      <c r="N6" s="0" t="n">
        <f aca="false">D6-B6</f>
        <v>6908.1691638041</v>
      </c>
      <c r="O6" s="0" t="n">
        <f aca="false">(G6-F6)+N6</f>
        <v>9260.41308109616</v>
      </c>
      <c r="P6" s="0" t="n">
        <f aca="false">(H6-F6)+N6</f>
        <v>10754.1802863751</v>
      </c>
      <c r="Q6" s="0" t="n">
        <f aca="false">(J6-I6)+P6</f>
        <v>13117.3498995202</v>
      </c>
      <c r="R6" s="0" t="n">
        <f aca="false">(K6-J6)+Q6</f>
        <v>14252.0881779882</v>
      </c>
      <c r="U6" s="0" t="n">
        <v>0.0300317242829019</v>
      </c>
      <c r="V6" s="0" t="n">
        <v>0.0165330489273504</v>
      </c>
      <c r="W6" s="0" t="n">
        <v>0.0142043714812322</v>
      </c>
      <c r="X6" s="0" t="n">
        <v>0.00739418449373444</v>
      </c>
      <c r="Y6" s="0" t="n">
        <v>0.00940902059701002</v>
      </c>
      <c r="Z6" s="0" t="n">
        <v>0.00513416687452386</v>
      </c>
      <c r="AC6" s="71" t="n">
        <f aca="false">1.013*10^5*50*10^(-6)*(M6*10^(-6))/(8.3145*(273.15+15))/3*12.011*10^6</f>
        <v>1.61666480632418</v>
      </c>
      <c r="AD6" s="71" t="n">
        <f aca="false">1.013*10^5*50*10^(-6)*(N6*10^(-6))/(8.3145*(273.15+15))/3*12.011*10^6</f>
        <v>58.4716789350108</v>
      </c>
      <c r="AE6" s="71" t="n">
        <f aca="false">1.013*10^5*50*10^(-6)*(O6*10^(-6))/(8.3145*(273.15+15))/3*12.011*10^6</f>
        <v>78.3813898652791</v>
      </c>
      <c r="AF6" s="71" t="n">
        <f aca="false">1.013*10^5*50*10^(-6)*(P6*10^(-6))/(8.3145*(273.15+15))/3*12.011*10^6</f>
        <v>91.0248376963429</v>
      </c>
      <c r="AG6" s="71" t="n">
        <f aca="false">1.013*10^5*50*10^(-6)*(Q6*10^(-6))/(8.3145*(273.15+15))/3*12.011*10^6</f>
        <v>111.027025195281</v>
      </c>
      <c r="AH6" s="71" t="n">
        <f aca="false">1.013*10^5*50*10^(-6)*(R6*10^(-6))/(8.3145*(273.15+15))/3*12.011*10^6</f>
        <v>120.631603589437</v>
      </c>
      <c r="AK6" s="71" t="n">
        <f aca="false">1.013*10^5*50*10^(-6)*(U6*10^(-6))/(8.3145*(273.15+15))/3*12.011*10^6</f>
        <v>0.000254192579610722</v>
      </c>
      <c r="AL6" s="71" t="n">
        <f aca="false">1.013*10^5*50*10^(-6)*(V6*10^(-6))/(8.3145*(273.15+15))/3*12.011*10^6</f>
        <v>0.000139937964137016</v>
      </c>
      <c r="AM6" s="71" t="n">
        <f aca="false">1.013*10^5*50*10^(-6)*(W6*10^(-6))/(8.3145*(273.15+15))/3*12.011*10^6</f>
        <v>0.000120227723008867</v>
      </c>
      <c r="AN6" s="71" t="n">
        <f aca="false">1.013*10^5*50*10^(-6)*(X6*10^(-6))/(8.3145*(273.15+15))/3*12.011*10^6</f>
        <v>6.2585378477587E-005</v>
      </c>
      <c r="AO6" s="71" t="n">
        <f aca="false">1.013*10^5*50*10^(-6)*(Y6*10^(-6))/(8.3145*(273.15+15))/3*12.011*10^6</f>
        <v>7.9639223996408E-005</v>
      </c>
      <c r="AP6" s="71" t="n">
        <f aca="false">1.013*10^5*50*10^(-6)*(Z6*10^(-6))/(8.3145*(273.15+15))/3*12.011*10^6</f>
        <v>4.34562834186034E-005</v>
      </c>
      <c r="AZ6" s="0" t="n">
        <v>3</v>
      </c>
      <c r="BA6" s="0" t="n">
        <f aca="false">C6-B6</f>
        <v>191.001766439255</v>
      </c>
      <c r="BB6" s="0" t="n">
        <f aca="false">('7-24-13 Final'!S21-'7-24-13 Initial'!S21)*60</f>
        <v>105.999999999999</v>
      </c>
      <c r="BC6" s="0" t="n">
        <f aca="false">BD6/60</f>
        <v>0.0300317242829019</v>
      </c>
      <c r="BD6" s="0" t="n">
        <f aca="false">BA6/BB6</f>
        <v>1.80190345697412</v>
      </c>
      <c r="BE6" s="0" t="n">
        <f aca="false">BD6/3</f>
        <v>0.600634485658039</v>
      </c>
      <c r="BF6" s="65" t="n">
        <f aca="false">D6-B6</f>
        <v>6908.1691638041</v>
      </c>
      <c r="BG6" s="0" t="n">
        <f aca="false">('7-29-13 Final #2'!S21-'7-24-13 Initial'!S21)*60</f>
        <v>6964</v>
      </c>
      <c r="BH6" s="0" t="n">
        <f aca="false">BI6/60</f>
        <v>0.0165330489273504</v>
      </c>
      <c r="BI6" s="0" t="n">
        <f aca="false">BF6/BG6</f>
        <v>0.991982935641026</v>
      </c>
      <c r="BJ6" s="0" t="n">
        <f aca="false">BI6/3</f>
        <v>0.330660978547009</v>
      </c>
      <c r="BK6" s="65" t="n">
        <f aca="false">G6-F6</f>
        <v>2352.24391729206</v>
      </c>
      <c r="BL6" s="0" t="n">
        <f aca="false">60*('8-1-13 Final #1'!S21-'7-30-13 Initial + cap'!S21)</f>
        <v>2760</v>
      </c>
      <c r="BM6" s="0" t="n">
        <f aca="false">BN6/60</f>
        <v>0.0142043714812322</v>
      </c>
      <c r="BN6" s="0" t="n">
        <f aca="false">BK6/BL6</f>
        <v>0.852262288873934</v>
      </c>
      <c r="BO6" s="0" t="n">
        <f aca="false">BN6/3</f>
        <v>0.284087429624645</v>
      </c>
      <c r="BP6" s="65" t="n">
        <f aca="false">H6-F6</f>
        <v>3846.01112257103</v>
      </c>
      <c r="BQ6" s="0" t="n">
        <f aca="false">('8-5-13 final 1'!S21-'7-30-13 Initial + cap'!S21)*60</f>
        <v>8669</v>
      </c>
      <c r="BR6" s="0" t="n">
        <f aca="false">BS6/60</f>
        <v>0.00739418449373444</v>
      </c>
      <c r="BS6" s="0" t="n">
        <f aca="false">BP6/BQ6</f>
        <v>0.443651069624066</v>
      </c>
      <c r="BT6" s="0" t="n">
        <f aca="false">BS6/3</f>
        <v>0.147883689874689</v>
      </c>
      <c r="BU6" s="65" t="n">
        <f aca="false">'8-8-13 Final'!U21-'8-5-13 initial'!U21</f>
        <v>2363.16961314504</v>
      </c>
      <c r="BV6" s="0" t="n">
        <f aca="false">('8-8-13 Final'!S21-'8-5-13 initial'!S21)*60</f>
        <v>4186</v>
      </c>
      <c r="BW6" s="0" t="n">
        <f aca="false">BX6/60</f>
        <v>0.00940902059701002</v>
      </c>
      <c r="BX6" s="0" t="n">
        <f aca="false">BU6/BV6</f>
        <v>0.564541235820601</v>
      </c>
      <c r="BY6" s="0" t="n">
        <f aca="false">BX6/3</f>
        <v>0.1881804119402</v>
      </c>
      <c r="BZ6" s="65" t="n">
        <v>3497.90789161311</v>
      </c>
      <c r="CA6" s="0" t="n">
        <v>11355</v>
      </c>
      <c r="CB6" s="0" t="n">
        <f aca="false">CC6/60</f>
        <v>0.00513416687452386</v>
      </c>
      <c r="CC6" s="0" t="n">
        <v>0.308050012471432</v>
      </c>
      <c r="CD6" s="0" t="n">
        <v>0.102683337490477</v>
      </c>
    </row>
    <row r="7" customFormat="false" ht="15" hidden="false" customHeight="false" outlineLevel="0" collapsed="false">
      <c r="A7" s="0" t="n">
        <v>4</v>
      </c>
      <c r="B7" s="0" t="n">
        <v>1150.70999099293</v>
      </c>
      <c r="C7" s="0" t="n">
        <v>1303.75672851919</v>
      </c>
      <c r="D7" s="0" t="n">
        <v>8514.84624294062</v>
      </c>
      <c r="F7" s="0" t="n">
        <v>814.135548635732</v>
      </c>
      <c r="G7" s="0" t="n">
        <v>2868.86971157316</v>
      </c>
      <c r="H7" s="0" t="n">
        <v>2928.05231334776</v>
      </c>
      <c r="I7" s="0" t="n">
        <v>1540.31818435404</v>
      </c>
      <c r="J7" s="0" t="n">
        <v>3532.53924128887</v>
      </c>
      <c r="K7" s="0" t="n">
        <v>4108.26962883147</v>
      </c>
      <c r="M7" s="0" t="n">
        <f aca="false">C7-B7</f>
        <v>153.046737526263</v>
      </c>
      <c r="N7" s="0" t="n">
        <f aca="false">D7-B7</f>
        <v>7364.13625194769</v>
      </c>
      <c r="O7" s="0" t="n">
        <f aca="false">(G7-F7)+N7</f>
        <v>9418.87041488511</v>
      </c>
      <c r="P7" s="0" t="n">
        <f aca="false">(H7-F7)+N7</f>
        <v>9478.05301665972</v>
      </c>
      <c r="Q7" s="0" t="n">
        <f aca="false">(J7-I7)+P7</f>
        <v>11470.2740735945</v>
      </c>
      <c r="R7" s="0" t="n">
        <f aca="false">(K7-J7)+Q7</f>
        <v>12046.0044611371</v>
      </c>
      <c r="U7" s="0" t="n">
        <v>0.0260283567221536</v>
      </c>
      <c r="V7" s="0" t="n">
        <v>0.0176445664461081</v>
      </c>
      <c r="W7" s="0" t="n">
        <v>0.0124078149935835</v>
      </c>
      <c r="X7" s="0" t="n">
        <v>0.00406413035858044</v>
      </c>
      <c r="Y7" s="0" t="n">
        <v>0.00792829137589473</v>
      </c>
      <c r="Z7" s="0" t="n">
        <v>0.0037698573717335</v>
      </c>
      <c r="AC7" s="71" t="n">
        <f aca="false">1.013*10^5*50*10^(-6)*(M7*10^(-6))/(8.3145*(273.15+15))/3*12.011*10^6</f>
        <v>1.29540830377678</v>
      </c>
      <c r="AD7" s="71" t="n">
        <f aca="false">1.013*10^5*50*10^(-6)*(N7*10^(-6))/(8.3145*(273.15+15))/3*12.011*10^6</f>
        <v>62.3310460915878</v>
      </c>
      <c r="AE7" s="71" t="n">
        <f aca="false">1.013*10^5*50*10^(-6)*(O7*10^(-6))/(8.3145*(273.15+15))/3*12.011*10^6</f>
        <v>79.7225941882352</v>
      </c>
      <c r="AF7" s="71" t="n">
        <f aca="false">1.013*10^5*50*10^(-6)*(P7*10^(-6))/(8.3145*(273.15+15))/3*12.011*10^6</f>
        <v>80.223523740979</v>
      </c>
      <c r="AG7" s="71" t="n">
        <f aca="false">1.013*10^5*50*10^(-6)*(Q7*10^(-6))/(8.3145*(273.15+15))/3*12.011*10^6</f>
        <v>97.0859524462591</v>
      </c>
      <c r="AH7" s="71" t="n">
        <f aca="false">1.013*10^5*50*10^(-6)*(R7*10^(-6))/(8.3145*(273.15+15))/3*12.011*10^6</f>
        <v>101.959012380851</v>
      </c>
      <c r="AK7" s="71" t="n">
        <f aca="false">1.013*10^5*50*10^(-6)*(U7*10^(-6))/(8.3145*(273.15+15))/3*12.011*10^6</f>
        <v>0.000220307534655915</v>
      </c>
      <c r="AL7" s="71" t="n">
        <f aca="false">1.013*10^5*50*10^(-6)*(V7*10^(-6))/(8.3145*(273.15+15))/3*12.011*10^6</f>
        <v>0.000149345998877678</v>
      </c>
      <c r="AM7" s="71" t="n">
        <f aca="false">1.013*10^5*50*10^(-6)*(W7*10^(-6))/(8.3145*(273.15+15))/3*12.011*10^6</f>
        <v>0.000105021425704392</v>
      </c>
      <c r="AN7" s="71" t="n">
        <f aca="false">1.013*10^5*50*10^(-6)*(X7*10^(-6))/(8.3145*(273.15+15))/3*12.011*10^6</f>
        <v>3.43993495008868E-005</v>
      </c>
      <c r="AO7" s="71" t="n">
        <f aca="false">1.013*10^5*50*10^(-6)*(Y7*10^(-6))/(8.3145*(273.15+15))/3*12.011*10^6</f>
        <v>6.71061314282079E-005</v>
      </c>
      <c r="AP7" s="71" t="n">
        <f aca="false">1.013*10^5*50*10^(-6)*(Z7*10^(-6))/(8.3145*(273.15+15))/3*12.011*10^6</f>
        <v>3.19085831055998E-005</v>
      </c>
      <c r="AZ7" s="0" t="n">
        <v>4</v>
      </c>
      <c r="BA7" s="0" t="n">
        <f aca="false">C7-B7</f>
        <v>153.046737526263</v>
      </c>
      <c r="BB7" s="0" t="n">
        <f aca="false">('7-24-13 Final'!S22-'7-24-13 Initial'!S22)*60</f>
        <v>97.9999999999995</v>
      </c>
      <c r="BC7" s="0" t="n">
        <f aca="false">BD7/60</f>
        <v>0.0260283567221536</v>
      </c>
      <c r="BD7" s="0" t="n">
        <f aca="false">BA7/BB7</f>
        <v>1.56170140332922</v>
      </c>
      <c r="BE7" s="0" t="n">
        <f aca="false">BD7/3</f>
        <v>0.520567134443073</v>
      </c>
      <c r="BF7" s="65" t="n">
        <f aca="false">D7-B7</f>
        <v>7364.13625194769</v>
      </c>
      <c r="BG7" s="0" t="n">
        <f aca="false">('7-29-13 Final #2'!S22-'7-24-13 Initial'!S22)*60</f>
        <v>6956</v>
      </c>
      <c r="BH7" s="0" t="n">
        <f aca="false">BI7/60</f>
        <v>0.0176445664461081</v>
      </c>
      <c r="BI7" s="0" t="n">
        <f aca="false">BF7/BG7</f>
        <v>1.05867398676649</v>
      </c>
      <c r="BJ7" s="0" t="n">
        <f aca="false">BI7/3</f>
        <v>0.352891328922163</v>
      </c>
      <c r="BK7" s="65" t="n">
        <f aca="false">G7-F7</f>
        <v>2054.73416293742</v>
      </c>
      <c r="BL7" s="0" t="n">
        <f aca="false">60*('8-1-13 Final #1'!S22-'7-30-13 Initial + cap'!S22)</f>
        <v>2760</v>
      </c>
      <c r="BM7" s="0" t="n">
        <f aca="false">BN7/60</f>
        <v>0.0124078149935835</v>
      </c>
      <c r="BN7" s="0" t="n">
        <f aca="false">BK7/BL7</f>
        <v>0.744468899615009</v>
      </c>
      <c r="BO7" s="0" t="n">
        <f aca="false">BN7/3</f>
        <v>0.24815629987167</v>
      </c>
      <c r="BP7" s="65" t="n">
        <f aca="false">H7-F7</f>
        <v>2113.91676471203</v>
      </c>
      <c r="BQ7" s="0" t="n">
        <f aca="false">('8-5-13 final 1'!S22-'7-30-13 Initial + cap'!S22)*60</f>
        <v>8669</v>
      </c>
      <c r="BR7" s="0" t="n">
        <f aca="false">BS7/60</f>
        <v>0.00406413035858044</v>
      </c>
      <c r="BS7" s="0" t="n">
        <f aca="false">BP7/BQ7</f>
        <v>0.243847821514827</v>
      </c>
      <c r="BT7" s="0" t="n">
        <f aca="false">BS7/3</f>
        <v>0.0812826071716089</v>
      </c>
      <c r="BU7" s="65" t="n">
        <f aca="false">'8-8-13 Final'!U22-'8-5-13 initial'!U22</f>
        <v>1992.22105693483</v>
      </c>
      <c r="BV7" s="0" t="n">
        <f aca="false">('8-8-13 Final'!S22-'8-5-13 initial'!S22)*60</f>
        <v>4188</v>
      </c>
      <c r="BW7" s="0" t="n">
        <f aca="false">BX7/60</f>
        <v>0.00792829137589473</v>
      </c>
      <c r="BX7" s="0" t="n">
        <f aca="false">BU7/BV7</f>
        <v>0.475697482553684</v>
      </c>
      <c r="BY7" s="0" t="n">
        <f aca="false">BX7/3</f>
        <v>0.158565827517895</v>
      </c>
      <c r="BZ7" s="65" t="n">
        <v>2567.95144447743</v>
      </c>
      <c r="CA7" s="0" t="n">
        <v>11353</v>
      </c>
      <c r="CB7" s="0" t="n">
        <f aca="false">CC7/60</f>
        <v>0.0037698573717335</v>
      </c>
      <c r="CC7" s="0" t="n">
        <v>0.22619144230401</v>
      </c>
      <c r="CD7" s="0" t="n">
        <v>0.07539714743467</v>
      </c>
    </row>
    <row r="8" customFormat="false" ht="15" hidden="false" customHeight="false" outlineLevel="0" collapsed="false">
      <c r="A8" s="0" t="n">
        <v>5</v>
      </c>
      <c r="B8" s="0" t="n">
        <v>1216.13844310834</v>
      </c>
      <c r="C8" s="0" t="n">
        <v>1405.44798864352</v>
      </c>
      <c r="D8" s="0" t="n">
        <v>9309.5347524833</v>
      </c>
      <c r="F8" s="0" t="n">
        <v>1092.30951984859</v>
      </c>
      <c r="G8" s="0" t="n">
        <v>4257.54088267876</v>
      </c>
      <c r="H8" s="0" t="n">
        <v>6273.72216184331</v>
      </c>
      <c r="I8" s="0" t="n">
        <v>1030.50125600253</v>
      </c>
      <c r="J8" s="0" t="n">
        <v>4394.71880681505</v>
      </c>
      <c r="K8" s="0" t="n">
        <v>4965.47336160016</v>
      </c>
      <c r="M8" s="0" t="n">
        <f aca="false">C8-B8</f>
        <v>189.30954553518</v>
      </c>
      <c r="N8" s="0" t="n">
        <f aca="false">D8-B8</f>
        <v>8093.39630937495</v>
      </c>
      <c r="O8" s="0" t="n">
        <f aca="false">(G8-F8)+N8</f>
        <v>11258.6276722051</v>
      </c>
      <c r="P8" s="0" t="n">
        <f aca="false">(H8-F8)+N8</f>
        <v>13274.8089513697</v>
      </c>
      <c r="Q8" s="0" t="n">
        <f aca="false">(J8-I8)+P8</f>
        <v>16639.0265021822</v>
      </c>
      <c r="R8" s="0" t="n">
        <f aca="false">(K8-J8)+Q8</f>
        <v>17209.7810569673</v>
      </c>
      <c r="U8" s="0" t="n">
        <v>0.0271996473470094</v>
      </c>
      <c r="V8" s="0" t="n">
        <v>0.0193696063310716</v>
      </c>
      <c r="W8" s="0" t="n">
        <v>0.0191137159591194</v>
      </c>
      <c r="X8" s="0" t="n">
        <v>0.00995812700260365</v>
      </c>
      <c r="Y8" s="0" t="n">
        <v>0.0134011215376534</v>
      </c>
      <c r="Z8" s="0" t="n">
        <v>0.0057772082828248</v>
      </c>
      <c r="AC8" s="71" t="n">
        <f aca="false">1.013*10^5*50*10^(-6)*(M8*10^(-6))/(8.3145*(273.15+15))/3*12.011*10^6</f>
        <v>1.60234161952259</v>
      </c>
      <c r="AD8" s="71" t="n">
        <f aca="false">1.013*10^5*50*10^(-6)*(N8*10^(-6))/(8.3145*(273.15+15))/3*12.011*10^6</f>
        <v>68.5036019348112</v>
      </c>
      <c r="AE8" s="71" t="n">
        <f aca="false">1.013*10^5*50*10^(-6)*(O8*10^(-6))/(8.3145*(273.15+15))/3*12.011*10^6</f>
        <v>95.2945486551311</v>
      </c>
      <c r="AF8" s="71" t="n">
        <f aca="false">1.013*10^5*50*10^(-6)*(P8*10^(-6))/(8.3145*(273.15+15))/3*12.011*10^6</f>
        <v>112.359779924768</v>
      </c>
      <c r="AG8" s="71" t="n">
        <f aca="false">1.013*10^5*50*10^(-6)*(Q8*10^(-6))/(8.3145*(273.15+15))/3*12.011*10^6</f>
        <v>140.834972676173</v>
      </c>
      <c r="AH8" s="71" t="n">
        <f aca="false">1.013*10^5*50*10^(-6)*(R8*10^(-6))/(8.3145*(273.15+15))/3*12.011*10^6</f>
        <v>145.665916488747</v>
      </c>
      <c r="AK8" s="71" t="n">
        <f aca="false">1.013*10^5*50*10^(-6)*(U8*10^(-6))/(8.3145*(273.15+15))/3*12.011*10^6</f>
        <v>0.000230221497057849</v>
      </c>
      <c r="AL8" s="71" t="n">
        <f aca="false">1.013*10^5*50*10^(-6)*(V8*10^(-6))/(8.3145*(273.15+15))/3*12.011*10^6</f>
        <v>0.000163946969976094</v>
      </c>
      <c r="AM8" s="71" t="n">
        <f aca="false">1.013*10^5*50*10^(-6)*(W8*10^(-6))/(8.3145*(273.15+15))/3*12.011*10^6</f>
        <v>0.000161781079228985</v>
      </c>
      <c r="AN8" s="71" t="n">
        <f aca="false">1.013*10^5*50*10^(-6)*(X8*10^(-6))/(8.3145*(273.15+15))/3*12.011*10^6</f>
        <v>8.42869349437971E-005</v>
      </c>
      <c r="AO8" s="71" t="n">
        <f aca="false">1.013*10^5*50*10^(-6)*(Y8*10^(-6))/(8.3145*(273.15+15))/3*12.011*10^6</f>
        <v>0.000113428906753528</v>
      </c>
      <c r="AP8" s="71" t="n">
        <f aca="false">1.013*10^5*50*10^(-6)*(Z8*10^(-6))/(8.3145*(273.15+15))/3*12.011*10^6</f>
        <v>4.8899072944531E-005</v>
      </c>
      <c r="AZ8" s="0" t="n">
        <v>5</v>
      </c>
      <c r="BA8" s="0" t="n">
        <f aca="false">C8-B8</f>
        <v>189.30954553518</v>
      </c>
      <c r="BB8" s="0" t="n">
        <f aca="false">('7-24-13 Final'!S23-'7-24-13 Initial'!S23)*60</f>
        <v>115.999999999997</v>
      </c>
      <c r="BC8" s="0" t="n">
        <f aca="false">BD8/60</f>
        <v>0.0271996473470094</v>
      </c>
      <c r="BD8" s="0" t="n">
        <f aca="false">BA8/BB8</f>
        <v>1.63197884082056</v>
      </c>
      <c r="BE8" s="0" t="n">
        <f aca="false">BD8/3</f>
        <v>0.543992946940188</v>
      </c>
      <c r="BF8" s="65" t="n">
        <f aca="false">D8-B8</f>
        <v>8093.39630937495</v>
      </c>
      <c r="BG8" s="0" t="n">
        <f aca="false">('7-29-13 Final #2'!S23-'7-24-13 Initial'!S23)*60</f>
        <v>6964</v>
      </c>
      <c r="BH8" s="0" t="n">
        <f aca="false">BI8/60</f>
        <v>0.0193696063310716</v>
      </c>
      <c r="BI8" s="0" t="n">
        <f aca="false">BF8/BG8</f>
        <v>1.1621763798643</v>
      </c>
      <c r="BJ8" s="0" t="n">
        <f aca="false">BI8/3</f>
        <v>0.387392126621432</v>
      </c>
      <c r="BK8" s="65" t="n">
        <f aca="false">G8-F8</f>
        <v>3165.23136283017</v>
      </c>
      <c r="BL8" s="0" t="n">
        <f aca="false">60*('8-1-13 Final #1'!S23-'7-30-13 Initial + cap'!S23)</f>
        <v>2760</v>
      </c>
      <c r="BM8" s="0" t="n">
        <f aca="false">BN8/60</f>
        <v>0.0191137159591194</v>
      </c>
      <c r="BN8" s="0" t="n">
        <f aca="false">BK8/BL8</f>
        <v>1.14682295754716</v>
      </c>
      <c r="BO8" s="0" t="n">
        <f aca="false">BN8/3</f>
        <v>0.382274319182388</v>
      </c>
      <c r="BP8" s="65" t="n">
        <f aca="false">H8-F8</f>
        <v>5181.41264199473</v>
      </c>
      <c r="BQ8" s="0" t="n">
        <f aca="false">('8-5-13 final 1'!S23-'7-30-13 Initial + cap'!S23)*60</f>
        <v>8672</v>
      </c>
      <c r="BR8" s="0" t="n">
        <f aca="false">BS8/60</f>
        <v>0.00995812700260365</v>
      </c>
      <c r="BS8" s="0" t="n">
        <f aca="false">BP8/BQ8</f>
        <v>0.597487620156219</v>
      </c>
      <c r="BT8" s="0" t="n">
        <f aca="false">BS8/3</f>
        <v>0.199162540052073</v>
      </c>
      <c r="BU8" s="65" t="n">
        <f aca="false">'8-8-13 Final'!U23-'8-5-13 initial'!U23</f>
        <v>3364.21755081252</v>
      </c>
      <c r="BV8" s="0" t="n">
        <f aca="false">('8-8-13 Final'!S23-'8-5-13 initial'!S23)*60</f>
        <v>4184</v>
      </c>
      <c r="BW8" s="0" t="n">
        <f aca="false">BX8/60</f>
        <v>0.0134011215376534</v>
      </c>
      <c r="BX8" s="0" t="n">
        <f aca="false">BU8/BV8</f>
        <v>0.804067292259207</v>
      </c>
      <c r="BY8" s="0" t="n">
        <f aca="false">BX8/3</f>
        <v>0.268022430753069</v>
      </c>
      <c r="BZ8" s="65" t="n">
        <v>3934.97210559763</v>
      </c>
      <c r="CA8" s="0" t="n">
        <v>11352</v>
      </c>
      <c r="CB8" s="0" t="n">
        <f aca="false">CC8/60</f>
        <v>0.0057772082828248</v>
      </c>
      <c r="CC8" s="0" t="n">
        <v>0.346632496969488</v>
      </c>
      <c r="CD8" s="0" t="n">
        <v>0.115544165656496</v>
      </c>
    </row>
    <row r="9" customFormat="false" ht="15" hidden="false" customHeight="false" outlineLevel="0" collapsed="false">
      <c r="A9" s="28" t="n">
        <v>6</v>
      </c>
      <c r="B9" s="0" t="n">
        <v>867.494027692274</v>
      </c>
      <c r="C9" s="0" t="n">
        <v>1005.20874525772</v>
      </c>
      <c r="D9" s="0" t="n">
        <v>5554.83115770248</v>
      </c>
      <c r="F9" s="0" t="n">
        <v>818.681136294909</v>
      </c>
      <c r="G9" s="0" t="n">
        <v>1930.53340643897</v>
      </c>
      <c r="H9" s="0" t="n">
        <v>2489.16048609218</v>
      </c>
      <c r="I9" s="0" t="n">
        <v>1121.17034635655</v>
      </c>
      <c r="J9" s="0" t="n">
        <v>1949.33931574152</v>
      </c>
      <c r="K9" s="0" t="n">
        <v>2148.42358269242</v>
      </c>
      <c r="M9" s="0" t="n">
        <f aca="false">C9-B9</f>
        <v>137.714717565441</v>
      </c>
      <c r="N9" s="0" t="n">
        <f aca="false">D9-B9</f>
        <v>4687.3371300102</v>
      </c>
      <c r="O9" s="0" t="n">
        <f aca="false">(G9-F9)+N9</f>
        <v>5799.18940015427</v>
      </c>
      <c r="P9" s="0" t="n">
        <f aca="false">(H9-F9)+N9</f>
        <v>6357.81647980748</v>
      </c>
      <c r="Q9" s="0" t="n">
        <f aca="false">(J9-I9)+P9</f>
        <v>7185.98544919245</v>
      </c>
      <c r="R9" s="0" t="n">
        <f aca="false">(K9-J9)+Q9</f>
        <v>7385.06971614335</v>
      </c>
      <c r="U9" s="0" t="n">
        <v>0.0196174811346789</v>
      </c>
      <c r="V9" s="0" t="n">
        <v>0.011216408542738</v>
      </c>
      <c r="W9" s="0" t="n">
        <v>0.0067140837569086</v>
      </c>
      <c r="X9" s="0" t="n">
        <v>0.00320937435119553</v>
      </c>
      <c r="Y9" s="0" t="n">
        <v>0.00329974089323839</v>
      </c>
      <c r="Z9" s="0" t="n">
        <v>0.00150831532660246</v>
      </c>
      <c r="AC9" s="71" t="n">
        <f aca="false">1.013*10^5*50*10^(-6)*(M9*10^(-6))/(8.3145*(273.15+15))/3*12.011*10^6</f>
        <v>1.16563601139118</v>
      </c>
      <c r="AD9" s="71" t="n">
        <f aca="false">1.013*10^5*50*10^(-6)*(N9*10^(-6))/(8.3145*(273.15+15))/3*12.011*10^6</f>
        <v>39.6742559753975</v>
      </c>
      <c r="AE9" s="71" t="n">
        <f aca="false">1.013*10^5*50*10^(-6)*(O9*10^(-6))/(8.3145*(273.15+15))/3*12.011*10^6</f>
        <v>49.0851240971079</v>
      </c>
      <c r="AF9" s="71" t="n">
        <f aca="false">1.013*10^5*50*10^(-6)*(P9*10^(-6))/(8.3145*(273.15+15))/3*12.011*10^6</f>
        <v>53.8134193185147</v>
      </c>
      <c r="AG9" s="71" t="n">
        <f aca="false">1.013*10^5*50*10^(-6)*(Q9*10^(-6))/(8.3145*(273.15+15))/3*12.011*10^6</f>
        <v>60.8231535814712</v>
      </c>
      <c r="AH9" s="71" t="n">
        <f aca="false">1.013*10^5*50*10^(-6)*(R9*10^(-6))/(8.3145*(273.15+15))/3*12.011*10^6</f>
        <v>62.5082297662232</v>
      </c>
      <c r="AK9" s="71" t="n">
        <f aca="false">1.013*10^5*50*10^(-6)*(U9*10^(-6))/(8.3145*(273.15+15))/3*12.011*10^6</f>
        <v>0.000166045015867696</v>
      </c>
      <c r="AL9" s="71" t="n">
        <f aca="false">1.013*10^5*50*10^(-6)*(V9*10^(-6))/(8.3145*(273.15+15))/3*12.011*10^6</f>
        <v>9.49372002282783E-005</v>
      </c>
      <c r="AM9" s="71" t="n">
        <f aca="false">1.013*10^5*50*10^(-6)*(W9*10^(-6))/(8.3145*(273.15+15))/3*12.011*10^6</f>
        <v>5.68289137784442E-005</v>
      </c>
      <c r="AN9" s="71" t="n">
        <f aca="false">1.013*10^5*50*10^(-6)*(X9*10^(-6))/(8.3145*(273.15+15))/3*12.011*10^6</f>
        <v>2.71645789493126E-005</v>
      </c>
      <c r="AO9" s="71" t="n">
        <f aca="false">1.013*10^5*50*10^(-6)*(Y9*10^(-6))/(8.3145*(273.15+15))/3*12.011*10^6</f>
        <v>2.79294535937383E-005</v>
      </c>
      <c r="AP9" s="71" t="n">
        <f aca="false">1.013*10^5*50*10^(-6)*(Z9*10^(-6))/(8.3145*(273.15+15))/3*12.011*10^6</f>
        <v>1.27665850992696E-005</v>
      </c>
      <c r="AZ9" s="28" t="n">
        <v>6</v>
      </c>
      <c r="BA9" s="0" t="n">
        <f aca="false">C9-B9</f>
        <v>137.714717565441</v>
      </c>
      <c r="BB9" s="0" t="n">
        <f aca="false">('7-24-13 Final'!S24-'7-24-13 Initial'!S24)*60</f>
        <v>116.999999999996</v>
      </c>
      <c r="BC9" s="0" t="n">
        <f aca="false">BD9/60</f>
        <v>0.0196174811346789</v>
      </c>
      <c r="BD9" s="0" t="n">
        <f aca="false">BA9/BB9</f>
        <v>1.17704886808074</v>
      </c>
      <c r="BE9" s="0" t="n">
        <f aca="false">BD9/3</f>
        <v>0.392349622693578</v>
      </c>
      <c r="BF9" s="65" t="n">
        <f aca="false">D9-B9</f>
        <v>4687.3371300102</v>
      </c>
      <c r="BG9" s="0" t="n">
        <f aca="false">('7-29-13 Final #2'!S24-'7-24-13 Initial'!S24)*60</f>
        <v>6965</v>
      </c>
      <c r="BH9" s="0" t="n">
        <f aca="false">BI9/60</f>
        <v>0.011216408542738</v>
      </c>
      <c r="BI9" s="0" t="n">
        <f aca="false">BF9/BG9</f>
        <v>0.67298451256428</v>
      </c>
      <c r="BJ9" s="0" t="n">
        <f aca="false">BI9/3</f>
        <v>0.22432817085476</v>
      </c>
      <c r="BK9" s="65" t="n">
        <f aca="false">G9-F9</f>
        <v>1111.85227014406</v>
      </c>
      <c r="BL9" s="0" t="n">
        <f aca="false">60*('8-1-13 Final #1'!S24-'7-30-13 Initial + cap'!S24)</f>
        <v>2760</v>
      </c>
      <c r="BM9" s="0" t="n">
        <f aca="false">BN9/60</f>
        <v>0.0067140837569086</v>
      </c>
      <c r="BN9" s="0" t="n">
        <f aca="false">BK9/BL9</f>
        <v>0.402845025414516</v>
      </c>
      <c r="BO9" s="0" t="n">
        <f aca="false">BN9/3</f>
        <v>0.134281675138172</v>
      </c>
      <c r="BP9" s="65" t="n">
        <f aca="false">H9-F9</f>
        <v>1670.47934979727</v>
      </c>
      <c r="BQ9" s="0" t="n">
        <f aca="false">('8-5-13 final 1'!S24-'7-30-13 Initial + cap'!S24)*60</f>
        <v>8675</v>
      </c>
      <c r="BR9" s="0" t="n">
        <f aca="false">BS9/60</f>
        <v>0.00320937435119553</v>
      </c>
      <c r="BS9" s="0" t="n">
        <f aca="false">BP9/BQ9</f>
        <v>0.192562461071732</v>
      </c>
      <c r="BT9" s="0" t="n">
        <f aca="false">BS9/3</f>
        <v>0.0641874870239105</v>
      </c>
      <c r="BU9" s="65" t="n">
        <f aca="false">'8-8-13 Final'!U24-'8-5-13 initial'!U24</f>
        <v>828.168969384969</v>
      </c>
      <c r="BV9" s="0" t="n">
        <f aca="false">('8-8-13 Final'!S24-'8-5-13 initial'!S24)*60</f>
        <v>4182.99999999999</v>
      </c>
      <c r="BW9" s="0" t="n">
        <f aca="false">BX9/60</f>
        <v>0.00329974089323839</v>
      </c>
      <c r="BX9" s="0" t="n">
        <f aca="false">BU9/BV9</f>
        <v>0.197984453594303</v>
      </c>
      <c r="BY9" s="0" t="n">
        <f aca="false">BX9/3</f>
        <v>0.0659948178647677</v>
      </c>
      <c r="BZ9" s="65" t="n">
        <v>1027.25323633587</v>
      </c>
      <c r="CA9" s="0" t="n">
        <v>11351</v>
      </c>
      <c r="CB9" s="0" t="n">
        <f aca="false">CC9/60</f>
        <v>0.00150831532660246</v>
      </c>
      <c r="CC9" s="0" t="n">
        <v>0.0904989195961476</v>
      </c>
      <c r="CD9" s="0" t="n">
        <v>0.0301663065320492</v>
      </c>
    </row>
    <row r="10" customFormat="false" ht="15" hidden="false" customHeight="false" outlineLevel="0" collapsed="false">
      <c r="A10" s="30" t="n">
        <v>7</v>
      </c>
      <c r="B10" s="0" t="n">
        <v>917.704559487923</v>
      </c>
      <c r="C10" s="0" t="n">
        <v>1001.97011494048</v>
      </c>
      <c r="D10" s="0" t="n">
        <v>6571.14266989656</v>
      </c>
      <c r="F10" s="0" t="n">
        <v>834.691024133958</v>
      </c>
      <c r="G10" s="0" t="n">
        <v>2270.7380031084</v>
      </c>
      <c r="H10" s="0" t="n">
        <v>3494.7180540098</v>
      </c>
      <c r="I10" s="0" t="n">
        <v>854.144306151695</v>
      </c>
      <c r="J10" s="0" t="n">
        <v>1897.88283690334</v>
      </c>
      <c r="K10" s="0" t="n">
        <v>2572.416693107</v>
      </c>
      <c r="M10" s="0" t="n">
        <f aca="false">C10-B10</f>
        <v>84.2655554525538</v>
      </c>
      <c r="N10" s="0" t="n">
        <f aca="false">D10-B10</f>
        <v>5653.43811040864</v>
      </c>
      <c r="O10" s="0" t="n">
        <f aca="false">(G10-F10)+N10</f>
        <v>7089.48508938308</v>
      </c>
      <c r="P10" s="0" t="n">
        <f aca="false">(H10-F10)+N10</f>
        <v>8313.46514028448</v>
      </c>
      <c r="Q10" s="0" t="n">
        <f aca="false">(J10-I10)+P10</f>
        <v>9357.20367103612</v>
      </c>
      <c r="R10" s="0" t="n">
        <f aca="false">(K10-J10)+Q10</f>
        <v>10031.7375272398</v>
      </c>
      <c r="U10" s="0" t="n">
        <v>0.0120036403778564</v>
      </c>
      <c r="V10" s="0" t="n">
        <v>0.0135282079693913</v>
      </c>
      <c r="W10" s="0" t="n">
        <v>0.00867178127400025</v>
      </c>
      <c r="X10" s="0" t="n">
        <v>0.00510993359050991</v>
      </c>
      <c r="Y10" s="0" t="n">
        <v>0.00415964662343234</v>
      </c>
      <c r="Z10" s="0" t="n">
        <v>0.00252360531511471</v>
      </c>
      <c r="AC10" s="71" t="n">
        <f aca="false">1.013*10^5*50*10^(-6)*(M10*10^(-6))/(8.3145*(273.15+15))/3*12.011*10^6</f>
        <v>0.713235068058011</v>
      </c>
      <c r="AD10" s="71" t="n">
        <f aca="false">1.013*10^5*50*10^(-6)*(N10*10^(-6))/(8.3145*(273.15+15))/3*12.011*10^6</f>
        <v>47.8514654509034</v>
      </c>
      <c r="AE10" s="71" t="n">
        <f aca="false">1.013*10^5*50*10^(-6)*(O10*10^(-6))/(8.3145*(273.15+15))/3*12.011*10^6</f>
        <v>60.0063614731582</v>
      </c>
      <c r="AF10" s="71" t="n">
        <f aca="false">1.013*10^5*50*10^(-6)*(P10*10^(-6))/(8.3145*(273.15+15))/3*12.011*10^6</f>
        <v>70.3662943095096</v>
      </c>
      <c r="AG10" s="71" t="n">
        <f aca="false">1.013*10^5*50*10^(-6)*(Q10*10^(-6))/(8.3145*(273.15+15))/3*12.011*10^6</f>
        <v>79.2006385207048</v>
      </c>
      <c r="AH10" s="71" t="n">
        <f aca="false">1.013*10^5*50*10^(-6)*(R10*10^(-6))/(8.3145*(273.15+15))/3*12.011*10^6</f>
        <v>84.909984388694</v>
      </c>
      <c r="AK10" s="71" t="n">
        <f aca="false">1.013*10^5*50*10^(-6)*(U10*10^(-6))/(8.3145*(273.15+15))/3*12.011*10^6</f>
        <v>0.000101600437045298</v>
      </c>
      <c r="AL10" s="71" t="n">
        <f aca="false">1.013*10^5*50*10^(-6)*(V10*10^(-6))/(8.3145*(273.15+15))/3*12.011*10^6</f>
        <v>0.000114504583514964</v>
      </c>
      <c r="AM10" s="71" t="n">
        <f aca="false">1.013*10^5*50*10^(-6)*(W10*10^(-6))/(8.3145*(273.15+15))/3*12.011*10^6</f>
        <v>7.33991305691715E-005</v>
      </c>
      <c r="AN10" s="71" t="n">
        <f aca="false">1.013*10^5*50*10^(-6)*(X10*10^(-6))/(8.3145*(273.15+15))/3*12.011*10^6</f>
        <v>4.32511696223418E-005</v>
      </c>
      <c r="AO10" s="71" t="n">
        <f aca="false">1.013*10^5*50*10^(-6)*(Y10*10^(-6))/(8.3145*(273.15+15))/3*12.011*10^6</f>
        <v>3.52078120962665E-005</v>
      </c>
      <c r="AP10" s="71" t="n">
        <f aca="false">1.013*10^5*50*10^(-6)*(Z10*10^(-6))/(8.3145*(273.15+15))/3*12.011*10^6</f>
        <v>2.13601369979797E-005</v>
      </c>
      <c r="AZ10" s="30" t="n">
        <v>7</v>
      </c>
      <c r="BA10" s="0" t="n">
        <f aca="false">C10-B10</f>
        <v>84.2655554525538</v>
      </c>
      <c r="BB10" s="0" t="n">
        <f aca="false">('7-24-13 Final'!S25-'7-24-13 Initial'!S25)*60</f>
        <v>117.000000000003</v>
      </c>
      <c r="BC10" s="0" t="n">
        <f aca="false">BD10/60</f>
        <v>0.0120036403778564</v>
      </c>
      <c r="BD10" s="0" t="n">
        <f aca="false">BA10/BB10</f>
        <v>0.720218422671383</v>
      </c>
      <c r="BE10" s="0" t="n">
        <f aca="false">BD10/3</f>
        <v>0.240072807557128</v>
      </c>
      <c r="BF10" s="65" t="n">
        <f aca="false">D10-B10</f>
        <v>5653.43811040864</v>
      </c>
      <c r="BG10" s="0" t="n">
        <f aca="false">('7-29-13 Final #2'!S25-'7-24-13 Initial'!S25)*60</f>
        <v>6965</v>
      </c>
      <c r="BH10" s="0" t="n">
        <f aca="false">BI10/60</f>
        <v>0.0135282079693913</v>
      </c>
      <c r="BI10" s="0" t="n">
        <f aca="false">BF10/BG10</f>
        <v>0.811692478163479</v>
      </c>
      <c r="BJ10" s="0" t="n">
        <f aca="false">BI10/3</f>
        <v>0.270564159387826</v>
      </c>
      <c r="BK10" s="65" t="n">
        <f aca="false">G10-F10</f>
        <v>1436.04697897444</v>
      </c>
      <c r="BL10" s="0" t="n">
        <f aca="false">60*('8-1-13 Final #1'!S25-'7-30-13 Initial + cap'!S25)</f>
        <v>2760</v>
      </c>
      <c r="BM10" s="0" t="n">
        <f aca="false">BN10/60</f>
        <v>0.00867178127400025</v>
      </c>
      <c r="BN10" s="0" t="n">
        <f aca="false">BK10/BL10</f>
        <v>0.520306876440015</v>
      </c>
      <c r="BO10" s="0" t="n">
        <f aca="false">BN10/3</f>
        <v>0.173435625480005</v>
      </c>
      <c r="BP10" s="65" t="n">
        <f aca="false">H10-F10</f>
        <v>2660.02702987584</v>
      </c>
      <c r="BQ10" s="0" t="n">
        <f aca="false">('8-5-13 final 1'!S25-'7-30-13 Initial + cap'!S25)*60</f>
        <v>8676</v>
      </c>
      <c r="BR10" s="0" t="n">
        <f aca="false">BS10/60</f>
        <v>0.00510993359050991</v>
      </c>
      <c r="BS10" s="0" t="n">
        <f aca="false">BP10/BQ10</f>
        <v>0.306596015430595</v>
      </c>
      <c r="BT10" s="0" t="n">
        <f aca="false">BS10/3</f>
        <v>0.102198671810198</v>
      </c>
      <c r="BU10" s="65" t="n">
        <f aca="false">'8-8-13 Final'!U25-'8-5-13 initial'!U25</f>
        <v>1043.73853075164</v>
      </c>
      <c r="BV10" s="0" t="n">
        <f aca="false">('8-8-13 Final'!S25-'8-5-13 initial'!S25)*60</f>
        <v>4182</v>
      </c>
      <c r="BW10" s="0" t="n">
        <f aca="false">BX10/60</f>
        <v>0.00415964662343234</v>
      </c>
      <c r="BX10" s="0" t="n">
        <f aca="false">BU10/BV10</f>
        <v>0.24957879740594</v>
      </c>
      <c r="BY10" s="0" t="n">
        <f aca="false">BX10/3</f>
        <v>0.0831929324686468</v>
      </c>
      <c r="BZ10" s="65" t="n">
        <v>1718.27238695531</v>
      </c>
      <c r="CA10" s="0" t="n">
        <v>11348</v>
      </c>
      <c r="CB10" s="0" t="n">
        <f aca="false">CC10/60</f>
        <v>0.00252360531511471</v>
      </c>
      <c r="CC10" s="0" t="n">
        <v>0.151416318906883</v>
      </c>
      <c r="CD10" s="0" t="n">
        <v>0.0504721063022943</v>
      </c>
    </row>
    <row r="11" customFormat="false" ht="15" hidden="false" customHeight="false" outlineLevel="0" collapsed="false">
      <c r="A11" s="28" t="n">
        <v>8</v>
      </c>
      <c r="B11" s="0" t="n">
        <v>858.580447331585</v>
      </c>
      <c r="C11" s="0" t="n">
        <v>994.718154487327</v>
      </c>
      <c r="D11" s="0" t="n">
        <v>6285.52179506558</v>
      </c>
      <c r="F11" s="0" t="n">
        <v>698.743257112302</v>
      </c>
      <c r="G11" s="0" t="n">
        <v>1755.31273331643</v>
      </c>
      <c r="H11" s="0" t="n">
        <v>1926.57254103456</v>
      </c>
      <c r="I11" s="0" t="n">
        <v>600.39164959591</v>
      </c>
      <c r="J11" s="0" t="n">
        <v>2464.49090826066</v>
      </c>
      <c r="K11" s="0" t="n">
        <v>2529.12283523496</v>
      </c>
      <c r="M11" s="0" t="n">
        <f aca="false">C11-B11</f>
        <v>136.137707155742</v>
      </c>
      <c r="N11" s="0" t="n">
        <f aca="false">D11-B11</f>
        <v>5426.94134773399</v>
      </c>
      <c r="O11" s="0" t="n">
        <f aca="false">(G11-F11)+N11</f>
        <v>6483.51082393812</v>
      </c>
      <c r="P11" s="0" t="n">
        <f aca="false">(H11-F11)+N11</f>
        <v>6654.77063165625</v>
      </c>
      <c r="Q11" s="0" t="n">
        <f aca="false">(J11-I11)+P11</f>
        <v>8518.86989032101</v>
      </c>
      <c r="R11" s="0" t="n">
        <f aca="false">(K11-J11)+Q11</f>
        <v>8583.5018172953</v>
      </c>
      <c r="U11" s="0" t="n">
        <v>0.0195600153959393</v>
      </c>
      <c r="V11" s="0" t="n">
        <v>0.0129862200232926</v>
      </c>
      <c r="W11" s="0" t="n">
        <v>0.00638025046016984</v>
      </c>
      <c r="X11" s="0" t="n">
        <v>0.00235839822504371</v>
      </c>
      <c r="Y11" s="0" t="n">
        <v>0.00743083496238839</v>
      </c>
      <c r="Z11" s="0" t="n">
        <v>0.00283270353900695</v>
      </c>
      <c r="AC11" s="71" t="n">
        <f aca="false">1.013*10^5*50*10^(-6)*(M11*10^(-6))/(8.3145*(273.15+15))/3*12.011*10^6</f>
        <v>1.15228798180959</v>
      </c>
      <c r="AD11" s="71" t="n">
        <f aca="false">1.013*10^5*50*10^(-6)*(N11*10^(-6))/(8.3145*(273.15+15))/3*12.011*10^6</f>
        <v>45.9343661916203</v>
      </c>
      <c r="AE11" s="71" t="n">
        <f aca="false">1.013*10^5*50*10^(-6)*(O11*10^(-6))/(8.3145*(273.15+15))/3*12.011*10^6</f>
        <v>54.8773132620016</v>
      </c>
      <c r="AF11" s="71" t="n">
        <f aca="false">1.013*10^5*50*10^(-6)*(P11*10^(-6))/(8.3145*(273.15+15))/3*12.011*10^6</f>
        <v>56.3268794573163</v>
      </c>
      <c r="AG11" s="71" t="n">
        <f aca="false">1.013*10^5*50*10^(-6)*(Q11*10^(-6))/(8.3145*(273.15+15))/3*12.011*10^6</f>
        <v>72.1048679186782</v>
      </c>
      <c r="AH11" s="71" t="n">
        <f aca="false">1.013*10^5*50*10^(-6)*(R11*10^(-6))/(8.3145*(273.15+15))/3*12.011*10^6</f>
        <v>72.6519212975667</v>
      </c>
      <c r="AK11" s="71" t="n">
        <f aca="false">1.013*10^5*50*10^(-6)*(U11*10^(-6))/(8.3145*(273.15+15))/3*12.011*10^6</f>
        <v>0.000165558618076085</v>
      </c>
      <c r="AL11" s="71" t="n">
        <f aca="false">1.013*10^5*50*10^(-6)*(V11*10^(-6))/(8.3145*(273.15+15))/3*12.011*10^6</f>
        <v>0.000109917124172339</v>
      </c>
      <c r="AM11" s="71" t="n">
        <f aca="false">1.013*10^5*50*10^(-6)*(W11*10^(-6))/(8.3145*(273.15+15))/3*12.011*10^6</f>
        <v>5.40033035651043E-005</v>
      </c>
      <c r="AN11" s="71" t="n">
        <f aca="false">1.013*10^5*50*10^(-6)*(X11*10^(-6))/(8.3145*(273.15+15))/3*12.011*10^6</f>
        <v>1.99618018241636E-005</v>
      </c>
      <c r="AO11" s="71" t="n">
        <f aca="false">1.013*10^5*50*10^(-6)*(Y11*10^(-6))/(8.3145*(273.15+15))/3*12.011*10^6</f>
        <v>6.28955930055085E-005</v>
      </c>
      <c r="AP11" s="71" t="n">
        <f aca="false">1.013*10^5*50*10^(-6)*(Z11*10^(-6))/(8.3145*(273.15+15))/3*12.011*10^6</f>
        <v>2.39763862064539E-005</v>
      </c>
      <c r="AZ11" s="28" t="n">
        <v>8</v>
      </c>
      <c r="BA11" s="0" t="n">
        <f aca="false">C11-B11</f>
        <v>136.137707155742</v>
      </c>
      <c r="BB11" s="0" t="n">
        <f aca="false">('7-24-13 Final'!S26-'7-24-13 Initial'!S26)*60</f>
        <v>116.000000000004</v>
      </c>
      <c r="BC11" s="0" t="n">
        <f aca="false">BD11/60</f>
        <v>0.0195600153959393</v>
      </c>
      <c r="BD11" s="0" t="n">
        <f aca="false">BA11/BB11</f>
        <v>1.17360092375636</v>
      </c>
      <c r="BE11" s="0" t="n">
        <f aca="false">BD11/3</f>
        <v>0.391200307918787</v>
      </c>
      <c r="BF11" s="65" t="n">
        <f aca="false">D11-B11</f>
        <v>5426.94134773399</v>
      </c>
      <c r="BG11" s="0" t="n">
        <f aca="false">('7-29-13 Final #2'!S26-'7-24-13 Initial'!S26)*60</f>
        <v>6965</v>
      </c>
      <c r="BH11" s="0" t="n">
        <f aca="false">BI11/60</f>
        <v>0.0129862200232926</v>
      </c>
      <c r="BI11" s="0" t="n">
        <f aca="false">BF11/BG11</f>
        <v>0.779173201397558</v>
      </c>
      <c r="BJ11" s="0" t="n">
        <f aca="false">BI11/3</f>
        <v>0.259724400465853</v>
      </c>
      <c r="BK11" s="65" t="n">
        <f aca="false">G11-F11</f>
        <v>1056.56947620413</v>
      </c>
      <c r="BL11" s="0" t="n">
        <f aca="false">60*('8-1-13 Final #1'!S26-'7-30-13 Initial + cap'!S26)</f>
        <v>2760</v>
      </c>
      <c r="BM11" s="0" t="n">
        <f aca="false">BN11/60</f>
        <v>0.00638025046016984</v>
      </c>
      <c r="BN11" s="0" t="n">
        <f aca="false">BK11/BL11</f>
        <v>0.382815027610191</v>
      </c>
      <c r="BO11" s="0" t="n">
        <f aca="false">BN11/3</f>
        <v>0.127605009203397</v>
      </c>
      <c r="BP11" s="65" t="n">
        <f aca="false">H11-F11</f>
        <v>1227.82928392226</v>
      </c>
      <c r="BQ11" s="0" t="n">
        <f aca="false">('8-5-13 final 1'!S26-'7-30-13 Initial + cap'!S26)*60</f>
        <v>8677</v>
      </c>
      <c r="BR11" s="0" t="n">
        <f aca="false">BS11/60</f>
        <v>0.00235839822504371</v>
      </c>
      <c r="BS11" s="0" t="n">
        <f aca="false">BP11/BQ11</f>
        <v>0.141503893502623</v>
      </c>
      <c r="BT11" s="0" t="n">
        <f aca="false">BS11/3</f>
        <v>0.0471679645008743</v>
      </c>
      <c r="BU11" s="65" t="n">
        <f aca="false">'8-8-13 Final'!U26-'8-5-13 initial'!U26</f>
        <v>1864.09925866475</v>
      </c>
      <c r="BV11" s="0" t="n">
        <f aca="false">('8-8-13 Final'!S26-'8-5-13 initial'!S26)*60</f>
        <v>4181</v>
      </c>
      <c r="BW11" s="0" t="n">
        <f aca="false">BX11/60</f>
        <v>0.00743083496238839</v>
      </c>
      <c r="BX11" s="0" t="n">
        <f aca="false">BU11/BV11</f>
        <v>0.445850097743303</v>
      </c>
      <c r="BY11" s="0" t="n">
        <f aca="false">BX11/3</f>
        <v>0.148616699247768</v>
      </c>
      <c r="BZ11" s="65" t="n">
        <v>1928.73118563905</v>
      </c>
      <c r="CA11" s="0" t="n">
        <v>11348</v>
      </c>
      <c r="CB11" s="0" t="n">
        <f aca="false">CC11/60</f>
        <v>0.00283270353900695</v>
      </c>
      <c r="CC11" s="0" t="n">
        <v>0.169962212340417</v>
      </c>
      <c r="CD11" s="0" t="n">
        <v>0.056654070780139</v>
      </c>
    </row>
    <row r="12" customFormat="false" ht="15" hidden="false" customHeight="false" outlineLevel="0" collapsed="false">
      <c r="A12" s="0" t="n">
        <v>9</v>
      </c>
      <c r="B12" s="0" t="n">
        <v>860.49876464722</v>
      </c>
      <c r="C12" s="0" t="n">
        <v>1032.93729137836</v>
      </c>
      <c r="D12" s="0" t="n">
        <v>7340.1389679598</v>
      </c>
      <c r="F12" s="0" t="n">
        <v>758.234421292484</v>
      </c>
      <c r="G12" s="0" t="n">
        <v>1516.64896554146</v>
      </c>
      <c r="H12" s="0" t="n">
        <v>3599.46954699818</v>
      </c>
      <c r="I12" s="0" t="n">
        <v>1242.56120336393</v>
      </c>
      <c r="J12" s="0" t="n">
        <v>3056.32865553891</v>
      </c>
      <c r="K12" s="0" t="n">
        <v>3301.12987937889</v>
      </c>
      <c r="M12" s="0" t="n">
        <f aca="false">C12-B12</f>
        <v>172.438526731138</v>
      </c>
      <c r="N12" s="0" t="n">
        <f aca="false">D12-B12</f>
        <v>6479.64020331258</v>
      </c>
      <c r="O12" s="0" t="n">
        <f aca="false">(G12-F12)+N12</f>
        <v>7238.05474756155</v>
      </c>
      <c r="P12" s="0" t="n">
        <f aca="false">(H12-F12)+N12</f>
        <v>9320.87532901828</v>
      </c>
      <c r="Q12" s="0" t="n">
        <f aca="false">(J12-I12)+P12</f>
        <v>11134.6427811933</v>
      </c>
      <c r="R12" s="0" t="n">
        <f aca="false">(K12-J12)+Q12</f>
        <v>11379.4440050332</v>
      </c>
      <c r="U12" s="0" t="n">
        <v>0.0247756503924042</v>
      </c>
      <c r="V12" s="0" t="n">
        <v>0.0155052409746652</v>
      </c>
      <c r="W12" s="0" t="n">
        <v>0.00457979797251795</v>
      </c>
      <c r="X12" s="0" t="n">
        <v>0.00545677791677364</v>
      </c>
      <c r="Y12" s="0" t="n">
        <v>0.00723192764025113</v>
      </c>
      <c r="Z12" s="0" t="n">
        <v>0.00302339424864141</v>
      </c>
      <c r="AC12" s="71" t="n">
        <f aca="false">1.013*10^5*50*10^(-6)*(M12*10^(-6))/(8.3145*(273.15+15))/3*12.011*10^6</f>
        <v>1.45954303259956</v>
      </c>
      <c r="AD12" s="71" t="n">
        <f aca="false">1.013*10^5*50*10^(-6)*(N12*10^(-6))/(8.3145*(273.15+15))/3*12.011*10^6</f>
        <v>54.8445518050758</v>
      </c>
      <c r="AE12" s="71" t="n">
        <f aca="false">1.013*10^5*50*10^(-6)*(O12*10^(-6))/(8.3145*(273.15+15))/3*12.011*10^6</f>
        <v>61.26387517129</v>
      </c>
      <c r="AF12" s="71" t="n">
        <f aca="false">1.013*10^5*50*10^(-6)*(P12*10^(-6))/(8.3145*(273.15+15))/3*12.011*10^6</f>
        <v>78.8931505162364</v>
      </c>
      <c r="AG12" s="71" t="n">
        <f aca="false">1.013*10^5*50*10^(-6)*(Q12*10^(-6))/(8.3145*(273.15+15))/3*12.011*10^6</f>
        <v>94.2451237542437</v>
      </c>
      <c r="AH12" s="71" t="n">
        <f aca="false">1.013*10^5*50*10^(-6)*(R12*10^(-6))/(8.3145*(273.15+15))/3*12.011*10^6</f>
        <v>96.3171544506355</v>
      </c>
      <c r="AK12" s="71" t="n">
        <f aca="false">1.013*10^5*50*10^(-6)*(U12*10^(-6))/(8.3145*(273.15+15))/3*12.011*10^6</f>
        <v>0.000209704458706827</v>
      </c>
      <c r="AL12" s="71" t="n">
        <f aca="false">1.013*10^5*50*10^(-6)*(V12*10^(-6))/(8.3145*(273.15+15))/3*12.011*10^6</f>
        <v>0.000131238458495037</v>
      </c>
      <c r="AM12" s="71" t="n">
        <f aca="false">1.013*10^5*50*10^(-6)*(W12*10^(-6))/(8.3145*(273.15+15))/3*12.011*10^6</f>
        <v>3.87640299892165E-005</v>
      </c>
      <c r="AN12" s="71" t="n">
        <f aca="false">1.013*10^5*50*10^(-6)*(X12*10^(-6))/(8.3145*(273.15+15))/3*12.011*10^6</f>
        <v>4.61869069508347E-005</v>
      </c>
      <c r="AO12" s="71" t="n">
        <f aca="false">1.013*10^5*50*10^(-6)*(Y12*10^(-6))/(8.3145*(273.15+15))/3*12.011*10^6</f>
        <v>6.12120145056114E-005</v>
      </c>
      <c r="AP12" s="71" t="n">
        <f aca="false">1.013*10^5*50*10^(-6)*(Z12*10^(-6))/(8.3145*(273.15+15))/3*12.011*10^6</f>
        <v>2.55904181858757E-005</v>
      </c>
      <c r="AZ12" s="0" t="n">
        <v>9</v>
      </c>
      <c r="BA12" s="0" t="n">
        <f aca="false">C12-B12</f>
        <v>172.438526731138</v>
      </c>
      <c r="BB12" s="0" t="n">
        <f aca="false">('7-24-13 Final'!S27-'7-24-13 Initial'!S27)*60</f>
        <v>116.000000000004</v>
      </c>
      <c r="BC12" s="0" t="n">
        <f aca="false">BD12/60</f>
        <v>0.0247756503924042</v>
      </c>
      <c r="BD12" s="0" t="n">
        <f aca="false">BA12/BB12</f>
        <v>1.48653902354425</v>
      </c>
      <c r="BE12" s="0" t="n">
        <f aca="false">BD12/3</f>
        <v>0.495513007848084</v>
      </c>
      <c r="BF12" s="65" t="n">
        <f aca="false">D12-B12</f>
        <v>6479.64020331258</v>
      </c>
      <c r="BG12" s="0" t="n">
        <f aca="false">('7-29-13 Final #2'!S27-'7-24-13 Initial'!S27)*60</f>
        <v>6965</v>
      </c>
      <c r="BH12" s="0" t="n">
        <f aca="false">BI12/60</f>
        <v>0.0155052409746652</v>
      </c>
      <c r="BI12" s="0" t="n">
        <f aca="false">BF12/BG12</f>
        <v>0.930314458479911</v>
      </c>
      <c r="BJ12" s="0" t="n">
        <f aca="false">BI12/3</f>
        <v>0.310104819493303</v>
      </c>
      <c r="BK12" s="65" t="n">
        <f aca="false">G12-F12</f>
        <v>758.414544248972</v>
      </c>
      <c r="BL12" s="0" t="n">
        <f aca="false">60*('8-1-13 Final #1'!S27-'7-30-13 Initial + cap'!S27)</f>
        <v>2760</v>
      </c>
      <c r="BM12" s="0" t="n">
        <f aca="false">BN12/60</f>
        <v>0.00457979797251795</v>
      </c>
      <c r="BN12" s="0" t="n">
        <f aca="false">BK12/BL12</f>
        <v>0.274787878351077</v>
      </c>
      <c r="BO12" s="0" t="n">
        <f aca="false">BN12/3</f>
        <v>0.0915959594503589</v>
      </c>
      <c r="BP12" s="65" t="n">
        <f aca="false">H12-F12</f>
        <v>2841.2351257057</v>
      </c>
      <c r="BQ12" s="0" t="n">
        <f aca="false">('8-5-13 final 1'!S27-'7-30-13 Initial + cap'!S27)*60</f>
        <v>8678</v>
      </c>
      <c r="BR12" s="0" t="n">
        <f aca="false">BS12/60</f>
        <v>0.00545677791677364</v>
      </c>
      <c r="BS12" s="0" t="n">
        <f aca="false">BP12/BQ12</f>
        <v>0.327406675006418</v>
      </c>
      <c r="BT12" s="0" t="n">
        <f aca="false">BS12/3</f>
        <v>0.109135558335473</v>
      </c>
      <c r="BU12" s="65" t="n">
        <f aca="false">'8-8-13 Final'!U27-'8-5-13 initial'!U27</f>
        <v>1813.76745217498</v>
      </c>
      <c r="BV12" s="0" t="n">
        <f aca="false">('8-8-13 Final'!S27-'8-5-13 initial'!S27)*60</f>
        <v>4180</v>
      </c>
      <c r="BW12" s="0" t="n">
        <f aca="false">BX12/60</f>
        <v>0.00723192764025113</v>
      </c>
      <c r="BX12" s="0" t="n">
        <f aca="false">BU12/BV12</f>
        <v>0.433915658415068</v>
      </c>
      <c r="BY12" s="0" t="n">
        <f aca="false">BX12/3</f>
        <v>0.144638552805023</v>
      </c>
      <c r="BZ12" s="65" t="n">
        <v>2058.56867601496</v>
      </c>
      <c r="CA12" s="0" t="n">
        <v>11348</v>
      </c>
      <c r="CB12" s="0" t="n">
        <f aca="false">CC12/60</f>
        <v>0.00302339424864141</v>
      </c>
      <c r="CC12" s="0" t="n">
        <v>0.181403654918484</v>
      </c>
      <c r="CD12" s="0" t="n">
        <v>0.0604678849728281</v>
      </c>
    </row>
    <row r="13" customFormat="false" ht="15" hidden="false" customHeight="false" outlineLevel="0" collapsed="false">
      <c r="A13" s="0" t="n">
        <v>10</v>
      </c>
      <c r="B13" s="0" t="n">
        <v>993.028661413782</v>
      </c>
      <c r="C13" s="0" t="n">
        <v>1116.6353246805</v>
      </c>
      <c r="D13" s="0" t="n">
        <v>7949.33263531318</v>
      </c>
      <c r="F13" s="0" t="n">
        <v>1189.04218416746</v>
      </c>
      <c r="G13" s="0" t="n">
        <v>4032.17096898969</v>
      </c>
      <c r="H13" s="0" t="n">
        <v>4109.86451350157</v>
      </c>
      <c r="I13" s="0" t="n">
        <v>835.730232568058</v>
      </c>
      <c r="J13" s="0" t="n">
        <v>2731.54991610614</v>
      </c>
      <c r="K13" s="0" t="n">
        <v>3480.43916252064</v>
      </c>
      <c r="M13" s="0" t="n">
        <f aca="false">C13-B13</f>
        <v>123.606663266719</v>
      </c>
      <c r="N13" s="0" t="n">
        <f aca="false">D13-B13</f>
        <v>6956.3039738994</v>
      </c>
      <c r="O13" s="0" t="n">
        <f aca="false">(G13-F13)+N13</f>
        <v>9799.43275872162</v>
      </c>
      <c r="P13" s="0" t="n">
        <f aca="false">(H13-F13)+N13</f>
        <v>9877.1263032335</v>
      </c>
      <c r="Q13" s="0" t="n">
        <f aca="false">(J13-I13)+P13</f>
        <v>11772.9459867716</v>
      </c>
      <c r="R13" s="0" t="n">
        <f aca="false">(K13-J13)+Q13</f>
        <v>12521.8352331861</v>
      </c>
      <c r="U13" s="0" t="n">
        <v>0.0177595780555625</v>
      </c>
      <c r="V13" s="0" t="n">
        <v>0.0166458577982757</v>
      </c>
      <c r="W13" s="0" t="n">
        <v>0.0171686520822598</v>
      </c>
      <c r="X13" s="0" t="n">
        <v>0.00560833780594106</v>
      </c>
      <c r="Y13" s="0" t="n">
        <v>0.00756270816793553</v>
      </c>
      <c r="Z13" s="0" t="n">
        <v>0.00388493585103793</v>
      </c>
      <c r="AC13" s="71" t="n">
        <f aca="false">1.013*10^5*50*10^(-6)*(M13*10^(-6))/(8.3145*(273.15+15))/3*12.011*10^6</f>
        <v>1.04622353005317</v>
      </c>
      <c r="AD13" s="71" t="n">
        <f aca="false">1.013*10^5*50*10^(-6)*(N13*10^(-6))/(8.3145*(273.15+15))/3*12.011*10^6</f>
        <v>58.8790984834835</v>
      </c>
      <c r="AE13" s="71" t="n">
        <f aca="false">1.013*10^5*50*10^(-6)*(O13*10^(-6))/(8.3145*(273.15+15))/3*12.011*10^6</f>
        <v>82.9437253817437</v>
      </c>
      <c r="AF13" s="71" t="n">
        <f aca="false">1.013*10^5*50*10^(-6)*(P13*10^(-6))/(8.3145*(273.15+15))/3*12.011*10^6</f>
        <v>83.6013340595718</v>
      </c>
      <c r="AG13" s="71" t="n">
        <f aca="false">1.013*10^5*50*10^(-6)*(Q13*10^(-6))/(8.3145*(273.15+15))/3*12.011*10^6</f>
        <v>99.6478084909347</v>
      </c>
      <c r="AH13" s="71" t="n">
        <f aca="false">1.013*10^5*50*10^(-6)*(R13*10^(-6))/(8.3145*(273.15+15))/3*12.011*10^6</f>
        <v>105.986508446875</v>
      </c>
      <c r="AK13" s="71" t="n">
        <f aca="false">1.013*10^5*50*10^(-6)*(U13*10^(-6))/(8.3145*(273.15+15))/3*12.011*10^6</f>
        <v>0.000150319472708784</v>
      </c>
      <c r="AL13" s="71" t="n">
        <f aca="false">1.013*10^5*50*10^(-6)*(V13*10^(-6))/(8.3145*(273.15+15))/3*12.011*10^6</f>
        <v>0.000140892793691035</v>
      </c>
      <c r="AM13" s="71" t="n">
        <f aca="false">1.013*10^5*50*10^(-6)*(W13*10^(-6))/(8.3145*(273.15+15))/3*12.011*10^6</f>
        <v>0.00014531779527935</v>
      </c>
      <c r="AN13" s="71" t="n">
        <f aca="false">1.013*10^5*50*10^(-6)*(X13*10^(-6))/(8.3145*(273.15+15))/3*12.011*10^6</f>
        <v>4.74697303688332E-005</v>
      </c>
      <c r="AO13" s="71" t="n">
        <f aca="false">1.013*10^5*50*10^(-6)*(Y13*10^(-6))/(8.3145*(273.15+15))/3*12.011*10^6</f>
        <v>6.40117856684335E-005</v>
      </c>
      <c r="AP13" s="71" t="n">
        <f aca="false">1.013*10^5*50*10^(-6)*(Z13*10^(-6))/(8.3145*(273.15+15))/3*12.011*10^6</f>
        <v>3.28826229321683E-005</v>
      </c>
      <c r="AZ13" s="0" t="n">
        <v>10</v>
      </c>
      <c r="BA13" s="0" t="n">
        <f aca="false">C13-B13</f>
        <v>123.606663266719</v>
      </c>
      <c r="BB13" s="0" t="n">
        <f aca="false">('7-24-13 Final'!S28-'7-24-13 Initial'!S28)*60</f>
        <v>116.000000000004</v>
      </c>
      <c r="BC13" s="0" t="n">
        <f aca="false">BD13/60</f>
        <v>0.0177595780555625</v>
      </c>
      <c r="BD13" s="0" t="n">
        <f aca="false">BA13/BB13</f>
        <v>1.06557468333375</v>
      </c>
      <c r="BE13" s="0" t="n">
        <f aca="false">BD13/3</f>
        <v>0.35519156111125</v>
      </c>
      <c r="BF13" s="65" t="n">
        <f aca="false">D13-B13</f>
        <v>6956.3039738994</v>
      </c>
      <c r="BG13" s="0" t="n">
        <f aca="false">('7-29-13 Final #2'!S28-'7-24-13 Initial'!S28)*60</f>
        <v>6965</v>
      </c>
      <c r="BH13" s="0" t="n">
        <f aca="false">BI13/60</f>
        <v>0.0166458577982757</v>
      </c>
      <c r="BI13" s="0" t="n">
        <f aca="false">BF13/BG13</f>
        <v>0.998751467896539</v>
      </c>
      <c r="BJ13" s="0" t="n">
        <f aca="false">BI13/3</f>
        <v>0.332917155965513</v>
      </c>
      <c r="BK13" s="65" t="n">
        <f aca="false">G13-F13</f>
        <v>2843.12878482223</v>
      </c>
      <c r="BL13" s="0" t="n">
        <f aca="false">60*('8-1-13 Final #1'!S28-'7-30-13 Initial + cap'!S28)</f>
        <v>2760</v>
      </c>
      <c r="BM13" s="0" t="n">
        <f aca="false">BN13/60</f>
        <v>0.0171686520822598</v>
      </c>
      <c r="BN13" s="0" t="n">
        <f aca="false">BK13/BL13</f>
        <v>1.03011912493559</v>
      </c>
      <c r="BO13" s="0" t="n">
        <f aca="false">BN13/3</f>
        <v>0.343373041645196</v>
      </c>
      <c r="BP13" s="65" t="n">
        <f aca="false">H13-F13</f>
        <v>2920.8223293341</v>
      </c>
      <c r="BQ13" s="0" t="n">
        <f aca="false">('8-5-13 final 1'!S28-'7-30-13 Initial + cap'!S28)*60</f>
        <v>8680</v>
      </c>
      <c r="BR13" s="0" t="n">
        <f aca="false">BS13/60</f>
        <v>0.00560833780594106</v>
      </c>
      <c r="BS13" s="0" t="n">
        <f aca="false">BP13/BQ13</f>
        <v>0.336500268356464</v>
      </c>
      <c r="BT13" s="0" t="n">
        <f aca="false">BS13/3</f>
        <v>0.112166756118821</v>
      </c>
      <c r="BU13" s="65" t="n">
        <f aca="false">'8-8-13 Final'!U28-'8-5-13 initial'!U28</f>
        <v>1895.81968353808</v>
      </c>
      <c r="BV13" s="0" t="n">
        <f aca="false">('8-8-13 Final'!S28-'8-5-13 initial'!S28)*60</f>
        <v>4178</v>
      </c>
      <c r="BW13" s="0" t="n">
        <f aca="false">BX13/60</f>
        <v>0.00756270816793553</v>
      </c>
      <c r="BX13" s="0" t="n">
        <f aca="false">BU13/BV13</f>
        <v>0.453762490076132</v>
      </c>
      <c r="BY13" s="0" t="n">
        <f aca="false">BX13/3</f>
        <v>0.151254163358711</v>
      </c>
      <c r="BZ13" s="65" t="n">
        <v>2644.70892995258</v>
      </c>
      <c r="CA13" s="0" t="n">
        <v>11346</v>
      </c>
      <c r="CB13" s="0" t="n">
        <f aca="false">CC13/60</f>
        <v>0.00388493585103793</v>
      </c>
      <c r="CC13" s="0" t="n">
        <v>0.233096151062276</v>
      </c>
      <c r="CD13" s="0" t="n">
        <v>0.0776987170207586</v>
      </c>
    </row>
    <row r="14" customFormat="false" ht="15" hidden="false" customHeight="false" outlineLevel="0" collapsed="false">
      <c r="A14" s="0" t="n">
        <v>12</v>
      </c>
      <c r="B14" s="0" t="n">
        <v>967.004311563404</v>
      </c>
      <c r="C14" s="0" t="n">
        <v>1020.19657943631</v>
      </c>
      <c r="D14" s="0" t="n">
        <v>3126.45859279838</v>
      </c>
      <c r="F14" s="0" t="n">
        <v>722.975871417477</v>
      </c>
      <c r="G14" s="0" t="n">
        <v>2062.29374051731</v>
      </c>
      <c r="H14" s="0" t="n">
        <v>3633.63133995586</v>
      </c>
      <c r="I14" s="0" t="n">
        <v>864.081098674001</v>
      </c>
      <c r="J14" s="0" t="n">
        <v>2391.82596045964</v>
      </c>
      <c r="K14" s="0" t="n">
        <v>2775.7147485081</v>
      </c>
      <c r="M14" s="0" t="n">
        <f aca="false">C14-B14</f>
        <v>53.1922678729097</v>
      </c>
      <c r="N14" s="0" t="n">
        <f aca="false">D14-B14</f>
        <v>2159.45428123497</v>
      </c>
      <c r="O14" s="0" t="n">
        <f aca="false">(G14-F14)+N14</f>
        <v>3498.77215033481</v>
      </c>
      <c r="P14" s="0" t="n">
        <f aca="false">(H14-F14)+N14</f>
        <v>5070.10974977336</v>
      </c>
      <c r="Q14" s="0" t="n">
        <f aca="false">(J14-I14)+P14</f>
        <v>6597.854611559</v>
      </c>
      <c r="R14" s="0" t="n">
        <f aca="false">(K14-J14)+Q14</f>
        <v>6981.74339960745</v>
      </c>
      <c r="U14" s="0" t="n">
        <v>0.00764256722311897</v>
      </c>
      <c r="V14" s="0" t="n">
        <v>0.0051644288545343</v>
      </c>
      <c r="W14" s="0" t="n">
        <v>0.00808766829166566</v>
      </c>
      <c r="X14" s="0" t="n">
        <v>0.00558688523271217</v>
      </c>
      <c r="Y14" s="0" t="n">
        <v>0.00609878188337581</v>
      </c>
      <c r="Z14" s="0" t="n">
        <v>0.00280957326548221</v>
      </c>
      <c r="AC14" s="71" t="n">
        <f aca="false">1.013*10^5*50*10^(-6)*(M14*10^(-6))/(8.3145*(273.15+15))/3*12.011*10^6</f>
        <v>0.450226555711204</v>
      </c>
      <c r="AD14" s="71" t="n">
        <f aca="false">1.013*10^5*50*10^(-6)*(N14*10^(-6))/(8.3145*(273.15+15))/3*12.011*10^6</f>
        <v>18.2779133534817</v>
      </c>
      <c r="AE14" s="71" t="n">
        <f aca="false">1.013*10^5*50*10^(-6)*(O14*10^(-6))/(8.3145*(273.15+15))/3*12.011*10^6</f>
        <v>29.6140810959063</v>
      </c>
      <c r="AF14" s="71" t="n">
        <f aca="false">1.013*10^5*50*10^(-6)*(P14*10^(-6))/(8.3145*(273.15+15))/3*12.011*10^6</f>
        <v>42.9140952435458</v>
      </c>
      <c r="AG14" s="71" t="n">
        <f aca="false">1.013*10^5*50*10^(-6)*(Q14*10^(-6))/(8.3145*(273.15+15))/3*12.011*10^6</f>
        <v>55.8451345587081</v>
      </c>
      <c r="AH14" s="71" t="n">
        <f aca="false">1.013*10^5*50*10^(-6)*(R14*10^(-6))/(8.3145*(273.15+15))/3*12.011*10^6</f>
        <v>59.0944212263147</v>
      </c>
      <c r="AK14" s="71" t="n">
        <f aca="false">1.013*10^5*50*10^(-6)*(U14*10^(-6))/(8.3145*(273.15+15))/3*12.011*10^6</f>
        <v>6.46877235217226E-005</v>
      </c>
      <c r="AL14" s="71" t="n">
        <f aca="false">1.013*10^5*50*10^(-6)*(V14*10^(-6))/(8.3145*(273.15+15))/3*12.011*10^6</f>
        <v>4.37124249138607E-005</v>
      </c>
      <c r="AM14" s="71" t="n">
        <f aca="false">1.013*10^5*50*10^(-6)*(W14*10^(-6))/(8.3145*(273.15+15))/3*12.011*10^6</f>
        <v>6.84551192175398E-005</v>
      </c>
      <c r="AN14" s="71" t="n">
        <f aca="false">1.013*10^5*50*10^(-6)*(X14*10^(-6))/(8.3145*(273.15+15))/3*12.011*10^6</f>
        <v>4.72881528850706E-005</v>
      </c>
      <c r="AO14" s="71" t="n">
        <f aca="false">1.013*10^5*50*10^(-6)*(Y14*10^(-6))/(8.3145*(273.15+15))/3*12.011*10^6</f>
        <v>5.16209154297895E-005</v>
      </c>
      <c r="AP14" s="71" t="n">
        <f aca="false">1.013*10^5*50*10^(-6)*(Z14*10^(-6))/(8.3145*(273.15+15))/3*12.011*10^6</f>
        <v>2.37806084402834E-005</v>
      </c>
      <c r="AZ14" s="0" t="n">
        <v>12</v>
      </c>
      <c r="BA14" s="0" t="n">
        <f aca="false">C14-B14</f>
        <v>53.1922678729097</v>
      </c>
      <c r="BB14" s="0" t="n">
        <f aca="false">('7-24-13 Final'!S29-'7-24-13 Initial'!S29)*60</f>
        <v>116.000000000004</v>
      </c>
      <c r="BC14" s="0" t="n">
        <f aca="false">BD14/60</f>
        <v>0.00764256722311897</v>
      </c>
      <c r="BD14" s="0" t="n">
        <f aca="false">BA14/BB14</f>
        <v>0.458554033387138</v>
      </c>
      <c r="BE14" s="0" t="n">
        <f aca="false">BD14/3</f>
        <v>0.152851344462379</v>
      </c>
      <c r="BF14" s="65" t="n">
        <f aca="false">D14-B14</f>
        <v>2159.45428123497</v>
      </c>
      <c r="BG14" s="0" t="n">
        <f aca="false">('7-29-13 Final #2'!S29-'7-24-13 Initial'!S29)*60</f>
        <v>6969.00000000001</v>
      </c>
      <c r="BH14" s="0" t="n">
        <f aca="false">BI14/60</f>
        <v>0.0051644288545343</v>
      </c>
      <c r="BI14" s="0" t="n">
        <f aca="false">BF14/BG14</f>
        <v>0.309865731272058</v>
      </c>
      <c r="BJ14" s="0" t="n">
        <f aca="false">BI14/3</f>
        <v>0.103288577090686</v>
      </c>
      <c r="BK14" s="65" t="n">
        <f aca="false">G14-F14</f>
        <v>1339.31786909983</v>
      </c>
      <c r="BL14" s="0" t="n">
        <f aca="false">60*('8-1-13 Final #1'!S29-'7-30-13 Initial + cap'!S29)</f>
        <v>2760</v>
      </c>
      <c r="BM14" s="0" t="n">
        <f aca="false">BN14/60</f>
        <v>0.00808766829166566</v>
      </c>
      <c r="BN14" s="0" t="n">
        <f aca="false">BK14/BL14</f>
        <v>0.48526009749994</v>
      </c>
      <c r="BO14" s="0" t="n">
        <f aca="false">BN14/3</f>
        <v>0.161753365833313</v>
      </c>
      <c r="BP14" s="65" t="n">
        <f aca="false">H14-F14</f>
        <v>2910.65546853838</v>
      </c>
      <c r="BQ14" s="0" t="n">
        <f aca="false">('8-5-13 final 1'!S29-'7-30-13 Initial + cap'!S29)*60</f>
        <v>8682.99999999999</v>
      </c>
      <c r="BR14" s="0" t="n">
        <f aca="false">BS14/60</f>
        <v>0.00558688523271217</v>
      </c>
      <c r="BS14" s="0" t="n">
        <f aca="false">BP14/BQ14</f>
        <v>0.33521311396273</v>
      </c>
      <c r="BT14" s="0" t="n">
        <f aca="false">BS14/3</f>
        <v>0.111737704654243</v>
      </c>
      <c r="BU14" s="65" t="n">
        <f aca="false">'8-8-13 Final'!U29-'8-5-13 initial'!U29</f>
        <v>1527.74486178564</v>
      </c>
      <c r="BV14" s="0" t="n">
        <f aca="false">('8-8-13 Final'!S29-'8-5-13 initial'!S29)*60</f>
        <v>4175</v>
      </c>
      <c r="BW14" s="0" t="n">
        <f aca="false">BX14/60</f>
        <v>0.00609878188337581</v>
      </c>
      <c r="BX14" s="0" t="n">
        <f aca="false">BU14/BV14</f>
        <v>0.365926913002549</v>
      </c>
      <c r="BY14" s="0" t="n">
        <f aca="false">BX14/3</f>
        <v>0.121975637667516</v>
      </c>
      <c r="BZ14" s="65" t="n">
        <v>1911.63364983409</v>
      </c>
      <c r="CA14" s="0" t="n">
        <v>11340</v>
      </c>
      <c r="CB14" s="0" t="n">
        <f aca="false">CC14/60</f>
        <v>0.00280957326548221</v>
      </c>
      <c r="CC14" s="0" t="n">
        <v>0.168574395928933</v>
      </c>
      <c r="CD14" s="0" t="n">
        <v>0.0561914653096442</v>
      </c>
    </row>
    <row r="15" customFormat="false" ht="15" hidden="false" customHeight="false" outlineLevel="0" collapsed="false">
      <c r="A15" s="27" t="n">
        <v>13</v>
      </c>
      <c r="B15" s="0" t="n">
        <v>836.972624876772</v>
      </c>
      <c r="C15" s="0" t="n">
        <v>984.010056680539</v>
      </c>
      <c r="D15" s="0" t="n">
        <v>2447.72834833011</v>
      </c>
      <c r="F15" s="0" t="n">
        <v>948.686800063477</v>
      </c>
      <c r="G15" s="0" t="n">
        <v>1758.53204955409</v>
      </c>
      <c r="H15" s="0" t="n">
        <v>3068.02477795063</v>
      </c>
      <c r="I15" s="0" t="n">
        <v>815.344620464463</v>
      </c>
      <c r="J15" s="0" t="n">
        <v>2391.98171437531</v>
      </c>
      <c r="K15" s="0" t="n">
        <v>3594.76587531666</v>
      </c>
      <c r="M15" s="0" t="n">
        <f aca="false">C15-B15</f>
        <v>147.037431803768</v>
      </c>
      <c r="N15" s="0" t="n">
        <f aca="false">D15-B15</f>
        <v>1610.75572345334</v>
      </c>
      <c r="O15" s="0" t="n">
        <f aca="false">(G15-F15)+N15</f>
        <v>2420.60097294396</v>
      </c>
      <c r="P15" s="0" t="n">
        <f aca="false">(H15-F15)+N15</f>
        <v>3730.0937013405</v>
      </c>
      <c r="Q15" s="0" t="n">
        <f aca="false">(J15-I15)+P15</f>
        <v>5306.73079525134</v>
      </c>
      <c r="R15" s="0" t="n">
        <f aca="false">(K15-J15)+Q15</f>
        <v>6509.51495619269</v>
      </c>
      <c r="U15" s="0" t="n">
        <v>0.0173803110879165</v>
      </c>
      <c r="V15" s="0" t="n">
        <v>0.00385329822365758</v>
      </c>
      <c r="W15" s="0" t="n">
        <v>0.00489036986407375</v>
      </c>
      <c r="X15" s="0" t="n">
        <v>0.00406751492762006</v>
      </c>
      <c r="Y15" s="0" t="n">
        <v>0.00629546835134502</v>
      </c>
      <c r="Z15" s="0" t="n">
        <v>0.00408462107229256</v>
      </c>
      <c r="AC15" s="71" t="n">
        <f aca="false">1.013*10^5*50*10^(-6)*(M15*10^(-6))/(8.3145*(273.15+15))/3*12.011*10^6</f>
        <v>1.24454472668473</v>
      </c>
      <c r="AD15" s="71" t="n">
        <f aca="false">1.013*10^5*50*10^(-6)*(N15*10^(-6))/(8.3145*(273.15+15))/3*12.011*10^6</f>
        <v>13.6336544851822</v>
      </c>
      <c r="AE15" s="71" t="n">
        <f aca="false">1.013*10^5*50*10^(-6)*(O15*10^(-6))/(8.3145*(273.15+15))/3*12.011*10^6</f>
        <v>20.4882943025405</v>
      </c>
      <c r="AF15" s="71" t="n">
        <f aca="false">1.013*10^5*50*10^(-6)*(P15*10^(-6))/(8.3145*(273.15+15))/3*12.011*10^6</f>
        <v>31.5720180167366</v>
      </c>
      <c r="AG15" s="71" t="n">
        <f aca="false">1.013*10^5*50*10^(-6)*(Q15*10^(-6))/(8.3145*(273.15+15))/3*12.011*10^6</f>
        <v>44.9168878029621</v>
      </c>
      <c r="AH15" s="71" t="n">
        <f aca="false">1.013*10^5*50*10^(-6)*(R15*10^(-6))/(8.3145*(273.15+15))/3*12.011*10^6</f>
        <v>55.0974157574847</v>
      </c>
      <c r="AK15" s="71" t="n">
        <f aca="false">1.013*10^5*50*10^(-6)*(U15*10^(-6))/(8.3145*(273.15+15))/3*12.011*10^6</f>
        <v>0.000147109305754702</v>
      </c>
      <c r="AL15" s="71" t="n">
        <f aca="false">1.013*10^5*50*10^(-6)*(V15*10^(-6))/(8.3145*(273.15+15))/3*12.011*10^6</f>
        <v>3.26148377713558E-005</v>
      </c>
      <c r="AM15" s="71" t="n">
        <f aca="false">1.013*10^5*50*10^(-6)*(W15*10^(-6))/(8.3145*(273.15+15))/3*12.011*10^6</f>
        <v>4.139275252028E-005</v>
      </c>
      <c r="AN15" s="71" t="n">
        <f aca="false">1.013*10^5*50*10^(-6)*(X15*10^(-6))/(8.3145*(273.15+15))/3*12.011*10^6</f>
        <v>3.44279969513943E-005</v>
      </c>
      <c r="AO15" s="71" t="n">
        <f aca="false">1.013*10^5*50*10^(-6)*(Y15*10^(-6))/(8.3145*(273.15+15))/3*12.011*10^6</f>
        <v>5.32856963193796E-005</v>
      </c>
      <c r="AP15" s="71" t="n">
        <f aca="false">1.013*10^5*50*10^(-6)*(Z15*10^(-6))/(8.3145*(273.15+15))/3*12.011*10^6</f>
        <v>3.45727856754961E-005</v>
      </c>
      <c r="AZ15" s="27" t="n">
        <v>13</v>
      </c>
      <c r="BA15" s="0" t="n">
        <f aca="false">C15-B15</f>
        <v>147.037431803768</v>
      </c>
      <c r="BB15" s="0" t="n">
        <f aca="false">('7-24-13 Final'!S30-'7-24-13 Initial'!S30)*60</f>
        <v>140.999999999995</v>
      </c>
      <c r="BC15" s="0" t="n">
        <f aca="false">BD15/60</f>
        <v>0.0173803110879165</v>
      </c>
      <c r="BD15" s="0" t="n">
        <f aca="false">BA15/BB15</f>
        <v>1.04281866527499</v>
      </c>
      <c r="BE15" s="0" t="n">
        <f aca="false">BD15/3</f>
        <v>0.34760622175833</v>
      </c>
      <c r="BF15" s="65" t="n">
        <f aca="false">D15-B15</f>
        <v>1610.75572345334</v>
      </c>
      <c r="BG15" s="0" t="n">
        <f aca="false">('7-29-13 Final #2'!S30-'7-24-13 Initial'!S30)*60</f>
        <v>6967</v>
      </c>
      <c r="BH15" s="0" t="n">
        <f aca="false">BI15/60</f>
        <v>0.00385329822365758</v>
      </c>
      <c r="BI15" s="0" t="n">
        <f aca="false">BF15/BG15</f>
        <v>0.231197893419455</v>
      </c>
      <c r="BJ15" s="0" t="n">
        <f aca="false">BI15/3</f>
        <v>0.0770659644731517</v>
      </c>
      <c r="BK15" s="65" t="n">
        <f aca="false">G15-F15</f>
        <v>809.845249490613</v>
      </c>
      <c r="BL15" s="0" t="n">
        <f aca="false">60*('8-1-13 Final #1'!S30-'7-30-13 Initial + cap'!S30)</f>
        <v>2760</v>
      </c>
      <c r="BM15" s="0" t="n">
        <f aca="false">BN15/60</f>
        <v>0.00489036986407375</v>
      </c>
      <c r="BN15" s="0" t="n">
        <f aca="false">BK15/BL15</f>
        <v>0.293422191844425</v>
      </c>
      <c r="BO15" s="0" t="n">
        <f aca="false">BN15/3</f>
        <v>0.097807397281475</v>
      </c>
      <c r="BP15" s="65" t="n">
        <f aca="false">H15-F15</f>
        <v>2119.33797788715</v>
      </c>
      <c r="BQ15" s="0" t="n">
        <f aca="false">('8-5-13 final 1'!S30-'7-30-13 Initial + cap'!S30)*60</f>
        <v>8684</v>
      </c>
      <c r="BR15" s="0" t="n">
        <f aca="false">BS15/60</f>
        <v>0.00406751492762006</v>
      </c>
      <c r="BS15" s="0" t="n">
        <f aca="false">BP15/BQ15</f>
        <v>0.244050895657203</v>
      </c>
      <c r="BT15" s="0" t="n">
        <f aca="false">BS15/3</f>
        <v>0.0813502985524011</v>
      </c>
      <c r="BU15" s="65" t="n">
        <f aca="false">'8-8-13 Final'!U30-'8-5-13 initial'!U30</f>
        <v>1576.63709391085</v>
      </c>
      <c r="BV15" s="0" t="n">
        <f aca="false">('8-8-13 Final'!S30-'8-5-13 initial'!S30)*60</f>
        <v>4174</v>
      </c>
      <c r="BW15" s="0" t="n">
        <f aca="false">BX15/60</f>
        <v>0.00629546835134502</v>
      </c>
      <c r="BX15" s="0" t="n">
        <f aca="false">BU15/BV15</f>
        <v>0.377728101080701</v>
      </c>
      <c r="BY15" s="0" t="n">
        <f aca="false">BX15/3</f>
        <v>0.1259093670269</v>
      </c>
      <c r="BZ15" s="65" t="n">
        <v>2779.4212548522</v>
      </c>
      <c r="CA15" s="0" t="n">
        <v>11341</v>
      </c>
      <c r="CB15" s="0" t="n">
        <f aca="false">CC15/60</f>
        <v>0.00408462107229256</v>
      </c>
      <c r="CC15" s="0" t="n">
        <v>0.245077264337554</v>
      </c>
      <c r="CD15" s="0" t="n">
        <v>0.0816924214458513</v>
      </c>
    </row>
    <row r="16" customFormat="false" ht="15" hidden="false" customHeight="false" outlineLevel="0" collapsed="false">
      <c r="A16" s="0" t="n">
        <v>14</v>
      </c>
      <c r="B16" s="0" t="n">
        <v>867.761572476009</v>
      </c>
      <c r="C16" s="0" t="n">
        <v>1043.98537147335</v>
      </c>
      <c r="D16" s="0" t="n">
        <v>2732.09762836255</v>
      </c>
      <c r="F16" s="0" t="n">
        <v>757.643219609135</v>
      </c>
      <c r="G16" s="0" t="n">
        <v>2062.07931398135</v>
      </c>
      <c r="H16" s="0" t="n">
        <v>3551.95200100278</v>
      </c>
      <c r="I16" s="0" t="n">
        <v>950.161686712547</v>
      </c>
      <c r="J16" s="0" t="n">
        <v>2750.40528838282</v>
      </c>
      <c r="K16" s="0" t="n">
        <v>3959.11879203144</v>
      </c>
      <c r="M16" s="0" t="n">
        <f aca="false">C16-B16</f>
        <v>176.223798997338</v>
      </c>
      <c r="N16" s="0" t="n">
        <f aca="false">D16-B16</f>
        <v>1864.33605588654</v>
      </c>
      <c r="O16" s="0" t="n">
        <f aca="false">(G16-F16)+N16</f>
        <v>3168.77215025875</v>
      </c>
      <c r="P16" s="0" t="n">
        <f aca="false">(H16-F16)+N16</f>
        <v>4658.64483728018</v>
      </c>
      <c r="Q16" s="0" t="n">
        <f aca="false">(J16-I16)+P16</f>
        <v>6458.88843895046</v>
      </c>
      <c r="R16" s="0" t="n">
        <f aca="false">(K16-J16)+Q16</f>
        <v>7667.60194259908</v>
      </c>
      <c r="U16" s="0" t="n">
        <v>0.0211299519181456</v>
      </c>
      <c r="V16" s="0" t="n">
        <v>0.00445992071165624</v>
      </c>
      <c r="W16" s="0" t="n">
        <v>0.00787702955538775</v>
      </c>
      <c r="X16" s="0" t="n">
        <v>0.00536294484376179</v>
      </c>
      <c r="Y16" s="0" t="n">
        <v>0.00718832295827455</v>
      </c>
      <c r="Z16" s="0" t="n">
        <v>0.00442194560344311</v>
      </c>
      <c r="AC16" s="71" t="n">
        <f aca="false">1.013*10^5*50*10^(-6)*(M16*10^(-6))/(8.3145*(273.15+15))/3*12.011*10^6</f>
        <v>1.49158208945858</v>
      </c>
      <c r="AD16" s="71" t="n">
        <f aca="false">1.013*10^5*50*10^(-6)*(N16*10^(-6))/(8.3145*(273.15+15))/3*12.011*10^6</f>
        <v>15.7799927451014</v>
      </c>
      <c r="AE16" s="71" t="n">
        <f aca="false">1.013*10^5*50*10^(-6)*(O16*10^(-6))/(8.3145*(273.15+15))/3*12.011*10^6</f>
        <v>26.8209164244183</v>
      </c>
      <c r="AF16" s="71" t="n">
        <f aca="false">1.013*10^5*50*10^(-6)*(P16*10^(-6))/(8.3145*(273.15+15))/3*12.011*10^6</f>
        <v>39.4314005257641</v>
      </c>
      <c r="AG16" s="71" t="n">
        <f aca="false">1.013*10^5*50*10^(-6)*(Q16*10^(-6))/(8.3145*(273.15+15))/3*12.011*10^6</f>
        <v>54.6689060624274</v>
      </c>
      <c r="AH16" s="71" t="n">
        <f aca="false">1.013*10^5*50*10^(-6)*(R16*10^(-6))/(8.3145*(273.15+15))/3*12.011*10^6</f>
        <v>64.8996207762569</v>
      </c>
      <c r="AK16" s="71" t="n">
        <f aca="false">1.013*10^5*50*10^(-6)*(U16*10^(-6))/(8.3145*(273.15+15))/3*12.011*10^6</f>
        <v>0.000178846773316372</v>
      </c>
      <c r="AL16" s="71" t="n">
        <f aca="false">1.013*10^5*50*10^(-6)*(V16*10^(-6))/(8.3145*(273.15+15))/3*12.011*10^6</f>
        <v>3.77493726259543E-005</v>
      </c>
      <c r="AM16" s="71" t="n">
        <f aca="false">1.013*10^5*50*10^(-6)*(W16*10^(-6))/(8.3145*(273.15+15))/3*12.011*10^6</f>
        <v>6.66722444403193E-005</v>
      </c>
      <c r="AN16" s="71" t="n">
        <f aca="false">1.013*10^5*50*10^(-6)*(X16*10^(-6))/(8.3145*(273.15+15))/3*12.011*10^6</f>
        <v>4.53926911190363E-005</v>
      </c>
      <c r="AO16" s="71" t="n">
        <f aca="false">1.013*10^5*50*10^(-6)*(Y16*10^(-6))/(8.3145*(273.15+15))/3*12.011*10^6</f>
        <v>6.08429385747618E-005</v>
      </c>
      <c r="AP16" s="71" t="n">
        <f aca="false">1.013*10^5*50*10^(-6)*(Z16*10^(-6))/(8.3145*(273.15+15))/3*12.011*10^6</f>
        <v>3.74279461694925E-005</v>
      </c>
      <c r="AZ16" s="0" t="n">
        <v>14</v>
      </c>
      <c r="BA16" s="0" t="n">
        <f aca="false">C16-B16</f>
        <v>176.223798997338</v>
      </c>
      <c r="BB16" s="0" t="n">
        <f aca="false">('7-24-13 Final'!S31-'7-24-13 Initial'!S31)*60</f>
        <v>139.000000000003</v>
      </c>
      <c r="BC16" s="0" t="n">
        <f aca="false">BD16/60</f>
        <v>0.0211299519181456</v>
      </c>
      <c r="BD16" s="0" t="n">
        <f aca="false">BA16/BB16</f>
        <v>1.26779711508874</v>
      </c>
      <c r="BE16" s="0" t="n">
        <f aca="false">BD16/3</f>
        <v>0.422599038362912</v>
      </c>
      <c r="BF16" s="65" t="n">
        <f aca="false">D16-B16</f>
        <v>1864.33605588654</v>
      </c>
      <c r="BG16" s="0" t="n">
        <f aca="false">('7-29-13 Final #2'!S31-'7-24-13 Initial'!S31)*60</f>
        <v>6967</v>
      </c>
      <c r="BH16" s="0" t="n">
        <f aca="false">BI16/60</f>
        <v>0.00445992071165624</v>
      </c>
      <c r="BI16" s="0" t="n">
        <f aca="false">BF16/BG16</f>
        <v>0.267595242699374</v>
      </c>
      <c r="BJ16" s="0" t="n">
        <f aca="false">BI16/3</f>
        <v>0.0891984142331248</v>
      </c>
      <c r="BK16" s="65" t="n">
        <f aca="false">G16-F16</f>
        <v>1304.43609437221</v>
      </c>
      <c r="BL16" s="0" t="n">
        <f aca="false">60*('8-1-13 Final #1'!S31-'7-30-13 Initial + cap'!S31)</f>
        <v>2760</v>
      </c>
      <c r="BM16" s="0" t="n">
        <f aca="false">BN16/60</f>
        <v>0.00787702955538775</v>
      </c>
      <c r="BN16" s="0" t="n">
        <f aca="false">BK16/BL16</f>
        <v>0.472621773323265</v>
      </c>
      <c r="BO16" s="0" t="n">
        <f aca="false">BN16/3</f>
        <v>0.157540591107755</v>
      </c>
      <c r="BP16" s="65" t="n">
        <f aca="false">H16-F16</f>
        <v>2794.30878139364</v>
      </c>
      <c r="BQ16" s="0" t="n">
        <f aca="false">('8-5-13 final 1'!S31-'7-30-13 Initial + cap'!S31)*60</f>
        <v>8684</v>
      </c>
      <c r="BR16" s="0" t="n">
        <f aca="false">BS16/60</f>
        <v>0.00536294484376179</v>
      </c>
      <c r="BS16" s="0" t="n">
        <f aca="false">BP16/BQ16</f>
        <v>0.321776690625707</v>
      </c>
      <c r="BT16" s="0" t="n">
        <f aca="false">BS16/3</f>
        <v>0.107258896875236</v>
      </c>
      <c r="BU16" s="65" t="n">
        <f aca="false">'8-8-13 Final'!U31-'8-5-13 initial'!U31</f>
        <v>1800.24360167028</v>
      </c>
      <c r="BV16" s="0" t="n">
        <f aca="false">('8-8-13 Final'!S31-'8-5-13 initial'!S31)*60</f>
        <v>4174</v>
      </c>
      <c r="BW16" s="0" t="n">
        <f aca="false">BX16/60</f>
        <v>0.00718832295827455</v>
      </c>
      <c r="BX16" s="0" t="n">
        <f aca="false">BU16/BV16</f>
        <v>0.431299377496473</v>
      </c>
      <c r="BY16" s="0" t="n">
        <f aca="false">BX16/3</f>
        <v>0.143766459165491</v>
      </c>
      <c r="BZ16" s="65" t="n">
        <v>3008.95710531889</v>
      </c>
      <c r="CA16" s="0" t="n">
        <v>11341</v>
      </c>
      <c r="CB16" s="0" t="n">
        <f aca="false">CC16/60</f>
        <v>0.00442194560344311</v>
      </c>
      <c r="CC16" s="0" t="n">
        <v>0.265316736206586</v>
      </c>
      <c r="CD16" s="0" t="n">
        <v>0.0884389120688621</v>
      </c>
    </row>
    <row r="17" customFormat="false" ht="15" hidden="false" customHeight="false" outlineLevel="0" collapsed="false">
      <c r="A17" s="30" t="n">
        <v>85</v>
      </c>
      <c r="B17" s="0" t="n">
        <v>591.313228226013</v>
      </c>
      <c r="C17" s="0" t="n">
        <v>604.025978878216</v>
      </c>
      <c r="D17" s="0" t="n">
        <v>586.362044920397</v>
      </c>
      <c r="F17" s="0" t="n">
        <v>747.011969534824</v>
      </c>
      <c r="G17" s="0" t="n">
        <v>725.989767362639</v>
      </c>
      <c r="H17" s="0" t="n">
        <v>1036.15166664155</v>
      </c>
      <c r="I17" s="0" t="n">
        <v>1029.0126042172</v>
      </c>
      <c r="J17" s="0" t="n">
        <v>1309.34881620457</v>
      </c>
      <c r="K17" s="0" t="n">
        <v>2427.60465127835</v>
      </c>
      <c r="M17" s="0" t="n">
        <f aca="false">C17-B17</f>
        <v>12.7127506522025</v>
      </c>
      <c r="N17" s="0" t="n">
        <f aca="false">D17-B17</f>
        <v>-4.9511833056165</v>
      </c>
      <c r="O17" s="0" t="n">
        <f aca="false">(G17-F17)+N17</f>
        <v>-25.9733854778013</v>
      </c>
      <c r="P17" s="0" t="n">
        <f aca="false">(H17-F17)+N17</f>
        <v>284.188513801108</v>
      </c>
      <c r="Q17" s="0" t="n">
        <f aca="false">(J17-I17)+P17</f>
        <v>564.524725788478</v>
      </c>
      <c r="R17" s="0" t="n">
        <f aca="false">(K17-J17)+Q17</f>
        <v>1682.78056086225</v>
      </c>
      <c r="U17" s="0" t="n">
        <v>0.00150268920238799</v>
      </c>
      <c r="V17" s="0" t="n">
        <v>-1.18409702626309E-005</v>
      </c>
      <c r="W17" s="0" t="n">
        <v>-0.000126945665290971</v>
      </c>
      <c r="X17" s="0" t="n">
        <v>0.000554864128011369</v>
      </c>
      <c r="Y17" s="0" t="n">
        <v>0.00111937474839231</v>
      </c>
      <c r="Z17" s="0" t="n">
        <v>0.00205536261802478</v>
      </c>
      <c r="AC17" s="71" t="n">
        <f aca="false">1.013*10^5*50*10^(-6)*(M17*10^(-6))/(8.3145*(273.15+15))/3*12.011*10^6</f>
        <v>0.107602442396924</v>
      </c>
      <c r="AD17" s="71" t="n">
        <f aca="false">1.013*10^5*50*10^(-6)*(N17*10^(-6))/(8.3145*(273.15+15))/3*12.011*10^6</f>
        <v>-0.041907485721582</v>
      </c>
      <c r="AE17" s="71" t="n">
        <f aca="false">1.013*10^5*50*10^(-6)*(O17*10^(-6))/(8.3145*(273.15+15))/3*12.011*10^6</f>
        <v>-0.219842250602469</v>
      </c>
      <c r="AF17" s="71" t="n">
        <f aca="false">1.013*10^5*50*10^(-6)*(P17*10^(-6))/(8.3145*(273.15+15))/3*12.011*10^6</f>
        <v>2.4054100503303</v>
      </c>
      <c r="AG17" s="71" t="n">
        <f aca="false">1.013*10^5*50*10^(-6)*(Q17*10^(-6))/(8.3145*(273.15+15))/3*12.011*10^6</f>
        <v>4.77821369663769</v>
      </c>
      <c r="AH17" s="71" t="n">
        <f aca="false">1.013*10^5*50*10^(-6)*(R17*10^(-6))/(8.3145*(273.15+15))/3*12.011*10^6</f>
        <v>14.2432824587393</v>
      </c>
      <c r="AK17" s="71" t="n">
        <f aca="false">1.013*10^5*50*10^(-6)*(U17*10^(-6))/(8.3145*(273.15+15))/3*12.011*10^6</f>
        <v>1.27189648223313E-005</v>
      </c>
      <c r="AL17" s="71" t="n">
        <f aca="false">1.013*10^5*50*10^(-6)*(V17*10^(-6))/(8.3145*(273.15+15))/3*12.011*10^6</f>
        <v>-1.00223575169996E-007</v>
      </c>
      <c r="AM17" s="71" t="n">
        <f aca="false">1.013*10^5*50*10^(-6)*(W17*10^(-6))/(8.3145*(273.15+15))/3*12.011*10^6</f>
        <v>-1.07448529517444E-006</v>
      </c>
      <c r="AN17" s="71" t="n">
        <f aca="false">1.013*10^5*50*10^(-6)*(X17*10^(-6))/(8.3145*(273.15+15))/3*12.011*10^6</f>
        <v>4.69644508933388E-006</v>
      </c>
      <c r="AO17" s="71" t="n">
        <f aca="false">1.013*10^5*50*10^(-6)*(Y17*10^(-6))/(8.3145*(273.15+15))/3*12.011*10^6</f>
        <v>9.47453939589278E-006</v>
      </c>
      <c r="AP17" s="71" t="n">
        <f aca="false">1.013*10^5*50*10^(-6)*(Z17*10^(-6))/(8.3145*(273.15+15))/3*12.011*10^6</f>
        <v>1.73968674255783E-005</v>
      </c>
      <c r="AZ17" s="30" t="n">
        <v>85</v>
      </c>
      <c r="BA17" s="0" t="n">
        <f aca="false">C17-B17</f>
        <v>12.7127506522025</v>
      </c>
      <c r="BB17" s="0" t="n">
        <f aca="false">('7-24-13 Final'!S32-'7-24-13 Initial'!S32)*60</f>
        <v>141.000000000001</v>
      </c>
      <c r="BC17" s="0" t="n">
        <f aca="false">BD17/60</f>
        <v>0.00150268920238799</v>
      </c>
      <c r="BD17" s="0" t="n">
        <f aca="false">BA17/BB17</f>
        <v>0.0901613521432796</v>
      </c>
      <c r="BE17" s="0" t="n">
        <f aca="false">BD17/3</f>
        <v>0.0300537840477599</v>
      </c>
      <c r="BF17" s="65" t="n">
        <f aca="false">D17-B17</f>
        <v>-4.9511833056165</v>
      </c>
      <c r="BG17" s="0" t="n">
        <f aca="false">('7-29-13 Final #2'!S32-'7-24-13 Initial'!S32)*60</f>
        <v>6969</v>
      </c>
      <c r="BH17" s="0" t="n">
        <f aca="false">BI17/60</f>
        <v>-1.18409702626309E-005</v>
      </c>
      <c r="BI17" s="0" t="n">
        <f aca="false">BF17/BG17</f>
        <v>-0.000710458215757856</v>
      </c>
      <c r="BJ17" s="0" t="n">
        <f aca="false">BI17/3</f>
        <v>-0.000236819405252619</v>
      </c>
      <c r="BK17" s="65" t="n">
        <f aca="false">G17-F17</f>
        <v>-21.0222021721848</v>
      </c>
      <c r="BL17" s="0" t="n">
        <f aca="false">60*('8-1-13 Final #1'!S32-'7-30-13 Initial + cap'!S32)</f>
        <v>2760</v>
      </c>
      <c r="BM17" s="0" t="n">
        <f aca="false">BN17/60</f>
        <v>-0.000126945665290971</v>
      </c>
      <c r="BN17" s="0" t="n">
        <f aca="false">BK17/BL17</f>
        <v>-0.00761673991745828</v>
      </c>
      <c r="BO17" s="0" t="n">
        <f aca="false">BN17/3</f>
        <v>-0.00253891330581943</v>
      </c>
      <c r="BP17" s="65" t="n">
        <f aca="false">H17-F17</f>
        <v>289.139697106724</v>
      </c>
      <c r="BQ17" s="0" t="n">
        <f aca="false">('8-5-13 final 1'!S32-'7-30-13 Initial + cap'!S32)*60</f>
        <v>8685</v>
      </c>
      <c r="BR17" s="0" t="n">
        <f aca="false">BS17/60</f>
        <v>0.000554864128011369</v>
      </c>
      <c r="BS17" s="0" t="n">
        <f aca="false">BP17/BQ17</f>
        <v>0.0332918476806821</v>
      </c>
      <c r="BT17" s="0" t="n">
        <f aca="false">BS17/3</f>
        <v>0.0110972825602274</v>
      </c>
      <c r="BU17" s="65" t="n">
        <f aca="false">'8-8-13 Final'!U32-'8-5-13 initial'!U32</f>
        <v>280.33621198737</v>
      </c>
      <c r="BV17" s="0" t="n">
        <f aca="false">('8-8-13 Final'!S32-'8-5-13 initial'!S32)*60</f>
        <v>4174</v>
      </c>
      <c r="BW17" s="0" t="n">
        <f aca="false">BX17/60</f>
        <v>0.00111937474839231</v>
      </c>
      <c r="BX17" s="0" t="n">
        <f aca="false">BU17/BV17</f>
        <v>0.0671624849035386</v>
      </c>
      <c r="BY17" s="0" t="n">
        <f aca="false">BX17/3</f>
        <v>0.0223874949678462</v>
      </c>
      <c r="BZ17" s="65" t="n">
        <v>1398.59204706114</v>
      </c>
      <c r="CA17" s="0" t="n">
        <v>11341</v>
      </c>
      <c r="CB17" s="0" t="n">
        <f aca="false">CC17/60</f>
        <v>0.00205536261802478</v>
      </c>
      <c r="CC17" s="0" t="n">
        <v>0.123321757081487</v>
      </c>
      <c r="CD17" s="0" t="n">
        <v>0.0411072523604956</v>
      </c>
    </row>
    <row r="18" customFormat="false" ht="15" hidden="false" customHeight="false" outlineLevel="0" collapsed="false">
      <c r="A18" s="28" t="n">
        <v>15</v>
      </c>
      <c r="B18" s="0" t="n">
        <v>1628.63254066377</v>
      </c>
      <c r="C18" s="0" t="n">
        <v>1675.47504081826</v>
      </c>
      <c r="D18" s="0" t="n">
        <v>20618.2039820121</v>
      </c>
      <c r="F18" s="0" t="n">
        <v>982.167223740383</v>
      </c>
      <c r="G18" s="0" t="n">
        <v>9778.60357636204</v>
      </c>
      <c r="H18" s="0" t="n">
        <v>22788.8614862004</v>
      </c>
      <c r="I18" s="0" t="n">
        <v>1159.30711981064</v>
      </c>
      <c r="J18" s="0" t="n">
        <v>11750.1031458406</v>
      </c>
      <c r="K18" s="0" t="n">
        <v>21947.2391089873</v>
      </c>
      <c r="M18" s="0" t="n">
        <f aca="false">C18-B18</f>
        <v>46.8425001544902</v>
      </c>
      <c r="N18" s="0" t="n">
        <f aca="false">D18-B18</f>
        <v>18989.5714413484</v>
      </c>
      <c r="O18" s="0" t="n">
        <f aca="false">(G18-F18)+N18</f>
        <v>27786.00779397</v>
      </c>
      <c r="P18" s="0" t="n">
        <f aca="false">(H18-F18)+N18</f>
        <v>40796.2657038084</v>
      </c>
      <c r="Q18" s="0" t="n">
        <f aca="false">(J18-I18)+P18</f>
        <v>51387.0617298383</v>
      </c>
      <c r="R18" s="0" t="n">
        <f aca="false">(K18-J18)+Q18</f>
        <v>61584.1976929851</v>
      </c>
      <c r="U18" s="0" t="n">
        <v>0.00813237849904331</v>
      </c>
      <c r="V18" s="0" t="n">
        <v>0.0454143861896694</v>
      </c>
      <c r="W18" s="0" t="n">
        <v>0.0531185770085849</v>
      </c>
      <c r="X18" s="0" t="n">
        <v>0.0418474271012474</v>
      </c>
      <c r="Y18" s="0" t="n">
        <v>0.0422887558937467</v>
      </c>
      <c r="Z18" s="0" t="n">
        <v>0.0305525161510533</v>
      </c>
      <c r="AC18" s="71" t="n">
        <f aca="false">1.013*10^5*50*10^(-6)*(M18*10^(-6))/(8.3145*(273.15+15))/3*12.011*10^6</f>
        <v>0.396481262198606</v>
      </c>
      <c r="AD18" s="71" t="n">
        <f aca="false">1.013*10^5*50*10^(-6)*(N18*10^(-6))/(8.3145*(273.15+15))/3*12.011*10^6</f>
        <v>160.7303032256</v>
      </c>
      <c r="AE18" s="71" t="n">
        <f aca="false">1.013*10^5*50*10^(-6)*(O18*10^(-6))/(8.3145*(273.15+15))/3*12.011*10^6</f>
        <v>235.184531254306</v>
      </c>
      <c r="AF18" s="71" t="n">
        <f aca="false">1.013*10^5*50*10^(-6)*(P18*10^(-6))/(8.3145*(273.15+15))/3*12.011*10^6</f>
        <v>345.305115352285</v>
      </c>
      <c r="AG18" s="71" t="n">
        <f aca="false">1.013*10^5*50*10^(-6)*(Q18*10^(-6))/(8.3145*(273.15+15))/3*12.011*10^6</f>
        <v>434.947046552361</v>
      </c>
      <c r="AH18" s="71" t="n">
        <f aca="false">1.013*10^5*50*10^(-6)*(R18*10^(-6))/(8.3145*(273.15+15))/3*12.011*10^6</f>
        <v>521.256985691928</v>
      </c>
      <c r="AK18" s="71" t="n">
        <f aca="false">1.013*10^5*50*10^(-6)*(U18*10^(-6))/(8.3145*(273.15+15))/3*12.011*10^6</f>
        <v>6.88335524650348E-005</v>
      </c>
      <c r="AL18" s="71" t="n">
        <f aca="false">1.013*10^5*50*10^(-6)*(V18*10^(-6))/(8.3145*(273.15+15))/3*12.011*10^6</f>
        <v>0.00038439351228201</v>
      </c>
      <c r="AM18" s="71" t="n">
        <f aca="false">1.013*10^5*50*10^(-6)*(W18*10^(-6))/(8.3145*(273.15+15))/3*12.011*10^6</f>
        <v>0.000449602826260306</v>
      </c>
      <c r="AN18" s="71" t="n">
        <f aca="false">1.013*10^5*50*10^(-6)*(X18*10^(-6))/(8.3145*(273.15+15))/3*12.011*10^6</f>
        <v>0.000354202287711927</v>
      </c>
      <c r="AO18" s="71" t="n">
        <f aca="false">1.013*10^5*50*10^(-6)*(Y18*10^(-6))/(8.3145*(273.15+15))/3*12.011*10^6</f>
        <v>0.000357937754352641</v>
      </c>
      <c r="AP18" s="71" t="n">
        <f aca="false">1.013*10^5*50*10^(-6)*(Z18*10^(-6))/(8.3145*(273.15+15))/3*12.011*10^6</f>
        <v>0.000258600632480369</v>
      </c>
      <c r="AZ18" s="28" t="n">
        <v>15</v>
      </c>
      <c r="BA18" s="0" t="n">
        <f aca="false">C18-B18</f>
        <v>46.8425001544902</v>
      </c>
      <c r="BB18" s="0" t="n">
        <f aca="false">('7-24-13 Final'!S33-'7-24-13 Initial'!S33)*60</f>
        <v>96.0000000000014</v>
      </c>
      <c r="BC18" s="0" t="n">
        <f aca="false">BD18/60</f>
        <v>0.00813237849904331</v>
      </c>
      <c r="BD18" s="0" t="n">
        <f aca="false">BA18/BB18</f>
        <v>0.487942709942599</v>
      </c>
      <c r="BE18" s="0" t="n">
        <f aca="false">BD18/3</f>
        <v>0.162647569980866</v>
      </c>
      <c r="BF18" s="65" t="n">
        <f aca="false">D18-B18</f>
        <v>18989.5714413484</v>
      </c>
      <c r="BG18" s="0" t="n">
        <f aca="false">('7-29-13 Final #2'!S33-'7-24-13 Initial'!S33)*60</f>
        <v>6969</v>
      </c>
      <c r="BH18" s="0" t="n">
        <f aca="false">BI18/60</f>
        <v>0.0454143861896694</v>
      </c>
      <c r="BI18" s="0" t="n">
        <f aca="false">BF18/BG18</f>
        <v>2.72486317138016</v>
      </c>
      <c r="BJ18" s="0" t="n">
        <f aca="false">BI18/3</f>
        <v>0.908287723793388</v>
      </c>
      <c r="BK18" s="65" t="n">
        <f aca="false">G18-F18</f>
        <v>8796.43635262166</v>
      </c>
      <c r="BL18" s="0" t="n">
        <f aca="false">60*('8-1-13 Final #1'!S33-'7-30-13 Initial + cap'!S33)</f>
        <v>2760</v>
      </c>
      <c r="BM18" s="0" t="n">
        <f aca="false">BN18/60</f>
        <v>0.0531185770085849</v>
      </c>
      <c r="BN18" s="0" t="n">
        <f aca="false">BK18/BL18</f>
        <v>3.18711462051509</v>
      </c>
      <c r="BO18" s="0" t="n">
        <f aca="false">BN18/3</f>
        <v>1.0623715401717</v>
      </c>
      <c r="BP18" s="65" t="n">
        <f aca="false">H18-F18</f>
        <v>21806.69426246</v>
      </c>
      <c r="BQ18" s="0" t="n">
        <f aca="false">('8-5-13 final 1'!S33-'7-30-13 Initial + cap'!S33)*60</f>
        <v>8685</v>
      </c>
      <c r="BR18" s="0" t="n">
        <f aca="false">BS18/60</f>
        <v>0.0418474271012474</v>
      </c>
      <c r="BS18" s="0" t="n">
        <f aca="false">BP18/BQ18</f>
        <v>2.51084562607484</v>
      </c>
      <c r="BT18" s="0" t="n">
        <f aca="false">BS18/3</f>
        <v>0.836948542024947</v>
      </c>
      <c r="BU18" s="65" t="n">
        <f aca="false">'8-8-13 Final'!U33-'8-5-13 initial'!U33</f>
        <v>10590.7960260299</v>
      </c>
      <c r="BV18" s="0" t="n">
        <f aca="false">('8-8-13 Final'!S33-'8-5-13 initial'!S33)*60</f>
        <v>4174</v>
      </c>
      <c r="BW18" s="0" t="n">
        <f aca="false">BX18/60</f>
        <v>0.0422887558937467</v>
      </c>
      <c r="BX18" s="0" t="n">
        <f aca="false">BU18/BV18</f>
        <v>2.5373253536248</v>
      </c>
      <c r="BY18" s="0" t="n">
        <f aca="false">BX18/3</f>
        <v>0.845775117874934</v>
      </c>
      <c r="BZ18" s="65" t="n">
        <v>20787.9319891767</v>
      </c>
      <c r="CA18" s="0" t="n">
        <v>11340</v>
      </c>
      <c r="CB18" s="0" t="n">
        <f aca="false">CC18/60</f>
        <v>0.0305525161510533</v>
      </c>
      <c r="CC18" s="0" t="n">
        <v>1.8331509690632</v>
      </c>
      <c r="CD18" s="0" t="n">
        <v>0.611050323021067</v>
      </c>
    </row>
    <row r="19" customFormat="false" ht="15" hidden="false" customHeight="false" outlineLevel="0" collapsed="false">
      <c r="A19" s="28" t="n">
        <v>16</v>
      </c>
      <c r="B19" s="0" t="n">
        <v>1640.81163421472</v>
      </c>
      <c r="C19" s="0" t="n">
        <v>1732.74774906687</v>
      </c>
      <c r="D19" s="0" t="n">
        <v>19275.3452855399</v>
      </c>
      <c r="F19" s="0" t="n">
        <v>3262.31882011454</v>
      </c>
      <c r="G19" s="0" t="n">
        <v>14151.14101993</v>
      </c>
      <c r="H19" s="0" t="n">
        <v>29358.9694743406</v>
      </c>
      <c r="I19" s="0" t="n">
        <v>1922.28872989542</v>
      </c>
      <c r="J19" s="0" t="n">
        <v>13641.3643822806</v>
      </c>
      <c r="K19" s="0" t="n">
        <v>22535.3995401608</v>
      </c>
      <c r="M19" s="0" t="n">
        <f aca="false">C19-B19</f>
        <v>91.936114852153</v>
      </c>
      <c r="N19" s="0" t="n">
        <f aca="false">D19-B19</f>
        <v>17634.5336513252</v>
      </c>
      <c r="O19" s="0" t="n">
        <f aca="false">(G19-F19)+N19</f>
        <v>28523.3558511407</v>
      </c>
      <c r="P19" s="0" t="n">
        <f aca="false">(H19-F19)+N19</f>
        <v>43731.1843055513</v>
      </c>
      <c r="Q19" s="0" t="n">
        <f aca="false">(J19-I19)+P19</f>
        <v>55450.2599579365</v>
      </c>
      <c r="R19" s="0" t="n">
        <f aca="false">(K19-J19)+Q19</f>
        <v>64344.2951158167</v>
      </c>
      <c r="U19" s="0" t="n">
        <v>0.0159611310507208</v>
      </c>
      <c r="V19" s="0" t="n">
        <v>0.0421737543677362</v>
      </c>
      <c r="W19" s="0" t="n">
        <v>0.0657537572452626</v>
      </c>
      <c r="X19" s="0" t="n">
        <v>0.0500741627412428</v>
      </c>
      <c r="Y19" s="0" t="n">
        <v>0.0461417263264242</v>
      </c>
      <c r="Z19" s="0" t="n">
        <v>0.0302982491258273</v>
      </c>
      <c r="AC19" s="71" t="n">
        <f aca="false">1.013*10^5*50*10^(-6)*(M19*10^(-6))/(8.3145*(273.15+15))/3*12.011*10^6</f>
        <v>0.778159721150657</v>
      </c>
      <c r="AD19" s="71" t="n">
        <f aca="false">1.013*10^5*50*10^(-6)*(N19*10^(-6))/(8.3145*(273.15+15))/3*12.011*10^6</f>
        <v>149.261079944534</v>
      </c>
      <c r="AE19" s="71" t="n">
        <f aca="false">1.013*10^5*50*10^(-6)*(O19*10^(-6))/(8.3145*(273.15+15))/3*12.011*10^6</f>
        <v>241.4255450222</v>
      </c>
      <c r="AF19" s="71" t="n">
        <f aca="false">1.013*10^5*50*10^(-6)*(P19*10^(-6))/(8.3145*(273.15+15))/3*12.011*10^6</f>
        <v>370.146663686201</v>
      </c>
      <c r="AG19" s="71" t="n">
        <f aca="false">1.013*10^5*50*10^(-6)*(Q19*10^(-6))/(8.3145*(273.15+15))/3*12.011*10^6</f>
        <v>469.338506374667</v>
      </c>
      <c r="AH19" s="71" t="n">
        <f aca="false">1.013*10^5*50*10^(-6)*(R19*10^(-6))/(8.3145*(273.15+15))/3*12.011*10^6</f>
        <v>544.618823902661</v>
      </c>
      <c r="AK19" s="71" t="n">
        <f aca="false">1.013*10^5*50*10^(-6)*(U19*10^(-6))/(8.3145*(273.15+15))/3*12.011*10^6</f>
        <v>0.000135097173810876</v>
      </c>
      <c r="AL19" s="71" t="n">
        <f aca="false">1.013*10^5*50*10^(-6)*(V19*10^(-6))/(8.3145*(273.15+15))/3*12.011*10^6</f>
        <v>0.000356964365869169</v>
      </c>
      <c r="AM19" s="71" t="n">
        <f aca="false">1.013*10^5*50*10^(-6)*(W19*10^(-6))/(8.3145*(273.15+15))/3*12.011*10^6</f>
        <v>0.000556548702159816</v>
      </c>
      <c r="AN19" s="71" t="n">
        <f aca="false">1.013*10^5*50*10^(-6)*(X19*10^(-6))/(8.3145*(273.15+15))/3*12.011*10^6</f>
        <v>0.000423834491790748</v>
      </c>
      <c r="AO19" s="71" t="n">
        <f aca="false">1.013*10^5*50*10^(-6)*(Y19*10^(-6))/(8.3145*(273.15+15))/3*12.011*10^6</f>
        <v>0.000390549817656769</v>
      </c>
      <c r="AP19" s="71" t="n">
        <f aca="false">1.013*10^5*50*10^(-6)*(Z19*10^(-6))/(8.3145*(273.15+15))/3*12.011*10^6</f>
        <v>0.000256448481959697</v>
      </c>
      <c r="AZ19" s="28" t="n">
        <v>16</v>
      </c>
      <c r="BA19" s="0" t="n">
        <f aca="false">C19-B19</f>
        <v>91.936114852153</v>
      </c>
      <c r="BB19" s="0" t="n">
        <f aca="false">('7-24-13 Final'!S34-'7-24-13 Initial'!S34)*60</f>
        <v>96.0000000000014</v>
      </c>
      <c r="BC19" s="0" t="n">
        <f aca="false">BD19/60</f>
        <v>0.0159611310507208</v>
      </c>
      <c r="BD19" s="0" t="n">
        <f aca="false">BA19/BB19</f>
        <v>0.957667863043247</v>
      </c>
      <c r="BE19" s="0" t="n">
        <f aca="false">BD19/3</f>
        <v>0.319222621014415</v>
      </c>
      <c r="BF19" s="65" t="n">
        <f aca="false">D19-B19</f>
        <v>17634.5336513252</v>
      </c>
      <c r="BG19" s="0" t="n">
        <f aca="false">('7-29-13 Final #2'!S34-'7-24-13 Initial'!S34)*60</f>
        <v>6969</v>
      </c>
      <c r="BH19" s="0" t="n">
        <f aca="false">BI19/60</f>
        <v>0.0421737543677362</v>
      </c>
      <c r="BI19" s="0" t="n">
        <f aca="false">BF19/BG19</f>
        <v>2.53042526206417</v>
      </c>
      <c r="BJ19" s="0" t="n">
        <f aca="false">BI19/3</f>
        <v>0.843475087354724</v>
      </c>
      <c r="BK19" s="65" t="n">
        <f aca="false">G19-F19</f>
        <v>10888.8221998155</v>
      </c>
      <c r="BL19" s="0" t="n">
        <f aca="false">60*('8-1-13 Final #1'!S34-'7-30-13 Initial + cap'!S34)</f>
        <v>2760</v>
      </c>
      <c r="BM19" s="0" t="n">
        <f aca="false">BN19/60</f>
        <v>0.0657537572452626</v>
      </c>
      <c r="BN19" s="0" t="n">
        <f aca="false">BK19/BL19</f>
        <v>3.94522543471576</v>
      </c>
      <c r="BO19" s="0" t="n">
        <f aca="false">BN19/3</f>
        <v>1.31507514490525</v>
      </c>
      <c r="BP19" s="65" t="n">
        <f aca="false">H19-F19</f>
        <v>26096.6506542261</v>
      </c>
      <c r="BQ19" s="0" t="n">
        <f aca="false">('8-5-13 final 1'!S34-'7-30-13 Initial + cap'!S34)*60</f>
        <v>8686</v>
      </c>
      <c r="BR19" s="0" t="n">
        <f aca="false">BS19/60</f>
        <v>0.0500741627412428</v>
      </c>
      <c r="BS19" s="0" t="n">
        <f aca="false">BP19/BQ19</f>
        <v>3.00444976447457</v>
      </c>
      <c r="BT19" s="0" t="n">
        <f aca="false">BS19/3</f>
        <v>1.00148325482486</v>
      </c>
      <c r="BU19" s="65" t="n">
        <f aca="false">'8-8-13 Final'!U34-'8-5-13 initial'!U34</f>
        <v>11719.0756523852</v>
      </c>
      <c r="BV19" s="0" t="n">
        <f aca="false">('8-8-13 Final'!S34-'8-5-13 initial'!S34)*60</f>
        <v>4233</v>
      </c>
      <c r="BW19" s="0" t="n">
        <f aca="false">BX19/60</f>
        <v>0.0461417263264242</v>
      </c>
      <c r="BX19" s="0" t="n">
        <f aca="false">BU19/BV19</f>
        <v>2.76850357958545</v>
      </c>
      <c r="BY19" s="0" t="n">
        <f aca="false">BX19/3</f>
        <v>0.922834526528483</v>
      </c>
      <c r="BZ19" s="65" t="n">
        <v>20613.1108102654</v>
      </c>
      <c r="CA19" s="0" t="n">
        <v>11339</v>
      </c>
      <c r="CB19" s="0" t="n">
        <f aca="false">CC19/60</f>
        <v>0.0302982491258273</v>
      </c>
      <c r="CC19" s="0" t="n">
        <v>1.81789494754964</v>
      </c>
      <c r="CD19" s="0" t="n">
        <v>0.605964982516547</v>
      </c>
    </row>
    <row r="20" customFormat="false" ht="15" hidden="false" customHeight="false" outlineLevel="0" collapsed="false">
      <c r="A20" s="0" t="n">
        <v>17</v>
      </c>
      <c r="B20" s="0" t="n">
        <v>1541.07738536742</v>
      </c>
      <c r="C20" s="0" t="n">
        <v>2715.50938699741</v>
      </c>
      <c r="D20" s="0" t="n">
        <v>19173.6222092228</v>
      </c>
      <c r="F20" s="0" t="n">
        <v>11708.1170890982</v>
      </c>
      <c r="G20" s="0" t="n">
        <v>8931.20756107398</v>
      </c>
      <c r="H20" s="0" t="n">
        <v>13689.6765455569</v>
      </c>
      <c r="I20" s="0" t="n">
        <v>1225.76586862861</v>
      </c>
      <c r="J20" s="0" t="n">
        <v>10826.9616588658</v>
      </c>
      <c r="K20" s="0" t="n">
        <v>16315.1276537139</v>
      </c>
      <c r="M20" s="0" t="n">
        <f aca="false">C20-B20</f>
        <v>1174.43200163</v>
      </c>
      <c r="N20" s="0" t="n">
        <f aca="false">D20-B20</f>
        <v>17632.5448238554</v>
      </c>
      <c r="O20" s="0" t="n">
        <f aca="false">(G20-F20)+N20</f>
        <v>14855.6352958312</v>
      </c>
      <c r="P20" s="0" t="n">
        <f aca="false">(H20-F20)+N20</f>
        <v>19614.1042803141</v>
      </c>
      <c r="Q20" s="0" t="n">
        <f aca="false">(J20-I20)+P20</f>
        <v>29215.3000705512</v>
      </c>
      <c r="R20" s="0" t="n">
        <f aca="false">(K20-J20)+Q20</f>
        <v>34703.4660653994</v>
      </c>
      <c r="U20" s="0" t="n">
        <v>0.140819184847718</v>
      </c>
      <c r="V20" s="0" t="n">
        <v>0.0421689980003238</v>
      </c>
      <c r="W20" s="0" t="n">
        <v>-0.0167687773431417</v>
      </c>
      <c r="X20" s="0" t="n">
        <v>0.00380177172107488</v>
      </c>
      <c r="Y20" s="0" t="n">
        <v>0.0383464964862895</v>
      </c>
      <c r="Z20" s="0" t="n">
        <v>0.0221791483450705</v>
      </c>
      <c r="AC20" s="71" t="n">
        <f aca="false">1.013*10^5*50*10^(-6)*(M20*10^(-6))/(8.3145*(273.15+15))/3*12.011*10^6</f>
        <v>9.94055144018742</v>
      </c>
      <c r="AD20" s="71" t="n">
        <f aca="false">1.013*10^5*50*10^(-6)*(N20*10^(-6))/(8.3145*(273.15+15))/3*12.011*10^6</f>
        <v>149.24424623961</v>
      </c>
      <c r="AE20" s="71" t="n">
        <f aca="false">1.013*10^5*50*10^(-6)*(O20*10^(-6))/(8.3145*(273.15+15))/3*12.011*10^6</f>
        <v>125.740108094737</v>
      </c>
      <c r="AF20" s="71" t="n">
        <f aca="false">1.013*10^5*50*10^(-6)*(P20*10^(-6))/(8.3145*(273.15+15))/3*12.011*10^6</f>
        <v>166.01643371524</v>
      </c>
      <c r="AG20" s="71" t="n">
        <f aca="false">1.013*10^5*50*10^(-6)*(Q20*10^(-6))/(8.3145*(273.15+15))/3*12.011*10^6</f>
        <v>247.282254561147</v>
      </c>
      <c r="AH20" s="71" t="n">
        <f aca="false">1.013*10^5*50*10^(-6)*(R20*10^(-6))/(8.3145*(273.15+15))/3*12.011*10^6</f>
        <v>293.734834453689</v>
      </c>
      <c r="AK20" s="71" t="n">
        <f aca="false">1.013*10^5*50*10^(-6)*(U20*10^(-6))/(8.3145*(273.15+15))/3*12.011*10^6</f>
        <v>0.0011919126427083</v>
      </c>
      <c r="AL20" s="71" t="n">
        <f aca="false">1.013*10^5*50*10^(-6)*(V20*10^(-6))/(8.3145*(273.15+15))/3*12.011*10^6</f>
        <v>0.00035692410733154</v>
      </c>
      <c r="AM20" s="71" t="n">
        <f aca="false">1.013*10^5*50*10^(-6)*(W20*10^(-6))/(8.3145*(273.15+15))/3*12.011*10^6</f>
        <v>-0.000141933201357932</v>
      </c>
      <c r="AN20" s="71" t="n">
        <f aca="false">1.013*10^5*50*10^(-6)*(X20*10^(-6))/(8.3145*(273.15+15))/3*12.011*10^6</f>
        <v>3.21787104785493E-005</v>
      </c>
      <c r="AO20" s="71" t="n">
        <f aca="false">1.013*10^5*50*10^(-6)*(Y20*10^(-6))/(8.3145*(273.15+15))/3*12.011*10^6</f>
        <v>0.000324569937079268</v>
      </c>
      <c r="AP20" s="71" t="n">
        <f aca="false">1.013*10^5*50*10^(-6)*(Z20*10^(-6))/(8.3145*(273.15+15))/3*12.011*10^6</f>
        <v>0.000187727313899593</v>
      </c>
      <c r="AZ20" s="0" t="n">
        <v>17</v>
      </c>
      <c r="BA20" s="0" t="n">
        <f aca="false">C20-B20</f>
        <v>1174.43200163</v>
      </c>
      <c r="BB20" s="0" t="n">
        <f aca="false">('7-24-13 Final'!S35-'7-24-13 Initial'!S35)*60</f>
        <v>139.000000000003</v>
      </c>
      <c r="BC20" s="0" t="n">
        <f aca="false">BD20/60</f>
        <v>0.140819184847718</v>
      </c>
      <c r="BD20" s="0" t="n">
        <f aca="false">BA20/BB20</f>
        <v>8.44915109086309</v>
      </c>
      <c r="BE20" s="0" t="n">
        <f aca="false">BD20/3</f>
        <v>2.81638369695436</v>
      </c>
      <c r="BF20" s="65" t="n">
        <f aca="false">D20-B20</f>
        <v>17632.5448238554</v>
      </c>
      <c r="BG20" s="0" t="n">
        <f aca="false">('7-29-13 Final #2'!S35-'7-24-13 Initial'!S35)*60</f>
        <v>6969.00000000001</v>
      </c>
      <c r="BH20" s="0" t="n">
        <f aca="false">BI20/60</f>
        <v>0.0421689980003238</v>
      </c>
      <c r="BI20" s="0" t="n">
        <f aca="false">BF20/BG20</f>
        <v>2.53013988001943</v>
      </c>
      <c r="BJ20" s="0" t="n">
        <f aca="false">BI20/3</f>
        <v>0.843379960006477</v>
      </c>
      <c r="BK20" s="65" t="n">
        <f aca="false">G20-F20</f>
        <v>-2776.90952802426</v>
      </c>
      <c r="BL20" s="0" t="n">
        <f aca="false">60*('8-1-13 Final #1'!S35-'7-30-13 Initial + cap'!S35)</f>
        <v>2760</v>
      </c>
      <c r="BM20" s="0" t="n">
        <f aca="false">BN20/60</f>
        <v>-0.0167687773431417</v>
      </c>
      <c r="BN20" s="0" t="n">
        <f aca="false">BK20/BL20</f>
        <v>-1.0061266405885</v>
      </c>
      <c r="BO20" s="0" t="n">
        <f aca="false">BN20/3</f>
        <v>-0.335375546862833</v>
      </c>
      <c r="BP20" s="65" t="n">
        <f aca="false">H20-F20</f>
        <v>1981.55945645865</v>
      </c>
      <c r="BQ20" s="0" t="n">
        <f aca="false">('8-5-13 final 1'!S35-'7-30-13 Initial + cap'!S35)*60</f>
        <v>8687.00000000001</v>
      </c>
      <c r="BR20" s="0" t="n">
        <f aca="false">BS20/60</f>
        <v>0.00380177172107488</v>
      </c>
      <c r="BS20" s="0" t="n">
        <f aca="false">BP20/BQ20</f>
        <v>0.228106303264493</v>
      </c>
      <c r="BT20" s="0" t="n">
        <f aca="false">BS20/3</f>
        <v>0.0760354344214977</v>
      </c>
      <c r="BU20" s="65" t="n">
        <f aca="false">'8-8-13 Final'!U35-'8-5-13 initial'!U35</f>
        <v>9601.19579023716</v>
      </c>
      <c r="BV20" s="0" t="n">
        <f aca="false">('8-8-13 Final'!S35-'8-5-13 initial'!S35)*60</f>
        <v>4173</v>
      </c>
      <c r="BW20" s="0" t="n">
        <f aca="false">BX20/60</f>
        <v>0.0383464964862895</v>
      </c>
      <c r="BX20" s="0" t="n">
        <f aca="false">BU20/BV20</f>
        <v>2.30078978917737</v>
      </c>
      <c r="BY20" s="0" t="n">
        <f aca="false">BX20/3</f>
        <v>0.76692992972579</v>
      </c>
      <c r="BZ20" s="65" t="n">
        <v>15089.3617850853</v>
      </c>
      <c r="CA20" s="0" t="n">
        <v>11339</v>
      </c>
      <c r="CB20" s="0" t="n">
        <f aca="false">CC20/60</f>
        <v>0.0221791483450705</v>
      </c>
      <c r="CC20" s="0" t="n">
        <v>1.33074890070423</v>
      </c>
      <c r="CD20" s="0" t="n">
        <v>0.443582966901411</v>
      </c>
    </row>
    <row r="21" customFormat="false" ht="15" hidden="false" customHeight="false" outlineLevel="0" collapsed="false">
      <c r="A21" s="28" t="n">
        <v>18</v>
      </c>
      <c r="B21" s="0" t="n">
        <v>1792.03813258234</v>
      </c>
      <c r="C21" s="0" t="n">
        <v>2129.49271369445</v>
      </c>
      <c r="D21" s="0" t="n">
        <v>22432.3717711614</v>
      </c>
      <c r="F21" s="0" t="n">
        <v>1789.42284706803</v>
      </c>
      <c r="G21" s="0" t="n">
        <v>12181.2228133846</v>
      </c>
      <c r="H21" s="0" t="n">
        <v>24946.0394601798</v>
      </c>
      <c r="I21" s="0" t="n">
        <v>2131.1045425575</v>
      </c>
      <c r="J21" s="0" t="n">
        <v>15849.1334178032</v>
      </c>
      <c r="K21" s="0" t="n">
        <v>22426.5870297601</v>
      </c>
      <c r="M21" s="0" t="n">
        <f aca="false">C21-B21</f>
        <v>337.454581112108</v>
      </c>
      <c r="N21" s="0" t="n">
        <f aca="false">D21-B21</f>
        <v>20640.3336385791</v>
      </c>
      <c r="O21" s="0" t="n">
        <f aca="false">(G21-F21)+N21</f>
        <v>31032.1336048956</v>
      </c>
      <c r="P21" s="0" t="n">
        <f aca="false">(H21-F21)+N21</f>
        <v>43796.9502516909</v>
      </c>
      <c r="Q21" s="0" t="n">
        <f aca="false">(J21-I21)+P21</f>
        <v>57514.9791269365</v>
      </c>
      <c r="R21" s="0" t="n">
        <f aca="false">(K21-J21)+Q21</f>
        <v>64092.4327388934</v>
      </c>
      <c r="U21" s="0" t="n">
        <v>0.0404621799894624</v>
      </c>
      <c r="V21" s="0" t="n">
        <v>0.0493622557960948</v>
      </c>
      <c r="W21" s="0" t="n">
        <v>0.0627524152555347</v>
      </c>
      <c r="X21" s="0" t="n">
        <v>0.0444277207572844</v>
      </c>
      <c r="Y21" s="0" t="n">
        <v>0.0548019689806874</v>
      </c>
      <c r="Z21" s="0" t="n">
        <v>0.0298340131816349</v>
      </c>
      <c r="AC21" s="71" t="n">
        <f aca="false">1.013*10^5*50*10^(-6)*(M21*10^(-6))/(8.3145*(273.15+15))/3*12.011*10^6</f>
        <v>2.85626125447545</v>
      </c>
      <c r="AD21" s="71" t="n">
        <f aca="false">1.013*10^5*50*10^(-6)*(N21*10^(-6))/(8.3145*(273.15+15))/3*12.011*10^6</f>
        <v>174.702577920358</v>
      </c>
      <c r="AE21" s="71" t="n">
        <f aca="false">1.013*10^5*50*10^(-6)*(O21*10^(-6))/(8.3145*(273.15+15))/3*12.011*10^6</f>
        <v>262.66017953368</v>
      </c>
      <c r="AF21" s="71" t="n">
        <f aca="false">1.013*10^5*50*10^(-6)*(P21*10^(-6))/(8.3145*(273.15+15))/3*12.011*10^6</f>
        <v>370.703315556812</v>
      </c>
      <c r="AG21" s="71" t="n">
        <f aca="false">1.013*10^5*50*10^(-6)*(Q21*10^(-6))/(8.3145*(273.15+15))/3*12.011*10^6</f>
        <v>486.81456891426</v>
      </c>
      <c r="AH21" s="71" t="n">
        <f aca="false">1.013*10^5*50*10^(-6)*(R21*10^(-6))/(8.3145*(273.15+15))/3*12.011*10^6</f>
        <v>542.487026650731</v>
      </c>
      <c r="AK21" s="71" t="n">
        <f aca="false">1.013*10^5*50*10^(-6)*(U21*10^(-6))/(8.3145*(273.15+15))/3*12.011*10^6</f>
        <v>0.000342477368642149</v>
      </c>
      <c r="AL21" s="71" t="n">
        <f aca="false">1.013*10^5*50*10^(-6)*(V21*10^(-6))/(8.3145*(273.15+15))/3*12.011*10^6</f>
        <v>0.000417808815038881</v>
      </c>
      <c r="AM21" s="71" t="n">
        <f aca="false">1.013*10^5*50*10^(-6)*(W21*10^(-6))/(8.3145*(273.15+15))/3*12.011*10^6</f>
        <v>0.000531144937278515</v>
      </c>
      <c r="AN21" s="71" t="n">
        <f aca="false">1.013*10^5*50*10^(-6)*(X21*10^(-6))/(8.3145*(273.15+15))/3*12.011*10^6</f>
        <v>0.000376042242501159</v>
      </c>
      <c r="AO21" s="71" t="n">
        <f aca="false">1.013*10^5*50*10^(-6)*(Y21*10^(-6))/(8.3145*(273.15+15))/3*12.011*10^6</f>
        <v>0.000463851283786547</v>
      </c>
      <c r="AP21" s="71" t="n">
        <f aca="false">1.013*10^5*50*10^(-6)*(Z21*10^(-6))/(8.3145*(273.15+15))/3*12.011*10^6</f>
        <v>0.000252519126086198</v>
      </c>
      <c r="AZ21" s="28" t="n">
        <v>18</v>
      </c>
      <c r="BA21" s="0" t="n">
        <f aca="false">C21-B21</f>
        <v>337.454581112108</v>
      </c>
      <c r="BB21" s="0" t="n">
        <f aca="false">('7-24-13 Final'!S36-'7-24-13 Initial'!S36)*60</f>
        <v>138.999999999996</v>
      </c>
      <c r="BC21" s="0" t="n">
        <f aca="false">BD21/60</f>
        <v>0.0404621799894624</v>
      </c>
      <c r="BD21" s="0" t="n">
        <f aca="false">BA21/BB21</f>
        <v>2.42773079936774</v>
      </c>
      <c r="BE21" s="0" t="n">
        <f aca="false">BD21/3</f>
        <v>0.809243599789248</v>
      </c>
      <c r="BF21" s="65" t="n">
        <f aca="false">D21-B21</f>
        <v>20640.3336385791</v>
      </c>
      <c r="BG21" s="0" t="n">
        <f aca="false">('7-29-13 Final #2'!S36-'7-24-13 Initial'!S36)*60</f>
        <v>6969</v>
      </c>
      <c r="BH21" s="0" t="n">
        <f aca="false">BI21/60</f>
        <v>0.0493622557960948</v>
      </c>
      <c r="BI21" s="0" t="n">
        <f aca="false">BF21/BG21</f>
        <v>2.96173534776569</v>
      </c>
      <c r="BJ21" s="0" t="n">
        <f aca="false">BI21/3</f>
        <v>0.987245115921896</v>
      </c>
      <c r="BK21" s="65" t="n">
        <f aca="false">G21-F21</f>
        <v>10391.7999663165</v>
      </c>
      <c r="BL21" s="0" t="n">
        <f aca="false">60*('8-1-13 Final #1'!S36-'7-30-13 Initial + cap'!S36)</f>
        <v>2760</v>
      </c>
      <c r="BM21" s="0" t="n">
        <f aca="false">BN21/60</f>
        <v>0.0627524152555347</v>
      </c>
      <c r="BN21" s="0" t="n">
        <f aca="false">BK21/BL21</f>
        <v>3.76514491533208</v>
      </c>
      <c r="BO21" s="0" t="n">
        <f aca="false">BN21/3</f>
        <v>1.25504830511069</v>
      </c>
      <c r="BP21" s="65" t="n">
        <f aca="false">H21-F21</f>
        <v>23156.6166131118</v>
      </c>
      <c r="BQ21" s="0" t="n">
        <f aca="false">('8-5-13 final 1'!S36-'7-30-13 Initial + cap'!S36)*60</f>
        <v>8687.00000000001</v>
      </c>
      <c r="BR21" s="0" t="n">
        <f aca="false">BS21/60</f>
        <v>0.0444277207572844</v>
      </c>
      <c r="BS21" s="0" t="n">
        <f aca="false">BP21/BQ21</f>
        <v>2.66566324543706</v>
      </c>
      <c r="BT21" s="0" t="n">
        <f aca="false">BS21/3</f>
        <v>0.888554415145688</v>
      </c>
      <c r="BU21" s="65" t="n">
        <f aca="false">'8-8-13 Final'!U36-'8-5-13 initial'!U36</f>
        <v>13718.0288752457</v>
      </c>
      <c r="BV21" s="0" t="n">
        <f aca="false">('8-8-13 Final'!S36-'8-5-13 initial'!S36)*60</f>
        <v>4172</v>
      </c>
      <c r="BW21" s="0" t="n">
        <f aca="false">BX21/60</f>
        <v>0.0548019689806874</v>
      </c>
      <c r="BX21" s="0" t="n">
        <f aca="false">BU21/BV21</f>
        <v>3.28811813884124</v>
      </c>
      <c r="BY21" s="0" t="n">
        <f aca="false">BX21/3</f>
        <v>1.09603937961375</v>
      </c>
      <c r="BZ21" s="65" t="n">
        <v>20295.4824872026</v>
      </c>
      <c r="CA21" s="0" t="n">
        <v>11338</v>
      </c>
      <c r="CB21" s="0" t="n">
        <f aca="false">CC21/60</f>
        <v>0.0298340131816349</v>
      </c>
      <c r="CC21" s="0" t="n">
        <v>1.79004079089809</v>
      </c>
      <c r="CD21" s="0" t="n">
        <v>0.596680263632697</v>
      </c>
    </row>
    <row r="22" customFormat="false" ht="15" hidden="false" customHeight="false" outlineLevel="0" collapsed="false">
      <c r="A22" s="28" t="n">
        <v>19</v>
      </c>
      <c r="B22" s="0" t="n">
        <v>1739.94403685355</v>
      </c>
      <c r="C22" s="0" t="n">
        <v>2228.17022394848</v>
      </c>
      <c r="D22" s="0" t="n">
        <v>21872.2124255698</v>
      </c>
      <c r="F22" s="0" t="n">
        <v>1510.85662349766</v>
      </c>
      <c r="G22" s="0" t="n">
        <v>10989.4793423978</v>
      </c>
      <c r="H22" s="0" t="n">
        <v>29597.2473701397</v>
      </c>
      <c r="I22" s="0" t="n">
        <v>2082.2762190465</v>
      </c>
      <c r="J22" s="0" t="n">
        <v>12903.3998145068</v>
      </c>
      <c r="K22" s="0" t="n">
        <v>23054.1092410392</v>
      </c>
      <c r="M22" s="0" t="n">
        <f aca="false">C22-B22</f>
        <v>488.226187094924</v>
      </c>
      <c r="N22" s="0" t="n">
        <f aca="false">D22-B22</f>
        <v>20132.2683887162</v>
      </c>
      <c r="O22" s="0" t="n">
        <f aca="false">(G22-F22)+N22</f>
        <v>29610.8911076164</v>
      </c>
      <c r="P22" s="0" t="n">
        <f aca="false">(H22-F22)+N22</f>
        <v>48218.6591353583</v>
      </c>
      <c r="Q22" s="0" t="n">
        <f aca="false">(J22-I22)+P22</f>
        <v>59039.7827308186</v>
      </c>
      <c r="R22" s="0" t="n">
        <f aca="false">(K22-J22)+Q22</f>
        <v>69190.4921573511</v>
      </c>
      <c r="U22" s="0" t="n">
        <v>0.0585403102032299</v>
      </c>
      <c r="V22" s="0" t="n">
        <v>0.0481471956491038</v>
      </c>
      <c r="W22" s="0" t="n">
        <v>0.0572380598967399</v>
      </c>
      <c r="X22" s="0" t="n">
        <v>0.0522556946242504</v>
      </c>
      <c r="Y22" s="0" t="n">
        <v>0.0432395252755544</v>
      </c>
      <c r="Z22" s="0" t="n">
        <v>0.0308336759321229</v>
      </c>
      <c r="AC22" s="71" t="n">
        <f aca="false">1.013*10^5*50*10^(-6)*(M22*10^(-6))/(8.3145*(273.15+15))/3*12.011*10^6</f>
        <v>4.1324125368926</v>
      </c>
      <c r="AD22" s="71" t="n">
        <f aca="false">1.013*10^5*50*10^(-6)*(N22*10^(-6))/(8.3145*(273.15+15))/3*12.011*10^6</f>
        <v>170.402244870659</v>
      </c>
      <c r="AE22" s="71" t="n">
        <f aca="false">1.013*10^5*50*10^(-6)*(O22*10^(-6))/(8.3145*(273.15+15))/3*12.011*10^6</f>
        <v>250.630590648519</v>
      </c>
      <c r="AF22" s="71" t="n">
        <f aca="false">1.013*10^5*50*10^(-6)*(P22*10^(-6))/(8.3145*(273.15+15))/3*12.011*10^6</f>
        <v>408.129258098079</v>
      </c>
      <c r="AG22" s="71" t="n">
        <f aca="false">1.013*10^5*50*10^(-6)*(Q22*10^(-6))/(8.3145*(273.15+15))/3*12.011*10^6</f>
        <v>499.72071302438</v>
      </c>
      <c r="AH22" s="71" t="n">
        <f aca="false">1.013*10^5*50*10^(-6)*(R22*10^(-6))/(8.3145*(273.15+15))/3*12.011*10^6</f>
        <v>585.63769167346</v>
      </c>
      <c r="AK22" s="71" t="n">
        <f aca="false">1.013*10^5*50*10^(-6)*(U22*10^(-6))/(8.3145*(273.15+15))/3*12.011*10^6</f>
        <v>0.000495493109939174</v>
      </c>
      <c r="AL22" s="71" t="n">
        <f aca="false">1.013*10^5*50*10^(-6)*(V22*10^(-6))/(8.3145*(273.15+15))/3*12.011*10^6</f>
        <v>0.00040752438147668</v>
      </c>
      <c r="AM22" s="71" t="n">
        <f aca="false">1.013*10^5*50*10^(-6)*(W22*10^(-6))/(8.3145*(273.15+15))/3*12.011*10^6</f>
        <v>0.000484470687064374</v>
      </c>
      <c r="AN22" s="71" t="n">
        <f aca="false">1.013*10^5*50*10^(-6)*(X22*10^(-6))/(8.3145*(273.15+15))/3*12.011*10^6</f>
        <v>0.000442299272954194</v>
      </c>
      <c r="AO22" s="71" t="n">
        <f aca="false">1.013*10^5*50*10^(-6)*(Y22*10^(-6))/(8.3145*(273.15+15))/3*12.011*10^6</f>
        <v>0.000365985195102295</v>
      </c>
      <c r="AP22" s="71" t="n">
        <f aca="false">1.013*10^5*50*10^(-6)*(Z22*10^(-6))/(8.3145*(273.15+15))/3*12.011*10^6</f>
        <v>0.000260980406926872</v>
      </c>
      <c r="AZ22" s="28" t="n">
        <v>19</v>
      </c>
      <c r="BA22" s="0" t="n">
        <f aca="false">C22-B22</f>
        <v>488.226187094924</v>
      </c>
      <c r="BB22" s="0" t="n">
        <f aca="false">('7-24-13 Final'!S37-'7-24-13 Initial'!S37)*60</f>
        <v>138.999999999996</v>
      </c>
      <c r="BC22" s="0" t="n">
        <f aca="false">BD22/60</f>
        <v>0.0585403102032299</v>
      </c>
      <c r="BD22" s="0" t="n">
        <f aca="false">BA22/BB22</f>
        <v>3.51241861219379</v>
      </c>
      <c r="BE22" s="0" t="n">
        <f aca="false">BD22/3</f>
        <v>1.1708062040646</v>
      </c>
      <c r="BF22" s="65" t="n">
        <f aca="false">D22-B22</f>
        <v>20132.2683887162</v>
      </c>
      <c r="BG22" s="0" t="n">
        <f aca="false">('7-29-13 Final #2'!S37-'7-24-13 Initial'!S37)*60</f>
        <v>6969</v>
      </c>
      <c r="BH22" s="0" t="n">
        <f aca="false">BI22/60</f>
        <v>0.0481471956491038</v>
      </c>
      <c r="BI22" s="0" t="n">
        <f aca="false">BF22/BG22</f>
        <v>2.88883173894623</v>
      </c>
      <c r="BJ22" s="0" t="n">
        <f aca="false">BI22/3</f>
        <v>0.962943912982075</v>
      </c>
      <c r="BK22" s="65" t="n">
        <f aca="false">G22-F22</f>
        <v>9478.62271890013</v>
      </c>
      <c r="BL22" s="0" t="n">
        <f aca="false">60*('8-1-13 Final #1'!S37-'7-30-13 Initial + cap'!S37)</f>
        <v>2760</v>
      </c>
      <c r="BM22" s="0" t="n">
        <f aca="false">BN22/60</f>
        <v>0.0572380598967399</v>
      </c>
      <c r="BN22" s="0" t="n">
        <f aca="false">BK22/BL22</f>
        <v>3.43428359380439</v>
      </c>
      <c r="BO22" s="0" t="n">
        <f aca="false">BN22/3</f>
        <v>1.1447611979348</v>
      </c>
      <c r="BP22" s="65" t="n">
        <f aca="false">H22-F22</f>
        <v>28086.3907466421</v>
      </c>
      <c r="BQ22" s="0" t="n">
        <f aca="false">('8-5-13 final 1'!S37-'7-30-13 Initial + cap'!S37)*60</f>
        <v>8958</v>
      </c>
      <c r="BR22" s="0" t="n">
        <f aca="false">BS22/60</f>
        <v>0.0522556946242504</v>
      </c>
      <c r="BS22" s="0" t="n">
        <f aca="false">BP22/BQ22</f>
        <v>3.13534167745502</v>
      </c>
      <c r="BT22" s="0" t="n">
        <f aca="false">BS22/3</f>
        <v>1.04511389248501</v>
      </c>
      <c r="BU22" s="65" t="n">
        <f aca="false">'8-8-13 Final'!U37-'8-5-13 initial'!U37</f>
        <v>10821.1235954603</v>
      </c>
      <c r="BV22" s="0" t="n">
        <f aca="false">('8-8-13 Final'!S37-'8-5-13 initial'!S37)*60</f>
        <v>4171</v>
      </c>
      <c r="BW22" s="0" t="n">
        <f aca="false">BX22/60</f>
        <v>0.0432395252755544</v>
      </c>
      <c r="BX22" s="0" t="n">
        <f aca="false">BU22/BV22</f>
        <v>2.59437151653327</v>
      </c>
      <c r="BY22" s="0" t="n">
        <f aca="false">BX22/3</f>
        <v>0.864790505511089</v>
      </c>
      <c r="BZ22" s="65" t="n">
        <v>20971.8330219927</v>
      </c>
      <c r="CA22" s="0" t="n">
        <v>11336</v>
      </c>
      <c r="CB22" s="0" t="n">
        <f aca="false">CC22/60</f>
        <v>0.0308336759321229</v>
      </c>
      <c r="CC22" s="0" t="n">
        <v>1.85002055592738</v>
      </c>
      <c r="CD22" s="0" t="n">
        <v>0.616673518642459</v>
      </c>
    </row>
    <row r="23" customFormat="false" ht="15" hidden="false" customHeight="false" outlineLevel="0" collapsed="false">
      <c r="A23" s="0" t="n">
        <v>20</v>
      </c>
      <c r="B23" s="0" t="n">
        <v>1407.53573299079</v>
      </c>
      <c r="C23" s="0" t="n">
        <v>1729.36687896805</v>
      </c>
      <c r="D23" s="0" t="n">
        <v>7506.77250718733</v>
      </c>
      <c r="F23" s="0" t="n">
        <v>1025.79934863054</v>
      </c>
      <c r="G23" s="0" t="n">
        <v>3666.47569799031</v>
      </c>
      <c r="H23" s="0" t="n">
        <v>7867.34560038399</v>
      </c>
      <c r="I23" s="0" t="n">
        <v>1174.05784352542</v>
      </c>
      <c r="J23" s="0" t="n">
        <v>5150.90593603857</v>
      </c>
      <c r="K23" s="0" t="n">
        <v>5874.90464746317</v>
      </c>
      <c r="M23" s="0" t="n">
        <f aca="false">C23-B23</f>
        <v>321.831145977259</v>
      </c>
      <c r="N23" s="0" t="n">
        <f aca="false">D23-B23</f>
        <v>6099.23677419654</v>
      </c>
      <c r="O23" s="0" t="n">
        <f aca="false">(G23-F23)+N23</f>
        <v>8739.91312355631</v>
      </c>
      <c r="P23" s="0" t="n">
        <f aca="false">(H23-F23)+N23</f>
        <v>12940.78302595</v>
      </c>
      <c r="Q23" s="0" t="n">
        <f aca="false">(J23-I23)+P23</f>
        <v>16917.6311184631</v>
      </c>
      <c r="R23" s="0" t="n">
        <f aca="false">(K23-J23)+Q23</f>
        <v>17641.6298298877</v>
      </c>
      <c r="U23" s="0" t="n">
        <v>0.0388684958909741</v>
      </c>
      <c r="V23" s="0" t="n">
        <v>0.0145886834438302</v>
      </c>
      <c r="W23" s="0" t="n">
        <v>0.0159461132207716</v>
      </c>
      <c r="X23" s="0" t="n">
        <v>0.0131245132208285</v>
      </c>
      <c r="Y23" s="0" t="n">
        <v>0.0158946766287496</v>
      </c>
      <c r="Z23" s="0" t="n">
        <v>0.00691199353615313</v>
      </c>
      <c r="AC23" s="71" t="n">
        <f aca="false">1.013*10^5*50*10^(-6)*(M23*10^(-6))/(8.3145*(273.15+15))/3*12.011*10^6</f>
        <v>2.72402238460913</v>
      </c>
      <c r="AD23" s="71" t="n">
        <f aca="false">1.013*10^5*50*10^(-6)*(N23*10^(-6))/(8.3145*(273.15+15))/3*12.011*10^6</f>
        <v>51.6247656872729</v>
      </c>
      <c r="AE23" s="71" t="n">
        <f aca="false">1.013*10^5*50*10^(-6)*(O23*10^(-6))/(8.3145*(273.15+15))/3*12.011*10^6</f>
        <v>73.9758077665632</v>
      </c>
      <c r="AF23" s="71" t="n">
        <f aca="false">1.013*10^5*50*10^(-6)*(P23*10^(-6))/(8.3145*(273.15+15))/3*12.011*10^6</f>
        <v>109.532539276197</v>
      </c>
      <c r="AG23" s="71" t="n">
        <f aca="false">1.013*10^5*50*10^(-6)*(Q23*10^(-6))/(8.3145*(273.15+15))/3*12.011*10^6</f>
        <v>143.193119862022</v>
      </c>
      <c r="AH23" s="71" t="n">
        <f aca="false">1.013*10^5*50*10^(-6)*(R23*10^(-6))/(8.3145*(273.15+15))/3*12.011*10^6</f>
        <v>149.32114296047</v>
      </c>
      <c r="AK23" s="71" t="n">
        <f aca="false">1.013*10^5*50*10^(-6)*(U23*10^(-6))/(8.3145*(273.15+15))/3*12.011*10^6</f>
        <v>0.000328988210701592</v>
      </c>
      <c r="AL23" s="71" t="n">
        <f aca="false">1.013*10^5*50*10^(-6)*(V23*10^(-6))/(8.3145*(273.15+15))/3*12.011*10^6</f>
        <v>0.000123480591483144</v>
      </c>
      <c r="AM23" s="71" t="n">
        <f aca="false">1.013*10^5*50*10^(-6)*(W23*10^(-6))/(8.3145*(273.15+15))/3*12.011*10^6</f>
        <v>0.000134970060865279</v>
      </c>
      <c r="AN23" s="71" t="n">
        <f aca="false">1.013*10^5*50*10^(-6)*(X23*10^(-6))/(8.3145*(273.15+15))/3*12.011*10^6</f>
        <v>0.000111087656516506</v>
      </c>
      <c r="AO23" s="71" t="n">
        <f aca="false">1.013*10^5*50*10^(-6)*(Y23*10^(-6))/(8.3145*(273.15+15))/3*12.011*10^6</f>
        <v>0.000134534694587629</v>
      </c>
      <c r="AP23" s="71" t="n">
        <f aca="false">1.013*10^5*50*10^(-6)*(Z23*10^(-6))/(8.3145*(273.15+15))/3*12.011*10^6</f>
        <v>5.85040489402637E-005</v>
      </c>
      <c r="AZ23" s="0" t="n">
        <v>20</v>
      </c>
      <c r="BA23" s="0" t="n">
        <f aca="false">C23-B23</f>
        <v>321.831145977259</v>
      </c>
      <c r="BB23" s="0" t="n">
        <f aca="false">('7-24-13 Final'!S38-'7-24-13 Initial'!S38)*60</f>
        <v>137.999999999997</v>
      </c>
      <c r="BC23" s="0" t="n">
        <f aca="false">BD23/60</f>
        <v>0.0388684958909741</v>
      </c>
      <c r="BD23" s="0" t="n">
        <f aca="false">BA23/BB23</f>
        <v>2.33210975345844</v>
      </c>
      <c r="BE23" s="0" t="n">
        <f aca="false">BD23/3</f>
        <v>0.777369917819482</v>
      </c>
      <c r="BF23" s="65" t="n">
        <f aca="false">D23-B23</f>
        <v>6099.23677419654</v>
      </c>
      <c r="BG23" s="0" t="n">
        <f aca="false">('7-29-13 Final #2'!S38-'7-24-13 Initial'!S38)*60</f>
        <v>6968</v>
      </c>
      <c r="BH23" s="0" t="n">
        <f aca="false">BI23/60</f>
        <v>0.0145886834438302</v>
      </c>
      <c r="BI23" s="0" t="n">
        <f aca="false">BF23/BG23</f>
        <v>0.875321006629813</v>
      </c>
      <c r="BJ23" s="0" t="n">
        <f aca="false">BI23/3</f>
        <v>0.291773668876604</v>
      </c>
      <c r="BK23" s="65" t="n">
        <f aca="false">G23-F23</f>
        <v>2640.67634935977</v>
      </c>
      <c r="BL23" s="0" t="n">
        <f aca="false">60*('8-1-13 Final #1'!S38-'7-30-13 Initial + cap'!S38)</f>
        <v>2760</v>
      </c>
      <c r="BM23" s="0" t="n">
        <f aca="false">BN23/60</f>
        <v>0.0159461132207716</v>
      </c>
      <c r="BN23" s="0" t="n">
        <f aca="false">BK23/BL23</f>
        <v>0.956766793246294</v>
      </c>
      <c r="BO23" s="0" t="n">
        <f aca="false">BN23/3</f>
        <v>0.318922264415431</v>
      </c>
      <c r="BP23" s="65" t="n">
        <f aca="false">H23-F23</f>
        <v>6841.54625175345</v>
      </c>
      <c r="BQ23" s="0" t="n">
        <f aca="false">('8-5-13 final 1'!S38-'7-30-13 Initial + cap'!S38)*60</f>
        <v>8688</v>
      </c>
      <c r="BR23" s="0" t="n">
        <f aca="false">BS23/60</f>
        <v>0.0131245132208285</v>
      </c>
      <c r="BS23" s="0" t="n">
        <f aca="false">BP23/BQ23</f>
        <v>0.787470793249707</v>
      </c>
      <c r="BT23" s="0" t="n">
        <f aca="false">BS23/3</f>
        <v>0.262490264416569</v>
      </c>
      <c r="BU23" s="65" t="n">
        <f aca="false">'8-8-13 Final'!U38-'8-5-13 initial'!U38</f>
        <v>3976.84809251314</v>
      </c>
      <c r="BV23" s="0" t="n">
        <f aca="false">('8-8-13 Final'!S38-'8-5-13 initial'!S38)*60</f>
        <v>4170</v>
      </c>
      <c r="BW23" s="0" t="n">
        <f aca="false">BX23/60</f>
        <v>0.0158946766287496</v>
      </c>
      <c r="BX23" s="0" t="n">
        <f aca="false">BU23/BV23</f>
        <v>0.953680597724974</v>
      </c>
      <c r="BY23" s="0" t="n">
        <f aca="false">BX23/3</f>
        <v>0.317893532574991</v>
      </c>
      <c r="BZ23" s="65" t="n">
        <v>4700.84680393774</v>
      </c>
      <c r="CA23" s="0" t="n">
        <v>11335</v>
      </c>
      <c r="CB23" s="0" t="n">
        <f aca="false">CC23/60</f>
        <v>0.00691199353615313</v>
      </c>
      <c r="CC23" s="0" t="n">
        <v>0.414719612169188</v>
      </c>
      <c r="CD23" s="0" t="n">
        <v>0.138239870723063</v>
      </c>
    </row>
    <row r="24" customFormat="false" ht="15" hidden="false" customHeight="false" outlineLevel="0" collapsed="false">
      <c r="A24" s="28" t="n">
        <v>21</v>
      </c>
      <c r="B24" s="0" t="n">
        <v>1284.93534233241</v>
      </c>
      <c r="C24" s="0" t="n">
        <v>1580.08903055967</v>
      </c>
      <c r="D24" s="0" t="n">
        <v>7107.16465972269</v>
      </c>
      <c r="F24" s="0" t="n">
        <v>785.601137937907</v>
      </c>
      <c r="G24" s="0" t="n">
        <v>3291.39331071941</v>
      </c>
      <c r="H24" s="0" t="n">
        <v>7303.53489995722</v>
      </c>
      <c r="I24" s="0" t="n">
        <v>1086.34119124174</v>
      </c>
      <c r="J24" s="0" t="n">
        <v>5688.57905729397</v>
      </c>
      <c r="K24" s="0" t="n">
        <v>10092.137276029</v>
      </c>
      <c r="M24" s="0" t="n">
        <f aca="false">C24-B24</f>
        <v>295.153688227263</v>
      </c>
      <c r="N24" s="0" t="n">
        <f aca="false">D24-B24</f>
        <v>5822.22931739029</v>
      </c>
      <c r="O24" s="0" t="n">
        <f aca="false">(G24-F24)+N24</f>
        <v>8328.02149017179</v>
      </c>
      <c r="P24" s="0" t="n">
        <f aca="false">(H24-F24)+N24</f>
        <v>12340.1630794096</v>
      </c>
      <c r="Q24" s="0" t="n">
        <f aca="false">(J24-I24)+P24</f>
        <v>16942.4009454618</v>
      </c>
      <c r="R24" s="0" t="n">
        <f aca="false">(K24-J24)+Q24</f>
        <v>21345.9591641969</v>
      </c>
      <c r="U24" s="0" t="n">
        <v>0.0346424516698665</v>
      </c>
      <c r="V24" s="0" t="n">
        <v>0.0139261129864865</v>
      </c>
      <c r="W24" s="0" t="n">
        <v>0.0151315952462651</v>
      </c>
      <c r="X24" s="0" t="n">
        <v>0.0124993935527544</v>
      </c>
      <c r="Y24" s="0" t="n">
        <v>0.018398648221205</v>
      </c>
      <c r="Z24" s="0" t="n">
        <v>0.0132418704378581</v>
      </c>
      <c r="AC24" s="71" t="n">
        <f aca="false">1.013*10^5*50*10^(-6)*(M24*10^(-6))/(8.3145*(273.15+15))/3*12.011*10^6</f>
        <v>2.49822077098722</v>
      </c>
      <c r="AD24" s="71" t="n">
        <f aca="false">1.013*10^5*50*10^(-6)*(N24*10^(-6))/(8.3145*(273.15+15))/3*12.011*10^6</f>
        <v>49.2801370754195</v>
      </c>
      <c r="AE24" s="71" t="n">
        <f aca="false">1.013*10^5*50*10^(-6)*(O24*10^(-6))/(8.3145*(273.15+15))/3*12.011*10^6</f>
        <v>70.4895012253935</v>
      </c>
      <c r="AF24" s="71" t="n">
        <f aca="false">1.013*10^5*50*10^(-6)*(P24*10^(-6))/(8.3145*(273.15+15))/3*12.011*10^6</f>
        <v>104.448810745042</v>
      </c>
      <c r="AG24" s="71" t="n">
        <f aca="false">1.013*10^5*50*10^(-6)*(Q24*10^(-6))/(8.3145*(273.15+15))/3*12.011*10^6</f>
        <v>143.402775030736</v>
      </c>
      <c r="AH24" s="71" t="n">
        <f aca="false">1.013*10^5*50*10^(-6)*(R24*10^(-6))/(8.3145*(273.15+15))/3*12.011*10^6</f>
        <v>180.675087887029</v>
      </c>
      <c r="AK24" s="71" t="n">
        <f aca="false">1.013*10^5*50*10^(-6)*(U24*10^(-6))/(8.3145*(273.15+15))/3*12.011*10^6</f>
        <v>0.000293218400350612</v>
      </c>
      <c r="AL24" s="71" t="n">
        <f aca="false">1.013*10^5*50*10^(-6)*(V24*10^(-6))/(8.3145*(273.15+15))/3*12.011*10^6</f>
        <v>0.000117872505442546</v>
      </c>
      <c r="AM24" s="71" t="n">
        <f aca="false">1.013*10^5*50*10^(-6)*(W24*10^(-6))/(8.3145*(273.15+15))/3*12.011*10^6</f>
        <v>0.000128075870470858</v>
      </c>
      <c r="AN24" s="71" t="n">
        <f aca="false">1.013*10^5*50*10^(-6)*(X24*10^(-6))/(8.3145*(273.15+15))/3*12.011*10^6</f>
        <v>0.000105796559025856</v>
      </c>
      <c r="AO24" s="71" t="n">
        <f aca="false">1.013*10^5*50*10^(-6)*(Y24*10^(-6))/(8.3145*(273.15+15))/3*12.011*10^6</f>
        <v>0.000155728649099279</v>
      </c>
      <c r="AP24" s="71" t="n">
        <f aca="false">1.013*10^5*50*10^(-6)*(Z24*10^(-6))/(8.3145*(273.15+15))/3*12.011*10^6</f>
        <v>0.000112080983887644</v>
      </c>
      <c r="AZ24" s="28" t="n">
        <v>21</v>
      </c>
      <c r="BA24" s="0" t="n">
        <f aca="false">C24-B24</f>
        <v>295.153688227263</v>
      </c>
      <c r="BB24" s="0" t="n">
        <f aca="false">('7-24-13 Final'!S39-'7-24-13 Initial'!S39)*60</f>
        <v>142</v>
      </c>
      <c r="BC24" s="0" t="n">
        <f aca="false">BD24/60</f>
        <v>0.0346424516698665</v>
      </c>
      <c r="BD24" s="0" t="n">
        <f aca="false">BA24/BB24</f>
        <v>2.07854710019199</v>
      </c>
      <c r="BE24" s="0" t="n">
        <f aca="false">BD24/3</f>
        <v>0.69284903339733</v>
      </c>
      <c r="BF24" s="65" t="n">
        <f aca="false">D24-B24</f>
        <v>5822.22931739029</v>
      </c>
      <c r="BG24" s="0" t="n">
        <f aca="false">('7-29-13 Final #2'!S39-'7-24-13 Initial'!S39)*60</f>
        <v>6968</v>
      </c>
      <c r="BH24" s="0" t="n">
        <f aca="false">BI24/60</f>
        <v>0.0139261129864865</v>
      </c>
      <c r="BI24" s="0" t="n">
        <f aca="false">BF24/BG24</f>
        <v>0.835566779189191</v>
      </c>
      <c r="BJ24" s="0" t="n">
        <f aca="false">BI24/3</f>
        <v>0.27852225972973</v>
      </c>
      <c r="BK24" s="65" t="n">
        <f aca="false">G24-F24</f>
        <v>2505.7921727815</v>
      </c>
      <c r="BL24" s="0" t="n">
        <f aca="false">60*('8-1-13 Final #1'!S39-'7-30-13 Initial + cap'!S39)</f>
        <v>2760</v>
      </c>
      <c r="BM24" s="0" t="n">
        <f aca="false">BN24/60</f>
        <v>0.0151315952462651</v>
      </c>
      <c r="BN24" s="0" t="n">
        <f aca="false">BK24/BL24</f>
        <v>0.907895714775906</v>
      </c>
      <c r="BO24" s="0" t="n">
        <f aca="false">BN24/3</f>
        <v>0.302631904925302</v>
      </c>
      <c r="BP24" s="65" t="n">
        <f aca="false">H24-F24</f>
        <v>6517.93376201932</v>
      </c>
      <c r="BQ24" s="0" t="n">
        <f aca="false">('8-5-13 final 1'!S39-'7-30-13 Initial + cap'!S39)*60</f>
        <v>8691</v>
      </c>
      <c r="BR24" s="0" t="n">
        <f aca="false">BS24/60</f>
        <v>0.0124993935527544</v>
      </c>
      <c r="BS24" s="0" t="n">
        <f aca="false">BP24/BQ24</f>
        <v>0.749963613165265</v>
      </c>
      <c r="BT24" s="0" t="n">
        <f aca="false">BS24/3</f>
        <v>0.249987871055088</v>
      </c>
      <c r="BU24" s="65" t="n">
        <f aca="false">'8-8-13 Final'!U39-'8-5-13 initial'!U39</f>
        <v>4602.23786605223</v>
      </c>
      <c r="BV24" s="0" t="n">
        <f aca="false">('8-8-13 Final'!S39-'8-5-13 initial'!S39)*60</f>
        <v>4169</v>
      </c>
      <c r="BW24" s="0" t="n">
        <f aca="false">BX24/60</f>
        <v>0.018398648221205</v>
      </c>
      <c r="BX24" s="0" t="n">
        <f aca="false">BU24/BV24</f>
        <v>1.1039188932723</v>
      </c>
      <c r="BY24" s="0" t="n">
        <f aca="false">BX24/3</f>
        <v>0.367972964424101</v>
      </c>
      <c r="BZ24" s="65" t="n">
        <v>9005.79608478726</v>
      </c>
      <c r="CA24" s="0" t="n">
        <v>11335</v>
      </c>
      <c r="CB24" s="0" t="n">
        <f aca="false">CC24/60</f>
        <v>0.0132418704378581</v>
      </c>
      <c r="CC24" s="0" t="n">
        <v>0.794512226271483</v>
      </c>
      <c r="CD24" s="0" t="n">
        <v>0.264837408757161</v>
      </c>
    </row>
    <row r="25" customFormat="false" ht="15" hidden="false" customHeight="false" outlineLevel="0" collapsed="false">
      <c r="A25" s="28" t="n">
        <v>22</v>
      </c>
      <c r="B25" s="0" t="n">
        <v>1231.14353049201</v>
      </c>
      <c r="C25" s="0" t="n">
        <v>1512.65247892677</v>
      </c>
      <c r="D25" s="0" t="n">
        <v>6320.4357984778</v>
      </c>
      <c r="F25" s="0" t="n">
        <v>907.427225965924</v>
      </c>
      <c r="G25" s="0" t="n">
        <v>3357.99871799641</v>
      </c>
      <c r="H25" s="0" t="n">
        <v>7419.97206039255</v>
      </c>
      <c r="I25" s="0" t="n">
        <v>1685.00614239987</v>
      </c>
      <c r="J25" s="0" t="n">
        <v>4930.62869931211</v>
      </c>
      <c r="K25" s="0" t="n">
        <v>8303.19723517175</v>
      </c>
      <c r="M25" s="0" t="n">
        <f aca="false">C25-B25</f>
        <v>281.508948434762</v>
      </c>
      <c r="N25" s="0" t="n">
        <f aca="false">D25-B25</f>
        <v>5089.2922679858</v>
      </c>
      <c r="O25" s="0" t="n">
        <f aca="false">(G25-F25)+N25</f>
        <v>7539.86376001629</v>
      </c>
      <c r="P25" s="0" t="n">
        <f aca="false">(H25-F25)+N25</f>
        <v>11601.8371024124</v>
      </c>
      <c r="Q25" s="0" t="n">
        <f aca="false">(J25-I25)+P25</f>
        <v>14847.4596593247</v>
      </c>
      <c r="R25" s="0" t="n">
        <f aca="false">(K25-J25)+Q25</f>
        <v>18220.0281951843</v>
      </c>
      <c r="U25" s="0" t="n">
        <v>0.0330409563890565</v>
      </c>
      <c r="V25" s="0" t="n">
        <v>0.0121730105912404</v>
      </c>
      <c r="W25" s="0" t="n">
        <v>0.0147981370291696</v>
      </c>
      <c r="X25" s="0" t="n">
        <v>0.0124890592460143</v>
      </c>
      <c r="Y25" s="0" t="n">
        <v>0.0129752241021517</v>
      </c>
      <c r="Z25" s="0" t="n">
        <v>0.00973292022231811</v>
      </c>
      <c r="AC25" s="71" t="n">
        <f aca="false">1.013*10^5*50*10^(-6)*(M25*10^(-6))/(8.3145*(273.15+15))/3*12.011*10^6</f>
        <v>2.38272984634699</v>
      </c>
      <c r="AD25" s="71" t="n">
        <f aca="false">1.013*10^5*50*10^(-6)*(N25*10^(-6))/(8.3145*(273.15+15))/3*12.011*10^6</f>
        <v>43.0764586743604</v>
      </c>
      <c r="AE25" s="71" t="n">
        <f aca="false">1.013*10^5*50*10^(-6)*(O25*10^(-6))/(8.3145*(273.15+15))/3*12.011*10^6</f>
        <v>63.8184275074445</v>
      </c>
      <c r="AF25" s="71" t="n">
        <f aca="false">1.013*10^5*50*10^(-6)*(P25*10^(-6))/(8.3145*(273.15+15))/3*12.011*10^6</f>
        <v>98.1995197313602</v>
      </c>
      <c r="AG25" s="71" t="n">
        <f aca="false">1.013*10^5*50*10^(-6)*(Q25*10^(-6))/(8.3145*(273.15+15))/3*12.011*10^6</f>
        <v>125.670908400641</v>
      </c>
      <c r="AH25" s="71" t="n">
        <f aca="false">1.013*10^5*50*10^(-6)*(R25*10^(-6))/(8.3145*(273.15+15))/3*12.011*10^6</f>
        <v>154.216785019926</v>
      </c>
      <c r="AK25" s="71" t="n">
        <f aca="false">1.013*10^5*50*10^(-6)*(U25*10^(-6))/(8.3145*(273.15+15))/3*12.011*10^6</f>
        <v>0.000279663127505514</v>
      </c>
      <c r="AL25" s="71" t="n">
        <f aca="false">1.013*10^5*50*10^(-6)*(V25*10^(-6))/(8.3145*(273.15+15))/3*12.011*10^6</f>
        <v>0.000103034009458382</v>
      </c>
      <c r="AM25" s="71" t="n">
        <f aca="false">1.013*10^5*50*10^(-6)*(W25*10^(-6))/(8.3145*(273.15+15))/3*12.011*10^6</f>
        <v>0.000125253434982392</v>
      </c>
      <c r="AN25" s="71" t="n">
        <f aca="false">1.013*10^5*50*10^(-6)*(X25*10^(-6))/(8.3145*(273.15+15))/3*12.011*10^6</f>
        <v>0.000105709088054692</v>
      </c>
      <c r="AO25" s="71" t="n">
        <f aca="false">1.013*10^5*50*10^(-6)*(Y25*10^(-6))/(8.3145*(273.15+15))/3*12.011*10^6</f>
        <v>0.000109824053207326</v>
      </c>
      <c r="AP25" s="71" t="n">
        <f aca="false">1.013*10^5*50*10^(-6)*(Z25*10^(-6))/(8.3145*(273.15+15))/3*12.011*10^6</f>
        <v>8.23807542700755E-005</v>
      </c>
      <c r="AZ25" s="28" t="n">
        <v>22</v>
      </c>
      <c r="BA25" s="0" t="n">
        <f aca="false">C25-B25</f>
        <v>281.508948434762</v>
      </c>
      <c r="BB25" s="0" t="n">
        <f aca="false">('7-24-13 Final'!S40-'7-24-13 Initial'!S40)*60</f>
        <v>142</v>
      </c>
      <c r="BC25" s="0" t="n">
        <f aca="false">BD25/60</f>
        <v>0.0330409563890565</v>
      </c>
      <c r="BD25" s="0" t="n">
        <f aca="false">BA25/BB25</f>
        <v>1.98245738334339</v>
      </c>
      <c r="BE25" s="0" t="n">
        <f aca="false">BD25/3</f>
        <v>0.66081912778113</v>
      </c>
      <c r="BF25" s="65" t="n">
        <f aca="false">D25-B25</f>
        <v>5089.2922679858</v>
      </c>
      <c r="BG25" s="0" t="n">
        <f aca="false">('7-29-13 Final #2'!S40-'7-24-13 Initial'!S40)*60</f>
        <v>6968</v>
      </c>
      <c r="BH25" s="0" t="n">
        <f aca="false">BI25/60</f>
        <v>0.0121730105912404</v>
      </c>
      <c r="BI25" s="0" t="n">
        <f aca="false">BF25/BG25</f>
        <v>0.730380635474425</v>
      </c>
      <c r="BJ25" s="0" t="n">
        <f aca="false">BI25/3</f>
        <v>0.243460211824808</v>
      </c>
      <c r="BK25" s="65" t="n">
        <f aca="false">G25-F25</f>
        <v>2450.57149203049</v>
      </c>
      <c r="BL25" s="0" t="n">
        <f aca="false">60*('8-1-13 Final #1'!S40-'7-30-13 Initial + cap'!S40)</f>
        <v>2760</v>
      </c>
      <c r="BM25" s="0" t="n">
        <f aca="false">BN25/60</f>
        <v>0.0147981370291696</v>
      </c>
      <c r="BN25" s="0" t="n">
        <f aca="false">BK25/BL25</f>
        <v>0.887888221750178</v>
      </c>
      <c r="BO25" s="0" t="n">
        <f aca="false">BN25/3</f>
        <v>0.295962740583393</v>
      </c>
      <c r="BP25" s="65" t="n">
        <f aca="false">H25-F25</f>
        <v>6512.54483442662</v>
      </c>
      <c r="BQ25" s="0" t="n">
        <f aca="false">('8-5-13 final 1'!S40-'7-30-13 Initial + cap'!S40)*60</f>
        <v>8691</v>
      </c>
      <c r="BR25" s="0" t="n">
        <f aca="false">BS25/60</f>
        <v>0.0124890592460143</v>
      </c>
      <c r="BS25" s="0" t="n">
        <f aca="false">BP25/BQ25</f>
        <v>0.749343554760858</v>
      </c>
      <c r="BT25" s="0" t="n">
        <f aca="false">BS25/3</f>
        <v>0.249781184920286</v>
      </c>
      <c r="BU25" s="65" t="n">
        <f aca="false">'8-8-13 Final'!U40-'8-5-13 initial'!U40</f>
        <v>3245.62255691223</v>
      </c>
      <c r="BV25" s="0" t="n">
        <f aca="false">('8-8-13 Final'!S40-'8-5-13 initial'!S40)*60</f>
        <v>4169</v>
      </c>
      <c r="BW25" s="0" t="n">
        <f aca="false">BX25/60</f>
        <v>0.0129752241021517</v>
      </c>
      <c r="BX25" s="0" t="n">
        <f aca="false">BU25/BV25</f>
        <v>0.778513446129104</v>
      </c>
      <c r="BY25" s="0" t="n">
        <f aca="false">BX25/3</f>
        <v>0.259504482043034</v>
      </c>
      <c r="BZ25" s="65" t="n">
        <v>6618.19109277187</v>
      </c>
      <c r="CA25" s="0" t="n">
        <v>11333</v>
      </c>
      <c r="CB25" s="0" t="n">
        <f aca="false">CC25/60</f>
        <v>0.00973292022231812</v>
      </c>
      <c r="CC25" s="0" t="n">
        <v>0.583975213339087</v>
      </c>
      <c r="CD25" s="0" t="n">
        <v>0.194658404446362</v>
      </c>
    </row>
    <row r="26" customFormat="false" ht="15" hidden="false" customHeight="false" outlineLevel="0" collapsed="false">
      <c r="A26" s="0" t="n">
        <v>23</v>
      </c>
      <c r="B26" s="0" t="n">
        <v>1303.67457687499</v>
      </c>
      <c r="C26" s="0" t="n">
        <v>1587.18466197878</v>
      </c>
      <c r="D26" s="0" t="n">
        <v>6304.06705072987</v>
      </c>
      <c r="F26" s="0" t="n">
        <v>886.347964102247</v>
      </c>
      <c r="G26" s="0" t="n">
        <v>3488.94836420239</v>
      </c>
      <c r="H26" s="0" t="n">
        <v>7332.63530639496</v>
      </c>
      <c r="I26" s="0" t="n">
        <v>1227.54261141708</v>
      </c>
      <c r="J26" s="0" t="n">
        <v>4807.22410299208</v>
      </c>
      <c r="K26" s="0" t="n">
        <v>8799.07085466245</v>
      </c>
      <c r="M26" s="0" t="n">
        <f aca="false">C26-B26</f>
        <v>283.510085103795</v>
      </c>
      <c r="N26" s="0" t="n">
        <f aca="false">D26-B26</f>
        <v>5000.39247385488</v>
      </c>
      <c r="O26" s="0" t="n">
        <f aca="false">(G26-F26)+N26</f>
        <v>7602.99287395502</v>
      </c>
      <c r="P26" s="0" t="n">
        <f aca="false">(H26-F26)+N26</f>
        <v>11446.6798161476</v>
      </c>
      <c r="Q26" s="0" t="n">
        <f aca="false">(J26-I26)+P26</f>
        <v>15026.3613077226</v>
      </c>
      <c r="R26" s="0" t="n">
        <f aca="false">(K26-J26)+Q26</f>
        <v>19018.208059393</v>
      </c>
      <c r="U26" s="0" t="n">
        <v>0.0332758315849524</v>
      </c>
      <c r="V26" s="0" t="n">
        <v>0.0119569403965922</v>
      </c>
      <c r="W26" s="0" t="n">
        <v>0.0157161859909429</v>
      </c>
      <c r="X26" s="0" t="n">
        <v>0.0123619977415194</v>
      </c>
      <c r="Y26" s="0" t="n">
        <v>0.0143141454397593</v>
      </c>
      <c r="Z26" s="0" t="n">
        <v>0.0111349278555919</v>
      </c>
      <c r="AC26" s="71" t="n">
        <f aca="false">1.013*10^5*50*10^(-6)*(M26*10^(-6))/(8.3145*(273.15+15))/3*12.011*10^6</f>
        <v>2.39966773799994</v>
      </c>
      <c r="AD26" s="71" t="n">
        <f aca="false">1.013*10^5*50*10^(-6)*(N26*10^(-6))/(8.3145*(273.15+15))/3*12.011*10^6</f>
        <v>42.3239987828095</v>
      </c>
      <c r="AE26" s="71" t="n">
        <f aca="false">1.013*10^5*50*10^(-6)*(O26*10^(-6))/(8.3145*(273.15+15))/3*12.011*10^6</f>
        <v>64.3527608733699</v>
      </c>
      <c r="AF26" s="71" t="n">
        <f aca="false">1.013*10^5*50*10^(-6)*(P26*10^(-6))/(8.3145*(273.15+15))/3*12.011*10^6</f>
        <v>96.8862474573633</v>
      </c>
      <c r="AG26" s="71" t="n">
        <f aca="false">1.013*10^5*50*10^(-6)*(Q26*10^(-6))/(8.3145*(273.15+15))/3*12.011*10^6</f>
        <v>127.185156169916</v>
      </c>
      <c r="AH26" s="71" t="n">
        <f aca="false">1.013*10^5*50*10^(-6)*(R26*10^(-6))/(8.3145*(273.15+15))/3*12.011*10^6</f>
        <v>160.972687437159</v>
      </c>
      <c r="AK26" s="71" t="n">
        <f aca="false">1.013*10^5*50*10^(-6)*(U26*10^(-6))/(8.3145*(273.15+15))/3*12.011*10^6</f>
        <v>0.000281651142957738</v>
      </c>
      <c r="AL26" s="71" t="n">
        <f aca="false">1.013*10^5*50*10^(-6)*(V26*10^(-6))/(8.3145*(273.15+15))/3*12.011*10^6</f>
        <v>0.00010120516208228</v>
      </c>
      <c r="AM26" s="71" t="n">
        <f aca="false">1.013*10^5*50*10^(-6)*(W26*10^(-6))/(8.3145*(273.15+15))/3*12.011*10^6</f>
        <v>0.000133023925667635</v>
      </c>
      <c r="AN26" s="71" t="n">
        <f aca="false">1.013*10^5*50*10^(-6)*(X26*10^(-6))/(8.3145*(273.15+15))/3*12.011*10^6</f>
        <v>0.000104633622280815</v>
      </c>
      <c r="AO26" s="71" t="n">
        <f aca="false">1.013*10^5*50*10^(-6)*(Y26*10^(-6))/(8.3145*(273.15+15))/3*12.011*10^6</f>
        <v>0.000121156864653523</v>
      </c>
      <c r="AP26" s="71" t="n">
        <f aca="false">1.013*10^5*50*10^(-6)*(Z26*10^(-6))/(8.3145*(273.15+15))/3*12.011*10^6</f>
        <v>9.4247536662543E-005</v>
      </c>
      <c r="AZ26" s="0" t="n">
        <v>23</v>
      </c>
      <c r="BA26" s="0" t="n">
        <f aca="false">C26-B26</f>
        <v>283.510085103795</v>
      </c>
      <c r="BB26" s="0" t="n">
        <f aca="false">('7-24-13 Final'!S41-'7-24-13 Initial'!S41)*60</f>
        <v>142</v>
      </c>
      <c r="BC26" s="0" t="n">
        <f aca="false">BD26/60</f>
        <v>0.0332758315849524</v>
      </c>
      <c r="BD26" s="0" t="n">
        <f aca="false">BA26/BB26</f>
        <v>1.99654989509714</v>
      </c>
      <c r="BE26" s="0" t="n">
        <f aca="false">BD26/3</f>
        <v>0.665516631699048</v>
      </c>
      <c r="BF26" s="65" t="n">
        <f aca="false">D26-B26</f>
        <v>5000.39247385488</v>
      </c>
      <c r="BG26" s="0" t="n">
        <f aca="false">('7-29-13 Final #2'!S41-'7-24-13 Initial'!S41)*60</f>
        <v>6970</v>
      </c>
      <c r="BH26" s="0" t="n">
        <f aca="false">BI26/60</f>
        <v>0.0119569403965922</v>
      </c>
      <c r="BI26" s="0" t="n">
        <f aca="false">BF26/BG26</f>
        <v>0.717416423795535</v>
      </c>
      <c r="BJ26" s="0" t="n">
        <f aca="false">BI26/3</f>
        <v>0.239138807931845</v>
      </c>
      <c r="BK26" s="65" t="n">
        <f aca="false">G26-F26</f>
        <v>2602.60040010014</v>
      </c>
      <c r="BL26" s="0" t="n">
        <f aca="false">60*('8-1-13 Final #1'!S41-'7-30-13 Initial + cap'!S41)</f>
        <v>2760</v>
      </c>
      <c r="BM26" s="0" t="n">
        <f aca="false">BN26/60</f>
        <v>0.0157161859909429</v>
      </c>
      <c r="BN26" s="0" t="n">
        <f aca="false">BK26/BL26</f>
        <v>0.942971159456572</v>
      </c>
      <c r="BO26" s="0" t="n">
        <f aca="false">BN26/3</f>
        <v>0.314323719818857</v>
      </c>
      <c r="BP26" s="65" t="n">
        <f aca="false">H26-F26</f>
        <v>6446.28734229272</v>
      </c>
      <c r="BQ26" s="0" t="n">
        <f aca="false">('8-5-13 final 1'!S41-'7-30-13 Initial + cap'!S41)*60</f>
        <v>8691</v>
      </c>
      <c r="BR26" s="0" t="n">
        <f aca="false">BS26/60</f>
        <v>0.0123619977415194</v>
      </c>
      <c r="BS26" s="0" t="n">
        <f aca="false">BP26/BQ26</f>
        <v>0.741719864491165</v>
      </c>
      <c r="BT26" s="0" t="n">
        <f aca="false">BS26/3</f>
        <v>0.247239954830388</v>
      </c>
      <c r="BU26" s="65" t="n">
        <f aca="false">'8-8-13 Final'!U41-'8-5-13 initial'!U41</f>
        <v>3579.681491575</v>
      </c>
      <c r="BV26" s="0" t="n">
        <f aca="false">('8-8-13 Final'!S41-'8-5-13 initial'!S41)*60</f>
        <v>4168</v>
      </c>
      <c r="BW26" s="0" t="n">
        <f aca="false">BX26/60</f>
        <v>0.0143141454397593</v>
      </c>
      <c r="BX26" s="0" t="n">
        <f aca="false">BU26/BV26</f>
        <v>0.858848726385556</v>
      </c>
      <c r="BY26" s="0" t="n">
        <f aca="false">BX26/3</f>
        <v>0.286282908795185</v>
      </c>
      <c r="BZ26" s="65" t="n">
        <v>7571.52824324536</v>
      </c>
      <c r="CA26" s="0" t="n">
        <v>11333</v>
      </c>
      <c r="CB26" s="0" t="n">
        <f aca="false">CC26/60</f>
        <v>0.0111349278555919</v>
      </c>
      <c r="CC26" s="0" t="n">
        <v>0.668095671335513</v>
      </c>
      <c r="CD26" s="0" t="n">
        <v>0.222698557111838</v>
      </c>
    </row>
    <row r="27" customFormat="false" ht="15" hidden="false" customHeight="false" outlineLevel="0" collapsed="false">
      <c r="A27" s="28" t="n">
        <v>24</v>
      </c>
      <c r="B27" s="0" t="n">
        <v>1296.26297786034</v>
      </c>
      <c r="C27" s="0" t="n">
        <v>1566.50218888746</v>
      </c>
      <c r="D27" s="0" t="n">
        <v>6844.44488096737</v>
      </c>
      <c r="F27" s="0" t="n">
        <v>1113.46081525313</v>
      </c>
      <c r="G27" s="0" t="n">
        <v>4029.95961804383</v>
      </c>
      <c r="H27" s="0" t="n">
        <v>5746.03603681501</v>
      </c>
      <c r="I27" s="0" t="n">
        <v>1368.33147992882</v>
      </c>
      <c r="J27" s="0" t="n">
        <v>5145.02945360137</v>
      </c>
      <c r="K27" s="0" t="n">
        <v>8188.26615669841</v>
      </c>
      <c r="M27" s="0" t="n">
        <f aca="false">C27-B27</f>
        <v>270.239211027125</v>
      </c>
      <c r="N27" s="0" t="n">
        <f aca="false">D27-B27</f>
        <v>5548.18190310703</v>
      </c>
      <c r="O27" s="0" t="n">
        <f aca="false">(G27-F27)+N27</f>
        <v>8464.68070589772</v>
      </c>
      <c r="P27" s="0" t="n">
        <f aca="false">(H27-F27)+N27</f>
        <v>10180.7571246689</v>
      </c>
      <c r="Q27" s="0" t="n">
        <f aca="false">(J27-I27)+P27</f>
        <v>13957.4550983415</v>
      </c>
      <c r="R27" s="0" t="n">
        <f aca="false">(K27-J27)+Q27</f>
        <v>17000.6918014385</v>
      </c>
      <c r="U27" s="0" t="n">
        <v>0.0317182172567047</v>
      </c>
      <c r="V27" s="0" t="n">
        <v>0.0132706226155449</v>
      </c>
      <c r="W27" s="0" t="n">
        <v>0.0176117077463206</v>
      </c>
      <c r="X27" s="0" t="n">
        <v>0.00888181146048904</v>
      </c>
      <c r="Y27" s="0" t="n">
        <v>0.0151055834480144</v>
      </c>
      <c r="Z27" s="0" t="n">
        <v>0.0100313809854523</v>
      </c>
      <c r="AC27" s="71" t="n">
        <f aca="false">1.013*10^5*50*10^(-6)*(M27*10^(-6))/(8.3145*(273.15+15))/3*12.011*10^6</f>
        <v>2.28734126338727</v>
      </c>
      <c r="AD27" s="71" t="n">
        <f aca="false">1.013*10^5*50*10^(-6)*(N27*10^(-6))/(8.3145*(273.15+15))/3*12.011*10^6</f>
        <v>46.9605626641703</v>
      </c>
      <c r="AE27" s="71" t="n">
        <f aca="false">1.013*10^5*50*10^(-6)*(O27*10^(-6))/(8.3145*(273.15+15))/3*12.011*10^6</f>
        <v>71.6462033263359</v>
      </c>
      <c r="AF27" s="71" t="n">
        <f aca="false">1.013*10^5*50*10^(-6)*(P27*10^(-6))/(8.3145*(273.15+15))/3*12.011*10^6</f>
        <v>86.1713064335499</v>
      </c>
      <c r="AG27" s="71" t="n">
        <f aca="false">1.013*10^5*50*10^(-6)*(Q27*10^(-6))/(8.3145*(273.15+15))/3*12.011*10^6</f>
        <v>118.137789319948</v>
      </c>
      <c r="AH27" s="71" t="n">
        <f aca="false">1.013*10^5*50*10^(-6)*(R27*10^(-6))/(8.3145*(273.15+15))/3*12.011*10^6</f>
        <v>143.896156726334</v>
      </c>
      <c r="AK27" s="71" t="n">
        <f aca="false">1.013*10^5*50*10^(-6)*(U27*10^(-6))/(8.3145*(273.15+15))/3*12.011*10^6</f>
        <v>0.000268467284435125</v>
      </c>
      <c r="AL27" s="71" t="n">
        <f aca="false">1.013*10^5*50*10^(-6)*(V27*10^(-6))/(8.3145*(273.15+15))/3*12.011*10^6</f>
        <v>0.000112324346211659</v>
      </c>
      <c r="AM27" s="71" t="n">
        <f aca="false">1.013*10^5*50*10^(-6)*(W27*10^(-6))/(8.3145*(273.15+15))/3*12.011*10^6</f>
        <v>0.00014906787839472</v>
      </c>
      <c r="AN27" s="71" t="n">
        <f aca="false">1.013*10^5*50*10^(-6)*(X27*10^(-6))/(8.3145*(273.15+15))/3*12.011*10^6</f>
        <v>7.51768544985997E-005</v>
      </c>
      <c r="AO27" s="71" t="n">
        <f aca="false">1.013*10^5*50*10^(-6)*(Y27*10^(-6))/(8.3145*(273.15+15))/3*12.011*10^6</f>
        <v>0.000127855703089345</v>
      </c>
      <c r="AP27" s="71" t="n">
        <f aca="false">1.013*10^5*50*10^(-6)*(Z27*10^(-6))/(8.3145*(273.15+15))/3*12.011*10^6</f>
        <v>8.49069665707409E-005</v>
      </c>
      <c r="AZ27" s="28" t="n">
        <v>24</v>
      </c>
      <c r="BA27" s="0" t="n">
        <f aca="false">C27-B27</f>
        <v>270.239211027125</v>
      </c>
      <c r="BB27" s="0" t="n">
        <f aca="false">('7-24-13 Final'!S42-'7-24-13 Initial'!S42)*60</f>
        <v>142</v>
      </c>
      <c r="BC27" s="0" t="n">
        <f aca="false">BD27/60</f>
        <v>0.0317182172567047</v>
      </c>
      <c r="BD27" s="0" t="n">
        <f aca="false">BA27/BB27</f>
        <v>1.90309303540228</v>
      </c>
      <c r="BE27" s="0" t="n">
        <f aca="false">BD27/3</f>
        <v>0.634364345134094</v>
      </c>
      <c r="BF27" s="65" t="n">
        <f aca="false">D27-B27</f>
        <v>5548.18190310703</v>
      </c>
      <c r="BG27" s="0" t="n">
        <f aca="false">('7-29-13 Final #2'!S42-'7-24-13 Initial'!S42)*60</f>
        <v>6968.00000000001</v>
      </c>
      <c r="BH27" s="0" t="n">
        <f aca="false">BI27/60</f>
        <v>0.0132706226155449</v>
      </c>
      <c r="BI27" s="0" t="n">
        <f aca="false">BF27/BG27</f>
        <v>0.796237356932696</v>
      </c>
      <c r="BJ27" s="0" t="n">
        <f aca="false">BI27/3</f>
        <v>0.265412452310899</v>
      </c>
      <c r="BK27" s="65" t="n">
        <f aca="false">G27-F27</f>
        <v>2916.4988027907</v>
      </c>
      <c r="BL27" s="0" t="n">
        <f aca="false">60*('8-1-13 Final #1'!S42-'7-30-13 Initial + cap'!S42)</f>
        <v>2760</v>
      </c>
      <c r="BM27" s="0" t="n">
        <f aca="false">BN27/60</f>
        <v>0.0176117077463206</v>
      </c>
      <c r="BN27" s="0" t="n">
        <f aca="false">BK27/BL27</f>
        <v>1.05670246477924</v>
      </c>
      <c r="BO27" s="0" t="n">
        <f aca="false">BN27/3</f>
        <v>0.352234154926413</v>
      </c>
      <c r="BP27" s="65" t="n">
        <f aca="false">H27-F27</f>
        <v>4632.57522156187</v>
      </c>
      <c r="BQ27" s="0" t="n">
        <f aca="false">('8-5-13 final 1'!S42-'7-30-13 Initial + cap'!S42)*60</f>
        <v>8693</v>
      </c>
      <c r="BR27" s="0" t="n">
        <f aca="false">BS27/60</f>
        <v>0.00888181146048904</v>
      </c>
      <c r="BS27" s="0" t="n">
        <f aca="false">BP27/BQ27</f>
        <v>0.532908687629342</v>
      </c>
      <c r="BT27" s="0" t="n">
        <f aca="false">BS27/3</f>
        <v>0.177636229209781</v>
      </c>
      <c r="BU27" s="65" t="n">
        <f aca="false">'8-8-13 Final'!U42-'8-5-13 initial'!U42</f>
        <v>3776.69797367255</v>
      </c>
      <c r="BV27" s="0" t="n">
        <f aca="false">('8-8-13 Final'!S42-'8-5-13 initial'!S42)*60</f>
        <v>4167</v>
      </c>
      <c r="BW27" s="0" t="n">
        <f aca="false">BX27/60</f>
        <v>0.0151055834480144</v>
      </c>
      <c r="BX27" s="0" t="n">
        <f aca="false">BU27/BV27</f>
        <v>0.906335006880862</v>
      </c>
      <c r="BY27" s="0" t="n">
        <f aca="false">BX27/3</f>
        <v>0.302111668960287</v>
      </c>
      <c r="BZ27" s="65" t="n">
        <v>6819.93467676959</v>
      </c>
      <c r="CA27" s="0" t="n">
        <v>11331</v>
      </c>
      <c r="CB27" s="0" t="n">
        <f aca="false">CC27/60</f>
        <v>0.0100313809854523</v>
      </c>
      <c r="CC27" s="0" t="n">
        <v>0.601882859127137</v>
      </c>
      <c r="CD27" s="0" t="n">
        <v>0.200627619709046</v>
      </c>
    </row>
    <row r="28" customFormat="false" ht="15" hidden="false" customHeight="false" outlineLevel="0" collapsed="false">
      <c r="A28" s="28" t="n">
        <v>25</v>
      </c>
      <c r="B28" s="0" t="n">
        <v>1608.68561806681</v>
      </c>
      <c r="C28" s="0" t="n">
        <v>2028.85053260942</v>
      </c>
      <c r="D28" s="0" t="n">
        <v>9971.09129210025</v>
      </c>
      <c r="F28" s="0" t="n">
        <v>947.396238803897</v>
      </c>
      <c r="G28" s="0" t="n">
        <v>4818.48826708767</v>
      </c>
      <c r="H28" s="0" t="n">
        <v>10559.6961179741</v>
      </c>
      <c r="I28" s="0" t="n">
        <v>1787.5744318471</v>
      </c>
      <c r="J28" s="0" t="n">
        <v>7988.84580961113</v>
      </c>
      <c r="K28" s="0" t="n">
        <v>17100.7648690908</v>
      </c>
      <c r="M28" s="0" t="n">
        <f aca="false">C28-B28</f>
        <v>420.164914542616</v>
      </c>
      <c r="N28" s="0" t="n">
        <f aca="false">D28-B28</f>
        <v>8362.40567403344</v>
      </c>
      <c r="O28" s="0" t="n">
        <f aca="false">(G28-F28)+N28</f>
        <v>12233.4977023172</v>
      </c>
      <c r="P28" s="0" t="n">
        <f aca="false">(H28-F28)+N28</f>
        <v>17974.7055532036</v>
      </c>
      <c r="Q28" s="0" t="n">
        <f aca="false">(J28-I28)+P28</f>
        <v>24175.9769309676</v>
      </c>
      <c r="R28" s="0" t="n">
        <f aca="false">(K28-J28)+Q28</f>
        <v>33287.8959904473</v>
      </c>
      <c r="U28" s="0" t="n">
        <v>0.0496648835156752</v>
      </c>
      <c r="V28" s="0" t="n">
        <v>0.0200019270810214</v>
      </c>
      <c r="W28" s="0" t="n">
        <v>0.0233761595910856</v>
      </c>
      <c r="X28" s="0" t="n">
        <v>0.0184291956730898</v>
      </c>
      <c r="Y28" s="0" t="n">
        <v>0.0248090549598497</v>
      </c>
      <c r="Z28" s="0" t="n">
        <v>0.0225240350031531</v>
      </c>
      <c r="AC28" s="71" t="n">
        <f aca="false">1.013*10^5*50*10^(-6)*(M28*10^(-6))/(8.3145*(273.15+15))/3*12.011*10^6</f>
        <v>3.55633271281438</v>
      </c>
      <c r="AD28" s="71" t="n">
        <f aca="false">1.013*10^5*50*10^(-6)*(N28*10^(-6))/(8.3145*(273.15+15))/3*12.011*10^6</f>
        <v>70.7805336120547</v>
      </c>
      <c r="AE28" s="71" t="n">
        <f aca="false">1.013*10^5*50*10^(-6)*(O28*10^(-6))/(8.3145*(273.15+15))/3*12.011*10^6</f>
        <v>103.545980554446</v>
      </c>
      <c r="AF28" s="71" t="n">
        <f aca="false">1.013*10^5*50*10^(-6)*(P28*10^(-6))/(8.3145*(273.15+15))/3*12.011*10^6</f>
        <v>152.140340969809</v>
      </c>
      <c r="AG28" s="71" t="n">
        <f aca="false">1.013*10^5*50*10^(-6)*(Q28*10^(-6))/(8.3145*(273.15+15))/3*12.011*10^6</f>
        <v>204.628741353713</v>
      </c>
      <c r="AH28" s="71" t="n">
        <f aca="false">1.013*10^5*50*10^(-6)*(R28*10^(-6))/(8.3145*(273.15+15))/3*12.011*10^6</f>
        <v>281.75325771896</v>
      </c>
      <c r="AK28" s="71" t="n">
        <f aca="false">1.013*10^5*50*10^(-6)*(U28*10^(-6))/(8.3145*(273.15+15))/3*12.011*10^6</f>
        <v>0.000420370297022972</v>
      </c>
      <c r="AL28" s="71" t="n">
        <f aca="false">1.013*10^5*50*10^(-6)*(V28*10^(-6))/(8.3145*(273.15+15))/3*12.011*10^6</f>
        <v>0.000169299018398523</v>
      </c>
      <c r="AM28" s="71" t="n">
        <f aca="false">1.013*10^5*50*10^(-6)*(W28*10^(-6))/(8.3145*(273.15+15))/3*12.011*10^6</f>
        <v>0.000197858979120722</v>
      </c>
      <c r="AN28" s="71" t="n">
        <f aca="false">1.013*10^5*50*10^(-6)*(X28*10^(-6))/(8.3145*(273.15+15))/3*12.011*10^6</f>
        <v>0.000155987206867124</v>
      </c>
      <c r="AO28" s="71" t="n">
        <f aca="false">1.013*10^5*50*10^(-6)*(Y28*10^(-6))/(8.3145*(273.15+15))/3*12.011*10^6</f>
        <v>0.000209987199487535</v>
      </c>
      <c r="AP28" s="71" t="n">
        <f aca="false">1.013*10^5*50*10^(-6)*(Z28*10^(-6))/(8.3145*(273.15+15))/3*12.011*10^6</f>
        <v>0.000190646481259598</v>
      </c>
      <c r="AZ28" s="28" t="n">
        <v>25</v>
      </c>
      <c r="BA28" s="0" t="n">
        <f aca="false">C28-B28</f>
        <v>420.164914542616</v>
      </c>
      <c r="BB28" s="0" t="n">
        <f aca="false">('7-24-13 Final'!S43-'7-24-13 Initial'!S43)*60</f>
        <v>141.000000000001</v>
      </c>
      <c r="BC28" s="0" t="n">
        <f aca="false">BD28/60</f>
        <v>0.0496648835156752</v>
      </c>
      <c r="BD28" s="0" t="n">
        <f aca="false">BA28/BB28</f>
        <v>2.97989301094051</v>
      </c>
      <c r="BE28" s="0" t="n">
        <f aca="false">BD28/3</f>
        <v>0.993297670313503</v>
      </c>
      <c r="BF28" s="65" t="n">
        <f aca="false">D28-B28</f>
        <v>8362.40567403344</v>
      </c>
      <c r="BG28" s="0" t="n">
        <f aca="false">('7-29-13 Final #2'!S43-'7-24-13 Initial'!S43)*60</f>
        <v>6968</v>
      </c>
      <c r="BH28" s="0" t="n">
        <f aca="false">BI28/60</f>
        <v>0.0200019270810214</v>
      </c>
      <c r="BI28" s="0" t="n">
        <f aca="false">BF28/BG28</f>
        <v>1.20011562486129</v>
      </c>
      <c r="BJ28" s="0" t="n">
        <f aca="false">BI28/3</f>
        <v>0.400038541620429</v>
      </c>
      <c r="BK28" s="65" t="n">
        <f aca="false">G28-F28</f>
        <v>3871.09202828377</v>
      </c>
      <c r="BL28" s="0" t="n">
        <f aca="false">60*('8-1-13 Final #1'!S43-'7-30-13 Initial + cap'!S43)</f>
        <v>2760</v>
      </c>
      <c r="BM28" s="0" t="n">
        <f aca="false">BN28/60</f>
        <v>0.0233761595910856</v>
      </c>
      <c r="BN28" s="0" t="n">
        <f aca="false">BK28/BL28</f>
        <v>1.40256957546513</v>
      </c>
      <c r="BO28" s="0" t="n">
        <f aca="false">BN28/3</f>
        <v>0.467523191821711</v>
      </c>
      <c r="BP28" s="65" t="n">
        <f aca="false">H28-F28</f>
        <v>9612.29987917017</v>
      </c>
      <c r="BQ28" s="0" t="n">
        <f aca="false">('8-5-13 final 1'!S43-'7-30-13 Initial + cap'!S43)*60</f>
        <v>8693</v>
      </c>
      <c r="BR28" s="0" t="n">
        <f aca="false">BS28/60</f>
        <v>0.0184291956730898</v>
      </c>
      <c r="BS28" s="0" t="n">
        <f aca="false">BP28/BQ28</f>
        <v>1.10575174038539</v>
      </c>
      <c r="BT28" s="0" t="n">
        <f aca="false">BS28/3</f>
        <v>0.368583913461796</v>
      </c>
      <c r="BU28" s="65" t="n">
        <f aca="false">'8-8-13 Final'!U43-'8-5-13 initial'!U43</f>
        <v>6201.27137776402</v>
      </c>
      <c r="BV28" s="0" t="n">
        <f aca="false">('8-8-13 Final'!S43-'8-5-13 initial'!S43)*60</f>
        <v>4166</v>
      </c>
      <c r="BW28" s="0" t="n">
        <f aca="false">BX28/60</f>
        <v>0.0248090549598497</v>
      </c>
      <c r="BX28" s="0" t="n">
        <f aca="false">BU28/BV28</f>
        <v>1.48854329759098</v>
      </c>
      <c r="BY28" s="0" t="n">
        <f aca="false">BX28/3</f>
        <v>0.496181099196994</v>
      </c>
      <c r="BZ28" s="65" t="n">
        <v>15313.1904372437</v>
      </c>
      <c r="CA28" s="0" t="n">
        <v>11331</v>
      </c>
      <c r="CB28" s="0" t="n">
        <f aca="false">CC28/60</f>
        <v>0.0225240350031531</v>
      </c>
      <c r="CC28" s="0" t="n">
        <v>1.35144210018919</v>
      </c>
      <c r="CD28" s="0" t="n">
        <v>0.450480700063062</v>
      </c>
    </row>
    <row r="29" customFormat="false" ht="15" hidden="false" customHeight="false" outlineLevel="0" collapsed="false">
      <c r="A29" s="0" t="n">
        <v>26</v>
      </c>
      <c r="B29" s="0" t="n">
        <v>1375.83059787491</v>
      </c>
      <c r="C29" s="0" t="n">
        <v>1807.46926864232</v>
      </c>
      <c r="D29" s="0" t="n">
        <v>8959.57606177025</v>
      </c>
      <c r="F29" s="0" t="n">
        <v>1068.03904701065</v>
      </c>
      <c r="G29" s="0" t="n">
        <v>5307.77387189884</v>
      </c>
      <c r="H29" s="0" t="n">
        <v>6936.11044080863</v>
      </c>
      <c r="I29" s="0" t="n">
        <v>774.498587188386</v>
      </c>
      <c r="J29" s="0" t="n">
        <v>6520.42712443592</v>
      </c>
      <c r="K29" s="0" t="n">
        <v>11413.9803852511</v>
      </c>
      <c r="M29" s="0" t="n">
        <f aca="false">C29-B29</f>
        <v>431.638670767403</v>
      </c>
      <c r="N29" s="0" t="n">
        <f aca="false">D29-B29</f>
        <v>7583.74546389534</v>
      </c>
      <c r="O29" s="0" t="n">
        <f aca="false">(G29-F29)+N29</f>
        <v>11823.4802887835</v>
      </c>
      <c r="P29" s="0" t="n">
        <f aca="false">(H29-F29)+N29</f>
        <v>13451.8168576933</v>
      </c>
      <c r="Q29" s="0" t="n">
        <f aca="false">(J29-I29)+P29</f>
        <v>19197.7453949409</v>
      </c>
      <c r="R29" s="0" t="n">
        <f aca="false">(K29-J29)+Q29</f>
        <v>24091.298655756</v>
      </c>
      <c r="U29" s="0" t="n">
        <v>0.0506618158177701</v>
      </c>
      <c r="V29" s="0" t="n">
        <v>0.0181342550547473</v>
      </c>
      <c r="W29" s="0" t="n">
        <v>0.0256022634353151</v>
      </c>
      <c r="X29" s="0" t="n">
        <v>0.0112518626204134</v>
      </c>
      <c r="Y29" s="0" t="n">
        <v>0.0229873921317312</v>
      </c>
      <c r="Z29" s="0" t="n">
        <v>0.0156508999677298</v>
      </c>
      <c r="AC29" s="71" t="n">
        <f aca="false">1.013*10^5*50*10^(-6)*(M29*10^(-6))/(8.3145*(273.15+15))/3*12.011*10^6</f>
        <v>3.65344813865969</v>
      </c>
      <c r="AD29" s="71" t="n">
        <f aca="false">1.013*10^5*50*10^(-6)*(N29*10^(-6))/(8.3145*(273.15+15))/3*12.011*10^6</f>
        <v>64.1898481891761</v>
      </c>
      <c r="AE29" s="71" t="n">
        <f aca="false">1.013*10^5*50*10^(-6)*(O29*10^(-6))/(8.3145*(273.15+15))/3*12.011*10^6</f>
        <v>100.0755376638</v>
      </c>
      <c r="AF29" s="71" t="n">
        <f aca="false">1.013*10^5*50*10^(-6)*(P29*10^(-6))/(8.3145*(273.15+15))/3*12.011*10^6</f>
        <v>113.857998804778</v>
      </c>
      <c r="AG29" s="71" t="n">
        <f aca="false">1.013*10^5*50*10^(-6)*(Q29*10^(-6))/(8.3145*(273.15+15))/3*12.011*10^6</f>
        <v>162.492315748523</v>
      </c>
      <c r="AH29" s="71" t="n">
        <f aca="false">1.013*10^5*50*10^(-6)*(R29*10^(-6))/(8.3145*(273.15+15))/3*12.011*10^6</f>
        <v>203.912012969746</v>
      </c>
      <c r="AK29" s="71" t="n">
        <f aca="false">1.013*10^5*50*10^(-6)*(U29*10^(-6))/(8.3145*(273.15+15))/3*12.011*10^6</f>
        <v>0.000428808466978836</v>
      </c>
      <c r="AL29" s="71" t="n">
        <f aca="false">1.013*10^5*50*10^(-6)*(V29*10^(-6))/(8.3145*(273.15+15))/3*12.011*10^6</f>
        <v>0.000153490789548484</v>
      </c>
      <c r="AM29" s="71" t="n">
        <f aca="false">1.013*10^5*50*10^(-6)*(W29*10^(-6))/(8.3145*(273.15+15))/3*12.011*10^6</f>
        <v>0.000216701023397487</v>
      </c>
      <c r="AN29" s="71" t="n">
        <f aca="false">1.013*10^5*50*10^(-6)*(X29*10^(-6))/(8.3145*(273.15+15))/3*12.011*10^6</f>
        <v>9.52372883410063E-005</v>
      </c>
      <c r="AO29" s="71" t="n">
        <f aca="false">1.013*10^5*50*10^(-6)*(Y29*10^(-6))/(8.3145*(273.15+15))/3*12.011*10^6</f>
        <v>0.000194568398718775</v>
      </c>
      <c r="AP29" s="71" t="n">
        <f aca="false">1.013*10^5*50*10^(-6)*(Z29*10^(-6))/(8.3145*(273.15+15))/3*12.011*10^6</f>
        <v>0.000132471335929639</v>
      </c>
      <c r="AZ29" s="0" t="n">
        <v>26</v>
      </c>
      <c r="BA29" s="0" t="n">
        <f aca="false">C29-B29</f>
        <v>431.638670767403</v>
      </c>
      <c r="BB29" s="0" t="n">
        <f aca="false">('7-24-13 Final'!S44-'7-24-13 Initial'!S44)*60</f>
        <v>142</v>
      </c>
      <c r="BC29" s="0" t="n">
        <f aca="false">BD29/60</f>
        <v>0.0506618158177701</v>
      </c>
      <c r="BD29" s="0" t="n">
        <f aca="false">BA29/BB29</f>
        <v>3.03970894906621</v>
      </c>
      <c r="BE29" s="0" t="n">
        <f aca="false">BD29/3</f>
        <v>1.0132363163554</v>
      </c>
      <c r="BF29" s="65" t="n">
        <f aca="false">D29-B29</f>
        <v>7583.74546389534</v>
      </c>
      <c r="BG29" s="0" t="n">
        <f aca="false">('7-29-13 Final #2'!S44-'7-24-13 Initial'!S44)*60</f>
        <v>6970</v>
      </c>
      <c r="BH29" s="0" t="n">
        <f aca="false">BI29/60</f>
        <v>0.0181342550547473</v>
      </c>
      <c r="BI29" s="0" t="n">
        <f aca="false">BF29/BG29</f>
        <v>1.08805530328484</v>
      </c>
      <c r="BJ29" s="0" t="n">
        <f aca="false">BI29/3</f>
        <v>0.362685101094947</v>
      </c>
      <c r="BK29" s="65" t="n">
        <f aca="false">G29-F29</f>
        <v>4239.73482488819</v>
      </c>
      <c r="BL29" s="0" t="n">
        <f aca="false">60*('8-1-13 Final #1'!S44-'7-30-13 Initial + cap'!S44)</f>
        <v>2760</v>
      </c>
      <c r="BM29" s="0" t="n">
        <f aca="false">BN29/60</f>
        <v>0.0256022634353151</v>
      </c>
      <c r="BN29" s="0" t="n">
        <f aca="false">BK29/BL29</f>
        <v>1.53613580611891</v>
      </c>
      <c r="BO29" s="0" t="n">
        <f aca="false">BN29/3</f>
        <v>0.512045268706302</v>
      </c>
      <c r="BP29" s="65" t="n">
        <f aca="false">H29-F29</f>
        <v>5868.07139379798</v>
      </c>
      <c r="BQ29" s="0" t="n">
        <f aca="false">('8-5-13 final 1'!S44-'7-30-13 Initial + cap'!S44)*60</f>
        <v>8692</v>
      </c>
      <c r="BR29" s="0" t="n">
        <f aca="false">BS29/60</f>
        <v>0.0112518626204134</v>
      </c>
      <c r="BS29" s="0" t="n">
        <f aca="false">BP29/BQ29</f>
        <v>0.675111757224802</v>
      </c>
      <c r="BT29" s="0" t="n">
        <f aca="false">BS29/3</f>
        <v>0.225037252408267</v>
      </c>
      <c r="BU29" s="65" t="n">
        <f aca="false">'8-8-13 Final'!U44-'8-5-13 initial'!U44</f>
        <v>5745.92853724754</v>
      </c>
      <c r="BV29" s="0" t="n">
        <f aca="false">('8-8-13 Final'!S44-'8-5-13 initial'!S44)*60</f>
        <v>4166</v>
      </c>
      <c r="BW29" s="0" t="n">
        <f aca="false">BX29/60</f>
        <v>0.0229873921317312</v>
      </c>
      <c r="BX29" s="0" t="n">
        <f aca="false">BU29/BV29</f>
        <v>1.37924352790387</v>
      </c>
      <c r="BY29" s="0" t="n">
        <f aca="false">BX29/3</f>
        <v>0.459747842634625</v>
      </c>
      <c r="BZ29" s="65" t="n">
        <v>10639.4817980627</v>
      </c>
      <c r="CA29" s="0" t="n">
        <v>11330</v>
      </c>
      <c r="CB29" s="0" t="n">
        <f aca="false">CC29/60</f>
        <v>0.0156508999677298</v>
      </c>
      <c r="CC29" s="0" t="n">
        <v>0.939053998063787</v>
      </c>
      <c r="CD29" s="0" t="n">
        <v>0.313017999354596</v>
      </c>
    </row>
    <row r="30" customFormat="false" ht="15" hidden="false" customHeight="false" outlineLevel="0" collapsed="false">
      <c r="A30" s="28" t="n">
        <v>27</v>
      </c>
      <c r="B30" s="0" t="n">
        <v>1678.22940967886</v>
      </c>
      <c r="C30" s="0" t="n">
        <v>2054.50955684012</v>
      </c>
      <c r="D30" s="0" t="n">
        <v>9981.04408665117</v>
      </c>
      <c r="F30" s="0" t="n">
        <v>1040.10541984211</v>
      </c>
      <c r="G30" s="0" t="n">
        <v>5913.53023173443</v>
      </c>
      <c r="H30" s="0" t="n">
        <v>12738.4753352411</v>
      </c>
      <c r="I30" s="0" t="n">
        <v>1516.15674502936</v>
      </c>
      <c r="J30" s="0" t="n">
        <v>7233.48592581296</v>
      </c>
      <c r="K30" s="0" t="n">
        <v>15094.9335992683</v>
      </c>
      <c r="M30" s="0" t="n">
        <f aca="false">C30-B30</f>
        <v>376.280147161267</v>
      </c>
      <c r="N30" s="0" t="n">
        <f aca="false">D30-B30</f>
        <v>8302.81467697231</v>
      </c>
      <c r="O30" s="0" t="n">
        <f aca="false">(G30-F30)+N30</f>
        <v>13176.2394888646</v>
      </c>
      <c r="P30" s="0" t="n">
        <f aca="false">(H30-F30)+N30</f>
        <v>20001.1845923713</v>
      </c>
      <c r="Q30" s="0" t="n">
        <f aca="false">(J30-I30)+P30</f>
        <v>25718.5137731549</v>
      </c>
      <c r="R30" s="0" t="n">
        <f aca="false">(K30-J30)+Q30</f>
        <v>33579.9614466102</v>
      </c>
      <c r="U30" s="0" t="n">
        <v>0.0438554950071409</v>
      </c>
      <c r="V30" s="0" t="n">
        <v>0.0198565424904872</v>
      </c>
      <c r="W30" s="0" t="n">
        <v>0.0294288937916203</v>
      </c>
      <c r="X30" s="0" t="n">
        <v>0.0224235574379892</v>
      </c>
      <c r="Y30" s="0" t="n">
        <v>0.0228839624591082</v>
      </c>
      <c r="Z30" s="0" t="n">
        <v>0.019976427537351</v>
      </c>
      <c r="AC30" s="71" t="n">
        <f aca="false">1.013*10^5*50*10^(-6)*(M30*10^(-6))/(8.3145*(273.15+15))/3*12.011*10^6</f>
        <v>3.18488610118467</v>
      </c>
      <c r="AD30" s="71" t="n">
        <f aca="false">1.013*10^5*50*10^(-6)*(N30*10^(-6))/(8.3145*(273.15+15))/3*12.011*10^6</f>
        <v>70.2761473463228</v>
      </c>
      <c r="AE30" s="71" t="n">
        <f aca="false">1.013*10^5*50*10^(-6)*(O30*10^(-6))/(8.3145*(273.15+15))/3*12.011*10^6</f>
        <v>111.525474651152</v>
      </c>
      <c r="AF30" s="71" t="n">
        <f aca="false">1.013*10^5*50*10^(-6)*(P30*10^(-6))/(8.3145*(273.15+15))/3*12.011*10^6</f>
        <v>169.292733874081</v>
      </c>
      <c r="AG30" s="71" t="n">
        <f aca="false">1.013*10^5*50*10^(-6)*(Q30*10^(-6))/(8.3145*(273.15+15))/3*12.011*10^6</f>
        <v>217.684981993329</v>
      </c>
      <c r="AH30" s="71" t="n">
        <f aca="false">1.013*10^5*50*10^(-6)*(R30*10^(-6))/(8.3145*(273.15+15))/3*12.011*10^6</f>
        <v>284.225339275712</v>
      </c>
      <c r="AK30" s="71" t="n">
        <f aca="false">1.013*10^5*50*10^(-6)*(U30*10^(-6))/(8.3145*(273.15+15))/3*12.011*10^6</f>
        <v>0.000371198846291921</v>
      </c>
      <c r="AL30" s="71" t="n">
        <f aca="false">1.013*10^5*50*10^(-6)*(V30*10^(-6))/(8.3145*(273.15+15))/3*12.011*10^6</f>
        <v>0.000168068463544083</v>
      </c>
      <c r="AM30" s="71" t="n">
        <f aca="false">1.013*10^5*50*10^(-6)*(W30*10^(-6))/(8.3145*(273.15+15))/3*12.011*10^6</f>
        <v>0.000249090140729645</v>
      </c>
      <c r="AN30" s="71" t="n">
        <f aca="false">1.013*10^5*50*10^(-6)*(X30*10^(-6))/(8.3145*(273.15+15))/3*12.011*10^6</f>
        <v>0.000189796025546785</v>
      </c>
      <c r="AO30" s="71" t="n">
        <f aca="false">1.013*10^5*50*10^(-6)*(Y30*10^(-6))/(8.3145*(273.15+15))/3*12.011*10^6</f>
        <v>0.000193692955968812</v>
      </c>
      <c r="AP30" s="71" t="n">
        <f aca="false">1.013*10^5*50*10^(-6)*(Z30*10^(-6))/(8.3145*(273.15+15))/3*12.011*10^6</f>
        <v>0.000169083186809121</v>
      </c>
      <c r="AZ30" s="28" t="n">
        <v>27</v>
      </c>
      <c r="BA30" s="0" t="n">
        <f aca="false">C30-B30</f>
        <v>376.280147161267</v>
      </c>
      <c r="BB30" s="0" t="n">
        <f aca="false">('7-24-13 Final'!S45-'7-24-13 Initial'!S45)*60</f>
        <v>143</v>
      </c>
      <c r="BC30" s="0" t="n">
        <f aca="false">BD30/60</f>
        <v>0.0438554950071409</v>
      </c>
      <c r="BD30" s="0" t="n">
        <f aca="false">BA30/BB30</f>
        <v>2.63132970042845</v>
      </c>
      <c r="BE30" s="0" t="n">
        <f aca="false">BD30/3</f>
        <v>0.877109900142817</v>
      </c>
      <c r="BF30" s="65" t="n">
        <f aca="false">D30-B30</f>
        <v>8302.81467697231</v>
      </c>
      <c r="BG30" s="0" t="n">
        <f aca="false">('7-29-13 Final #2'!S45-'7-24-13 Initial'!S45)*60</f>
        <v>6969</v>
      </c>
      <c r="BH30" s="0" t="n">
        <f aca="false">BI30/60</f>
        <v>0.0198565424904872</v>
      </c>
      <c r="BI30" s="0" t="n">
        <f aca="false">BF30/BG30</f>
        <v>1.19139254942923</v>
      </c>
      <c r="BJ30" s="0" t="n">
        <f aca="false">BI30/3</f>
        <v>0.397130849809744</v>
      </c>
      <c r="BK30" s="65" t="n">
        <f aca="false">G30-F30</f>
        <v>4873.42481189232</v>
      </c>
      <c r="BL30" s="0" t="n">
        <f aca="false">60*('8-1-13 Final #1'!S45-'7-30-13 Initial + cap'!S45)</f>
        <v>2760</v>
      </c>
      <c r="BM30" s="0" t="n">
        <f aca="false">BN30/60</f>
        <v>0.0294288937916203</v>
      </c>
      <c r="BN30" s="0" t="n">
        <f aca="false">BK30/BL30</f>
        <v>1.76573362749722</v>
      </c>
      <c r="BO30" s="0" t="n">
        <f aca="false">BN30/3</f>
        <v>0.588577875832406</v>
      </c>
      <c r="BP30" s="65" t="n">
        <f aca="false">H30-F30</f>
        <v>11698.369915399</v>
      </c>
      <c r="BQ30" s="0" t="n">
        <f aca="false">('8-5-13 final 1'!S45-'7-30-13 Initial + cap'!S45)*60</f>
        <v>8695</v>
      </c>
      <c r="BR30" s="0" t="n">
        <f aca="false">BS30/60</f>
        <v>0.0224235574379892</v>
      </c>
      <c r="BS30" s="0" t="n">
        <f aca="false">BP30/BQ30</f>
        <v>1.34541344627935</v>
      </c>
      <c r="BT30" s="0" t="n">
        <f aca="false">BS30/3</f>
        <v>0.448471148759784</v>
      </c>
      <c r="BU30" s="65" t="n">
        <f aca="false">'8-8-13 Final'!U45-'8-5-13 initial'!U45</f>
        <v>5717.32918078359</v>
      </c>
      <c r="BV30" s="0" t="n">
        <f aca="false">('8-8-13 Final'!S45-'8-5-13 initial'!S45)*60</f>
        <v>4164</v>
      </c>
      <c r="BW30" s="0" t="n">
        <f aca="false">BX30/60</f>
        <v>0.0228839624591082</v>
      </c>
      <c r="BX30" s="0" t="n">
        <f aca="false">BU30/BV30</f>
        <v>1.37303774754649</v>
      </c>
      <c r="BY30" s="0" t="n">
        <f aca="false">BX30/3</f>
        <v>0.457679249182164</v>
      </c>
      <c r="BZ30" s="65" t="n">
        <v>13578.776854239</v>
      </c>
      <c r="CA30" s="0" t="n">
        <v>11329</v>
      </c>
      <c r="CB30" s="0" t="n">
        <f aca="false">CC30/60</f>
        <v>0.019976427537351</v>
      </c>
      <c r="CC30" s="0" t="n">
        <v>1.19858565224106</v>
      </c>
      <c r="CD30" s="0" t="n">
        <v>0.39952855074702</v>
      </c>
    </row>
    <row r="31" customFormat="false" ht="15" hidden="false" customHeight="false" outlineLevel="0" collapsed="false">
      <c r="A31" s="28" t="n">
        <v>28</v>
      </c>
      <c r="B31" s="0" t="n">
        <v>1184.55681959</v>
      </c>
      <c r="C31" s="0" t="n">
        <v>1465.02407572209</v>
      </c>
      <c r="D31" s="0" t="n">
        <v>17826.76677493</v>
      </c>
      <c r="F31" s="0" t="n">
        <v>20824.1008168023</v>
      </c>
      <c r="G31" s="0" t="n">
        <v>24194.7161338937</v>
      </c>
      <c r="H31" s="0" t="n">
        <v>23971.7443240907</v>
      </c>
      <c r="I31" s="0" t="n">
        <v>23885.6805558688</v>
      </c>
      <c r="J31" s="0" t="n">
        <v>31369.6004175845</v>
      </c>
      <c r="K31" s="0" t="n">
        <v>41050.7904623234</v>
      </c>
      <c r="M31" s="0" t="n">
        <f aca="false">C31-B31</f>
        <v>280.467256132086</v>
      </c>
      <c r="N31" s="0" t="n">
        <f aca="false">D31-B31</f>
        <v>16642.20995534</v>
      </c>
      <c r="O31" s="0" t="n">
        <f aca="false">(G31-F31)+N31</f>
        <v>20012.8252724314</v>
      </c>
      <c r="P31" s="0" t="n">
        <f aca="false">(H31-F31)+N31</f>
        <v>19789.8534626284</v>
      </c>
      <c r="Q31" s="0" t="n">
        <f aca="false">(J31-I31)+P31</f>
        <v>27273.773324344</v>
      </c>
      <c r="R31" s="0" t="n">
        <f aca="false">(K31-J31)+Q31</f>
        <v>36954.963369083</v>
      </c>
      <c r="U31" s="0" t="n">
        <v>0.0326884913906861</v>
      </c>
      <c r="V31" s="0" t="n">
        <v>0.0398062809877058</v>
      </c>
      <c r="W31" s="0" t="n">
        <v>0.0203539572288127</v>
      </c>
      <c r="X31" s="0" t="n">
        <v>0.00603343589666153</v>
      </c>
      <c r="Y31" s="0" t="n">
        <v>0.0299548505512156</v>
      </c>
      <c r="Z31" s="0" t="n">
        <v>0.0252524640398603</v>
      </c>
      <c r="AC31" s="71" t="n">
        <f aca="false">1.013*10^5*50*10^(-6)*(M31*10^(-6))/(8.3145*(273.15+15))/3*12.011*10^6</f>
        <v>2.37391282168721</v>
      </c>
      <c r="AD31" s="71" t="n">
        <f aca="false">1.013*10^5*50*10^(-6)*(N31*10^(-6))/(8.3145*(273.15+15))/3*12.011*10^6</f>
        <v>140.861917854633</v>
      </c>
      <c r="AE31" s="71" t="n">
        <f aca="false">1.013*10^5*50*10^(-6)*(O31*10^(-6))/(8.3145*(273.15+15))/3*12.011*10^6</f>
        <v>169.391262165864</v>
      </c>
      <c r="AF31" s="71" t="n">
        <f aca="false">1.013*10^5*50*10^(-6)*(P31*10^(-6))/(8.3145*(273.15+15))/3*12.011*10^6</f>
        <v>167.503998584846</v>
      </c>
      <c r="AG31" s="71" t="n">
        <f aca="false">1.013*10^5*50*10^(-6)*(Q31*10^(-6))/(8.3145*(273.15+15))/3*12.011*10^6</f>
        <v>230.848909364161</v>
      </c>
      <c r="AH31" s="71" t="n">
        <f aca="false">1.013*10^5*50*10^(-6)*(R31*10^(-6))/(8.3145*(273.15+15))/3*12.011*10^6</f>
        <v>312.791812408689</v>
      </c>
      <c r="AK31" s="71" t="n">
        <f aca="false">1.013*10^5*50*10^(-6)*(U31*10^(-6))/(8.3145*(273.15+15))/3*12.011*10^6</f>
        <v>0.000276679816047461</v>
      </c>
      <c r="AL31" s="71" t="n">
        <f aca="false">1.013*10^5*50*10^(-6)*(V31*10^(-6))/(8.3145*(273.15+15))/3*12.011*10^6</f>
        <v>0.000336925750704729</v>
      </c>
      <c r="AM31" s="71" t="n">
        <f aca="false">1.013*10^5*50*10^(-6)*(W31*10^(-6))/(8.3145*(273.15+15))/3*12.011*10^6</f>
        <v>0.00017227864922241</v>
      </c>
      <c r="AN31" s="71" t="n">
        <f aca="false">1.013*10^5*50*10^(-6)*(X31*10^(-6))/(8.3145*(273.15+15))/3*12.011*10^6</f>
        <v>5.10678181526022E-005</v>
      </c>
      <c r="AO31" s="71" t="n">
        <f aca="false">1.013*10^5*50*10^(-6)*(Y31*10^(-6))/(8.3145*(273.15+15))/3*12.011*10^6</f>
        <v>0.000253541909939624</v>
      </c>
      <c r="AP31" s="71" t="n">
        <f aca="false">1.013*10^5*50*10^(-6)*(Z31*10^(-6))/(8.3145*(273.15+15))/3*12.011*10^6</f>
        <v>0.000213740273963344</v>
      </c>
      <c r="AZ31" s="28" t="n">
        <v>28</v>
      </c>
      <c r="BA31" s="0" t="n">
        <f aca="false">C31-B31</f>
        <v>280.467256132086</v>
      </c>
      <c r="BB31" s="0" t="n">
        <f aca="false">('7-24-13 Final'!S46-'7-24-13 Initial'!S46)*60</f>
        <v>143</v>
      </c>
      <c r="BC31" s="0" t="n">
        <f aca="false">BD31/60</f>
        <v>0.0326884913906861</v>
      </c>
      <c r="BD31" s="0" t="n">
        <f aca="false">BA31/BB31</f>
        <v>1.96130948344116</v>
      </c>
      <c r="BE31" s="0" t="n">
        <f aca="false">BD31/3</f>
        <v>0.653769827813721</v>
      </c>
      <c r="BF31" s="65" t="n">
        <f aca="false">D31-B31</f>
        <v>16642.20995534</v>
      </c>
      <c r="BG31" s="0" t="n">
        <f aca="false">('7-29-13 Final #2'!S46-'7-24-13 Initial'!S46)*60</f>
        <v>6968</v>
      </c>
      <c r="BH31" s="0" t="n">
        <f aca="false">BI31/60</f>
        <v>0.0398062809877058</v>
      </c>
      <c r="BI31" s="0" t="n">
        <f aca="false">BF31/BG31</f>
        <v>2.38837685926235</v>
      </c>
      <c r="BJ31" s="0" t="n">
        <f aca="false">BI31/3</f>
        <v>0.796125619754116</v>
      </c>
      <c r="BK31" s="65" t="n">
        <f aca="false">G31-F31</f>
        <v>3370.61531709138</v>
      </c>
      <c r="BL31" s="0" t="n">
        <f aca="false">60*('8-1-13 Final #1'!S46-'7-30-13 Initial + cap'!S46)</f>
        <v>2760</v>
      </c>
      <c r="BM31" s="0" t="n">
        <f aca="false">BN31/60</f>
        <v>0.0203539572288127</v>
      </c>
      <c r="BN31" s="0" t="n">
        <f aca="false">BK31/BL31</f>
        <v>1.22123743372876</v>
      </c>
      <c r="BO31" s="0" t="n">
        <f aca="false">BN31/3</f>
        <v>0.407079144576253</v>
      </c>
      <c r="BP31" s="65" t="n">
        <f aca="false">H31-F31</f>
        <v>3147.64350728832</v>
      </c>
      <c r="BQ31" s="0" t="n">
        <f aca="false">('8-5-13 final 1'!S46-'7-30-13 Initial + cap'!S46)*60</f>
        <v>8695</v>
      </c>
      <c r="BR31" s="0" t="n">
        <f aca="false">BS31/60</f>
        <v>0.00603343589666153</v>
      </c>
      <c r="BS31" s="0" t="n">
        <f aca="false">BP31/BQ31</f>
        <v>0.362006153799692</v>
      </c>
      <c r="BT31" s="0" t="n">
        <f aca="false">BS31/3</f>
        <v>0.120668717933231</v>
      </c>
      <c r="BU31" s="65" t="n">
        <f aca="false">'8-8-13 Final'!U46-'8-5-13 initial'!U46</f>
        <v>7483.91986171569</v>
      </c>
      <c r="BV31" s="0" t="n">
        <f aca="false">('8-8-13 Final'!S46-'8-5-13 initial'!S46)*60</f>
        <v>4164</v>
      </c>
      <c r="BW31" s="0" t="n">
        <f aca="false">BX31/60</f>
        <v>0.0299548505512156</v>
      </c>
      <c r="BX31" s="0" t="n">
        <f aca="false">BU31/BV31</f>
        <v>1.79729103307293</v>
      </c>
      <c r="BY31" s="0" t="n">
        <f aca="false">BX31/3</f>
        <v>0.599097011024311</v>
      </c>
      <c r="BZ31" s="65" t="n">
        <v>17165.1099064546</v>
      </c>
      <c r="CA31" s="0" t="n">
        <v>11329</v>
      </c>
      <c r="CB31" s="0" t="n">
        <f aca="false">CC31/60</f>
        <v>0.0252524640398603</v>
      </c>
      <c r="CC31" s="0" t="n">
        <v>1.51514784239162</v>
      </c>
      <c r="CD31" s="0" t="n">
        <v>0.505049280797205</v>
      </c>
    </row>
    <row r="32" customFormat="false" ht="15" hidden="false" customHeight="false" outlineLevel="0" collapsed="false">
      <c r="A32" s="0" t="n">
        <v>29</v>
      </c>
      <c r="B32" s="0" t="n">
        <v>1537.97484572708</v>
      </c>
      <c r="C32" s="0" t="n">
        <v>1737.40637556754</v>
      </c>
      <c r="D32" s="0" t="n">
        <v>22233.4042561767</v>
      </c>
      <c r="F32" s="0" t="n">
        <v>1345.68997381242</v>
      </c>
      <c r="G32" s="0" t="n">
        <v>11976.566964338</v>
      </c>
      <c r="H32" s="0" t="n">
        <v>20662.0854068616</v>
      </c>
      <c r="I32" s="0" t="n">
        <v>2147.09915977568</v>
      </c>
      <c r="J32" s="0" t="n">
        <v>12764.7774384008</v>
      </c>
      <c r="K32" s="0" t="n">
        <v>19918.2001336045</v>
      </c>
      <c r="M32" s="0" t="n">
        <f aca="false">C32-B32</f>
        <v>199.431529840467</v>
      </c>
      <c r="N32" s="0" t="n">
        <f aca="false">D32-B32</f>
        <v>20695.4294104496</v>
      </c>
      <c r="O32" s="0" t="n">
        <f aca="false">(G32-F32)+N32</f>
        <v>31326.3064009752</v>
      </c>
      <c r="P32" s="0" t="n">
        <f aca="false">(H32-F32)+N32</f>
        <v>40011.8248434988</v>
      </c>
      <c r="Q32" s="0" t="n">
        <f aca="false">(J32-I32)+P32</f>
        <v>50629.5031221239</v>
      </c>
      <c r="R32" s="0" t="n">
        <f aca="false">(K32-J32)+Q32</f>
        <v>57782.9258173276</v>
      </c>
      <c r="U32" s="0" t="n">
        <v>0.040046491935837</v>
      </c>
      <c r="V32" s="0" t="n">
        <v>0.0495011227766208</v>
      </c>
      <c r="W32" s="0" t="n">
        <v>0.0641961170925458</v>
      </c>
      <c r="X32" s="0" t="n">
        <v>0.0370258681867916</v>
      </c>
      <c r="Y32" s="0" t="n">
        <v>0.0425081202603297</v>
      </c>
      <c r="Z32" s="0" t="n">
        <v>0.0261485844645961</v>
      </c>
      <c r="AC32" s="71" t="n">
        <f aca="false">1.013*10^5*50*10^(-6)*(M32*10^(-6))/(8.3145*(273.15+15))/3*12.011*10^6</f>
        <v>1.68801546485704</v>
      </c>
      <c r="AD32" s="71" t="n">
        <f aca="false">1.013*10^5*50*10^(-6)*(N32*10^(-6))/(8.3145*(273.15+15))/3*12.011*10^6</f>
        <v>175.168915991575</v>
      </c>
      <c r="AE32" s="71" t="n">
        <f aca="false">1.013*10^5*50*10^(-6)*(O32*10^(-6))/(8.3145*(273.15+15))/3*12.011*10^6</f>
        <v>265.150097900749</v>
      </c>
      <c r="AF32" s="71" t="n">
        <f aca="false">1.013*10^5*50*10^(-6)*(P32*10^(-6))/(8.3145*(273.15+15))/3*12.011*10^6</f>
        <v>338.66550172385</v>
      </c>
      <c r="AG32" s="71" t="n">
        <f aca="false">1.013*10^5*50*10^(-6)*(Q32*10^(-6))/(8.3145*(273.15+15))/3*12.011*10^6</f>
        <v>428.53496794884</v>
      </c>
      <c r="AH32" s="71" t="n">
        <f aca="false">1.013*10^5*50*10^(-6)*(R32*10^(-6))/(8.3145*(273.15+15))/3*12.011*10^6</f>
        <v>489.082505972654</v>
      </c>
      <c r="AK32" s="71" t="n">
        <f aca="false">1.013*10^5*50*10^(-6)*(U32*10^(-6))/(8.3145*(273.15+15))/3*12.011*10^6</f>
        <v>0.000338958928686154</v>
      </c>
      <c r="AL32" s="71" t="n">
        <f aca="false">1.013*10^5*50*10^(-6)*(V32*10^(-6))/(8.3145*(273.15+15))/3*12.011*10^6</f>
        <v>0.000418984203959948</v>
      </c>
      <c r="AM32" s="71" t="n">
        <f aca="false">1.013*10^5*50*10^(-6)*(W32*10^(-6))/(8.3145*(273.15+15))/3*12.011*10^6</f>
        <v>0.000543364625055401</v>
      </c>
      <c r="AN32" s="71" t="n">
        <f aca="false">1.013*10^5*50*10^(-6)*(X32*10^(-6))/(8.3145*(273.15+15))/3*12.011*10^6</f>
        <v>0.00031339196038389</v>
      </c>
      <c r="AO32" s="71" t="n">
        <f aca="false">1.013*10^5*50*10^(-6)*(Y32*10^(-6))/(8.3145*(273.15+15))/3*12.011*10^6</f>
        <v>0.000359794484045919</v>
      </c>
      <c r="AP32" s="71" t="n">
        <f aca="false">1.013*10^5*50*10^(-6)*(Z32*10^(-6))/(8.3145*(273.15+15))/3*12.011*10^6</f>
        <v>0.00022132515854272</v>
      </c>
      <c r="AZ32" s="0" t="n">
        <v>29</v>
      </c>
      <c r="BA32" s="0" t="n">
        <f aca="false">C32-B32</f>
        <v>199.431529840467</v>
      </c>
      <c r="BB32" s="0" t="n">
        <f aca="false">('7-24-13 Final'!S47-'7-24-13 Initial'!S47)*60</f>
        <v>82.9999999999995</v>
      </c>
      <c r="BC32" s="0" t="n">
        <f aca="false">BD32/60</f>
        <v>0.040046491935837</v>
      </c>
      <c r="BD32" s="0" t="n">
        <f aca="false">BA32/BB32</f>
        <v>2.40278951615022</v>
      </c>
      <c r="BE32" s="0" t="n">
        <f aca="false">BD32/3</f>
        <v>0.80092983871674</v>
      </c>
      <c r="BF32" s="65" t="n">
        <f aca="false">D32-B32</f>
        <v>20695.4294104496</v>
      </c>
      <c r="BG32" s="0" t="n">
        <f aca="false">('7-29-13 Final #2'!S47-'7-24-13 Initial'!S47)*60</f>
        <v>6968</v>
      </c>
      <c r="BH32" s="0" t="n">
        <f aca="false">BI32/60</f>
        <v>0.0495011227766208</v>
      </c>
      <c r="BI32" s="0" t="n">
        <f aca="false">BF32/BG32</f>
        <v>2.97006736659725</v>
      </c>
      <c r="BJ32" s="0" t="n">
        <f aca="false">BI32/3</f>
        <v>0.990022455532416</v>
      </c>
      <c r="BK32" s="65" t="n">
        <f aca="false">G32-F32</f>
        <v>10630.8769905256</v>
      </c>
      <c r="BL32" s="0" t="n">
        <f aca="false">60*('8-1-13 Final #1'!S47-'7-30-13 Initial + cap'!S47)</f>
        <v>2760</v>
      </c>
      <c r="BM32" s="0" t="n">
        <f aca="false">BN32/60</f>
        <v>0.0641961170925458</v>
      </c>
      <c r="BN32" s="0" t="n">
        <f aca="false">BK32/BL32</f>
        <v>3.85176702555275</v>
      </c>
      <c r="BO32" s="0" t="n">
        <f aca="false">BN32/3</f>
        <v>1.28392234185092</v>
      </c>
      <c r="BP32" s="65" t="n">
        <f aca="false">H32-F32</f>
        <v>19316.3954330492</v>
      </c>
      <c r="BQ32" s="0" t="n">
        <f aca="false">('8-5-13 final 1'!S47-'7-30-13 Initial + cap'!S47)*60</f>
        <v>8695</v>
      </c>
      <c r="BR32" s="0" t="n">
        <f aca="false">BS32/60</f>
        <v>0.0370258681867916</v>
      </c>
      <c r="BS32" s="0" t="n">
        <f aca="false">BP32/BQ32</f>
        <v>2.22155209120749</v>
      </c>
      <c r="BT32" s="0" t="n">
        <f aca="false">BS32/3</f>
        <v>0.740517363735831</v>
      </c>
      <c r="BU32" s="65" t="n">
        <f aca="false">'8-8-13 Final'!U47-'8-5-13 initial'!U47</f>
        <v>10617.6782786252</v>
      </c>
      <c r="BV32" s="0" t="n">
        <f aca="false">('8-8-13 Final'!S47-'8-5-13 initial'!S47)*60</f>
        <v>4163</v>
      </c>
      <c r="BW32" s="0" t="n">
        <f aca="false">BX32/60</f>
        <v>0.0425081202603297</v>
      </c>
      <c r="BX32" s="0" t="n">
        <f aca="false">BU32/BV32</f>
        <v>2.55048721561978</v>
      </c>
      <c r="BY32" s="0" t="n">
        <f aca="false">BX32/3</f>
        <v>0.850162405206595</v>
      </c>
      <c r="BZ32" s="65" t="n">
        <v>17771.1009738288</v>
      </c>
      <c r="CA32" s="0" t="n">
        <v>11327</v>
      </c>
      <c r="CB32" s="0" t="n">
        <f aca="false">CC32/60</f>
        <v>0.0261485844645961</v>
      </c>
      <c r="CC32" s="0" t="n">
        <v>1.56891506787577</v>
      </c>
      <c r="CD32" s="0" t="n">
        <v>0.522971689291922</v>
      </c>
    </row>
    <row r="33" customFormat="false" ht="15" hidden="false" customHeight="false" outlineLevel="0" collapsed="false">
      <c r="A33" s="28" t="n">
        <v>30</v>
      </c>
      <c r="B33" s="0" t="n">
        <v>1596.51206633182</v>
      </c>
      <c r="C33" s="0" t="n">
        <v>1830.50906075302</v>
      </c>
      <c r="D33" s="0" t="n">
        <v>21322.0727107924</v>
      </c>
      <c r="F33" s="0" t="n">
        <v>1646.10314805192</v>
      </c>
      <c r="G33" s="0" t="n">
        <v>10483.4887650577</v>
      </c>
      <c r="H33" s="0" t="n">
        <v>16957.4527956896</v>
      </c>
      <c r="I33" s="0" t="n">
        <v>1355.80645616687</v>
      </c>
      <c r="J33" s="0" t="n">
        <v>13771.4819967657</v>
      </c>
      <c r="K33" s="0" t="n">
        <v>19792.8122236213</v>
      </c>
      <c r="M33" s="0" t="n">
        <f aca="false">C33-B33</f>
        <v>233.996994421195</v>
      </c>
      <c r="N33" s="0" t="n">
        <f aca="false">D33-B33</f>
        <v>19725.5606444606</v>
      </c>
      <c r="O33" s="0" t="n">
        <f aca="false">(G33-F33)+N33</f>
        <v>28562.9462614664</v>
      </c>
      <c r="P33" s="0" t="n">
        <f aca="false">(H33-F33)+N33</f>
        <v>35036.9102920983</v>
      </c>
      <c r="Q33" s="0" t="n">
        <f aca="false">(J33-I33)+P33</f>
        <v>47452.5858326972</v>
      </c>
      <c r="R33" s="0" t="n">
        <f aca="false">(K33-J33)+Q33</f>
        <v>53473.9160595528</v>
      </c>
      <c r="U33" s="0" t="n">
        <v>0.0469873482773486</v>
      </c>
      <c r="V33" s="0" t="n">
        <v>0.0471677681598771</v>
      </c>
      <c r="W33" s="0" t="n">
        <v>0.0533658551751558</v>
      </c>
      <c r="X33" s="0" t="n">
        <v>0.0293489546629053</v>
      </c>
      <c r="Y33" s="0" t="n">
        <v>0.0496825751924723</v>
      </c>
      <c r="Z33" s="0" t="n">
        <v>0.0271284037660082</v>
      </c>
      <c r="AC33" s="71" t="n">
        <f aca="false">1.013*10^5*50*10^(-6)*(M33*10^(-6))/(8.3145*(273.15+15))/3*12.011*10^6</f>
        <v>1.98058223606373</v>
      </c>
      <c r="AD33" s="71" t="n">
        <f aca="false">1.013*10^5*50*10^(-6)*(N33*10^(-6))/(8.3145*(273.15+15))/3*12.011*10^6</f>
        <v>166.9598154688</v>
      </c>
      <c r="AE33" s="71" t="n">
        <f aca="false">1.013*10^5*50*10^(-6)*(O33*10^(-6))/(8.3145*(273.15+15))/3*12.011*10^6</f>
        <v>241.7606436144</v>
      </c>
      <c r="AF33" s="71" t="n">
        <f aca="false">1.013*10^5*50*10^(-6)*(P33*10^(-6))/(8.3145*(273.15+15))/3*12.011*10^6</f>
        <v>296.557151525545</v>
      </c>
      <c r="AG33" s="71" t="n">
        <f aca="false">1.013*10^5*50*10^(-6)*(Q33*10^(-6))/(8.3145*(273.15+15))/3*12.011*10^6</f>
        <v>401.645109963927</v>
      </c>
      <c r="AH33" s="71" t="n">
        <f aca="false">1.013*10^5*50*10^(-6)*(R33*10^(-6))/(8.3145*(273.15+15))/3*12.011*10^6</f>
        <v>452.610464088594</v>
      </c>
      <c r="AK33" s="71" t="n">
        <f aca="false">1.013*10^5*50*10^(-6)*(U33*10^(-6))/(8.3145*(273.15+15))/3*12.011*10^6</f>
        <v>0.00039770727631802</v>
      </c>
      <c r="AL33" s="71" t="n">
        <f aca="false">1.013*10^5*50*10^(-6)*(V33*10^(-6))/(8.3145*(273.15+15))/3*12.011*10^6</f>
        <v>0.000399234374626494</v>
      </c>
      <c r="AM33" s="71" t="n">
        <f aca="false">1.013*10^5*50*10^(-6)*(W33*10^(-6))/(8.3145*(273.15+15))/3*12.011*10^6</f>
        <v>0.000451695822135267</v>
      </c>
      <c r="AN33" s="71" t="n">
        <f aca="false">1.013*10^5*50*10^(-6)*(X33*10^(-6))/(8.3145*(273.15+15))/3*12.011*10^6</f>
        <v>0.000248413525123145</v>
      </c>
      <c r="AO33" s="71" t="n">
        <f aca="false">1.013*10^5*50*10^(-6)*(Y33*10^(-6))/(8.3145*(273.15+15))/3*12.011*10^6</f>
        <v>0.000420520041770238</v>
      </c>
      <c r="AP33" s="71" t="n">
        <f aca="false">1.013*10^5*50*10^(-6)*(Z33*10^(-6))/(8.3145*(273.15+15))/3*12.011*10^6</f>
        <v>0.000229618481744282</v>
      </c>
      <c r="AZ33" s="28" t="n">
        <v>30</v>
      </c>
      <c r="BA33" s="0" t="n">
        <f aca="false">C33-B33</f>
        <v>233.996994421195</v>
      </c>
      <c r="BB33" s="0" t="n">
        <f aca="false">('7-24-13 Final'!S48-'7-24-13 Initial'!S48)*60</f>
        <v>82.9999999999995</v>
      </c>
      <c r="BC33" s="0" t="n">
        <f aca="false">BD33/60</f>
        <v>0.0469873482773486</v>
      </c>
      <c r="BD33" s="0" t="n">
        <f aca="false">BA33/BB33</f>
        <v>2.81924089664092</v>
      </c>
      <c r="BE33" s="0" t="n">
        <f aca="false">BD33/3</f>
        <v>0.939746965546972</v>
      </c>
      <c r="BF33" s="65" t="n">
        <f aca="false">D33-B33</f>
        <v>19725.5606444606</v>
      </c>
      <c r="BG33" s="0" t="n">
        <f aca="false">('7-29-13 Final #2'!S48-'7-24-13 Initial'!S48)*60</f>
        <v>6970</v>
      </c>
      <c r="BH33" s="0" t="n">
        <f aca="false">BI33/60</f>
        <v>0.0471677681598771</v>
      </c>
      <c r="BI33" s="0" t="n">
        <f aca="false">BF33/BG33</f>
        <v>2.83006608959263</v>
      </c>
      <c r="BJ33" s="0" t="n">
        <f aca="false">BI33/3</f>
        <v>0.943355363197542</v>
      </c>
      <c r="BK33" s="65" t="n">
        <f aca="false">G33-F33</f>
        <v>8837.38561700579</v>
      </c>
      <c r="BL33" s="0" t="n">
        <f aca="false">60*('8-1-13 Final #1'!S48-'7-30-13 Initial + cap'!S48)</f>
        <v>2760</v>
      </c>
      <c r="BM33" s="0" t="n">
        <f aca="false">BN33/60</f>
        <v>0.0533658551751558</v>
      </c>
      <c r="BN33" s="0" t="n">
        <f aca="false">BK33/BL33</f>
        <v>3.20195131050934</v>
      </c>
      <c r="BO33" s="0" t="n">
        <f aca="false">BN33/3</f>
        <v>1.06731710350311</v>
      </c>
      <c r="BP33" s="65" t="n">
        <f aca="false">H33-F33</f>
        <v>15311.3496476377</v>
      </c>
      <c r="BQ33" s="0" t="n">
        <f aca="false">('8-5-13 final 1'!S48-'7-30-13 Initial + cap'!S48)*60</f>
        <v>8695</v>
      </c>
      <c r="BR33" s="0" t="n">
        <f aca="false">BS33/60</f>
        <v>0.0293489546629053</v>
      </c>
      <c r="BS33" s="0" t="n">
        <f aca="false">BP33/BQ33</f>
        <v>1.76093727977432</v>
      </c>
      <c r="BT33" s="0" t="n">
        <f aca="false">BS33/3</f>
        <v>0.586979093258107</v>
      </c>
      <c r="BU33" s="65" t="n">
        <f aca="false">'8-8-13 Final'!U48-'8-5-13 initial'!U48</f>
        <v>12415.6755405988</v>
      </c>
      <c r="BV33" s="0" t="n">
        <f aca="false">('8-8-13 Final'!S48-'8-5-13 initial'!S48)*60</f>
        <v>4165</v>
      </c>
      <c r="BW33" s="0" t="n">
        <f aca="false">BX33/60</f>
        <v>0.0496825751924723</v>
      </c>
      <c r="BX33" s="0" t="n">
        <f aca="false">BU33/BV33</f>
        <v>2.98095451154834</v>
      </c>
      <c r="BY33" s="0" t="n">
        <f aca="false">BX33/3</f>
        <v>0.993651503849446</v>
      </c>
      <c r="BZ33" s="65" t="n">
        <v>18437.0057674544</v>
      </c>
      <c r="CA33" s="0" t="n">
        <v>11327</v>
      </c>
      <c r="CB33" s="0" t="n">
        <f aca="false">CC33/60</f>
        <v>0.0271284037660081</v>
      </c>
      <c r="CC33" s="0" t="n">
        <v>1.62770422596049</v>
      </c>
      <c r="CD33" s="0" t="n">
        <v>0.542568075320163</v>
      </c>
    </row>
    <row r="34" customFormat="false" ht="15" hidden="false" customHeight="false" outlineLevel="0" collapsed="false">
      <c r="A34" s="28" t="n">
        <v>31</v>
      </c>
      <c r="B34" s="0" t="n">
        <v>1570.33052717266</v>
      </c>
      <c r="C34" s="0" t="n">
        <v>1883.83260522974</v>
      </c>
      <c r="D34" s="0" t="n">
        <v>18968.1776383466</v>
      </c>
      <c r="F34" s="0" t="n">
        <v>944.480139808183</v>
      </c>
      <c r="G34" s="0" t="n">
        <v>9129.7749061848</v>
      </c>
      <c r="H34" s="0" t="n">
        <v>15679.0260525165</v>
      </c>
      <c r="I34" s="0" t="n">
        <v>1304.52329914039</v>
      </c>
      <c r="J34" s="0" t="n">
        <v>11077.8601447592</v>
      </c>
      <c r="K34" s="0" t="n">
        <v>18126.6169935645</v>
      </c>
      <c r="M34" s="0" t="n">
        <f aca="false">C34-B34</f>
        <v>313.502078057081</v>
      </c>
      <c r="N34" s="0" t="n">
        <f aca="false">D34-B34</f>
        <v>17397.8471111739</v>
      </c>
      <c r="O34" s="0" t="n">
        <f aca="false">(G34-F34)+N34</f>
        <v>25583.1418775506</v>
      </c>
      <c r="P34" s="0" t="n">
        <f aca="false">(H34-F34)+N34</f>
        <v>32132.3930238822</v>
      </c>
      <c r="Q34" s="0" t="n">
        <f aca="false">(J34-I34)+P34</f>
        <v>41905.729869501</v>
      </c>
      <c r="R34" s="0" t="n">
        <f aca="false">(K34-J34)+Q34</f>
        <v>48954.4867183064</v>
      </c>
      <c r="U34" s="0" t="n">
        <v>0.0373216759591776</v>
      </c>
      <c r="V34" s="0" t="n">
        <v>0.0416077082105848</v>
      </c>
      <c r="W34" s="0" t="n">
        <v>0.0494281084926124</v>
      </c>
      <c r="X34" s="0" t="n">
        <v>0.0282400833960217</v>
      </c>
      <c r="Y34" s="0" t="n">
        <v>0.0391183831476897</v>
      </c>
      <c r="Z34" s="0" t="n">
        <v>0.0247543906269118</v>
      </c>
      <c r="AC34" s="71" t="n">
        <f aca="false">1.013*10^5*50*10^(-6)*(M34*10^(-6))/(8.3145*(273.15+15))/3*12.011*10^6</f>
        <v>2.65352402625851</v>
      </c>
      <c r="AD34" s="71" t="n">
        <f aca="false">1.013*10^5*50*10^(-6)*(N34*10^(-6))/(8.3145*(273.15+15))/3*12.011*10^6</f>
        <v>147.257733029338</v>
      </c>
      <c r="AE34" s="71" t="n">
        <f aca="false">1.013*10^5*50*10^(-6)*(O34*10^(-6))/(8.3145*(273.15+15))/3*12.011*10^6</f>
        <v>216.539175944155</v>
      </c>
      <c r="AF34" s="71" t="n">
        <f aca="false">1.013*10^5*50*10^(-6)*(P34*10^(-6))/(8.3145*(273.15+15))/3*12.011*10^6</f>
        <v>271.972924193913</v>
      </c>
      <c r="AG34" s="71" t="n">
        <f aca="false">1.013*10^5*50*10^(-6)*(Q34*10^(-6))/(8.3145*(273.15+15))/3*12.011*10^6</f>
        <v>354.69577023465</v>
      </c>
      <c r="AH34" s="71" t="n">
        <f aca="false">1.013*10^5*50*10^(-6)*(R34*10^(-6))/(8.3145*(273.15+15))/3*12.011*10^6</f>
        <v>414.357402366332</v>
      </c>
      <c r="AK34" s="71" t="n">
        <f aca="false">1.013*10^5*50*10^(-6)*(U34*10^(-6))/(8.3145*(273.15+15))/3*12.011*10^6</f>
        <v>0.000315895717411738</v>
      </c>
      <c r="AL34" s="71" t="n">
        <f aca="false">1.013*10^5*50*10^(-6)*(V34*10^(-6))/(8.3145*(273.15+15))/3*12.011*10^6</f>
        <v>0.000352173274571525</v>
      </c>
      <c r="AM34" s="71" t="n">
        <f aca="false">1.013*10^5*50*10^(-6)*(W34*10^(-6))/(8.3145*(273.15+15))/3*12.011*10^6</f>
        <v>0.000418366201176436</v>
      </c>
      <c r="AN34" s="71" t="n">
        <f aca="false">1.013*10^5*50*10^(-6)*(X34*10^(-6))/(8.3145*(273.15+15))/3*12.011*10^6</f>
        <v>0.000239027888616559</v>
      </c>
      <c r="AO34" s="71" t="n">
        <f aca="false">1.013*10^5*50*10^(-6)*(Y34*10^(-6))/(8.3145*(273.15+15))/3*12.011*10^6</f>
        <v>0.00033110329026872</v>
      </c>
      <c r="AP34" s="71" t="n">
        <f aca="false">1.013*10^5*50*10^(-6)*(Z34*10^(-6))/(8.3145*(273.15+15))/3*12.011*10^6</f>
        <v>0.000209524513173845</v>
      </c>
      <c r="AZ34" s="28" t="n">
        <v>31</v>
      </c>
      <c r="BA34" s="0" t="n">
        <f aca="false">C34-B34</f>
        <v>313.502078057081</v>
      </c>
      <c r="BB34" s="0" t="n">
        <f aca="false">('7-24-13 Final'!S49-'7-24-13 Initial'!S49)*60</f>
        <v>139.999999999995</v>
      </c>
      <c r="BC34" s="0" t="n">
        <f aca="false">BD34/60</f>
        <v>0.0373216759591776</v>
      </c>
      <c r="BD34" s="0" t="n">
        <f aca="false">BA34/BB34</f>
        <v>2.23930055755065</v>
      </c>
      <c r="BE34" s="0" t="n">
        <f aca="false">BD34/3</f>
        <v>0.746433519183552</v>
      </c>
      <c r="BF34" s="65" t="n">
        <f aca="false">D34-B34</f>
        <v>17397.8471111739</v>
      </c>
      <c r="BG34" s="0" t="n">
        <f aca="false">('7-29-13 Final #2'!S49-'7-24-13 Initial'!S49)*60</f>
        <v>6969</v>
      </c>
      <c r="BH34" s="0" t="n">
        <f aca="false">BI34/60</f>
        <v>0.0416077082105848</v>
      </c>
      <c r="BI34" s="0" t="n">
        <f aca="false">BF34/BG34</f>
        <v>2.49646249263509</v>
      </c>
      <c r="BJ34" s="0" t="n">
        <f aca="false">BI34/3</f>
        <v>0.832154164211696</v>
      </c>
      <c r="BK34" s="65" t="n">
        <f aca="false">G34-F34</f>
        <v>8185.29476637662</v>
      </c>
      <c r="BL34" s="0" t="n">
        <f aca="false">60*('8-1-13 Final #1'!S49-'7-30-13 Initial + cap'!S49)</f>
        <v>2760</v>
      </c>
      <c r="BM34" s="0" t="n">
        <f aca="false">BN34/60</f>
        <v>0.0494281084926124</v>
      </c>
      <c r="BN34" s="0" t="n">
        <f aca="false">BK34/BL34</f>
        <v>2.96568650955675</v>
      </c>
      <c r="BO34" s="0" t="n">
        <f aca="false">BN34/3</f>
        <v>0.988562169852249</v>
      </c>
      <c r="BP34" s="65" t="n">
        <f aca="false">H34-F34</f>
        <v>14734.5459127083</v>
      </c>
      <c r="BQ34" s="0" t="n">
        <f aca="false">('8-5-13 final 1'!S49-'7-30-13 Initial + cap'!S49)*60</f>
        <v>8696</v>
      </c>
      <c r="BR34" s="0" t="n">
        <f aca="false">BS34/60</f>
        <v>0.0282400833960217</v>
      </c>
      <c r="BS34" s="0" t="n">
        <f aca="false">BP34/BQ34</f>
        <v>1.6944050037613</v>
      </c>
      <c r="BT34" s="0" t="n">
        <f aca="false">BS34/3</f>
        <v>0.564801667920434</v>
      </c>
      <c r="BU34" s="65" t="n">
        <f aca="false">'8-8-13 Final'!U49-'8-5-13 initial'!U49</f>
        <v>9773.33684561878</v>
      </c>
      <c r="BV34" s="0" t="n">
        <f aca="false">('8-8-13 Final'!S49-'8-5-13 initial'!S49)*60</f>
        <v>4164</v>
      </c>
      <c r="BW34" s="0" t="n">
        <f aca="false">BX34/60</f>
        <v>0.0391183831476897</v>
      </c>
      <c r="BX34" s="0" t="n">
        <f aca="false">BU34/BV34</f>
        <v>2.34710298886138</v>
      </c>
      <c r="BY34" s="0" t="n">
        <f aca="false">BX34/3</f>
        <v>0.782367662953793</v>
      </c>
      <c r="BZ34" s="65" t="n">
        <v>16822.0936944241</v>
      </c>
      <c r="CA34" s="0" t="n">
        <v>11326</v>
      </c>
      <c r="CB34" s="0" t="n">
        <f aca="false">CC34/60</f>
        <v>0.0247543906269118</v>
      </c>
      <c r="CC34" s="0" t="n">
        <v>1.48526343761471</v>
      </c>
      <c r="CD34" s="0" t="n">
        <v>0.495087812538235</v>
      </c>
    </row>
    <row r="35" customFormat="false" ht="15" hidden="false" customHeight="false" outlineLevel="0" collapsed="false">
      <c r="A35" s="0" t="n">
        <v>32</v>
      </c>
      <c r="B35" s="0" t="n">
        <v>1548.40297763121</v>
      </c>
      <c r="C35" s="0" t="n">
        <v>1924.63172313729</v>
      </c>
      <c r="D35" s="0" t="n">
        <v>18056.9805250716</v>
      </c>
      <c r="F35" s="0" t="n">
        <v>892.893902173789</v>
      </c>
      <c r="G35" s="0" t="n">
        <v>10337.510310456</v>
      </c>
      <c r="H35" s="0" t="n">
        <v>18207.086702232</v>
      </c>
      <c r="I35" s="0" t="n">
        <v>967.985806986132</v>
      </c>
      <c r="J35" s="0" t="n">
        <v>11477.3364883717</v>
      </c>
      <c r="K35" s="0" t="n">
        <v>20991.2253032223</v>
      </c>
      <c r="M35" s="0" t="n">
        <f aca="false">C35-B35</f>
        <v>376.22874550608</v>
      </c>
      <c r="N35" s="0" t="n">
        <f aca="false">D35-B35</f>
        <v>16508.5775474404</v>
      </c>
      <c r="O35" s="0" t="n">
        <f aca="false">(G35-F35)+N35</f>
        <v>25953.1939557226</v>
      </c>
      <c r="P35" s="0" t="n">
        <f aca="false">(H35-F35)+N35</f>
        <v>33822.7703474986</v>
      </c>
      <c r="Q35" s="0" t="n">
        <f aca="false">(J35-I35)+P35</f>
        <v>44332.1210288842</v>
      </c>
      <c r="R35" s="0" t="n">
        <f aca="false">(K35-J35)+Q35</f>
        <v>53846.0098437348</v>
      </c>
      <c r="U35" s="0" t="n">
        <v>0.0441583034631548</v>
      </c>
      <c r="V35" s="0" t="n">
        <v>0.0394753169474901</v>
      </c>
      <c r="W35" s="0" t="n">
        <v>0.0570327077794818</v>
      </c>
      <c r="X35" s="0" t="n">
        <v>0.0331803932391595</v>
      </c>
      <c r="Y35" s="0" t="n">
        <v>0.042074428222378</v>
      </c>
      <c r="Z35" s="0" t="n">
        <v>0.0294702100203641</v>
      </c>
      <c r="AC35" s="71" t="n">
        <f aca="false">1.013*10^5*50*10^(-6)*(M35*10^(-6))/(8.3145*(273.15+15))/3*12.011*10^6</f>
        <v>3.18445103061712</v>
      </c>
      <c r="AD35" s="71" t="n">
        <f aca="false">1.013*10^5*50*10^(-6)*(N35*10^(-6))/(8.3145*(273.15+15))/3*12.011*10^6</f>
        <v>139.73083506486</v>
      </c>
      <c r="AE35" s="71" t="n">
        <f aca="false">1.013*10^5*50*10^(-6)*(O35*10^(-6))/(8.3145*(273.15+15))/3*12.011*10^6</f>
        <v>219.671346826345</v>
      </c>
      <c r="AF35" s="71" t="n">
        <f aca="false">1.013*10^5*50*10^(-6)*(P35*10^(-6))/(8.3145*(273.15+15))/3*12.011*10^6</f>
        <v>286.280506680948</v>
      </c>
      <c r="AG35" s="71" t="n">
        <f aca="false">1.013*10^5*50*10^(-6)*(Q35*10^(-6))/(8.3145*(273.15+15))/3*12.011*10^6</f>
        <v>375.233073459008</v>
      </c>
      <c r="AH35" s="71" t="n">
        <f aca="false">1.013*10^5*50*10^(-6)*(R35*10^(-6))/(8.3145*(273.15+15))/3*12.011*10^6</f>
        <v>455.75991624683</v>
      </c>
      <c r="AK35" s="71" t="n">
        <f aca="false">1.013*10^5*50*10^(-6)*(U35*10^(-6))/(8.3145*(273.15+15))/3*12.011*10^6</f>
        <v>0.000373761858053652</v>
      </c>
      <c r="AL35" s="71" t="n">
        <f aca="false">1.013*10^5*50*10^(-6)*(V35*10^(-6))/(8.3145*(273.15+15))/3*12.011*10^6</f>
        <v>0.000334124426267001</v>
      </c>
      <c r="AM35" s="71" t="n">
        <f aca="false">1.013*10^5*50*10^(-6)*(W35*10^(-6))/(8.3145*(273.15+15))/3*12.011*10^6</f>
        <v>0.000482732558946167</v>
      </c>
      <c r="AN35" s="71" t="n">
        <f aca="false">1.013*10^5*50*10^(-6)*(X35*10^(-6))/(8.3145*(273.15+15))/3*12.011*10^6</f>
        <v>0.000280843339879821</v>
      </c>
      <c r="AO35" s="71" t="n">
        <f aca="false">1.013*10^5*50*10^(-6)*(Y35*10^(-6))/(8.3145*(273.15+15))/3*12.011*10^6</f>
        <v>0.000356123655929455</v>
      </c>
      <c r="AP35" s="71" t="n">
        <f aca="false">1.013*10^5*50*10^(-6)*(Z35*10^(-6))/(8.3145*(273.15+15))/3*12.011*10^6</f>
        <v>0.000249439846882553</v>
      </c>
      <c r="AZ35" s="0" t="n">
        <v>32</v>
      </c>
      <c r="BA35" s="0" t="n">
        <f aca="false">C35-B35</f>
        <v>376.22874550608</v>
      </c>
      <c r="BB35" s="0" t="n">
        <f aca="false">('7-24-13 Final'!S50-'7-24-13 Initial'!S50)*60</f>
        <v>142</v>
      </c>
      <c r="BC35" s="0" t="n">
        <f aca="false">BD35/60</f>
        <v>0.0441583034631548</v>
      </c>
      <c r="BD35" s="0" t="n">
        <f aca="false">BA35/BB35</f>
        <v>2.64949820778929</v>
      </c>
      <c r="BE35" s="0" t="n">
        <f aca="false">BD35/3</f>
        <v>0.883166069263096</v>
      </c>
      <c r="BF35" s="65" t="n">
        <f aca="false">D35-B35</f>
        <v>16508.5775474404</v>
      </c>
      <c r="BG35" s="0" t="n">
        <f aca="false">('7-29-13 Final #2'!S50-'7-24-13 Initial'!S50)*60</f>
        <v>6970</v>
      </c>
      <c r="BH35" s="0" t="n">
        <f aca="false">BI35/60</f>
        <v>0.0394753169474901</v>
      </c>
      <c r="BI35" s="0" t="n">
        <f aca="false">BF35/BG35</f>
        <v>2.36851901684941</v>
      </c>
      <c r="BJ35" s="0" t="n">
        <f aca="false">BI35/3</f>
        <v>0.789506338949802</v>
      </c>
      <c r="BK35" s="65" t="n">
        <f aca="false">G35-F35</f>
        <v>9444.61640828219</v>
      </c>
      <c r="BL35" s="0" t="n">
        <f aca="false">60*('8-1-13 Final #1'!S50-'7-30-13 Initial + cap'!S50)</f>
        <v>2760</v>
      </c>
      <c r="BM35" s="0" t="n">
        <f aca="false">BN35/60</f>
        <v>0.0570327077794818</v>
      </c>
      <c r="BN35" s="0" t="n">
        <f aca="false">BK35/BL35</f>
        <v>3.42196246676891</v>
      </c>
      <c r="BO35" s="0" t="n">
        <f aca="false">BN35/3</f>
        <v>1.14065415558964</v>
      </c>
      <c r="BP35" s="65" t="n">
        <f aca="false">H35-F35</f>
        <v>17314.1928000582</v>
      </c>
      <c r="BQ35" s="0" t="n">
        <f aca="false">('8-5-13 final 1'!S50-'7-30-13 Initial + cap'!S50)*60</f>
        <v>8697</v>
      </c>
      <c r="BR35" s="0" t="n">
        <f aca="false">BS35/60</f>
        <v>0.0331803932391595</v>
      </c>
      <c r="BS35" s="0" t="n">
        <f aca="false">BP35/BQ35</f>
        <v>1.99082359434957</v>
      </c>
      <c r="BT35" s="0" t="n">
        <f aca="false">BS35/3</f>
        <v>0.66360786478319</v>
      </c>
      <c r="BU35" s="65" t="n">
        <f aca="false">'8-8-13 Final'!U50-'8-5-13 initial'!U50</f>
        <v>10509.3506813856</v>
      </c>
      <c r="BV35" s="0" t="n">
        <f aca="false">('8-8-13 Final'!S50-'8-5-13 initial'!S50)*60</f>
        <v>4163</v>
      </c>
      <c r="BW35" s="0" t="n">
        <f aca="false">BX35/60</f>
        <v>0.042074428222378</v>
      </c>
      <c r="BX35" s="0" t="n">
        <f aca="false">BU35/BV35</f>
        <v>2.52446569334268</v>
      </c>
      <c r="BY35" s="0" t="n">
        <f aca="false">BX35/3</f>
        <v>0.84148856444756</v>
      </c>
      <c r="BZ35" s="65" t="n">
        <v>20023.2394962362</v>
      </c>
      <c r="CA35" s="0" t="n">
        <v>11324</v>
      </c>
      <c r="CB35" s="0" t="n">
        <f aca="false">CC35/60</f>
        <v>0.0294702100203641</v>
      </c>
      <c r="CC35" s="0" t="n">
        <v>1.76821260122185</v>
      </c>
      <c r="CD35" s="0" t="n">
        <v>0.589404200407282</v>
      </c>
    </row>
    <row r="36" customFormat="false" ht="15" hidden="false" customHeight="false" outlineLevel="0" collapsed="false">
      <c r="A36" s="28" t="n">
        <v>33</v>
      </c>
      <c r="B36" s="0" t="n">
        <v>1538.92664118724</v>
      </c>
      <c r="C36" s="0" t="n">
        <v>1862.26838855752</v>
      </c>
      <c r="D36" s="0" t="n">
        <v>18627.5192490414</v>
      </c>
      <c r="F36" s="0" t="n">
        <v>818.485363753602</v>
      </c>
      <c r="G36" s="0" t="n">
        <v>9532.06104109271</v>
      </c>
      <c r="H36" s="0" t="n">
        <v>22980.5159964434</v>
      </c>
      <c r="I36" s="0" t="n">
        <v>1473.90047128815</v>
      </c>
      <c r="J36" s="0" t="n">
        <v>11514.008051786</v>
      </c>
      <c r="K36" s="0" t="n">
        <v>19440.2926190368</v>
      </c>
      <c r="M36" s="0" t="n">
        <f aca="false">C36-B36</f>
        <v>323.341747370283</v>
      </c>
      <c r="N36" s="0" t="n">
        <f aca="false">D36-B36</f>
        <v>17088.5926078542</v>
      </c>
      <c r="O36" s="0" t="n">
        <f aca="false">(G36-F36)+N36</f>
        <v>25802.1682851933</v>
      </c>
      <c r="P36" s="0" t="n">
        <f aca="false">(H36-F36)+N36</f>
        <v>39250.6232405439</v>
      </c>
      <c r="Q36" s="0" t="n">
        <f aca="false">(J36-I36)+P36</f>
        <v>49290.7308210418</v>
      </c>
      <c r="R36" s="0" t="n">
        <f aca="false">(K36-J36)+Q36</f>
        <v>57217.0153882926</v>
      </c>
      <c r="U36" s="0" t="n">
        <v>0.0382200647009806</v>
      </c>
      <c r="V36" s="0" t="n">
        <v>0.0408681126126517</v>
      </c>
      <c r="W36" s="0" t="n">
        <v>0.0526182106119511</v>
      </c>
      <c r="X36" s="0" t="n">
        <v>0.0424657596242235</v>
      </c>
      <c r="Y36" s="0" t="n">
        <v>0.0402054604376818</v>
      </c>
      <c r="Z36" s="0" t="n">
        <v>0.0264429414631883</v>
      </c>
      <c r="AC36" s="71" t="n">
        <f aca="false">1.013*10^5*50*10^(-6)*(M36*10^(-6))/(8.3145*(273.15+15))/3*12.011*10^6</f>
        <v>2.73680831928405</v>
      </c>
      <c r="AD36" s="71" t="n">
        <f aca="false">1.013*10^5*50*10^(-6)*(N36*10^(-6))/(8.3145*(273.15+15))/3*12.011*10^6</f>
        <v>144.640161050634</v>
      </c>
      <c r="AE36" s="71" t="n">
        <f aca="false">1.013*10^5*50*10^(-6)*(O36*10^(-6))/(8.3145*(273.15+15))/3*12.011*10^6</f>
        <v>218.393045107215</v>
      </c>
      <c r="AF36" s="71" t="n">
        <f aca="false">1.013*10^5*50*10^(-6)*(P36*10^(-6))/(8.3145*(273.15+15))/3*12.011*10^6</f>
        <v>332.222588315476</v>
      </c>
      <c r="AG36" s="71" t="n">
        <f aca="false">1.013*10^5*50*10^(-6)*(Q36*10^(-6))/(8.3145*(273.15+15))/3*12.011*10^6</f>
        <v>417.203417967969</v>
      </c>
      <c r="AH36" s="71" t="n">
        <f aca="false">1.013*10^5*50*10^(-6)*(R36*10^(-6))/(8.3145*(273.15+15))/3*12.011*10^6</f>
        <v>484.292563496161</v>
      </c>
      <c r="AK36" s="71" t="n">
        <f aca="false">1.013*10^5*50*10^(-6)*(U36*10^(-6))/(8.3145*(273.15+15))/3*12.011*10^6</f>
        <v>0.000323499801333824</v>
      </c>
      <c r="AL36" s="71" t="n">
        <f aca="false">1.013*10^5*50*10^(-6)*(V36*10^(-6))/(8.3145*(273.15+15))/3*12.011*10^6</f>
        <v>0.000345913237314377</v>
      </c>
      <c r="AM36" s="71" t="n">
        <f aca="false">1.013*10^5*50*10^(-6)*(W36*10^(-6))/(8.3145*(273.15+15))/3*12.011*10^6</f>
        <v>0.000445367657346503</v>
      </c>
      <c r="AN36" s="71" t="n">
        <f aca="false">1.013*10^5*50*10^(-6)*(X36*10^(-6))/(8.3145*(273.15+15))/3*12.011*10^6</f>
        <v>0.000359435937887718</v>
      </c>
      <c r="AO36" s="71" t="n">
        <f aca="false">1.013*10^5*50*10^(-6)*(Y36*10^(-6))/(8.3145*(273.15+15))/3*12.011*10^6</f>
        <v>0.000340304459604729</v>
      </c>
      <c r="AP36" s="71" t="n">
        <f aca="false">1.013*10^5*50*10^(-6)*(Z36*10^(-6))/(8.3145*(273.15+15))/3*12.011*10^6</f>
        <v>0.000223816636024792</v>
      </c>
      <c r="AZ36" s="28" t="n">
        <v>33</v>
      </c>
      <c r="BA36" s="0" t="n">
        <f aca="false">C36-B36</f>
        <v>323.341747370283</v>
      </c>
      <c r="BB36" s="0" t="n">
        <f aca="false">('7-24-13 Final'!S51-'7-24-13 Initial'!S51)*60</f>
        <v>140.999999999995</v>
      </c>
      <c r="BC36" s="0" t="n">
        <f aca="false">BD36/60</f>
        <v>0.0382200647009806</v>
      </c>
      <c r="BD36" s="0" t="n">
        <f aca="false">BA36/BB36</f>
        <v>2.29320388205884</v>
      </c>
      <c r="BE36" s="0" t="n">
        <f aca="false">BD36/3</f>
        <v>0.764401294019612</v>
      </c>
      <c r="BF36" s="65" t="n">
        <f aca="false">D36-B36</f>
        <v>17088.5926078542</v>
      </c>
      <c r="BG36" s="0" t="n">
        <f aca="false">('7-29-13 Final #2'!S51-'7-24-13 Initial'!S51)*60</f>
        <v>6969</v>
      </c>
      <c r="BH36" s="0" t="n">
        <f aca="false">BI36/60</f>
        <v>0.0408681126126517</v>
      </c>
      <c r="BI36" s="0" t="n">
        <f aca="false">BF36/BG36</f>
        <v>2.4520867567591</v>
      </c>
      <c r="BJ36" s="0" t="n">
        <f aca="false">BI36/3</f>
        <v>0.817362252253033</v>
      </c>
      <c r="BK36" s="65" t="n">
        <f aca="false">G36-F36</f>
        <v>8713.5756773391</v>
      </c>
      <c r="BL36" s="0" t="n">
        <f aca="false">60*('8-1-13 Final #1'!S51-'7-30-13 Initial + cap'!S51)</f>
        <v>2760</v>
      </c>
      <c r="BM36" s="0" t="n">
        <f aca="false">BN36/60</f>
        <v>0.0526182106119511</v>
      </c>
      <c r="BN36" s="0" t="n">
        <f aca="false">BK36/BL36</f>
        <v>3.15709263671707</v>
      </c>
      <c r="BO36" s="0" t="n">
        <f aca="false">BN36/3</f>
        <v>1.05236421223902</v>
      </c>
      <c r="BP36" s="65" t="n">
        <f aca="false">H36-F36</f>
        <v>22162.0306326898</v>
      </c>
      <c r="BQ36" s="0" t="n">
        <f aca="false">('8-5-13 final 1'!S51-'7-30-13 Initial + cap'!S51)*60</f>
        <v>8698</v>
      </c>
      <c r="BR36" s="0" t="n">
        <f aca="false">BS36/60</f>
        <v>0.0424657596242235</v>
      </c>
      <c r="BS36" s="0" t="n">
        <f aca="false">BP36/BQ36</f>
        <v>2.54794557745341</v>
      </c>
      <c r="BT36" s="0" t="n">
        <f aca="false">BS36/3</f>
        <v>0.84931519248447</v>
      </c>
      <c r="BU36" s="65" t="n">
        <f aca="false">'8-8-13 Final'!U51-'8-5-13 initial'!U51</f>
        <v>10040.1075804979</v>
      </c>
      <c r="BV36" s="0" t="n">
        <f aca="false">('8-8-13 Final'!S51-'8-5-13 initial'!S51)*60</f>
        <v>4162</v>
      </c>
      <c r="BW36" s="0" t="n">
        <f aca="false">BX36/60</f>
        <v>0.0402054604376818</v>
      </c>
      <c r="BX36" s="0" t="n">
        <f aca="false">BU36/BV36</f>
        <v>2.41232762626091</v>
      </c>
      <c r="BY36" s="0" t="n">
        <f aca="false">BX36/3</f>
        <v>0.804109208753636</v>
      </c>
      <c r="BZ36" s="65" t="n">
        <v>17966.3921477487</v>
      </c>
      <c r="CA36" s="0" t="n">
        <v>11324</v>
      </c>
      <c r="CB36" s="0" t="n">
        <f aca="false">CC36/60</f>
        <v>0.0264429414631883</v>
      </c>
      <c r="CC36" s="0" t="n">
        <v>1.5865764877913</v>
      </c>
      <c r="CD36" s="0" t="n">
        <v>0.528858829263766</v>
      </c>
    </row>
    <row r="37" customFormat="false" ht="15" hidden="false" customHeight="false" outlineLevel="0" collapsed="false">
      <c r="A37" s="28" t="n">
        <v>34</v>
      </c>
      <c r="B37" s="0" t="n">
        <v>1230.39483245131</v>
      </c>
      <c r="C37" s="0" t="n">
        <v>1464.76764707899</v>
      </c>
      <c r="D37" s="0" t="n">
        <v>6075.58579774113</v>
      </c>
      <c r="F37" s="0" t="n">
        <v>786.867355459761</v>
      </c>
      <c r="G37" s="0" t="n">
        <v>3086.46009702688</v>
      </c>
      <c r="H37" s="0" t="n">
        <v>4718.97110469557</v>
      </c>
      <c r="I37" s="0" t="n">
        <v>778.94813206176</v>
      </c>
      <c r="J37" s="0" t="n">
        <v>4834.48627903494</v>
      </c>
      <c r="K37" s="0" t="n">
        <v>10892.4845746129</v>
      </c>
      <c r="M37" s="0" t="n">
        <f aca="false">C37-B37</f>
        <v>234.372814627679</v>
      </c>
      <c r="N37" s="0" t="n">
        <f aca="false">D37-B37</f>
        <v>4845.19096528982</v>
      </c>
      <c r="O37" s="0" t="n">
        <f aca="false">(G37-F37)+N37</f>
        <v>7144.78370685694</v>
      </c>
      <c r="P37" s="0" t="n">
        <f aca="false">(H37-F37)+N37</f>
        <v>8777.29471452563</v>
      </c>
      <c r="Q37" s="0" t="n">
        <f aca="false">(J37-I37)+P37</f>
        <v>12832.8328614988</v>
      </c>
      <c r="R37" s="0" t="n">
        <f aca="false">(K37-J37)+Q37</f>
        <v>18890.8311570768</v>
      </c>
      <c r="U37" s="0" t="n">
        <v>0.0279015255509151</v>
      </c>
      <c r="V37" s="0" t="n">
        <v>0.0115874849698422</v>
      </c>
      <c r="W37" s="0" t="n">
        <v>0.0138864295988352</v>
      </c>
      <c r="X37" s="0" t="n">
        <v>0.00753536420458359</v>
      </c>
      <c r="Y37" s="0" t="n">
        <v>0.0162442447607673</v>
      </c>
      <c r="Z37" s="0" t="n">
        <v>0.0148864206225546</v>
      </c>
      <c r="AC37" s="71" t="n">
        <f aca="false">1.013*10^5*50*10^(-6)*(M37*10^(-6))/(8.3145*(273.15+15))/3*12.011*10^6</f>
        <v>1.98376322916476</v>
      </c>
      <c r="AD37" s="71" t="n">
        <f aca="false">1.013*10^5*50*10^(-6)*(N37*10^(-6))/(8.3145*(273.15+15))/3*12.011*10^6</f>
        <v>41.0103522052772</v>
      </c>
      <c r="AE37" s="71" t="n">
        <f aca="false">1.013*10^5*50*10^(-6)*(O37*10^(-6))/(8.3145*(273.15+15))/3*12.011*10^6</f>
        <v>60.4744164570203</v>
      </c>
      <c r="AF37" s="71" t="n">
        <f aca="false">1.013*10^5*50*10^(-6)*(P37*10^(-6))/(8.3145*(273.15+15))/3*12.011*10^6</f>
        <v>74.2922106127312</v>
      </c>
      <c r="AG37" s="71" t="n">
        <f aca="false">1.013*10^5*50*10^(-6)*(Q37*10^(-6))/(8.3145*(273.15+15))/3*12.011*10^6</f>
        <v>108.618834471479</v>
      </c>
      <c r="AH37" s="71" t="n">
        <f aca="false">1.013*10^5*50*10^(-6)*(R37*10^(-6))/(8.3145*(273.15+15))/3*12.011*10^6</f>
        <v>159.894552093428</v>
      </c>
      <c r="AK37" s="71" t="n">
        <f aca="false">1.013*10^5*50*10^(-6)*(U37*10^(-6))/(8.3145*(273.15+15))/3*12.011*10^6</f>
        <v>0.000236162289186289</v>
      </c>
      <c r="AL37" s="71" t="n">
        <f aca="false">1.013*10^5*50*10^(-6)*(V37*10^(-6))/(8.3145*(273.15+15))/3*12.011*10^6</f>
        <v>9.80780413384924E-005</v>
      </c>
      <c r="AM37" s="71" t="n">
        <f aca="false">1.013*10^5*50*10^(-6)*(W37*10^(-6))/(8.3145*(273.15+15))/3*12.011*10^6</f>
        <v>0.000117536619877676</v>
      </c>
      <c r="AN37" s="71" t="n">
        <f aca="false">1.013*10^5*50*10^(-6)*(X37*10^(-6))/(8.3145*(273.15+15))/3*12.011*10^6</f>
        <v>6.37803426611745E-005</v>
      </c>
      <c r="AO37" s="71" t="n">
        <f aca="false">1.013*10^5*50*10^(-6)*(Y37*10^(-6))/(8.3145*(273.15+15))/3*12.011*10^6</f>
        <v>0.000137493486576736</v>
      </c>
      <c r="AP37" s="71" t="n">
        <f aca="false">1.013*10^5*50*10^(-6)*(Z37*10^(-6))/(8.3145*(273.15+15))/3*12.011*10^6</f>
        <v>0.000126000679267416</v>
      </c>
      <c r="AZ37" s="28" t="n">
        <v>34</v>
      </c>
      <c r="BA37" s="0" t="n">
        <f aca="false">C37-B37</f>
        <v>234.372814627679</v>
      </c>
      <c r="BB37" s="0" t="n">
        <f aca="false">('7-24-13 Final'!S52-'7-24-13 Initial'!S52)*60</f>
        <v>139.999999999995</v>
      </c>
      <c r="BC37" s="0" t="n">
        <f aca="false">BD37/60</f>
        <v>0.0279015255509151</v>
      </c>
      <c r="BD37" s="0" t="n">
        <f aca="false">BA37/BB37</f>
        <v>1.67409153305491</v>
      </c>
      <c r="BE37" s="0" t="n">
        <f aca="false">BD37/3</f>
        <v>0.558030511018302</v>
      </c>
      <c r="BF37" s="65" t="n">
        <f aca="false">D37-B37</f>
        <v>4845.19096528982</v>
      </c>
      <c r="BG37" s="0" t="n">
        <f aca="false">('7-29-13 Final #2'!S52-'7-24-13 Initial'!S52)*60</f>
        <v>6969</v>
      </c>
      <c r="BH37" s="0" t="n">
        <f aca="false">BI37/60</f>
        <v>0.0115874849698422</v>
      </c>
      <c r="BI37" s="0" t="n">
        <f aca="false">BF37/BG37</f>
        <v>0.695249098190532</v>
      </c>
      <c r="BJ37" s="0" t="n">
        <f aca="false">BI37/3</f>
        <v>0.231749699396844</v>
      </c>
      <c r="BK37" s="65" t="n">
        <f aca="false">G37-F37</f>
        <v>2299.59274156712</v>
      </c>
      <c r="BL37" s="0" t="n">
        <f aca="false">60*('8-1-13 Final #1'!S52-'7-30-13 Initial + cap'!S52)</f>
        <v>2760</v>
      </c>
      <c r="BM37" s="0" t="n">
        <f aca="false">BN37/60</f>
        <v>0.0138864295988352</v>
      </c>
      <c r="BN37" s="0" t="n">
        <f aca="false">BK37/BL37</f>
        <v>0.833185775930115</v>
      </c>
      <c r="BO37" s="0" t="n">
        <f aca="false">BN37/3</f>
        <v>0.277728591976705</v>
      </c>
      <c r="BP37" s="65" t="n">
        <f aca="false">H37-F37</f>
        <v>3932.10374923581</v>
      </c>
      <c r="BQ37" s="0" t="n">
        <f aca="false">('8-5-13 final 1'!S52-'7-30-13 Initial + cap'!S52)*60</f>
        <v>8697</v>
      </c>
      <c r="BR37" s="0" t="n">
        <f aca="false">BS37/60</f>
        <v>0.00753536420458359</v>
      </c>
      <c r="BS37" s="0" t="n">
        <f aca="false">BP37/BQ37</f>
        <v>0.452121852275015</v>
      </c>
      <c r="BT37" s="0" t="n">
        <f aca="false">BS37/3</f>
        <v>0.150707284091672</v>
      </c>
      <c r="BU37" s="65" t="n">
        <f aca="false">'8-8-13 Final'!U52-'8-5-13 initial'!U52</f>
        <v>4055.53814697317</v>
      </c>
      <c r="BV37" s="0" t="n">
        <f aca="false">('8-8-13 Final'!S52-'8-5-13 initial'!S52)*60</f>
        <v>4161</v>
      </c>
      <c r="BW37" s="0" t="n">
        <f aca="false">BX37/60</f>
        <v>0.0162442447607673</v>
      </c>
      <c r="BX37" s="0" t="n">
        <f aca="false">BU37/BV37</f>
        <v>0.97465468564604</v>
      </c>
      <c r="BY37" s="0" t="n">
        <f aca="false">BX37/3</f>
        <v>0.324884895215347</v>
      </c>
      <c r="BZ37" s="65" t="n">
        <v>10113.5364425511</v>
      </c>
      <c r="CA37" s="0" t="n">
        <v>11323</v>
      </c>
      <c r="CB37" s="0" t="n">
        <f aca="false">CC37/60</f>
        <v>0.0148864206225546</v>
      </c>
      <c r="CC37" s="0" t="n">
        <v>0.893185237353274</v>
      </c>
      <c r="CD37" s="0" t="n">
        <v>0.297728412451091</v>
      </c>
    </row>
    <row r="38" customFormat="false" ht="15" hidden="false" customHeight="false" outlineLevel="0" collapsed="false">
      <c r="A38" s="0" t="n">
        <v>35</v>
      </c>
      <c r="B38" s="0" t="n">
        <v>1207.96021305086</v>
      </c>
      <c r="C38" s="0" t="n">
        <v>1471.83610999705</v>
      </c>
      <c r="D38" s="0" t="n">
        <v>5958.6029871352</v>
      </c>
      <c r="F38" s="0" t="n">
        <v>721.575185375297</v>
      </c>
      <c r="G38" s="0" t="n">
        <v>3511.70625923564</v>
      </c>
      <c r="H38" s="0" t="n">
        <v>7766.61460805339</v>
      </c>
      <c r="I38" s="0" t="n">
        <v>1024.63444487686</v>
      </c>
      <c r="J38" s="0" t="n">
        <v>5754.22458822976</v>
      </c>
      <c r="K38" s="0" t="n">
        <v>8802.53600097781</v>
      </c>
      <c r="M38" s="0" t="n">
        <f aca="false">C38-B38</f>
        <v>263.87589694619</v>
      </c>
      <c r="N38" s="0" t="n">
        <f aca="false">D38-B38</f>
        <v>4750.64277408433</v>
      </c>
      <c r="O38" s="0" t="n">
        <f aca="false">(G38-F38)+N38</f>
        <v>7540.77384794467</v>
      </c>
      <c r="P38" s="0" t="n">
        <f aca="false">(H38-F38)+N38</f>
        <v>11795.6821967624</v>
      </c>
      <c r="Q38" s="0" t="n">
        <f aca="false">(J38-I38)+P38</f>
        <v>16525.2723401153</v>
      </c>
      <c r="R38" s="0" t="n">
        <f aca="false">(K38-J38)+Q38</f>
        <v>19573.5837528634</v>
      </c>
      <c r="U38" s="0" t="n">
        <v>0.0314137972554983</v>
      </c>
      <c r="V38" s="0" t="n">
        <v>0.0113613688575222</v>
      </c>
      <c r="W38" s="0" t="n">
        <v>0.016848617595775</v>
      </c>
      <c r="X38" s="0" t="n">
        <v>0.0134962441047473</v>
      </c>
      <c r="Y38" s="0" t="n">
        <v>0.018948678458946</v>
      </c>
      <c r="Z38" s="0" t="n">
        <v>0.0114495400637416</v>
      </c>
      <c r="AC38" s="71" t="n">
        <f aca="false">1.013*10^5*50*10^(-6)*(M38*10^(-6))/(8.3145*(273.15+15))/3*12.011*10^6</f>
        <v>2.23348131162862</v>
      </c>
      <c r="AD38" s="71" t="n">
        <f aca="false">1.013*10^5*50*10^(-6)*(N38*10^(-6))/(8.3145*(273.15+15))/3*12.011*10^6</f>
        <v>40.2100835162851</v>
      </c>
      <c r="AE38" s="71" t="n">
        <f aca="false">1.013*10^5*50*10^(-6)*(O38*10^(-6))/(8.3145*(273.15+15))/3*12.011*10^6</f>
        <v>63.8261306148655</v>
      </c>
      <c r="AF38" s="71" t="n">
        <f aca="false">1.013*10^5*50*10^(-6)*(P38*10^(-6))/(8.3145*(273.15+15))/3*12.011*10^6</f>
        <v>99.8402508500115</v>
      </c>
      <c r="AG38" s="71" t="n">
        <f aca="false">1.013*10^5*50*10^(-6)*(Q38*10^(-6))/(8.3145*(273.15+15))/3*12.011*10^6</f>
        <v>139.872142049971</v>
      </c>
      <c r="AH38" s="71" t="n">
        <f aca="false">1.013*10^5*50*10^(-6)*(R38*10^(-6))/(8.3145*(273.15+15))/3*12.011*10^6</f>
        <v>165.673462485787</v>
      </c>
      <c r="AK38" s="71" t="n">
        <f aca="false">1.013*10^5*50*10^(-6)*(U38*10^(-6))/(8.3145*(273.15+15))/3*12.011*10^6</f>
        <v>0.000265890632336737</v>
      </c>
      <c r="AL38" s="71" t="n">
        <f aca="false">1.013*10^5*50*10^(-6)*(V38*10^(-6))/(8.3145*(273.15+15))/3*12.011*10^6</f>
        <v>9.61641639553381E-005</v>
      </c>
      <c r="AM38" s="71" t="n">
        <f aca="false">1.013*10^5*50*10^(-6)*(W38*10^(-6))/(8.3145*(273.15+15))/3*12.011*10^6</f>
        <v>0.000142608980063891</v>
      </c>
      <c r="AN38" s="71" t="n">
        <f aca="false">1.013*10^5*50*10^(-6)*(X38*10^(-6))/(8.3145*(273.15+15))/3*12.011*10^6</f>
        <v>0.00011423403703779</v>
      </c>
      <c r="AO38" s="71" t="n">
        <f aca="false">1.013*10^5*50*10^(-6)*(Y38*10^(-6))/(8.3145*(273.15+15))/3*12.011*10^6</f>
        <v>0.000160384179487018</v>
      </c>
      <c r="AP38" s="71" t="n">
        <f aca="false">1.013*10^5*50*10^(-6)*(Z38*10^(-6))/(8.3145*(273.15+15))/3*12.011*10^6</f>
        <v>9.69104569801799E-005</v>
      </c>
      <c r="AZ38" s="0" t="n">
        <v>35</v>
      </c>
      <c r="BA38" s="0" t="n">
        <f aca="false">C38-B38</f>
        <v>263.87589694619</v>
      </c>
      <c r="BB38" s="0" t="n">
        <f aca="false">('7-24-13 Final'!S53-'7-24-13 Initial'!S53)*60</f>
        <v>140.000000000002</v>
      </c>
      <c r="BC38" s="0" t="n">
        <f aca="false">BD38/60</f>
        <v>0.0314137972554983</v>
      </c>
      <c r="BD38" s="0" t="n">
        <f aca="false">BA38/BB38</f>
        <v>1.8848278353299</v>
      </c>
      <c r="BE38" s="0" t="n">
        <f aca="false">BD38/3</f>
        <v>0.628275945109966</v>
      </c>
      <c r="BF38" s="65" t="n">
        <f aca="false">D38-B38</f>
        <v>4750.64277408433</v>
      </c>
      <c r="BG38" s="0" t="n">
        <f aca="false">('7-29-13 Final #2'!S53-'7-24-13 Initial'!S53)*60</f>
        <v>6969</v>
      </c>
      <c r="BH38" s="0" t="n">
        <f aca="false">BI38/60</f>
        <v>0.0113613688575222</v>
      </c>
      <c r="BI38" s="0" t="n">
        <f aca="false">BF38/BG38</f>
        <v>0.681682131451332</v>
      </c>
      <c r="BJ38" s="0" t="n">
        <f aca="false">BI38/3</f>
        <v>0.227227377150444</v>
      </c>
      <c r="BK38" s="65" t="n">
        <f aca="false">G38-F38</f>
        <v>2790.13107386034</v>
      </c>
      <c r="BL38" s="0" t="n">
        <f aca="false">60*('8-1-13 Final #1'!S53-'7-30-13 Initial + cap'!S53)</f>
        <v>2760</v>
      </c>
      <c r="BM38" s="0" t="n">
        <f aca="false">BN38/60</f>
        <v>0.016848617595775</v>
      </c>
      <c r="BN38" s="0" t="n">
        <f aca="false">BK38/BL38</f>
        <v>1.0109170557465</v>
      </c>
      <c r="BO38" s="0" t="n">
        <f aca="false">BN38/3</f>
        <v>0.3369723519155</v>
      </c>
      <c r="BP38" s="65" t="n">
        <f aca="false">H38-F38</f>
        <v>7045.0394226781</v>
      </c>
      <c r="BQ38" s="0" t="n">
        <f aca="false">('8-5-13 final 1'!S53-'7-30-13 Initial + cap'!S53)*60</f>
        <v>8700</v>
      </c>
      <c r="BR38" s="0" t="n">
        <f aca="false">BS38/60</f>
        <v>0.0134962441047473</v>
      </c>
      <c r="BS38" s="0" t="n">
        <f aca="false">BP38/BQ38</f>
        <v>0.809774646284839</v>
      </c>
      <c r="BT38" s="0" t="n">
        <f aca="false">BS38/3</f>
        <v>0.269924882094946</v>
      </c>
      <c r="BU38" s="65" t="n">
        <f aca="false">'8-8-13 Final'!U53-'8-5-13 initial'!U53</f>
        <v>4729.5901433529</v>
      </c>
      <c r="BV38" s="0" t="n">
        <f aca="false">('8-8-13 Final'!S53-'8-5-13 initial'!S53)*60</f>
        <v>4160</v>
      </c>
      <c r="BW38" s="0" t="n">
        <f aca="false">BX38/60</f>
        <v>0.018948678458946</v>
      </c>
      <c r="BX38" s="0" t="n">
        <f aca="false">BU38/BV38</f>
        <v>1.13692070753676</v>
      </c>
      <c r="BY38" s="0" t="n">
        <f aca="false">BX38/3</f>
        <v>0.378973569178919</v>
      </c>
      <c r="BZ38" s="65" t="n">
        <v>7777.90155610095</v>
      </c>
      <c r="CA38" s="0" t="n">
        <v>11322</v>
      </c>
      <c r="CB38" s="0" t="n">
        <f aca="false">CC38/60</f>
        <v>0.0114495400637416</v>
      </c>
      <c r="CC38" s="0" t="n">
        <v>0.686972403824497</v>
      </c>
      <c r="CD38" s="0" t="n">
        <v>0.228990801274832</v>
      </c>
    </row>
    <row r="39" customFormat="false" ht="15" hidden="false" customHeight="false" outlineLevel="0" collapsed="false">
      <c r="A39" s="28" t="n">
        <v>36</v>
      </c>
      <c r="B39" s="0" t="n">
        <v>1187.332644316</v>
      </c>
      <c r="C39" s="0" t="n">
        <v>1452.22683484967</v>
      </c>
      <c r="D39" s="0" t="n">
        <v>6480.30737804864</v>
      </c>
      <c r="F39" s="0" t="n">
        <v>673.482008898639</v>
      </c>
      <c r="G39" s="0" t="n">
        <v>3244.61321868806</v>
      </c>
      <c r="H39" s="0" t="n">
        <v>7371.14763602066</v>
      </c>
      <c r="I39" s="0" t="n">
        <v>817.932755808434</v>
      </c>
      <c r="J39" s="0" t="n">
        <v>4689.93384758788</v>
      </c>
      <c r="K39" s="0" t="n">
        <v>8788.55563082229</v>
      </c>
      <c r="M39" s="0" t="n">
        <f aca="false">C39-B39</f>
        <v>264.894190533677</v>
      </c>
      <c r="N39" s="0" t="n">
        <f aca="false">D39-B39</f>
        <v>5292.97473373264</v>
      </c>
      <c r="O39" s="0" t="n">
        <f aca="false">(G39-F39)+N39</f>
        <v>7864.10594352206</v>
      </c>
      <c r="P39" s="0" t="n">
        <f aca="false">(H39-F39)+N39</f>
        <v>11990.6403608547</v>
      </c>
      <c r="Q39" s="0" t="n">
        <f aca="false">(J39-I39)+P39</f>
        <v>15862.6414526341</v>
      </c>
      <c r="R39" s="0" t="n">
        <f aca="false">(K39-J39)+Q39</f>
        <v>19961.2632358685</v>
      </c>
      <c r="U39" s="0" t="n">
        <v>0.03153502268258</v>
      </c>
      <c r="V39" s="0" t="n">
        <v>0.0126583793316417</v>
      </c>
      <c r="W39" s="0" t="n">
        <v>0.0151958109325616</v>
      </c>
      <c r="X39" s="0" t="n">
        <v>0.0127443498632302</v>
      </c>
      <c r="Y39" s="0" t="n">
        <v>0.0155128248869369</v>
      </c>
      <c r="Z39" s="0" t="n">
        <v>0.011733237465427</v>
      </c>
      <c r="AC39" s="71" t="n">
        <f aca="false">1.013*10^5*50*10^(-6)*(M39*10^(-6))/(8.3145*(273.15+15))/3*12.011*10^6</f>
        <v>2.24210028639564</v>
      </c>
      <c r="AD39" s="71" t="n">
        <f aca="false">1.013*10^5*50*10^(-6)*(N39*10^(-6))/(8.3145*(273.15+15))/3*12.011*10^6</f>
        <v>44.800454636162</v>
      </c>
      <c r="AE39" s="71" t="n">
        <f aca="false">1.013*10^5*50*10^(-6)*(O39*10^(-6))/(8.3145*(273.15+15))/3*12.011*10^6</f>
        <v>66.5628572400679</v>
      </c>
      <c r="AF39" s="71" t="n">
        <f aca="false">1.013*10^5*50*10^(-6)*(P39*10^(-6))/(8.3145*(273.15+15))/3*12.011*10^6</f>
        <v>101.490403141633</v>
      </c>
      <c r="AG39" s="71" t="n">
        <f aca="false">1.013*10^5*50*10^(-6)*(Q39*10^(-6))/(8.3145*(273.15+15))/3*12.011*10^6</f>
        <v>134.263544520508</v>
      </c>
      <c r="AH39" s="71" t="n">
        <f aca="false">1.013*10^5*50*10^(-6)*(R39*10^(-6))/(8.3145*(273.15+15))/3*12.011*10^6</f>
        <v>168.954834108639</v>
      </c>
      <c r="AK39" s="71" t="n">
        <f aca="false">1.013*10^5*50*10^(-6)*(U39*10^(-6))/(8.3145*(273.15+15))/3*12.011*10^6</f>
        <v>0.000266916700761381</v>
      </c>
      <c r="AL39" s="71" t="n">
        <f aca="false">1.013*10^5*50*10^(-6)*(V39*10^(-6))/(8.3145*(273.15+15))/3*12.011*10^6</f>
        <v>0.000107142236179658</v>
      </c>
      <c r="AM39" s="71" t="n">
        <f aca="false">1.013*10^5*50*10^(-6)*(W39*10^(-6))/(8.3145*(273.15+15))/3*12.011*10^6</f>
        <v>0.000128619400732304</v>
      </c>
      <c r="AN39" s="71" t="n">
        <f aca="false">1.013*10^5*50*10^(-6)*(X39*10^(-6))/(8.3145*(273.15+15))/3*12.011*10^6</f>
        <v>0.000107869902396527</v>
      </c>
      <c r="AO39" s="71" t="n">
        <f aca="false">1.013*10^5*50*10^(-6)*(Y39*10^(-6))/(8.3145*(273.15+15))/3*12.011*10^6</f>
        <v>0.000131302649755109</v>
      </c>
      <c r="AP39" s="71" t="n">
        <f aca="false">1.013*10^5*50*10^(-6)*(Z39*10^(-6))/(8.3145*(273.15+15))/3*12.011*10^6</f>
        <v>9.93117101910825E-005</v>
      </c>
      <c r="AZ39" s="28" t="n">
        <v>36</v>
      </c>
      <c r="BA39" s="0" t="n">
        <f aca="false">C39-B39</f>
        <v>264.894190533677</v>
      </c>
      <c r="BB39" s="0" t="n">
        <f aca="false">('7-24-13 Final'!S54-'7-24-13 Initial'!S54)*60</f>
        <v>140.000000000002</v>
      </c>
      <c r="BC39" s="0" t="n">
        <f aca="false">BD39/60</f>
        <v>0.03153502268258</v>
      </c>
      <c r="BD39" s="0" t="n">
        <f aca="false">BA39/BB39</f>
        <v>1.8921013609548</v>
      </c>
      <c r="BE39" s="0" t="n">
        <f aca="false">BD39/3</f>
        <v>0.630700453651601</v>
      </c>
      <c r="BF39" s="65" t="n">
        <f aca="false">D39-B39</f>
        <v>5292.97473373264</v>
      </c>
      <c r="BG39" s="0" t="n">
        <f aca="false">('7-29-13 Final #2'!S54-'7-24-13 Initial'!S54)*60</f>
        <v>6969</v>
      </c>
      <c r="BH39" s="0" t="n">
        <f aca="false">BI39/60</f>
        <v>0.0126583793316417</v>
      </c>
      <c r="BI39" s="0" t="n">
        <f aca="false">BF39/BG39</f>
        <v>0.759502759898499</v>
      </c>
      <c r="BJ39" s="0" t="n">
        <f aca="false">BI39/3</f>
        <v>0.253167586632833</v>
      </c>
      <c r="BK39" s="65" t="n">
        <f aca="false">G39-F39</f>
        <v>2571.13120978942</v>
      </c>
      <c r="BL39" s="0" t="n">
        <f aca="false">60*('8-1-13 Final #1'!S54-'7-30-13 Initial + cap'!S54)</f>
        <v>2820</v>
      </c>
      <c r="BM39" s="0" t="n">
        <f aca="false">BN39/60</f>
        <v>0.0151958109325616</v>
      </c>
      <c r="BN39" s="0" t="n">
        <f aca="false">BK39/BL39</f>
        <v>0.911748655953695</v>
      </c>
      <c r="BO39" s="0" t="n">
        <f aca="false">BN39/3</f>
        <v>0.303916218651232</v>
      </c>
      <c r="BP39" s="65" t="n">
        <f aca="false">H39-F39</f>
        <v>6697.66562712202</v>
      </c>
      <c r="BQ39" s="0" t="n">
        <f aca="false">('8-5-13 final 1'!S54-'7-30-13 Initial + cap'!S54)*60</f>
        <v>8759</v>
      </c>
      <c r="BR39" s="0" t="n">
        <f aca="false">BS39/60</f>
        <v>0.0127443498632302</v>
      </c>
      <c r="BS39" s="0" t="n">
        <f aca="false">BP39/BQ39</f>
        <v>0.764660991793814</v>
      </c>
      <c r="BT39" s="0" t="n">
        <f aca="false">BS39/3</f>
        <v>0.254886997264605</v>
      </c>
      <c r="BU39" s="65" t="n">
        <f aca="false">'8-8-13 Final'!U54-'8-5-13 initial'!U54</f>
        <v>3872.00109177944</v>
      </c>
      <c r="BV39" s="0" t="n">
        <f aca="false">('8-8-13 Final'!S54-'8-5-13 initial'!S54)*60</f>
        <v>4160</v>
      </c>
      <c r="BW39" s="0" t="n">
        <f aca="false">BX39/60</f>
        <v>0.0155128248869369</v>
      </c>
      <c r="BX39" s="0" t="n">
        <f aca="false">BU39/BV39</f>
        <v>0.930769493216211</v>
      </c>
      <c r="BY39" s="0" t="n">
        <f aca="false">BX39/3</f>
        <v>0.310256497738737</v>
      </c>
      <c r="BZ39" s="65" t="n">
        <v>7970.62287501386</v>
      </c>
      <c r="CA39" s="0" t="n">
        <v>11322</v>
      </c>
      <c r="CB39" s="0" t="n">
        <f aca="false">CC39/60</f>
        <v>0.011733237465427</v>
      </c>
      <c r="CC39" s="0" t="n">
        <v>0.703994247925619</v>
      </c>
      <c r="CD39" s="0" t="n">
        <v>0.234664749308539</v>
      </c>
    </row>
    <row r="40" customFormat="false" ht="15" hidden="false" customHeight="false" outlineLevel="0" collapsed="false">
      <c r="A40" s="28" t="n">
        <v>37</v>
      </c>
      <c r="B40" s="0" t="n">
        <v>1201.30985810687</v>
      </c>
      <c r="C40" s="0" t="n">
        <v>1449.39319446948</v>
      </c>
      <c r="D40" s="0" t="n">
        <v>6483.10733316981</v>
      </c>
      <c r="F40" s="0" t="n">
        <v>709.56042311791</v>
      </c>
      <c r="G40" s="0" t="n">
        <v>3164.30963048679</v>
      </c>
      <c r="H40" s="0" t="n">
        <v>4594.32054565138</v>
      </c>
      <c r="I40" s="0" t="n">
        <v>747.355614428439</v>
      </c>
      <c r="J40" s="0" t="n">
        <v>5007.30225240188</v>
      </c>
      <c r="K40" s="0" t="n">
        <v>9285.72804291428</v>
      </c>
      <c r="M40" s="0" t="n">
        <f aca="false">C40-B40</f>
        <v>248.083336362606</v>
      </c>
      <c r="N40" s="0" t="n">
        <f aca="false">D40-B40</f>
        <v>5281.79747506294</v>
      </c>
      <c r="O40" s="0" t="n">
        <f aca="false">(G40-F40)+N40</f>
        <v>7736.54668243182</v>
      </c>
      <c r="P40" s="0" t="n">
        <f aca="false">(H40-F40)+N40</f>
        <v>9166.5575975964</v>
      </c>
      <c r="Q40" s="0" t="n">
        <f aca="false">(J40-I40)+P40</f>
        <v>13426.5042355698</v>
      </c>
      <c r="R40" s="0" t="n">
        <f aca="false">(K40-J40)+Q40</f>
        <v>17704.9300260822</v>
      </c>
      <c r="U40" s="0" t="n">
        <v>0.0295337305193573</v>
      </c>
      <c r="V40" s="0" t="n">
        <v>0.012631648431298</v>
      </c>
      <c r="W40" s="0" t="n">
        <v>0.0145079740388232</v>
      </c>
      <c r="X40" s="0" t="n">
        <v>0.00739109612354161</v>
      </c>
      <c r="Y40" s="0" t="n">
        <v>0.0170753031825134</v>
      </c>
      <c r="Z40" s="0" t="n">
        <v>0.0125701092784587</v>
      </c>
      <c r="AC40" s="71" t="n">
        <f aca="false">1.013*10^5*50*10^(-6)*(M40*10^(-6))/(8.3145*(273.15+15))/3*12.011*10^6</f>
        <v>2.09981094107034</v>
      </c>
      <c r="AD40" s="71" t="n">
        <f aca="false">1.013*10^5*50*10^(-6)*(N40*10^(-6))/(8.3145*(273.15+15))/3*12.011*10^6</f>
        <v>44.7058488057587</v>
      </c>
      <c r="AE40" s="71" t="n">
        <f aca="false">1.013*10^5*50*10^(-6)*(O40*10^(-6))/(8.3145*(273.15+15))/3*12.011*10^6</f>
        <v>65.4831783869884</v>
      </c>
      <c r="AF40" s="71" t="n">
        <f aca="false">1.013*10^5*50*10^(-6)*(P40*10^(-6))/(8.3145*(273.15+15))/3*12.011*10^6</f>
        <v>77.5869843480776</v>
      </c>
      <c r="AG40" s="71" t="n">
        <f aca="false">1.013*10^5*50*10^(-6)*(Q40*10^(-6))/(8.3145*(273.15+15))/3*12.011*10^6</f>
        <v>113.643749344651</v>
      </c>
      <c r="AH40" s="71" t="n">
        <f aca="false">1.013*10^5*50*10^(-6)*(R40*10^(-6))/(8.3145*(273.15+15))/3*12.011*10^6</f>
        <v>149.856924389767</v>
      </c>
      <c r="AK40" s="71" t="n">
        <f aca="false">1.013*10^5*50*10^(-6)*(U40*10^(-6))/(8.3145*(273.15+15))/3*12.011*10^6</f>
        <v>0.00024997749298456</v>
      </c>
      <c r="AL40" s="71" t="n">
        <f aca="false">1.013*10^5*50*10^(-6)*(V40*10^(-6))/(8.3145*(273.15+15))/3*12.011*10^6</f>
        <v>0.000106915982220688</v>
      </c>
      <c r="AM40" s="71" t="n">
        <f aca="false">1.013*10^5*50*10^(-6)*(W40*10^(-6))/(8.3145*(273.15+15))/3*12.011*10^6</f>
        <v>0.00012279745615384</v>
      </c>
      <c r="AN40" s="71" t="n">
        <f aca="false">1.013*10^5*50*10^(-6)*(X40*10^(-6))/(8.3145*(273.15+15))/3*12.011*10^6</f>
        <v>6.2559238094214E-005</v>
      </c>
      <c r="AO40" s="71" t="n">
        <f aca="false">1.013*10^5*50*10^(-6)*(Y40*10^(-6))/(8.3145*(273.15+15))/3*12.011*10^6</f>
        <v>0.00014452767755561</v>
      </c>
      <c r="AP40" s="71" t="n">
        <f aca="false">1.013*10^5*50*10^(-6)*(Z40*10^(-6))/(8.3145*(273.15+15))/3*12.011*10^6</f>
        <v>0.000106395106500736</v>
      </c>
      <c r="AZ40" s="28" t="n">
        <v>37</v>
      </c>
      <c r="BA40" s="0" t="n">
        <f aca="false">C40-B40</f>
        <v>248.083336362606</v>
      </c>
      <c r="BB40" s="0" t="n">
        <f aca="false">('7-24-13 Final'!S55-'7-24-13 Initial'!S55)*60</f>
        <v>140.000000000002</v>
      </c>
      <c r="BC40" s="0" t="n">
        <f aca="false">BD40/60</f>
        <v>0.0295337305193573</v>
      </c>
      <c r="BD40" s="0" t="n">
        <f aca="false">BA40/BB40</f>
        <v>1.77202383116144</v>
      </c>
      <c r="BE40" s="0" t="n">
        <f aca="false">BD40/3</f>
        <v>0.590674610387147</v>
      </c>
      <c r="BF40" s="65" t="n">
        <f aca="false">D40-B40</f>
        <v>5281.79747506294</v>
      </c>
      <c r="BG40" s="0" t="n">
        <f aca="false">('7-29-13 Final #2'!S55-'7-24-13 Initial'!S55)*60</f>
        <v>6969</v>
      </c>
      <c r="BH40" s="0" t="n">
        <f aca="false">BI40/60</f>
        <v>0.012631648431298</v>
      </c>
      <c r="BI40" s="0" t="n">
        <f aca="false">BF40/BG40</f>
        <v>0.757898905877879</v>
      </c>
      <c r="BJ40" s="0" t="n">
        <f aca="false">BI40/3</f>
        <v>0.252632968625959</v>
      </c>
      <c r="BK40" s="65" t="n">
        <f aca="false">G40-F40</f>
        <v>2454.74920736888</v>
      </c>
      <c r="BL40" s="0" t="n">
        <f aca="false">60*('8-1-13 Final #1'!S55-'7-30-13 Initial + cap'!S55)</f>
        <v>2820</v>
      </c>
      <c r="BM40" s="0" t="n">
        <f aca="false">BN40/60</f>
        <v>0.0145079740388232</v>
      </c>
      <c r="BN40" s="0" t="n">
        <f aca="false">BK40/BL40</f>
        <v>0.870478442329392</v>
      </c>
      <c r="BO40" s="0" t="n">
        <f aca="false">BN40/3</f>
        <v>0.290159480776464</v>
      </c>
      <c r="BP40" s="65" t="n">
        <f aca="false">H40-F40</f>
        <v>3884.76012253347</v>
      </c>
      <c r="BQ40" s="0" t="n">
        <f aca="false">('8-5-13 final 1'!S55-'7-30-13 Initial + cap'!S55)*60</f>
        <v>8760</v>
      </c>
      <c r="BR40" s="0" t="n">
        <f aca="false">BS40/60</f>
        <v>0.00739109612354161</v>
      </c>
      <c r="BS40" s="0" t="n">
        <f aca="false">BP40/BQ40</f>
        <v>0.443465767412496</v>
      </c>
      <c r="BT40" s="0" t="n">
        <f aca="false">BS40/3</f>
        <v>0.147821922470832</v>
      </c>
      <c r="BU40" s="65" t="n">
        <f aca="false">'8-8-13 Final'!U55-'8-5-13 initial'!U55</f>
        <v>4259.94663797344</v>
      </c>
      <c r="BV40" s="0" t="n">
        <f aca="false">('8-8-13 Final'!S55-'8-5-13 initial'!S55)*60</f>
        <v>4158</v>
      </c>
      <c r="BW40" s="0" t="n">
        <f aca="false">BX40/60</f>
        <v>0.0170753031825134</v>
      </c>
      <c r="BX40" s="0" t="n">
        <f aca="false">BU40/BV40</f>
        <v>1.0245181909508</v>
      </c>
      <c r="BY40" s="0" t="n">
        <f aca="false">BX40/3</f>
        <v>0.341506063650268</v>
      </c>
      <c r="BZ40" s="65" t="n">
        <v>8538.37242848585</v>
      </c>
      <c r="CA40" s="0" t="n">
        <v>11321</v>
      </c>
      <c r="CB40" s="0" t="n">
        <f aca="false">CC40/60</f>
        <v>0.0125701092784587</v>
      </c>
      <c r="CC40" s="0" t="n">
        <v>0.754206556707521</v>
      </c>
      <c r="CD40" s="0" t="n">
        <v>0.251402185569174</v>
      </c>
    </row>
    <row r="41" customFormat="false" ht="15" hidden="false" customHeight="false" outlineLevel="0" collapsed="false">
      <c r="A41" s="0" t="n">
        <v>38</v>
      </c>
      <c r="B41" s="0" t="n">
        <v>1272.36878436801</v>
      </c>
      <c r="C41" s="0" t="n">
        <v>1504.27087894722</v>
      </c>
      <c r="D41" s="0" t="n">
        <v>6524.06464091949</v>
      </c>
      <c r="F41" s="0" t="n">
        <v>806.198191432757</v>
      </c>
      <c r="G41" s="0" t="n">
        <v>3280.25489985046</v>
      </c>
      <c r="H41" s="0" t="n">
        <v>7351.6846080709</v>
      </c>
      <c r="I41" s="0" t="n">
        <v>525.104552113657</v>
      </c>
      <c r="J41" s="0" t="n">
        <v>4566.48029411779</v>
      </c>
      <c r="K41" s="0" t="n">
        <v>8812.36817380266</v>
      </c>
      <c r="M41" s="0" t="n">
        <f aca="false">C41-B41</f>
        <v>231.902094579216</v>
      </c>
      <c r="N41" s="0" t="n">
        <f aca="false">D41-B41</f>
        <v>5251.69585655148</v>
      </c>
      <c r="O41" s="0" t="n">
        <f aca="false">(G41-F41)+N41</f>
        <v>7725.75256496919</v>
      </c>
      <c r="P41" s="0" t="n">
        <f aca="false">(H41-F41)+N41</f>
        <v>11797.1822731896</v>
      </c>
      <c r="Q41" s="0" t="n">
        <f aca="false">(J41-I41)+P41</f>
        <v>15838.5580151938</v>
      </c>
      <c r="R41" s="0" t="n">
        <f aca="false">(K41-J41)+Q41</f>
        <v>20084.4458948786</v>
      </c>
      <c r="U41" s="0" t="n">
        <v>0.0278060065442698</v>
      </c>
      <c r="V41" s="0" t="n">
        <v>0.0125596591011419</v>
      </c>
      <c r="W41" s="0" t="n">
        <v>0.0146220845651164</v>
      </c>
      <c r="X41" s="0" t="n">
        <v>0.012454782541078</v>
      </c>
      <c r="Y41" s="0" t="n">
        <v>0.0161991972983972</v>
      </c>
      <c r="Z41" s="0" t="n">
        <v>0.012201507099071</v>
      </c>
      <c r="AC41" s="71" t="n">
        <f aca="false">1.013*10^5*50*10^(-6)*(M41*10^(-6))/(8.3145*(273.15+15))/3*12.011*10^6</f>
        <v>1.96285072022259</v>
      </c>
      <c r="AD41" s="71" t="n">
        <f aca="false">1.013*10^5*50*10^(-6)*(N41*10^(-6))/(8.3145*(273.15+15))/3*12.011*10^6</f>
        <v>44.4510646319362</v>
      </c>
      <c r="AE41" s="71" t="n">
        <f aca="false">1.013*10^5*50*10^(-6)*(O41*10^(-6))/(8.3145*(273.15+15))/3*12.011*10^6</f>
        <v>65.391815515626</v>
      </c>
      <c r="AF41" s="71" t="n">
        <f aca="false">1.013*10^5*50*10^(-6)*(P41*10^(-6))/(8.3145*(273.15+15))/3*12.011*10^6</f>
        <v>99.8529476999509</v>
      </c>
      <c r="AG41" s="71" t="n">
        <f aca="false">1.013*10^5*50*10^(-6)*(Q41*10^(-6))/(8.3145*(273.15+15))/3*12.011*10^6</f>
        <v>134.05969904593</v>
      </c>
      <c r="AH41" s="71" t="n">
        <f aca="false">1.013*10^5*50*10^(-6)*(R41*10^(-6))/(8.3145*(273.15+15))/3*12.011*10^6</f>
        <v>169.997468809269</v>
      </c>
      <c r="AK41" s="71" t="n">
        <f aca="false">1.013*10^5*50*10^(-6)*(U41*10^(-6))/(8.3145*(273.15+15))/3*12.011*10^6</f>
        <v>0.000235353803383999</v>
      </c>
      <c r="AL41" s="71" t="n">
        <f aca="false">1.013*10^5*50*10^(-6)*(V41*10^(-6))/(8.3145*(273.15+15))/3*12.011*10^6</f>
        <v>0.000106306654785326</v>
      </c>
      <c r="AM41" s="71" t="n">
        <f aca="false">1.013*10^5*50*10^(-6)*(W41*10^(-6))/(8.3145*(273.15+15))/3*12.011*10^6</f>
        <v>0.000123763303095093</v>
      </c>
      <c r="AN41" s="71" t="n">
        <f aca="false">1.013*10^5*50*10^(-6)*(X41*10^(-6))/(8.3145*(273.15+15))/3*12.011*10^6</f>
        <v>0.000105418965384204</v>
      </c>
      <c r="AO41" s="71" t="n">
        <f aca="false">1.013*10^5*50*10^(-6)*(Y41*10^(-6))/(8.3145*(273.15+15))/3*12.011*10^6</f>
        <v>0.000137112198757331</v>
      </c>
      <c r="AP41" s="71" t="n">
        <f aca="false">1.013*10^5*50*10^(-6)*(Z41*10^(-6))/(8.3145*(273.15+15))/3*12.011*10^6</f>
        <v>0.000103275207758124</v>
      </c>
      <c r="AZ41" s="0" t="n">
        <v>38</v>
      </c>
      <c r="BA41" s="0" t="n">
        <f aca="false">C41-B41</f>
        <v>231.902094579216</v>
      </c>
      <c r="BB41" s="0" t="n">
        <f aca="false">('7-24-13 Final'!S56-'7-24-13 Initial'!S56)*60</f>
        <v>139.000000000003</v>
      </c>
      <c r="BC41" s="0" t="n">
        <f aca="false">BD41/60</f>
        <v>0.0278060065442698</v>
      </c>
      <c r="BD41" s="0" t="n">
        <f aca="false">BA41/BB41</f>
        <v>1.66836039265619</v>
      </c>
      <c r="BE41" s="0" t="n">
        <f aca="false">BD41/3</f>
        <v>0.556120130885396</v>
      </c>
      <c r="BF41" s="65" t="n">
        <f aca="false">D41-B41</f>
        <v>5251.69585655148</v>
      </c>
      <c r="BG41" s="0" t="n">
        <f aca="false">('7-29-13 Final #2'!S56-'7-24-13 Initial'!S56)*60</f>
        <v>6969.00000000001</v>
      </c>
      <c r="BH41" s="0" t="n">
        <f aca="false">BI41/60</f>
        <v>0.0125596591011419</v>
      </c>
      <c r="BI41" s="0" t="n">
        <f aca="false">BF41/BG41</f>
        <v>0.753579546068515</v>
      </c>
      <c r="BJ41" s="0" t="n">
        <f aca="false">BI41/3</f>
        <v>0.251193182022838</v>
      </c>
      <c r="BK41" s="65" t="n">
        <f aca="false">G41-F41</f>
        <v>2474.0567084177</v>
      </c>
      <c r="BL41" s="0" t="n">
        <f aca="false">60*('8-1-13 Final #1'!S56-'7-30-13 Initial + cap'!S56)</f>
        <v>2820</v>
      </c>
      <c r="BM41" s="0" t="n">
        <f aca="false">BN41/60</f>
        <v>0.0146220845651164</v>
      </c>
      <c r="BN41" s="0" t="n">
        <f aca="false">BK41/BL41</f>
        <v>0.877325073906987</v>
      </c>
      <c r="BO41" s="0" t="n">
        <f aca="false">BN41/3</f>
        <v>0.292441691302329</v>
      </c>
      <c r="BP41" s="65" t="n">
        <f aca="false">H41-F41</f>
        <v>6545.48641663815</v>
      </c>
      <c r="BQ41" s="0" t="n">
        <f aca="false">('8-5-13 final 1'!S56-'7-30-13 Initial + cap'!S56)*60</f>
        <v>8759</v>
      </c>
      <c r="BR41" s="0" t="n">
        <f aca="false">BS41/60</f>
        <v>0.012454782541078</v>
      </c>
      <c r="BS41" s="0" t="n">
        <f aca="false">BP41/BQ41</f>
        <v>0.747286952464682</v>
      </c>
      <c r="BT41" s="0" t="n">
        <f aca="false">BS41/3</f>
        <v>0.249095650821561</v>
      </c>
      <c r="BU41" s="65" t="n">
        <f aca="false">'8-8-13 Final'!U56-'8-5-13 initial'!U56</f>
        <v>4041.37574200413</v>
      </c>
      <c r="BV41" s="0" t="n">
        <f aca="false">('8-8-13 Final'!S56-'8-5-13 initial'!S56)*60</f>
        <v>4158</v>
      </c>
      <c r="BW41" s="0" t="n">
        <f aca="false">BX41/60</f>
        <v>0.0161991972983972</v>
      </c>
      <c r="BX41" s="0" t="n">
        <f aca="false">BU41/BV41</f>
        <v>0.971951837903831</v>
      </c>
      <c r="BY41" s="0" t="n">
        <f aca="false">BX41/3</f>
        <v>0.323983945967944</v>
      </c>
      <c r="BZ41" s="65" t="n">
        <v>8287.263621689</v>
      </c>
      <c r="CA41" s="0" t="n">
        <v>11320</v>
      </c>
      <c r="CB41" s="0" t="n">
        <f aca="false">CC41/60</f>
        <v>0.012201507099071</v>
      </c>
      <c r="CC41" s="0" t="n">
        <v>0.732090425944258</v>
      </c>
      <c r="CD41" s="0" t="n">
        <v>0.244030141981419</v>
      </c>
    </row>
    <row r="42" customFormat="false" ht="15" hidden="false" customHeight="false" outlineLevel="0" collapsed="false">
      <c r="A42" s="28" t="n">
        <v>39</v>
      </c>
      <c r="B42" s="0" t="n">
        <v>2210.45855851412</v>
      </c>
      <c r="C42" s="0" t="n">
        <v>2826.25013338277</v>
      </c>
      <c r="D42" s="0" t="n">
        <v>15156.6131661474</v>
      </c>
      <c r="F42" s="0" t="n">
        <v>742.017708649009</v>
      </c>
      <c r="G42" s="0" t="n">
        <v>5548.49127007726</v>
      </c>
      <c r="H42" s="0" t="n">
        <v>14946.6744521707</v>
      </c>
      <c r="I42" s="0" t="n">
        <v>755.094680576349</v>
      </c>
      <c r="J42" s="0" t="n">
        <v>8833.74448260921</v>
      </c>
      <c r="K42" s="0" t="n">
        <v>16121.7496447158</v>
      </c>
      <c r="M42" s="0" t="n">
        <f aca="false">C42-B42</f>
        <v>615.791574868642</v>
      </c>
      <c r="N42" s="0" t="n">
        <f aca="false">D42-B42</f>
        <v>12946.1546076332</v>
      </c>
      <c r="O42" s="0" t="n">
        <f aca="false">(G42-F42)+N42</f>
        <v>17752.6281690615</v>
      </c>
      <c r="P42" s="0" t="n">
        <f aca="false">(H42-F42)+N42</f>
        <v>27150.8113511549</v>
      </c>
      <c r="Q42" s="0" t="n">
        <f aca="false">(J42-I42)+P42</f>
        <v>35229.4611531878</v>
      </c>
      <c r="R42" s="0" t="n">
        <f aca="false">(K42-J42)+Q42</f>
        <v>42517.4663152944</v>
      </c>
      <c r="U42" s="0" t="n">
        <v>0.0733085208176943</v>
      </c>
      <c r="V42" s="0" t="n">
        <v>0.0309568498508686</v>
      </c>
      <c r="W42" s="0" t="n">
        <v>0.0290245988008952</v>
      </c>
      <c r="X42" s="0" t="n">
        <v>0.027208858643684</v>
      </c>
      <c r="Y42" s="0" t="n">
        <v>0.0323897434128493</v>
      </c>
      <c r="Z42" s="0" t="n">
        <v>0.022626638048325</v>
      </c>
      <c r="AC42" s="71" t="n">
        <f aca="false">1.013*10^5*50*10^(-6)*(M42*10^(-6))/(8.3145*(273.15+15))/3*12.011*10^6</f>
        <v>5.21214324705048</v>
      </c>
      <c r="AD42" s="71" t="n">
        <f aca="false">1.013*10^5*50*10^(-6)*(N42*10^(-6))/(8.3145*(273.15+15))/3*12.011*10^6</f>
        <v>109.578005070694</v>
      </c>
      <c r="AE42" s="71" t="n">
        <f aca="false">1.013*10^5*50*10^(-6)*(O42*10^(-6))/(8.3145*(273.15+15))/3*12.011*10^6</f>
        <v>150.26064792866</v>
      </c>
      <c r="AF42" s="71" t="n">
        <f aca="false">1.013*10^5*50*10^(-6)*(P42*10^(-6))/(8.3145*(273.15+15))/3*12.011*10^6</f>
        <v>229.808142578194</v>
      </c>
      <c r="AG42" s="71" t="n">
        <f aca="false">1.013*10^5*50*10^(-6)*(Q42*10^(-6))/(8.3145*(273.15+15))/3*12.011*10^6</f>
        <v>298.186928078683</v>
      </c>
      <c r="AH42" s="71" t="n">
        <f aca="false">1.013*10^5*50*10^(-6)*(R42*10^(-6))/(8.3145*(273.15+15))/3*12.011*10^6</f>
        <v>359.87359032028</v>
      </c>
      <c r="AK42" s="71" t="n">
        <f aca="false">1.013*10^5*50*10^(-6)*(U42*10^(-6))/(8.3145*(273.15+15))/3*12.011*10^6</f>
        <v>0.000620493243696476</v>
      </c>
      <c r="AL42" s="71" t="n">
        <f aca="false">1.013*10^5*50*10^(-6)*(V42*10^(-6))/(8.3145*(273.15+15))/3*12.011*10^6</f>
        <v>0.000262022967648719</v>
      </c>
      <c r="AM42" s="71" t="n">
        <f aca="false">1.013*10^5*50*10^(-6)*(W42*10^(-6))/(8.3145*(273.15+15))/3*12.011*10^6</f>
        <v>0.000245668133200273</v>
      </c>
      <c r="AN42" s="71" t="n">
        <f aca="false">1.013*10^5*50*10^(-6)*(X42*10^(-6))/(8.3145*(273.15+15))/3*12.011*10^6</f>
        <v>0.000230299462719801</v>
      </c>
      <c r="AO42" s="71" t="n">
        <f aca="false">1.013*10^5*50*10^(-6)*(Y42*10^(-6))/(8.3145*(273.15+15))/3*12.011*10^6</f>
        <v>0.000274151172722673</v>
      </c>
      <c r="AP42" s="71" t="n">
        <f aca="false">1.013*10^5*50*10^(-6)*(Z42*10^(-6))/(8.3145*(273.15+15))/3*12.011*10^6</f>
        <v>0.000191514927322917</v>
      </c>
      <c r="AZ42" s="28" t="n">
        <v>39</v>
      </c>
      <c r="BA42" s="0" t="n">
        <f aca="false">C42-B42</f>
        <v>615.791574868642</v>
      </c>
      <c r="BB42" s="0" t="n">
        <f aca="false">('7-24-13 Final'!S57-'7-24-13 Initial'!S57)*60</f>
        <v>140.000000000002</v>
      </c>
      <c r="BC42" s="0" t="n">
        <f aca="false">BD42/60</f>
        <v>0.0733085208176943</v>
      </c>
      <c r="BD42" s="0" t="n">
        <f aca="false">BA42/BB42</f>
        <v>4.39851124906166</v>
      </c>
      <c r="BE42" s="0" t="n">
        <f aca="false">BD42/3</f>
        <v>1.46617041635389</v>
      </c>
      <c r="BF42" s="65" t="n">
        <f aca="false">D42-B42</f>
        <v>12946.1546076332</v>
      </c>
      <c r="BG42" s="0" t="n">
        <f aca="false">('7-29-13 Final #2'!S57-'7-24-13 Initial'!S57)*60</f>
        <v>6970</v>
      </c>
      <c r="BH42" s="0" t="n">
        <f aca="false">BI42/60</f>
        <v>0.0309568498508686</v>
      </c>
      <c r="BI42" s="0" t="n">
        <f aca="false">BF42/BG42</f>
        <v>1.85741099105211</v>
      </c>
      <c r="BJ42" s="0" t="n">
        <f aca="false">BI42/3</f>
        <v>0.619136997017371</v>
      </c>
      <c r="BK42" s="65" t="n">
        <f aca="false">G42-F42</f>
        <v>4806.47356142825</v>
      </c>
      <c r="BL42" s="0" t="n">
        <f aca="false">60*('8-1-13 Final #1'!S57-'7-30-13 Initial + cap'!S57)</f>
        <v>2760</v>
      </c>
      <c r="BM42" s="0" t="n">
        <f aca="false">BN42/60</f>
        <v>0.0290245988008952</v>
      </c>
      <c r="BN42" s="0" t="n">
        <f aca="false">BK42/BL42</f>
        <v>1.74147592805371</v>
      </c>
      <c r="BO42" s="0" t="n">
        <f aca="false">BN42/3</f>
        <v>0.580491976017904</v>
      </c>
      <c r="BP42" s="65" t="n">
        <f aca="false">H42-F42</f>
        <v>14204.6567435217</v>
      </c>
      <c r="BQ42" s="0" t="n">
        <f aca="false">('8-5-13 final 1'!S57-'7-30-13 Initial + cap'!S57)*60</f>
        <v>8701</v>
      </c>
      <c r="BR42" s="0" t="n">
        <f aca="false">BS42/60</f>
        <v>0.027208858643684</v>
      </c>
      <c r="BS42" s="0" t="n">
        <f aca="false">BP42/BQ42</f>
        <v>1.63253151862104</v>
      </c>
      <c r="BT42" s="0" t="n">
        <f aca="false">BS42/3</f>
        <v>0.54417717287368</v>
      </c>
      <c r="BU42" s="65" t="n">
        <f aca="false">'8-8-13 Final'!U57-'8-5-13 initial'!U57</f>
        <v>8078.64980203287</v>
      </c>
      <c r="BV42" s="0" t="n">
        <f aca="false">('8-8-13 Final'!S57-'8-5-13 initial'!S57)*60</f>
        <v>4157</v>
      </c>
      <c r="BW42" s="0" t="n">
        <f aca="false">BX42/60</f>
        <v>0.0323897434128493</v>
      </c>
      <c r="BX42" s="0" t="n">
        <f aca="false">BU42/BV42</f>
        <v>1.94338460477096</v>
      </c>
      <c r="BY42" s="0" t="n">
        <f aca="false">BX42/3</f>
        <v>0.647794868256986</v>
      </c>
      <c r="BZ42" s="65" t="n">
        <v>15366.6549641395</v>
      </c>
      <c r="CA42" s="0" t="n">
        <v>11319</v>
      </c>
      <c r="CB42" s="0" t="n">
        <f aca="false">CC42/60</f>
        <v>0.022626638048325</v>
      </c>
      <c r="CC42" s="0" t="n">
        <v>1.3575982828995</v>
      </c>
      <c r="CD42" s="0" t="n">
        <v>0.4525327609665</v>
      </c>
    </row>
    <row r="43" customFormat="false" ht="15" hidden="false" customHeight="false" outlineLevel="0" collapsed="false">
      <c r="A43" s="28" t="n">
        <v>40</v>
      </c>
      <c r="B43" s="0" t="n">
        <v>1913.34532547205</v>
      </c>
      <c r="C43" s="0" t="n">
        <v>2430.03431025669</v>
      </c>
      <c r="D43" s="0" t="n">
        <v>12829.0554540392</v>
      </c>
      <c r="F43" s="0" t="n">
        <v>890.548672691373</v>
      </c>
      <c r="G43" s="0" t="n">
        <v>6542.52151939203</v>
      </c>
      <c r="H43" s="0" t="n">
        <v>14864.6519264681</v>
      </c>
      <c r="I43" s="0" t="n">
        <v>1059.05066077211</v>
      </c>
      <c r="J43" s="0" t="n">
        <v>9686.64666327071</v>
      </c>
      <c r="K43" s="0" t="n">
        <v>15049.3418818975</v>
      </c>
      <c r="M43" s="0" t="n">
        <f aca="false">C43-B43</f>
        <v>516.688984784645</v>
      </c>
      <c r="N43" s="0" t="n">
        <f aca="false">D43-B43</f>
        <v>10915.7101285671</v>
      </c>
      <c r="O43" s="0" t="n">
        <f aca="false">(G43-F43)+N43</f>
        <v>16567.6829752678</v>
      </c>
      <c r="P43" s="0" t="n">
        <f aca="false">(H43-F43)+N43</f>
        <v>24889.8133823438</v>
      </c>
      <c r="Q43" s="0" t="n">
        <f aca="false">(J43-I43)+P43</f>
        <v>33517.4093848424</v>
      </c>
      <c r="R43" s="0" t="n">
        <f aca="false">(K43-J43)+Q43</f>
        <v>38880.1046034692</v>
      </c>
      <c r="U43" s="0" t="n">
        <v>0.0610743480832907</v>
      </c>
      <c r="V43" s="0" t="n">
        <v>0.026097905916337</v>
      </c>
      <c r="W43" s="0" t="n">
        <v>0.0341302708134098</v>
      </c>
      <c r="X43" s="0" t="n">
        <v>0.0267641600662236</v>
      </c>
      <c r="Y43" s="0" t="n">
        <v>0.0345906342815275</v>
      </c>
      <c r="Z43" s="0" t="n">
        <v>0.0206018307432487</v>
      </c>
      <c r="AC43" s="71" t="n">
        <f aca="false">1.013*10^5*50*10^(-6)*(M43*10^(-6))/(8.3145*(273.15+15))/3*12.011*10^6</f>
        <v>4.37332550943901</v>
      </c>
      <c r="AD43" s="71" t="n">
        <f aca="false">1.013*10^5*50*10^(-6)*(N43*10^(-6))/(8.3145*(273.15+15))/3*12.011*10^6</f>
        <v>92.3920481463358</v>
      </c>
      <c r="AE43" s="71" t="n">
        <f aca="false">1.013*10^5*50*10^(-6)*(O43*10^(-6))/(8.3145*(273.15+15))/3*12.011*10^6</f>
        <v>140.231111406868</v>
      </c>
      <c r="AF43" s="71" t="n">
        <f aca="false">1.013*10^5*50*10^(-6)*(P43*10^(-6))/(8.3145*(273.15+15))/3*12.011*10^6</f>
        <v>210.670749707485</v>
      </c>
      <c r="AG43" s="71" t="n">
        <f aca="false">1.013*10^5*50*10^(-6)*(Q43*10^(-6))/(8.3145*(273.15+15))/3*12.011*10^6</f>
        <v>283.695890157475</v>
      </c>
      <c r="AH43" s="71" t="n">
        <f aca="false">1.013*10^5*50*10^(-6)*(R43*10^(-6))/(8.3145*(273.15+15))/3*12.011*10^6</f>
        <v>329.086468415577</v>
      </c>
      <c r="AK43" s="71" t="n">
        <f aca="false">1.013*10^5*50*10^(-6)*(U43*10^(-6))/(8.3145*(273.15+15))/3*12.011*10^6</f>
        <v>0.000516941549579074</v>
      </c>
      <c r="AL43" s="71" t="n">
        <f aca="false">1.013*10^5*50*10^(-6)*(V43*10^(-6))/(8.3145*(273.15+15))/3*12.011*10^6</f>
        <v>0.000220896208450093</v>
      </c>
      <c r="AM43" s="71" t="n">
        <f aca="false">1.013*10^5*50*10^(-6)*(W43*10^(-6))/(8.3145*(273.15+15))/3*12.011*10^6</f>
        <v>0.000288883232249588</v>
      </c>
      <c r="AN43" s="71" t="n">
        <f aca="false">1.013*10^5*50*10^(-6)*(X43*10^(-6))/(8.3145*(273.15+15))/3*12.011*10^6</f>
        <v>0.000226535473763023</v>
      </c>
      <c r="AO43" s="71" t="n">
        <f aca="false">1.013*10^5*50*10^(-6)*(Y43*10^(-6))/(8.3145*(273.15+15))/3*12.011*10^6</f>
        <v>0.000292779810961388</v>
      </c>
      <c r="AP43" s="71" t="n">
        <f aca="false">1.013*10^5*50*10^(-6)*(Z43*10^(-6))/(8.3145*(273.15+15))/3*12.011*10^6</f>
        <v>0.000174376684202291</v>
      </c>
      <c r="AZ43" s="28" t="n">
        <v>40</v>
      </c>
      <c r="BA43" s="0" t="n">
        <f aca="false">C43-B43</f>
        <v>516.688984784645</v>
      </c>
      <c r="BB43" s="0" t="n">
        <f aca="false">('7-24-13 Final'!S58-'7-24-13 Initial'!S58)*60</f>
        <v>141.000000000001</v>
      </c>
      <c r="BC43" s="0" t="n">
        <f aca="false">BD43/60</f>
        <v>0.0610743480832907</v>
      </c>
      <c r="BD43" s="0" t="n">
        <f aca="false">BA43/BB43</f>
        <v>3.66446088499744</v>
      </c>
      <c r="BE43" s="0" t="n">
        <f aca="false">BD43/3</f>
        <v>1.22148696166581</v>
      </c>
      <c r="BF43" s="65" t="n">
        <f aca="false">D43-B43</f>
        <v>10915.7101285671</v>
      </c>
      <c r="BG43" s="0" t="n">
        <f aca="false">('7-29-13 Final #2'!S58-'7-24-13 Initial'!S58)*60</f>
        <v>6971</v>
      </c>
      <c r="BH43" s="0" t="n">
        <f aca="false">BI43/60</f>
        <v>0.026097905916337</v>
      </c>
      <c r="BI43" s="0" t="n">
        <f aca="false">BF43/BG43</f>
        <v>1.56587435498022</v>
      </c>
      <c r="BJ43" s="0" t="n">
        <f aca="false">BI43/3</f>
        <v>0.521958118326739</v>
      </c>
      <c r="BK43" s="65" t="n">
        <f aca="false">G43-F43</f>
        <v>5651.97284670065</v>
      </c>
      <c r="BL43" s="0" t="n">
        <f aca="false">60*('8-1-13 Final #1'!S58-'7-30-13 Initial + cap'!S58)</f>
        <v>2760</v>
      </c>
      <c r="BM43" s="0" t="n">
        <f aca="false">BN43/60</f>
        <v>0.0341302708134098</v>
      </c>
      <c r="BN43" s="0" t="n">
        <f aca="false">BK43/BL43</f>
        <v>2.04781624880458</v>
      </c>
      <c r="BO43" s="0" t="n">
        <f aca="false">BN43/3</f>
        <v>0.682605416268195</v>
      </c>
      <c r="BP43" s="65" t="n">
        <f aca="false">H43-F43</f>
        <v>13974.1032537767</v>
      </c>
      <c r="BQ43" s="0" t="n">
        <f aca="false">('8-5-13 final 1'!S58-'7-30-13 Initial + cap'!S58)*60</f>
        <v>8702.00000000001</v>
      </c>
      <c r="BR43" s="0" t="n">
        <f aca="false">BS43/60</f>
        <v>0.0267641600662236</v>
      </c>
      <c r="BS43" s="0" t="n">
        <f aca="false">BP43/BQ43</f>
        <v>1.60584960397342</v>
      </c>
      <c r="BT43" s="0" t="n">
        <f aca="false">BS43/3</f>
        <v>0.535283201324473</v>
      </c>
      <c r="BU43" s="65" t="n">
        <f aca="false">'8-8-13 Final'!U58-'8-5-13 initial'!U58</f>
        <v>8627.5960024986</v>
      </c>
      <c r="BV43" s="0" t="n">
        <f aca="false">('8-8-13 Final'!S58-'8-5-13 initial'!S58)*60</f>
        <v>4157</v>
      </c>
      <c r="BW43" s="0" t="n">
        <f aca="false">BX43/60</f>
        <v>0.0345906342815275</v>
      </c>
      <c r="BX43" s="0" t="n">
        <f aca="false">BU43/BV43</f>
        <v>2.07543805689165</v>
      </c>
      <c r="BY43" s="0" t="n">
        <f aca="false">BX43/3</f>
        <v>0.691812685630551</v>
      </c>
      <c r="BZ43" s="65" t="n">
        <v>13990.2912211254</v>
      </c>
      <c r="CA43" s="0" t="n">
        <v>11318</v>
      </c>
      <c r="CB43" s="0" t="n">
        <f aca="false">CC43/60</f>
        <v>0.0206018307432487</v>
      </c>
      <c r="CC43" s="0" t="n">
        <v>1.23610984459492</v>
      </c>
      <c r="CD43" s="0" t="n">
        <v>0.412036614864975</v>
      </c>
    </row>
    <row r="44" customFormat="false" ht="15" hidden="false" customHeight="false" outlineLevel="0" collapsed="false">
      <c r="A44" s="0" t="n">
        <v>41</v>
      </c>
      <c r="B44" s="0" t="n">
        <v>1654.6820444757</v>
      </c>
      <c r="C44" s="0" t="n">
        <v>2057.38677756624</v>
      </c>
      <c r="D44" s="0" t="n">
        <v>11644.6548333332</v>
      </c>
      <c r="F44" s="0" t="n">
        <v>783.947489819892</v>
      </c>
      <c r="G44" s="0" t="n">
        <v>5019.84716096111</v>
      </c>
      <c r="H44" s="0" t="n">
        <v>8166.853140064</v>
      </c>
      <c r="I44" s="0" t="n">
        <v>1399.12886454526</v>
      </c>
      <c r="J44" s="0" t="n">
        <v>7403.74988076549</v>
      </c>
      <c r="K44" s="0" t="n">
        <v>14492.4108609266</v>
      </c>
      <c r="M44" s="0" t="n">
        <f aca="false">C44-B44</f>
        <v>402.704733090533</v>
      </c>
      <c r="N44" s="0" t="n">
        <f aca="false">D44-B44</f>
        <v>9989.97278885751</v>
      </c>
      <c r="O44" s="0" t="n">
        <f aca="false">(G44-F44)+N44</f>
        <v>14225.8724599987</v>
      </c>
      <c r="P44" s="0" t="n">
        <f aca="false">(H44-F44)+N44</f>
        <v>17372.8784391016</v>
      </c>
      <c r="Q44" s="0" t="n">
        <f aca="false">(J44-I44)+P44</f>
        <v>23377.4994553219</v>
      </c>
      <c r="R44" s="0" t="n">
        <f aca="false">(K44-J44)+Q44</f>
        <v>30466.1604354829</v>
      </c>
      <c r="U44" s="0" t="n">
        <v>0.0476010322802044</v>
      </c>
      <c r="V44" s="0" t="n">
        <v>0.0238845999829233</v>
      </c>
      <c r="W44" s="0" t="n">
        <v>0.025579104294331</v>
      </c>
      <c r="X44" s="0" t="n">
        <v>0.0141402467828164</v>
      </c>
      <c r="Y44" s="0" t="n">
        <v>0.0240801291956217</v>
      </c>
      <c r="Z44" s="0" t="n">
        <v>0.0192826161179071</v>
      </c>
      <c r="AC44" s="71" t="n">
        <f aca="false">1.013*10^5*50*10^(-6)*(M44*10^(-6))/(8.3145*(273.15+15))/3*12.011*10^6</f>
        <v>3.40854737348562</v>
      </c>
      <c r="AD44" s="71" t="n">
        <f aca="false">1.013*10^5*50*10^(-6)*(N44*10^(-6))/(8.3145*(273.15+15))/3*12.011*10^6</f>
        <v>84.5564819894927</v>
      </c>
      <c r="AE44" s="71" t="n">
        <f aca="false">1.013*10^5*50*10^(-6)*(O44*10^(-6))/(8.3145*(273.15+15))/3*12.011*10^6</f>
        <v>120.409710203652</v>
      </c>
      <c r="AF44" s="71" t="n">
        <f aca="false">1.013*10^5*50*10^(-6)*(P44*10^(-6))/(8.3145*(273.15+15))/3*12.011*10^6</f>
        <v>147.046394809003</v>
      </c>
      <c r="AG44" s="71" t="n">
        <f aca="false">1.013*10^5*50*10^(-6)*(Q44*10^(-6))/(8.3145*(273.15+15))/3*12.011*10^6</f>
        <v>197.87031991299</v>
      </c>
      <c r="AH44" s="71" t="n">
        <f aca="false">1.013*10^5*50*10^(-6)*(R44*10^(-6))/(8.3145*(273.15+15))/3*12.011*10^6</f>
        <v>257.869706014136</v>
      </c>
      <c r="AK44" s="71" t="n">
        <f aca="false">1.013*10^5*50*10^(-6)*(U44*10^(-6))/(8.3145*(273.15+15))/3*12.011*10^6</f>
        <v>0.000402901580790259</v>
      </c>
      <c r="AL44" s="71" t="n">
        <f aca="false">1.013*10^5*50*10^(-6)*(V44*10^(-6))/(8.3145*(273.15+15))/3*12.011*10^6</f>
        <v>0.000202162487422877</v>
      </c>
      <c r="AM44" s="71" t="n">
        <f aca="false">1.013*10^5*50*10^(-6)*(W44*10^(-6))/(8.3145*(273.15+15))/3*12.011*10^6</f>
        <v>0.000216505001293233</v>
      </c>
      <c r="AN44" s="71" t="n">
        <f aca="false">1.013*10^5*50*10^(-6)*(X44*10^(-6))/(8.3145*(273.15+15))/3*12.011*10^6</f>
        <v>0.000119684962881159</v>
      </c>
      <c r="AO44" s="71" t="n">
        <f aca="false">1.013*10^5*50*10^(-6)*(Y44*10^(-6))/(8.3145*(273.15+15))/3*12.011*10^6</f>
        <v>0.000203817473147202</v>
      </c>
      <c r="AP44" s="71" t="n">
        <f aca="false">1.013*10^5*50*10^(-6)*(Z44*10^(-6))/(8.3145*(273.15+15))/3*12.011*10^6</f>
        <v>0.000163210673036336</v>
      </c>
      <c r="AZ44" s="0" t="n">
        <v>41</v>
      </c>
      <c r="BA44" s="0" t="n">
        <f aca="false">C44-B44</f>
        <v>402.704733090533</v>
      </c>
      <c r="BB44" s="0" t="n">
        <f aca="false">('7-24-13 Final'!S59-'7-24-13 Initial'!S59)*60</f>
        <v>141.000000000001</v>
      </c>
      <c r="BC44" s="0" t="n">
        <f aca="false">BD44/60</f>
        <v>0.0476010322802044</v>
      </c>
      <c r="BD44" s="0" t="n">
        <f aca="false">BA44/BB44</f>
        <v>2.85606193681226</v>
      </c>
      <c r="BE44" s="0" t="n">
        <f aca="false">BD44/3</f>
        <v>0.952020645604087</v>
      </c>
      <c r="BF44" s="65" t="n">
        <f aca="false">D44-B44</f>
        <v>9989.97278885751</v>
      </c>
      <c r="BG44" s="0" t="n">
        <f aca="false">('7-29-13 Final #2'!S59-'7-24-13 Initial'!S59)*60</f>
        <v>6971</v>
      </c>
      <c r="BH44" s="0" t="n">
        <f aca="false">BI44/60</f>
        <v>0.0238845999829233</v>
      </c>
      <c r="BI44" s="0" t="n">
        <f aca="false">BF44/BG44</f>
        <v>1.4330759989754</v>
      </c>
      <c r="BJ44" s="0" t="n">
        <f aca="false">BI44/3</f>
        <v>0.477691999658466</v>
      </c>
      <c r="BK44" s="65" t="n">
        <f aca="false">G44-F44</f>
        <v>4235.89967114122</v>
      </c>
      <c r="BL44" s="0" t="n">
        <f aca="false">60*('8-1-13 Final #1'!S59-'7-30-13 Initial + cap'!S59)</f>
        <v>2760</v>
      </c>
      <c r="BM44" s="0" t="n">
        <f aca="false">BN44/60</f>
        <v>0.025579104294331</v>
      </c>
      <c r="BN44" s="0" t="n">
        <f aca="false">BK44/BL44</f>
        <v>1.53474625765986</v>
      </c>
      <c r="BO44" s="0" t="n">
        <f aca="false">BN44/3</f>
        <v>0.511582085886621</v>
      </c>
      <c r="BP44" s="65" t="n">
        <f aca="false">H44-F44</f>
        <v>7382.90565024411</v>
      </c>
      <c r="BQ44" s="0" t="n">
        <f aca="false">('8-5-13 final 1'!S59-'7-30-13 Initial + cap'!S59)*60</f>
        <v>8702</v>
      </c>
      <c r="BR44" s="0" t="n">
        <f aca="false">BS44/60</f>
        <v>0.0141402467828164</v>
      </c>
      <c r="BS44" s="0" t="n">
        <f aca="false">BP44/BQ44</f>
        <v>0.848414806968986</v>
      </c>
      <c r="BT44" s="0" t="n">
        <f aca="false">BS44/3</f>
        <v>0.282804935656329</v>
      </c>
      <c r="BU44" s="65" t="n">
        <f aca="false">'8-8-13 Final'!U59-'8-5-13 initial'!U59</f>
        <v>6004.62101622023</v>
      </c>
      <c r="BV44" s="0" t="n">
        <f aca="false">('8-8-13 Final'!S59-'8-5-13 initial'!S59)*60</f>
        <v>4156</v>
      </c>
      <c r="BW44" s="0" t="n">
        <f aca="false">BX44/60</f>
        <v>0.0240801291956217</v>
      </c>
      <c r="BX44" s="0" t="n">
        <f aca="false">BU44/BV44</f>
        <v>1.4448077517373</v>
      </c>
      <c r="BY44" s="0" t="n">
        <f aca="false">BX44/3</f>
        <v>0.481602583912435</v>
      </c>
      <c r="BZ44" s="65" t="n">
        <v>13093.2819963813</v>
      </c>
      <c r="CA44" s="0" t="n">
        <v>11317</v>
      </c>
      <c r="CB44" s="0" t="n">
        <f aca="false">CC44/60</f>
        <v>0.0192826161179071</v>
      </c>
      <c r="CC44" s="0" t="n">
        <v>1.15695696707443</v>
      </c>
      <c r="CD44" s="0" t="n">
        <v>0.385652322358143</v>
      </c>
    </row>
    <row r="45" customFormat="false" ht="15" hidden="false" customHeight="false" outlineLevel="0" collapsed="false">
      <c r="A45" s="28" t="n">
        <v>42</v>
      </c>
      <c r="B45" s="0" t="n">
        <v>1902.8952251509</v>
      </c>
      <c r="C45" s="0" t="n">
        <v>2463.80452410335</v>
      </c>
      <c r="D45" s="0" t="n">
        <v>18731.6174948966</v>
      </c>
      <c r="F45" s="0" t="n">
        <v>21017.2459768014</v>
      </c>
      <c r="G45" s="0" t="n">
        <v>28727.8522621729</v>
      </c>
      <c r="H45" s="0" t="n">
        <v>32813.426077147</v>
      </c>
      <c r="I45" s="0" t="n">
        <v>32790.9836018552</v>
      </c>
      <c r="J45" s="0" t="n">
        <v>31321.897567523</v>
      </c>
      <c r="K45" s="0" t="n">
        <v>38353.9296465633</v>
      </c>
      <c r="M45" s="0" t="n">
        <f aca="false">C45-B45</f>
        <v>560.90929895245</v>
      </c>
      <c r="N45" s="0" t="n">
        <f aca="false">D45-B45</f>
        <v>16828.7222697457</v>
      </c>
      <c r="O45" s="0" t="n">
        <f aca="false">(G45-F45)+N45</f>
        <v>24539.3285551172</v>
      </c>
      <c r="P45" s="0" t="n">
        <f aca="false">(H45-F45)+N45</f>
        <v>28624.9023700913</v>
      </c>
      <c r="Q45" s="0" t="n">
        <f aca="false">(J45-I45)+P45</f>
        <v>27155.8163357591</v>
      </c>
      <c r="R45" s="0" t="n">
        <f aca="false">(K45-J45)+Q45</f>
        <v>34187.8484147993</v>
      </c>
      <c r="U45" s="0" t="n">
        <v>0.0672553116249957</v>
      </c>
      <c r="V45" s="0" t="n">
        <v>0.04024662139414</v>
      </c>
      <c r="W45" s="0" t="n">
        <v>0.0465616321580406</v>
      </c>
      <c r="X45" s="0" t="n">
        <v>0.0225902564256494</v>
      </c>
      <c r="Y45" s="0" t="n">
        <v>-0.00589142618837113</v>
      </c>
      <c r="Z45" s="0" t="n">
        <v>0.00819188614700487</v>
      </c>
      <c r="AC45" s="71" t="n">
        <f aca="false">1.013*10^5*50*10^(-6)*(M45*10^(-6))/(8.3145*(273.15+15))/3*12.011*10^6</f>
        <v>4.74761223449097</v>
      </c>
      <c r="AD45" s="71" t="n">
        <f aca="false">1.013*10^5*50*10^(-6)*(N45*10^(-6))/(8.3145*(273.15+15))/3*12.011*10^6</f>
        <v>142.440583331225</v>
      </c>
      <c r="AE45" s="71" t="n">
        <f aca="false">1.013*10^5*50*10^(-6)*(O45*10^(-6))/(8.3145*(273.15+15))/3*12.011*10^6</f>
        <v>207.704198686042</v>
      </c>
      <c r="AF45" s="71" t="n">
        <f aca="false">1.013*10^5*50*10^(-6)*(P45*10^(-6))/(8.3145*(273.15+15))/3*12.011*10^6</f>
        <v>242.285048504564</v>
      </c>
      <c r="AG45" s="71" t="n">
        <f aca="false">1.013*10^5*50*10^(-6)*(Q45*10^(-6))/(8.3145*(273.15+15))/3*12.011*10^6</f>
        <v>229.850505445389</v>
      </c>
      <c r="AH45" s="71" t="n">
        <f aca="false">1.013*10^5*50*10^(-6)*(R45*10^(-6))/(8.3145*(273.15+15))/3*12.011*10^6</f>
        <v>289.370576861811</v>
      </c>
      <c r="AK45" s="71" t="n">
        <f aca="false">1.013*10^5*50*10^(-6)*(U45*10^(-6))/(8.3145*(273.15+15))/3*12.011*10^6</f>
        <v>0.00056925806168958</v>
      </c>
      <c r="AL45" s="71" t="n">
        <f aca="false">1.013*10^5*50*10^(-6)*(V45*10^(-6))/(8.3145*(273.15+15))/3*12.011*10^6</f>
        <v>0.000340652851511993</v>
      </c>
      <c r="AM45" s="71" t="n">
        <f aca="false">1.013*10^5*50*10^(-6)*(W45*10^(-6))/(8.3145*(273.15+15))/3*12.011*10^6</f>
        <v>0.000394103957456625</v>
      </c>
      <c r="AN45" s="71" t="n">
        <f aca="false">1.013*10^5*50*10^(-6)*(X45*10^(-6))/(8.3145*(273.15+15))/3*12.011*10^6</f>
        <v>0.000191206988343749</v>
      </c>
      <c r="AO45" s="71" t="n">
        <f aca="false">1.013*10^5*50*10^(-6)*(Y45*10^(-6))/(8.3145*(273.15+15))/3*12.011*10^6</f>
        <v>-4.98658287583184E-005</v>
      </c>
      <c r="AP45" s="71" t="n">
        <f aca="false">1.013*10^5*50*10^(-6)*(Z45*10^(-6))/(8.3145*(273.15+15))/3*12.011*10^6</f>
        <v>6.93372332527053E-005</v>
      </c>
      <c r="AZ45" s="28" t="n">
        <v>42</v>
      </c>
      <c r="BA45" s="0" t="n">
        <f aca="false">C45-B45</f>
        <v>560.90929895245</v>
      </c>
      <c r="BB45" s="0" t="n">
        <f aca="false">('7-24-13 Final'!S60-'7-24-13 Initial'!S60)*60</f>
        <v>138.999999999996</v>
      </c>
      <c r="BC45" s="0" t="n">
        <f aca="false">BD45/60</f>
        <v>0.0672553116249957</v>
      </c>
      <c r="BD45" s="0" t="n">
        <f aca="false">BA45/BB45</f>
        <v>4.03531869749974</v>
      </c>
      <c r="BE45" s="0" t="n">
        <f aca="false">BD45/3</f>
        <v>1.34510623249991</v>
      </c>
      <c r="BF45" s="65" t="n">
        <f aca="false">D45-B45</f>
        <v>16828.7222697457</v>
      </c>
      <c r="BG45" s="0" t="n">
        <f aca="false">('7-29-13 Final #2'!S60-'7-24-13 Initial'!S60)*60</f>
        <v>6969</v>
      </c>
      <c r="BH45" s="0" t="n">
        <f aca="false">BI45/60</f>
        <v>0.04024662139414</v>
      </c>
      <c r="BI45" s="0" t="n">
        <f aca="false">BF45/BG45</f>
        <v>2.4147972836484</v>
      </c>
      <c r="BJ45" s="0" t="n">
        <f aca="false">BI45/3</f>
        <v>0.8049324278828</v>
      </c>
      <c r="BK45" s="65" t="n">
        <f aca="false">G45-F45</f>
        <v>7710.60628537152</v>
      </c>
      <c r="BL45" s="0" t="n">
        <f aca="false">60*('8-1-13 Final #1'!S60-'7-30-13 Initial + cap'!S60)</f>
        <v>2760</v>
      </c>
      <c r="BM45" s="0" t="n">
        <f aca="false">BN45/60</f>
        <v>0.0465616321580406</v>
      </c>
      <c r="BN45" s="0" t="n">
        <f aca="false">BK45/BL45</f>
        <v>2.79369792948243</v>
      </c>
      <c r="BO45" s="0" t="n">
        <f aca="false">BN45/3</f>
        <v>0.931232643160811</v>
      </c>
      <c r="BP45" s="65" t="n">
        <f aca="false">H45-F45</f>
        <v>11796.1801003456</v>
      </c>
      <c r="BQ45" s="0" t="n">
        <f aca="false">('8-5-13 final 1'!S60-'7-30-13 Initial + cap'!S60)*60</f>
        <v>8703</v>
      </c>
      <c r="BR45" s="0" t="n">
        <f aca="false">BS45/60</f>
        <v>0.0225902564256494</v>
      </c>
      <c r="BS45" s="0" t="n">
        <f aca="false">BP45/BQ45</f>
        <v>1.35541538553896</v>
      </c>
      <c r="BT45" s="0" t="n">
        <f aca="false">BS45/3</f>
        <v>0.451805128512988</v>
      </c>
      <c r="BU45" s="65" t="n">
        <f aca="false">'8-8-13 Final'!U60-'8-5-13 initial'!U60</f>
        <v>-1469.08603433222</v>
      </c>
      <c r="BV45" s="0" t="n">
        <f aca="false">('8-8-13 Final'!S60-'8-5-13 initial'!S60)*60</f>
        <v>4156</v>
      </c>
      <c r="BW45" s="0" t="n">
        <f aca="false">BX45/60</f>
        <v>-0.00589142618837113</v>
      </c>
      <c r="BX45" s="0" t="n">
        <f aca="false">BU45/BV45</f>
        <v>-0.353485571302268</v>
      </c>
      <c r="BY45" s="0" t="n">
        <f aca="false">BX45/3</f>
        <v>-0.117828523767423</v>
      </c>
      <c r="BZ45" s="65" t="n">
        <v>5562.94604470806</v>
      </c>
      <c r="CA45" s="0" t="n">
        <v>11318</v>
      </c>
      <c r="CB45" s="0" t="n">
        <f aca="false">CC45/60</f>
        <v>0.00819188614700487</v>
      </c>
      <c r="CC45" s="0" t="n">
        <v>0.491513168820292</v>
      </c>
      <c r="CD45" s="0" t="n">
        <v>0.163837722940097</v>
      </c>
    </row>
    <row r="46" customFormat="false" ht="15" hidden="false" customHeight="false" outlineLevel="0" collapsed="false">
      <c r="A46" s="28" t="n">
        <v>43</v>
      </c>
      <c r="B46" s="0" t="n">
        <v>1914.0744369151</v>
      </c>
      <c r="C46" s="0" t="n">
        <v>2100.09078458428</v>
      </c>
      <c r="D46" s="0" t="n">
        <v>12620.5216821032</v>
      </c>
      <c r="F46" s="0" t="n">
        <v>743.819290250708</v>
      </c>
      <c r="G46" s="0" t="n">
        <v>2515.10528332302</v>
      </c>
      <c r="H46" s="0" t="n">
        <v>4913.10093635448</v>
      </c>
      <c r="I46" s="0" t="n">
        <v>779.432182061484</v>
      </c>
      <c r="J46" s="0" t="n">
        <v>4563.25242094901</v>
      </c>
      <c r="K46" s="0" t="n">
        <v>6245.14333068112</v>
      </c>
      <c r="M46" s="0" t="n">
        <f aca="false">C46-B46</f>
        <v>186.016347669178</v>
      </c>
      <c r="N46" s="0" t="n">
        <f aca="false">D46-B46</f>
        <v>10706.4472451881</v>
      </c>
      <c r="O46" s="0" t="n">
        <f aca="false">(G46-F46)+N46</f>
        <v>12477.7332382604</v>
      </c>
      <c r="P46" s="0" t="n">
        <f aca="false">(H46-F46)+N46</f>
        <v>14875.7288912918</v>
      </c>
      <c r="Q46" s="0" t="n">
        <f aca="false">(J46-I46)+P46</f>
        <v>18659.5491301794</v>
      </c>
      <c r="R46" s="0" t="n">
        <f aca="false">(K46-J46)+Q46</f>
        <v>20341.4400399115</v>
      </c>
      <c r="U46" s="0" t="n">
        <v>0.0219877479514393</v>
      </c>
      <c r="V46" s="0" t="n">
        <v>0.0262066070524014</v>
      </c>
      <c r="W46" s="0" t="n">
        <v>0.0106961714557507</v>
      </c>
      <c r="X46" s="0" t="n">
        <v>0.00817217775315334</v>
      </c>
      <c r="Y46" s="0" t="n">
        <v>0.0145040640865054</v>
      </c>
      <c r="Z46" s="0" t="n">
        <v>0.00791512605876507</v>
      </c>
      <c r="AC46" s="71" t="n">
        <f aca="false">1.013*10^5*50*10^(-6)*(M46*10^(-6))/(8.3145*(273.15+25))/3*12.011*10^6</f>
        <v>1.52165964671209</v>
      </c>
      <c r="AD46" s="71" t="n">
        <f aca="false">1.013*10^5*50*10^(-6)*(N46*10^(-6))/(8.3145*(273.15+25))/3*12.011*10^6</f>
        <v>87.5813816193634</v>
      </c>
      <c r="AE46" s="71" t="n">
        <f aca="false">1.013*10^5*50*10^(-6)*(O46*10^(-6))/(8.3145*(273.15+25))/3*12.011*10^6</f>
        <v>102.070938328852</v>
      </c>
      <c r="AF46" s="71" t="n">
        <f aca="false">1.013*10^5*50*10^(-6)*(P46*10^(-6))/(8.3145*(273.15+25))/3*12.011*10^6</f>
        <v>121.687134775728</v>
      </c>
      <c r="AG46" s="71" t="n">
        <f aca="false">1.013*10^5*50*10^(-6)*(Q46*10^(-6))/(8.3145*(273.15+25))/3*12.011*10^6</f>
        <v>152.639718460294</v>
      </c>
      <c r="AH46" s="71" t="n">
        <f aca="false">1.013*10^5*50*10^(-6)*(R46*10^(-6))/(8.3145*(273.15+25))/3*12.011*10^6</f>
        <v>166.398001318652</v>
      </c>
      <c r="AK46" s="71" t="n">
        <f aca="false">1.013*10^5*50*10^(-6)*(U46*10^(-6))/(8.3145*(273.15+25))/3*12.011*10^6</f>
        <v>0.000179865206467148</v>
      </c>
      <c r="AL46" s="71" t="n">
        <f aca="false">1.013*10^5*50*10^(-6)*(V46*10^(-6))/(8.3145*(273.15+25))/3*12.011*10^6</f>
        <v>0.000214376515443686</v>
      </c>
      <c r="AM46" s="71" t="n">
        <f aca="false">1.013*10^5*50*10^(-6)*(W46*10^(-6))/(8.3145*(273.15+25))/3*12.011*10^6</f>
        <v>8.74973231249306E-005</v>
      </c>
      <c r="AN46" s="71" t="n">
        <f aca="false">1.013*10^5*50*10^(-6)*(X46*10^(-6))/(8.3145*(273.15+25))/3*12.011*10^6</f>
        <v>6.68504315268424E-005</v>
      </c>
      <c r="AO46" s="71" t="n">
        <f aca="false">1.013*10^5*50*10^(-6)*(Y46*10^(-6))/(8.3145*(273.15+25))/3*12.011*10^6</f>
        <v>0.000118646824917841</v>
      </c>
      <c r="AP46" s="71" t="n">
        <f aca="false">1.013*10^5*50*10^(-6)*(Z46*10^(-6))/(8.3145*(273.15+25))/3*12.011*10^6</f>
        <v>6.47476852071198E-005</v>
      </c>
      <c r="AZ46" s="28" t="n">
        <v>43</v>
      </c>
      <c r="BA46" s="0" t="n">
        <f aca="false">C46-B46</f>
        <v>186.016347669178</v>
      </c>
      <c r="BB46" s="0" t="n">
        <f aca="false">('7-24-13 Final'!S61-'7-24-13 Initial'!S61)*60</f>
        <v>141.000000000001</v>
      </c>
      <c r="BC46" s="0" t="n">
        <f aca="false">BD46/60</f>
        <v>0.0219877479514393</v>
      </c>
      <c r="BD46" s="0" t="n">
        <f aca="false">BA46/BB46</f>
        <v>1.31926487708636</v>
      </c>
      <c r="BE46" s="0" t="n">
        <f aca="false">BD46/3</f>
        <v>0.439754959028786</v>
      </c>
      <c r="BF46" s="65" t="n">
        <f aca="false">D46-B46</f>
        <v>10706.4472451881</v>
      </c>
      <c r="BG46" s="0" t="n">
        <f aca="false">('7-29-13 Final #2'!S61-'7-24-13 Initial'!S61)*60</f>
        <v>6809</v>
      </c>
      <c r="BH46" s="0" t="n">
        <f aca="false">BI46/60</f>
        <v>0.0262066070524014</v>
      </c>
      <c r="BI46" s="0" t="n">
        <f aca="false">BF46/BG46</f>
        <v>1.57239642314408</v>
      </c>
      <c r="BJ46" s="0" t="n">
        <f aca="false">BI46/3</f>
        <v>0.524132141048028</v>
      </c>
      <c r="BK46" s="65" t="n">
        <f aca="false">G46-F46</f>
        <v>1771.28599307231</v>
      </c>
      <c r="BL46" s="0" t="n">
        <f aca="false">60*('8-1-13 Final #1'!S61-'7-30-13 Initial + cap'!S61)</f>
        <v>2760</v>
      </c>
      <c r="BM46" s="0" t="n">
        <f aca="false">BN46/60</f>
        <v>0.0106961714557507</v>
      </c>
      <c r="BN46" s="0" t="n">
        <f aca="false">BK46/BL46</f>
        <v>0.641770287345041</v>
      </c>
      <c r="BO46" s="0" t="n">
        <f aca="false">BN46/3</f>
        <v>0.213923429115014</v>
      </c>
      <c r="BP46" s="65" t="n">
        <f aca="false">H46-F46</f>
        <v>4169.28164610377</v>
      </c>
      <c r="BQ46" s="0" t="n">
        <f aca="false">('8-5-13 final 1'!S61-'7-30-13 Initial + cap'!S61)*60</f>
        <v>8503</v>
      </c>
      <c r="BR46" s="0" t="n">
        <f aca="false">BS46/60</f>
        <v>0.00817217775315334</v>
      </c>
      <c r="BS46" s="0" t="n">
        <f aca="false">BP46/BQ46</f>
        <v>0.4903306651892</v>
      </c>
      <c r="BT46" s="0" t="n">
        <f aca="false">BS46/3</f>
        <v>0.163443555063067</v>
      </c>
      <c r="BU46" s="65" t="n">
        <f aca="false">'8-8-13 Final'!U61-'8-5-13 initial'!U61</f>
        <v>3783.82023888753</v>
      </c>
      <c r="BV46" s="0" t="n">
        <f aca="false">('8-8-13 Final'!S61-'8-5-13 initial'!S61)*60</f>
        <v>4348</v>
      </c>
      <c r="BW46" s="0" t="n">
        <f aca="false">BX46/60</f>
        <v>0.0145040640865054</v>
      </c>
      <c r="BX46" s="0" t="n">
        <f aca="false">BU46/BV46</f>
        <v>0.870243845190324</v>
      </c>
      <c r="BY46" s="0" t="n">
        <f aca="false">BX46/3</f>
        <v>0.290081281730108</v>
      </c>
      <c r="BZ46" s="65" t="n">
        <v>5465.71114861964</v>
      </c>
      <c r="CA46" s="0" t="n">
        <v>11509</v>
      </c>
      <c r="CB46" s="0" t="n">
        <f aca="false">CC46/60</f>
        <v>0.00791512605876507</v>
      </c>
      <c r="CC46" s="0" t="n">
        <v>0.474907563525904</v>
      </c>
      <c r="CD46" s="0" t="n">
        <v>0.158302521175301</v>
      </c>
    </row>
    <row r="47" customFormat="false" ht="15" hidden="false" customHeight="false" outlineLevel="0" collapsed="false">
      <c r="A47" s="0" t="n">
        <v>44</v>
      </c>
      <c r="B47" s="0" t="n">
        <v>2356.57137053903</v>
      </c>
      <c r="C47" s="0" t="n">
        <v>2508.77275607467</v>
      </c>
      <c r="D47" s="0" t="n">
        <v>11574.1477258365</v>
      </c>
      <c r="F47" s="0" t="n">
        <v>989.907965412913</v>
      </c>
      <c r="G47" s="0" t="n">
        <v>5052.74191513556</v>
      </c>
      <c r="H47" s="0" t="n">
        <v>7194.77015689141</v>
      </c>
      <c r="I47" s="0" t="n">
        <v>1102.60253803133</v>
      </c>
      <c r="J47" s="0" t="n">
        <v>5978.10117865734</v>
      </c>
      <c r="K47" s="0" t="n">
        <v>5151.87303078647</v>
      </c>
      <c r="M47" s="0" t="n">
        <f aca="false">C47-B47</f>
        <v>152.201385535641</v>
      </c>
      <c r="N47" s="0" t="n">
        <f aca="false">D47-B47</f>
        <v>9217.57635529747</v>
      </c>
      <c r="O47" s="0" t="n">
        <f aca="false">(G47-F47)+N47</f>
        <v>13280.4103050201</v>
      </c>
      <c r="P47" s="0" t="n">
        <f aca="false">(H47-F47)+N47</f>
        <v>15422.438546776</v>
      </c>
      <c r="Q47" s="0" t="n">
        <f aca="false">(J47-I47)+P47</f>
        <v>20297.937187402</v>
      </c>
      <c r="R47" s="0" t="n">
        <f aca="false">(K47-J47)+Q47</f>
        <v>19471.7090395311</v>
      </c>
      <c r="U47" s="0" t="n">
        <v>0.0179907075101229</v>
      </c>
      <c r="V47" s="0" t="n">
        <v>0.0225622371256119</v>
      </c>
      <c r="W47" s="0" t="n">
        <v>0.0245340214355232</v>
      </c>
      <c r="X47" s="0" t="n">
        <v>0.0121621039466041</v>
      </c>
      <c r="Y47" s="0" t="n">
        <v>0.0186671974907191</v>
      </c>
      <c r="Z47" s="0" t="n">
        <v>0.00585882815747192</v>
      </c>
      <c r="AC47" s="71" t="n">
        <f aca="false">1.013*10^5*50*10^(-6)*(M47*10^(-6))/(8.3145*(273.15+25))/3*12.011*10^6</f>
        <v>1.24504490839237</v>
      </c>
      <c r="AD47" s="71" t="n">
        <f aca="false">1.013*10^5*50*10^(-6)*(N47*10^(-6))/(8.3145*(273.15+25))/3*12.011*10^6</f>
        <v>75.4020501751185</v>
      </c>
      <c r="AE47" s="71" t="n">
        <f aca="false">1.013*10^5*50*10^(-6)*(O47*10^(-6))/(8.3145*(273.15+25))/3*12.011*10^6</f>
        <v>108.637034895815</v>
      </c>
      <c r="AF47" s="71" t="n">
        <f aca="false">1.013*10^5*50*10^(-6)*(P47*10^(-6))/(8.3145*(273.15+25))/3*12.011*10^6</f>
        <v>126.159354726512</v>
      </c>
      <c r="AG47" s="71" t="n">
        <f aca="false">1.013*10^5*50*10^(-6)*(Q47*10^(-6))/(8.3145*(273.15+25))/3*12.011*10^6</f>
        <v>166.04213724536</v>
      </c>
      <c r="AH47" s="71" t="n">
        <f aca="false">1.013*10^5*50*10^(-6)*(R47*10^(-6))/(8.3145*(273.15+25))/3*12.011*10^6</f>
        <v>159.283387020736</v>
      </c>
      <c r="AK47" s="71" t="n">
        <f aca="false">1.013*10^5*50*10^(-6)*(U47*10^(-6))/(8.3145*(273.15+25))/3*12.011*10^6</f>
        <v>0.000147168428887985</v>
      </c>
      <c r="AL47" s="71" t="n">
        <f aca="false">1.013*10^5*50*10^(-6)*(V47*10^(-6))/(8.3145*(273.15+25))/3*12.011*10^6</f>
        <v>0.000184564669738871</v>
      </c>
      <c r="AM47" s="71" t="n">
        <f aca="false">1.013*10^5*50*10^(-6)*(W47*10^(-6))/(8.3145*(273.15+25))/3*12.011*10^6</f>
        <v>0.000200694352178117</v>
      </c>
      <c r="AN47" s="71" t="n">
        <f aca="false">1.013*10^5*50*10^(-6)*(X47*10^(-6))/(8.3145*(273.15+25))/3*12.011*10^6</f>
        <v>9.94890128021354E-005</v>
      </c>
      <c r="AO47" s="71" t="n">
        <f aca="false">1.013*10^5*50*10^(-6)*(Y47*10^(-6))/(8.3145*(273.15+25))/3*12.011*10^6</f>
        <v>0.000152702283937698</v>
      </c>
      <c r="AP47" s="71" t="n">
        <f aca="false">1.013*10^5*50*10^(-6)*(Z47*10^(-6))/(8.3145*(273.15+25))/3*12.011*10^6</f>
        <v>4.79266607260817E-005</v>
      </c>
      <c r="AZ47" s="0" t="n">
        <v>44</v>
      </c>
      <c r="BA47" s="0" t="n">
        <f aca="false">C47-B47</f>
        <v>152.201385535641</v>
      </c>
      <c r="BB47" s="0" t="n">
        <f aca="false">('7-24-13 Final'!S62-'7-24-13 Initial'!S62)*60</f>
        <v>141.000000000001</v>
      </c>
      <c r="BC47" s="0" t="n">
        <f aca="false">BD47/60</f>
        <v>0.0179907075101229</v>
      </c>
      <c r="BD47" s="0" t="n">
        <f aca="false">BA47/BB47</f>
        <v>1.07944245060737</v>
      </c>
      <c r="BE47" s="0" t="n">
        <f aca="false">BD47/3</f>
        <v>0.359814150202458</v>
      </c>
      <c r="BF47" s="65" t="n">
        <f aca="false">D47-B47</f>
        <v>9217.57635529747</v>
      </c>
      <c r="BG47" s="0" t="n">
        <f aca="false">('7-29-13 Final #2'!S62-'7-24-13 Initial'!S62)*60</f>
        <v>6809</v>
      </c>
      <c r="BH47" s="0" t="n">
        <f aca="false">BI47/60</f>
        <v>0.0225622371256119</v>
      </c>
      <c r="BI47" s="0" t="n">
        <f aca="false">BF47/BG47</f>
        <v>1.35373422753671</v>
      </c>
      <c r="BJ47" s="0" t="n">
        <f aca="false">BI47/3</f>
        <v>0.451244742512237</v>
      </c>
      <c r="BK47" s="65" t="n">
        <f aca="false">G47-F47</f>
        <v>4062.83394972264</v>
      </c>
      <c r="BL47" s="0" t="n">
        <f aca="false">60*('8-1-13 Final #1'!S62-'7-30-13 Initial + cap'!S62)</f>
        <v>2760</v>
      </c>
      <c r="BM47" s="0" t="n">
        <f aca="false">BN47/60</f>
        <v>0.0245340214355232</v>
      </c>
      <c r="BN47" s="0" t="n">
        <f aca="false">BK47/BL47</f>
        <v>1.47204128613139</v>
      </c>
      <c r="BO47" s="0" t="n">
        <f aca="false">BN47/3</f>
        <v>0.490680428710464</v>
      </c>
      <c r="BP47" s="65" t="n">
        <f aca="false">H47-F47</f>
        <v>6204.8621914785</v>
      </c>
      <c r="BQ47" s="0" t="n">
        <f aca="false">('8-5-13 final 1'!S62-'7-30-13 Initial + cap'!S62)*60</f>
        <v>8503</v>
      </c>
      <c r="BR47" s="0" t="n">
        <f aca="false">BS47/60</f>
        <v>0.0121621039466041</v>
      </c>
      <c r="BS47" s="0" t="n">
        <f aca="false">BP47/BQ47</f>
        <v>0.729726236796248</v>
      </c>
      <c r="BT47" s="0" t="n">
        <f aca="false">BS47/3</f>
        <v>0.243242078932083</v>
      </c>
      <c r="BU47" s="65" t="n">
        <f aca="false">'8-8-13 Final'!U62-'8-5-13 initial'!U62</f>
        <v>4875.49864062601</v>
      </c>
      <c r="BV47" s="0" t="n">
        <f aca="false">('8-8-13 Final'!S62-'8-5-13 initial'!S62)*60</f>
        <v>4353</v>
      </c>
      <c r="BW47" s="0" t="n">
        <f aca="false">BX47/60</f>
        <v>0.0186671974907191</v>
      </c>
      <c r="BX47" s="0" t="n">
        <f aca="false">BU47/BV47</f>
        <v>1.12003184944314</v>
      </c>
      <c r="BY47" s="0" t="n">
        <f aca="false">BX47/3</f>
        <v>0.373343949814381</v>
      </c>
      <c r="BZ47" s="65" t="n">
        <v>4049.27049275514</v>
      </c>
      <c r="CA47" s="0" t="n">
        <v>11519</v>
      </c>
      <c r="CB47" s="0" t="n">
        <f aca="false">CC47/60</f>
        <v>0.00585882815747192</v>
      </c>
      <c r="CC47" s="0" t="n">
        <v>0.351529689448315</v>
      </c>
      <c r="CD47" s="0" t="n">
        <v>0.117176563149438</v>
      </c>
    </row>
    <row r="48" customFormat="false" ht="15" hidden="false" customHeight="false" outlineLevel="0" collapsed="false">
      <c r="A48" s="28" t="n">
        <v>45</v>
      </c>
      <c r="B48" s="0" t="n">
        <v>1861.64611984005</v>
      </c>
      <c r="C48" s="0" t="n">
        <v>2068.20325537768</v>
      </c>
      <c r="D48" s="0" t="n">
        <v>11277.6286040975</v>
      </c>
      <c r="F48" s="0" t="n">
        <v>779.009939000815</v>
      </c>
      <c r="G48" s="0" t="n">
        <v>2644.91959634066</v>
      </c>
      <c r="H48" s="0" t="n">
        <v>4609.61209987871</v>
      </c>
      <c r="I48" s="0" t="n">
        <v>929.191356522924</v>
      </c>
      <c r="J48" s="0" t="n">
        <v>3815.95337205127</v>
      </c>
      <c r="K48" s="0" t="n">
        <v>6876.05508333062</v>
      </c>
      <c r="M48" s="0" t="n">
        <f aca="false">C48-B48</f>
        <v>206.557135537633</v>
      </c>
      <c r="N48" s="0" t="n">
        <f aca="false">D48-B48</f>
        <v>9415.98248425746</v>
      </c>
      <c r="O48" s="0" t="n">
        <f aca="false">(G48-F48)+N48</f>
        <v>11281.8921415973</v>
      </c>
      <c r="P48" s="0" t="n">
        <f aca="false">(H48-F48)+N48</f>
        <v>13246.5846451354</v>
      </c>
      <c r="Q48" s="0" t="n">
        <f aca="false">(J48-I48)+P48</f>
        <v>16133.3466606637</v>
      </c>
      <c r="R48" s="0" t="n">
        <f aca="false">(K48-J48)+Q48</f>
        <v>19193.448371943</v>
      </c>
      <c r="U48" s="0" t="n">
        <v>0.0242437952508958</v>
      </c>
      <c r="V48" s="0" t="n">
        <v>0.0230478838896007</v>
      </c>
      <c r="W48" s="0" t="n">
        <v>0.0112675703945643</v>
      </c>
      <c r="X48" s="0" t="n">
        <v>0.00750745171072025</v>
      </c>
      <c r="Y48" s="0" t="n">
        <v>0.0110578488298795</v>
      </c>
      <c r="Z48" s="0" t="n">
        <v>0.00860592128564685</v>
      </c>
      <c r="AC48" s="71" t="n">
        <f aca="false">1.013*10^5*50*10^(-6)*(M48*10^(-6))/(8.3145*(273.15+25))/3*12.011*10^6</f>
        <v>1.68968836248221</v>
      </c>
      <c r="AD48" s="71" t="n">
        <f aca="false">1.013*10^5*50*10^(-6)*(N48*10^(-6))/(8.3145*(273.15+25))/3*12.011*10^6</f>
        <v>77.0250612915161</v>
      </c>
      <c r="AE48" s="71" t="n">
        <f aca="false">1.013*10^5*50*10^(-6)*(O48*10^(-6))/(8.3145*(273.15+25))/3*12.011*10^6</f>
        <v>92.2886629349262</v>
      </c>
      <c r="AF48" s="71" t="n">
        <f aca="false">1.013*10^5*50*10^(-6)*(P48*10^(-6))/(8.3145*(273.15+25))/3*12.011*10^6</f>
        <v>108.360332647249</v>
      </c>
      <c r="AG48" s="71" t="n">
        <f aca="false">1.013*10^5*50*10^(-6)*(Q48*10^(-6))/(8.3145*(273.15+25))/3*12.011*10^6</f>
        <v>131.974758603525</v>
      </c>
      <c r="AH48" s="71" t="n">
        <f aca="false">1.013*10^5*50*10^(-6)*(R48*10^(-6))/(8.3145*(273.15+25))/3*12.011*10^6</f>
        <v>157.007146064275</v>
      </c>
      <c r="AK48" s="71" t="n">
        <f aca="false">1.013*10^5*50*10^(-6)*(U48*10^(-6))/(8.3145*(273.15+25))/3*12.011*10^6</f>
        <v>0.000198320230338288</v>
      </c>
      <c r="AL48" s="71" t="n">
        <f aca="false">1.013*10^5*50*10^(-6)*(V48*10^(-6))/(8.3145*(273.15+25))/3*12.011*10^6</f>
        <v>0.000188537380162325</v>
      </c>
      <c r="AM48" s="71" t="n">
        <f aca="false">1.013*10^5*50*10^(-6)*(W48*10^(-6))/(8.3145*(273.15+25))/3*12.011*10^6</f>
        <v>9.21715075085153E-005</v>
      </c>
      <c r="AN48" s="71" t="n">
        <f aca="false">1.013*10^5*50*10^(-6)*(X48*10^(-6))/(8.3145*(273.15+25))/3*12.011*10^6</f>
        <v>6.14128083955252E-005</v>
      </c>
      <c r="AO48" s="71" t="n">
        <f aca="false">1.013*10^5*50*10^(-6)*(Y48*10^(-6))/(8.3145*(273.15+25))/3*12.011*10^6</f>
        <v>9.04559333343912E-005</v>
      </c>
      <c r="AP48" s="71" t="n">
        <f aca="false">1.013*10^5*50*10^(-6)*(Z48*10^(-6))/(8.3145*(273.15+25))/3*12.011*10^6</f>
        <v>7.03985607030561E-005</v>
      </c>
      <c r="AZ48" s="28" t="n">
        <v>45</v>
      </c>
      <c r="BA48" s="0" t="n">
        <f aca="false">C48-B48</f>
        <v>206.557135537633</v>
      </c>
      <c r="BB48" s="0" t="n">
        <f aca="false">('7-24-13 Final'!S63-'7-24-13 Initial'!S63)*60</f>
        <v>142</v>
      </c>
      <c r="BC48" s="0" t="n">
        <f aca="false">BD48/60</f>
        <v>0.0242437952508958</v>
      </c>
      <c r="BD48" s="0" t="n">
        <f aca="false">BA48/BB48</f>
        <v>1.45462771505375</v>
      </c>
      <c r="BE48" s="0" t="n">
        <f aca="false">BD48/3</f>
        <v>0.484875905017917</v>
      </c>
      <c r="BF48" s="65" t="n">
        <f aca="false">D48-B48</f>
        <v>9415.98248425746</v>
      </c>
      <c r="BG48" s="0" t="n">
        <f aca="false">('7-29-13 Final #2'!S63-'7-24-13 Initial'!S63)*60</f>
        <v>6809</v>
      </c>
      <c r="BH48" s="0" t="n">
        <f aca="false">BI48/60</f>
        <v>0.0230478838896007</v>
      </c>
      <c r="BI48" s="0" t="n">
        <f aca="false">BF48/BG48</f>
        <v>1.38287303337604</v>
      </c>
      <c r="BJ48" s="0" t="n">
        <f aca="false">BI48/3</f>
        <v>0.460957677792013</v>
      </c>
      <c r="BK48" s="65" t="n">
        <f aca="false">G48-F48</f>
        <v>1865.90965733984</v>
      </c>
      <c r="BL48" s="0" t="n">
        <f aca="false">60*('8-1-13 Final #1'!S63-'7-30-13 Initial + cap'!S63)</f>
        <v>2760</v>
      </c>
      <c r="BM48" s="0" t="n">
        <f aca="false">BN48/60</f>
        <v>0.0112675703945643</v>
      </c>
      <c r="BN48" s="0" t="n">
        <f aca="false">BK48/BL48</f>
        <v>0.676054223673856</v>
      </c>
      <c r="BO48" s="0" t="n">
        <f aca="false">BN48/3</f>
        <v>0.225351407891285</v>
      </c>
      <c r="BP48" s="65" t="n">
        <f aca="false">H48-F48</f>
        <v>3830.6021608779</v>
      </c>
      <c r="BQ48" s="0" t="n">
        <f aca="false">('8-5-13 final 1'!S63-'7-30-13 Initial + cap'!S63)*60</f>
        <v>8504</v>
      </c>
      <c r="BR48" s="0" t="n">
        <f aca="false">BS48/60</f>
        <v>0.00750745171072025</v>
      </c>
      <c r="BS48" s="0" t="n">
        <f aca="false">BP48/BQ48</f>
        <v>0.450447102643215</v>
      </c>
      <c r="BT48" s="0" t="n">
        <f aca="false">BS48/3</f>
        <v>0.150149034214405</v>
      </c>
      <c r="BU48" s="65" t="n">
        <f aca="false">'8-8-13 Final'!U63-'8-5-13 initial'!U63</f>
        <v>2886.76201552834</v>
      </c>
      <c r="BV48" s="0" t="n">
        <f aca="false">('8-8-13 Final'!S63-'8-5-13 initial'!S63)*60</f>
        <v>4351</v>
      </c>
      <c r="BW48" s="0" t="n">
        <f aca="false">BX48/60</f>
        <v>0.0110578488298795</v>
      </c>
      <c r="BX48" s="0" t="n">
        <f aca="false">BU48/BV48</f>
        <v>0.66347092979277</v>
      </c>
      <c r="BY48" s="0" t="n">
        <f aca="false">BX48/3</f>
        <v>0.22115697659759</v>
      </c>
      <c r="BZ48" s="65" t="n">
        <v>5946.86372680769</v>
      </c>
      <c r="CA48" s="0" t="n">
        <v>11517</v>
      </c>
      <c r="CB48" s="0" t="n">
        <f aca="false">CC48/60</f>
        <v>0.00860592128564685</v>
      </c>
      <c r="CC48" s="0" t="n">
        <v>0.516355277138811</v>
      </c>
      <c r="CD48" s="0" t="n">
        <v>0.172118425712937</v>
      </c>
    </row>
    <row r="49" customFormat="false" ht="15" hidden="false" customHeight="false" outlineLevel="0" collapsed="false">
      <c r="A49" s="28" t="n">
        <v>46</v>
      </c>
      <c r="B49" s="0" t="n">
        <v>1367.61244229674</v>
      </c>
      <c r="C49" s="0" t="n">
        <v>1544.04085585466</v>
      </c>
      <c r="D49" s="0" t="n">
        <v>10530.4266269969</v>
      </c>
      <c r="F49" s="0" t="n">
        <v>810.963715173561</v>
      </c>
      <c r="G49" s="0" t="n">
        <v>2684.70137545823</v>
      </c>
      <c r="H49" s="0" t="n">
        <v>863.542217640842</v>
      </c>
      <c r="I49" s="0" t="n">
        <v>806.176183232775</v>
      </c>
      <c r="J49" s="0" t="n">
        <v>3890.36223900627</v>
      </c>
      <c r="K49" s="0" t="n">
        <v>5638.02382901633</v>
      </c>
      <c r="M49" s="0" t="n">
        <f aca="false">C49-B49</f>
        <v>176.428413557924</v>
      </c>
      <c r="N49" s="0" t="n">
        <f aca="false">D49-B49</f>
        <v>9162.81418470019</v>
      </c>
      <c r="O49" s="0" t="n">
        <f aca="false">(G49-F49)+N49</f>
        <v>11036.5518449849</v>
      </c>
      <c r="P49" s="0" t="n">
        <f aca="false">(H49-F49)+N49</f>
        <v>9215.39268716747</v>
      </c>
      <c r="Q49" s="0" t="n">
        <f aca="false">(J49-I49)+P49</f>
        <v>12299.578742941</v>
      </c>
      <c r="R49" s="0" t="n">
        <f aca="false">(K49-J49)+Q49</f>
        <v>14047.240332951</v>
      </c>
      <c r="U49" s="0" t="n">
        <v>0.0207075602767526</v>
      </c>
      <c r="V49" s="0" t="n">
        <v>0.0224281935298874</v>
      </c>
      <c r="W49" s="0" t="n">
        <v>0.011314840943748</v>
      </c>
      <c r="X49" s="0" t="n">
        <v>0.000103022381196178</v>
      </c>
      <c r="Y49" s="0" t="n">
        <v>0.0118168048113927</v>
      </c>
      <c r="Z49" s="0" t="n">
        <v>0.0069935557183146</v>
      </c>
      <c r="AC49" s="71" t="n">
        <f aca="false">1.013*10^5*50*10^(-6)*(M49*10^(-6))/(8.3145*(273.15+25))/3*12.011*10^6</f>
        <v>1.44322797866119</v>
      </c>
      <c r="AD49" s="71" t="n">
        <f aca="false">1.013*10^5*50*10^(-6)*(N49*10^(-6))/(8.3145*(273.15+25))/3*12.011*10^6</f>
        <v>74.9540821002241</v>
      </c>
      <c r="AE49" s="71" t="n">
        <f aca="false">1.013*10^5*50*10^(-6)*(O49*10^(-6))/(8.3145*(273.15+25))/3*12.011*10^6</f>
        <v>90.2817187402609</v>
      </c>
      <c r="AF49" s="71" t="n">
        <f aca="false">1.013*10^5*50*10^(-6)*(P49*10^(-6))/(8.3145*(273.15+25))/3*12.011*10^6</f>
        <v>75.3841872307221</v>
      </c>
      <c r="AG49" s="71" t="n">
        <f aca="false">1.013*10^5*50*10^(-6)*(Q49*10^(-6))/(8.3145*(273.15+25))/3*12.011*10^6</f>
        <v>100.613590575255</v>
      </c>
      <c r="AH49" s="71" t="n">
        <f aca="false">1.013*10^5*50*10^(-6)*(R49*10^(-6))/(8.3145*(273.15+25))/3*12.011*10^6</f>
        <v>114.909893835421</v>
      </c>
      <c r="AK49" s="71" t="n">
        <f aca="false">1.013*10^5*50*10^(-6)*(U49*10^(-6))/(8.3145*(273.15+25))/3*12.011*10^6</f>
        <v>0.000169392955241931</v>
      </c>
      <c r="AL49" s="71" t="n">
        <f aca="false">1.013*10^5*50*10^(-6)*(V49*10^(-6))/(8.3145*(273.15+25))/3*12.011*10^6</f>
        <v>0.000183468160033838</v>
      </c>
      <c r="AM49" s="71" t="n">
        <f aca="false">1.013*10^5*50*10^(-6)*(W49*10^(-6))/(8.3145*(273.15+25))/3*12.011*10^6</f>
        <v>9.25581922707534E-005</v>
      </c>
      <c r="AN49" s="71" t="n">
        <f aca="false">1.013*10^5*50*10^(-6)*(X49*10^(-6))/(8.3145*(273.15+25))/3*12.011*10^6</f>
        <v>8.42748511830874E-007</v>
      </c>
      <c r="AO49" s="71" t="n">
        <f aca="false">1.013*10^5*50*10^(-6)*(Y49*10^(-6))/(8.3145*(273.15+25))/3*12.011*10^6</f>
        <v>9.66643806303962E-005</v>
      </c>
      <c r="AP49" s="71" t="n">
        <f aca="false">1.013*10^5*50*10^(-6)*(Z49*10^(-6))/(8.3145*(273.15+25))/3*12.011*10^6</f>
        <v>5.72090123095949E-005</v>
      </c>
      <c r="AZ49" s="28" t="n">
        <v>46</v>
      </c>
      <c r="BA49" s="0" t="n">
        <f aca="false">C49-B49</f>
        <v>176.428413557924</v>
      </c>
      <c r="BB49" s="0" t="n">
        <f aca="false">('7-24-13 Final'!S64-'7-24-13 Initial'!S64)*60</f>
        <v>141.999999999994</v>
      </c>
      <c r="BC49" s="0" t="n">
        <f aca="false">BD49/60</f>
        <v>0.0207075602767526</v>
      </c>
      <c r="BD49" s="0" t="n">
        <f aca="false">BA49/BB49</f>
        <v>1.24245361660516</v>
      </c>
      <c r="BE49" s="0" t="n">
        <f aca="false">BD49/3</f>
        <v>0.414151205535052</v>
      </c>
      <c r="BF49" s="65" t="n">
        <f aca="false">D49-B49</f>
        <v>9162.81418470019</v>
      </c>
      <c r="BG49" s="0" t="n">
        <f aca="false">('7-29-13 Final #2'!S64-'7-24-13 Initial'!S64)*60</f>
        <v>6809</v>
      </c>
      <c r="BH49" s="0" t="n">
        <f aca="false">BI49/60</f>
        <v>0.0224281935298874</v>
      </c>
      <c r="BI49" s="0" t="n">
        <f aca="false">BF49/BG49</f>
        <v>1.34569161179324</v>
      </c>
      <c r="BJ49" s="0" t="n">
        <f aca="false">BI49/3</f>
        <v>0.448563870597748</v>
      </c>
      <c r="BK49" s="65" t="n">
        <f aca="false">G49-F49</f>
        <v>1873.73766028467</v>
      </c>
      <c r="BL49" s="0" t="n">
        <f aca="false">60*('8-1-13 Final #1'!S64-'7-30-13 Initial + cap'!S64)</f>
        <v>2760</v>
      </c>
      <c r="BM49" s="0" t="n">
        <f aca="false">BN49/60</f>
        <v>0.011314840943748</v>
      </c>
      <c r="BN49" s="0" t="n">
        <f aca="false">BK49/BL49</f>
        <v>0.678890456624882</v>
      </c>
      <c r="BO49" s="0" t="n">
        <f aca="false">BN49/3</f>
        <v>0.226296818874961</v>
      </c>
      <c r="BP49" s="65" t="n">
        <f aca="false">H49-F49</f>
        <v>52.5785024672814</v>
      </c>
      <c r="BQ49" s="0" t="n">
        <f aca="false">('8-5-13 final 1'!S64-'7-30-13 Initial + cap'!S64)*60</f>
        <v>8506</v>
      </c>
      <c r="BR49" s="0" t="n">
        <f aca="false">BS49/60</f>
        <v>0.000103022381196178</v>
      </c>
      <c r="BS49" s="0" t="n">
        <f aca="false">BP49/BQ49</f>
        <v>0.00618134287177068</v>
      </c>
      <c r="BT49" s="0" t="n">
        <f aca="false">BS49/3</f>
        <v>0.00206044762392356</v>
      </c>
      <c r="BU49" s="65" t="n">
        <f aca="false">'8-8-13 Final'!U64-'8-5-13 initial'!U64</f>
        <v>3084.1860557735</v>
      </c>
      <c r="BV49" s="0" t="n">
        <f aca="false">('8-8-13 Final'!S64-'8-5-13 initial'!S64)*60</f>
        <v>4350</v>
      </c>
      <c r="BW49" s="0" t="n">
        <f aca="false">BX49/60</f>
        <v>0.0118168048113927</v>
      </c>
      <c r="BX49" s="0" t="n">
        <f aca="false">BU49/BV49</f>
        <v>0.709008288683563</v>
      </c>
      <c r="BY49" s="0" t="n">
        <f aca="false">BX49/3</f>
        <v>0.236336096227854</v>
      </c>
      <c r="BZ49" s="65" t="n">
        <v>4831.84764578356</v>
      </c>
      <c r="CA49" s="0" t="n">
        <v>11515</v>
      </c>
      <c r="CB49" s="0" t="n">
        <f aca="false">CC49/60</f>
        <v>0.0069935557183146</v>
      </c>
      <c r="CC49" s="0" t="n">
        <v>0.419613343098876</v>
      </c>
      <c r="CD49" s="0" t="n">
        <v>0.139871114366292</v>
      </c>
    </row>
    <row r="50" customFormat="false" ht="15" hidden="false" customHeight="false" outlineLevel="0" collapsed="false">
      <c r="A50" s="0" t="n">
        <v>47</v>
      </c>
      <c r="B50" s="0" t="n">
        <v>1610.24701461607</v>
      </c>
      <c r="C50" s="0" t="n">
        <v>1829.20451375758</v>
      </c>
      <c r="D50" s="0" t="n">
        <v>10540.4537998864</v>
      </c>
      <c r="F50" s="0" t="n">
        <v>907.973883527356</v>
      </c>
      <c r="G50" s="0" t="n">
        <v>3680.18055206312</v>
      </c>
      <c r="H50" s="0" t="n">
        <v>5713.60794043866</v>
      </c>
      <c r="I50" s="0" t="n">
        <v>1387.86695573668</v>
      </c>
      <c r="J50" s="0" t="n">
        <v>4699.96009177167</v>
      </c>
      <c r="K50" s="0" t="n">
        <v>7119.43476248284</v>
      </c>
      <c r="M50" s="0" t="n">
        <f aca="false">C50-B50</f>
        <v>218.957499141516</v>
      </c>
      <c r="N50" s="0" t="n">
        <f aca="false">D50-B50</f>
        <v>8930.2067852703</v>
      </c>
      <c r="O50" s="0" t="n">
        <f aca="false">(G50-F50)+N50</f>
        <v>11702.4134538061</v>
      </c>
      <c r="P50" s="0" t="n">
        <f aca="false">(H50-F50)+N50</f>
        <v>13735.8408421816</v>
      </c>
      <c r="Q50" s="0" t="n">
        <f aca="false">(J50-I50)+P50</f>
        <v>17047.9339782166</v>
      </c>
      <c r="R50" s="0" t="n">
        <f aca="false">(K50-J50)+Q50</f>
        <v>19467.4086489278</v>
      </c>
      <c r="U50" s="0" t="n">
        <v>0.0256992369884408</v>
      </c>
      <c r="V50" s="0" t="n">
        <v>0.0218588309229703</v>
      </c>
      <c r="W50" s="0" t="n">
        <v>0.0167403784331869</v>
      </c>
      <c r="X50" s="0" t="n">
        <v>0.00941505829887407</v>
      </c>
      <c r="Y50" s="0" t="n">
        <v>0.0126958491875</v>
      </c>
      <c r="Z50" s="0" t="n">
        <v>0.00825351046418144</v>
      </c>
      <c r="AC50" s="71" t="n">
        <f aca="false">1.013*10^5*50*10^(-6)*(M50*10^(-6))/(8.3145*(273.15+25))/3*12.011*10^6</f>
        <v>1.79112639810124</v>
      </c>
      <c r="AD50" s="71" t="n">
        <f aca="false">1.013*10^5*50*10^(-6)*(N50*10^(-6))/(8.3145*(273.15+25))/3*12.011*10^6</f>
        <v>73.0512961479454</v>
      </c>
      <c r="AE50" s="71" t="n">
        <f aca="false">1.013*10^5*50*10^(-6)*(O50*10^(-6))/(8.3145*(273.15+25))/3*12.011*10^6</f>
        <v>95.7286310849756</v>
      </c>
      <c r="AF50" s="71" t="n">
        <f aca="false">1.013*10^5*50*10^(-6)*(P50*10^(-6))/(8.3145*(273.15+25))/3*12.011*10^6</f>
        <v>112.362569124191</v>
      </c>
      <c r="AG50" s="71" t="n">
        <f aca="false">1.013*10^5*50*10^(-6)*(Q50*10^(-6))/(8.3145*(273.15+25))/3*12.011*10^6</f>
        <v>139.456308649814</v>
      </c>
      <c r="AH50" s="71" t="n">
        <f aca="false">1.013*10^5*50*10^(-6)*(R50*10^(-6))/(8.3145*(273.15+25))/3*12.011*10^6</f>
        <v>159.248208763942</v>
      </c>
      <c r="AK50" s="71" t="n">
        <f aca="false">1.013*10^5*50*10^(-6)*(U50*10^(-6))/(8.3145*(273.15+25))/3*12.011*10^6</f>
        <v>0.000210226103063525</v>
      </c>
      <c r="AL50" s="71" t="n">
        <f aca="false">1.013*10^5*50*10^(-6)*(V50*10^(-6))/(8.3145*(273.15+25))/3*12.011*10^6</f>
        <v>0.000178810633347886</v>
      </c>
      <c r="AM50" s="71" t="n">
        <f aca="false">1.013*10^5*50*10^(-6)*(W50*10^(-6))/(8.3145*(273.15+25))/3*12.011*10^6</f>
        <v>0.000136940428363709</v>
      </c>
      <c r="AN50" s="71" t="n">
        <f aca="false">1.013*10^5*50*10^(-6)*(X50*10^(-6))/(8.3145*(273.15+25))/3*12.011*10^6</f>
        <v>7.70175012269218E-005</v>
      </c>
      <c r="AO50" s="71" t="n">
        <f aca="false">1.013*10^5*50*10^(-6)*(Y50*10^(-6))/(8.3145*(273.15+25))/3*12.011*10^6</f>
        <v>0.000103855180640998</v>
      </c>
      <c r="AP50" s="71" t="n">
        <f aca="false">1.013*10^5*50*10^(-6)*(Z50*10^(-6))/(8.3145*(273.15+25))/3*12.011*10^6</f>
        <v>6.75157531820619E-005</v>
      </c>
      <c r="AZ50" s="0" t="n">
        <v>47</v>
      </c>
      <c r="BA50" s="0" t="n">
        <f aca="false">C50-B50</f>
        <v>218.957499141516</v>
      </c>
      <c r="BB50" s="0" t="n">
        <f aca="false">('7-24-13 Final'!S65-'7-24-13 Initial'!S65)*60</f>
        <v>142</v>
      </c>
      <c r="BC50" s="0" t="n">
        <f aca="false">BD50/60</f>
        <v>0.0256992369884408</v>
      </c>
      <c r="BD50" s="0" t="n">
        <f aca="false">BA50/BB50</f>
        <v>1.54195421930645</v>
      </c>
      <c r="BE50" s="0" t="n">
        <f aca="false">BD50/3</f>
        <v>0.513984739768816</v>
      </c>
      <c r="BF50" s="65" t="n">
        <f aca="false">D50-B50</f>
        <v>8930.2067852703</v>
      </c>
      <c r="BG50" s="0" t="n">
        <f aca="false">('7-29-13 Final #2'!S65-'7-24-13 Initial'!S65)*60</f>
        <v>6809</v>
      </c>
      <c r="BH50" s="0" t="n">
        <f aca="false">BI50/60</f>
        <v>0.0218588309229703</v>
      </c>
      <c r="BI50" s="0" t="n">
        <f aca="false">BF50/BG50</f>
        <v>1.31152985537822</v>
      </c>
      <c r="BJ50" s="0" t="n">
        <f aca="false">BI50/3</f>
        <v>0.437176618459407</v>
      </c>
      <c r="BK50" s="65" t="n">
        <f aca="false">G50-F50</f>
        <v>2772.20666853576</v>
      </c>
      <c r="BL50" s="0" t="n">
        <f aca="false">60*('8-1-13 Final #1'!S65-'7-30-13 Initial + cap'!S65)</f>
        <v>2760</v>
      </c>
      <c r="BM50" s="0" t="n">
        <f aca="false">BN50/60</f>
        <v>0.0167403784331869</v>
      </c>
      <c r="BN50" s="0" t="n">
        <f aca="false">BK50/BL50</f>
        <v>1.00442270599122</v>
      </c>
      <c r="BO50" s="0" t="n">
        <f aca="false">BN50/3</f>
        <v>0.334807568663739</v>
      </c>
      <c r="BP50" s="65" t="n">
        <f aca="false">H50-F50</f>
        <v>4805.63405691131</v>
      </c>
      <c r="BQ50" s="0" t="n">
        <f aca="false">('8-5-13 final 1'!S65-'7-30-13 Initial + cap'!S65)*60</f>
        <v>8507.00000000001</v>
      </c>
      <c r="BR50" s="0" t="n">
        <f aca="false">BS50/60</f>
        <v>0.00941505829887407</v>
      </c>
      <c r="BS50" s="0" t="n">
        <f aca="false">BP50/BQ50</f>
        <v>0.564903497932444</v>
      </c>
      <c r="BT50" s="0" t="n">
        <f aca="false">BS50/3</f>
        <v>0.188301165977481</v>
      </c>
      <c r="BU50" s="65" t="n">
        <f aca="false">'8-8-13 Final'!U65-'8-5-13 initial'!U65</f>
        <v>3312.09313603499</v>
      </c>
      <c r="BV50" s="0" t="n">
        <f aca="false">('8-8-13 Final'!S65-'8-5-13 initial'!S65)*60</f>
        <v>4347.99999999999</v>
      </c>
      <c r="BW50" s="0" t="n">
        <f aca="false">BX50/60</f>
        <v>0.0126958491875</v>
      </c>
      <c r="BX50" s="0" t="n">
        <f aca="false">BU50/BV50</f>
        <v>0.761750951249998</v>
      </c>
      <c r="BY50" s="0" t="n">
        <f aca="false">BX50/3</f>
        <v>0.253916983749999</v>
      </c>
      <c r="BZ50" s="65" t="n">
        <v>5731.56780674616</v>
      </c>
      <c r="CA50" s="0" t="n">
        <v>11574</v>
      </c>
      <c r="CB50" s="0" t="n">
        <f aca="false">CC50/60</f>
        <v>0.00825351046418144</v>
      </c>
      <c r="CC50" s="0" t="n">
        <v>0.495210627850886</v>
      </c>
      <c r="CD50" s="0" t="n">
        <v>0.165070209283629</v>
      </c>
    </row>
    <row r="51" customFormat="false" ht="15" hidden="false" customHeight="false" outlineLevel="0" collapsed="false">
      <c r="A51" s="28" t="n">
        <v>48</v>
      </c>
      <c r="B51" s="0" t="n">
        <v>1633.64266880629</v>
      </c>
      <c r="C51" s="0" t="n">
        <v>1809.9011356153</v>
      </c>
      <c r="D51" s="0" t="n">
        <v>3605.47308034716</v>
      </c>
      <c r="F51" s="0" t="n">
        <v>912.195467716031</v>
      </c>
      <c r="G51" s="0" t="n">
        <v>2178.80933497997</v>
      </c>
      <c r="H51" s="0" t="n">
        <v>3088.69748062227</v>
      </c>
      <c r="I51" s="0" t="n">
        <v>967.647188109079</v>
      </c>
      <c r="J51" s="0" t="n">
        <v>2656.30255729642</v>
      </c>
      <c r="K51" s="0" t="n">
        <v>3513.27720301426</v>
      </c>
      <c r="M51" s="0" t="n">
        <f aca="false">C51-B51</f>
        <v>176.258466809013</v>
      </c>
      <c r="N51" s="0" t="n">
        <f aca="false">D51-B51</f>
        <v>1971.83041154087</v>
      </c>
      <c r="O51" s="0" t="n">
        <f aca="false">(G51-F51)+N51</f>
        <v>3238.44427880481</v>
      </c>
      <c r="P51" s="0" t="n">
        <f aca="false">(H51-F51)+N51</f>
        <v>4148.33242444712</v>
      </c>
      <c r="Q51" s="0" t="n">
        <f aca="false">(J51-I51)+P51</f>
        <v>5836.98779363445</v>
      </c>
      <c r="R51" s="0" t="n">
        <f aca="false">(K51-J51)+Q51</f>
        <v>6693.9624393523</v>
      </c>
      <c r="U51" s="0" t="n">
        <v>0.0206876134752362</v>
      </c>
      <c r="V51" s="0" t="n">
        <v>0.00482652962143456</v>
      </c>
      <c r="W51" s="0" t="n">
        <v>0.0076486344641542</v>
      </c>
      <c r="X51" s="0" t="n">
        <v>0.00426313709583233</v>
      </c>
      <c r="Y51" s="0" t="n">
        <v>0.00647440905293818</v>
      </c>
      <c r="Z51" s="0" t="n">
        <v>0.00368515303700915</v>
      </c>
      <c r="AC51" s="71" t="n">
        <f aca="false">1.013*10^5*50*10^(-6)*(M51*10^(-6))/(8.3145*(273.15+25))/3*12.011*10^6</f>
        <v>1.4418377722995</v>
      </c>
      <c r="AD51" s="71" t="n">
        <f aca="false">1.013*10^5*50*10^(-6)*(N51*10^(-6))/(8.3145*(273.15+25))/3*12.011*10^6</f>
        <v>16.1300595619564</v>
      </c>
      <c r="AE51" s="71" t="n">
        <f aca="false">1.013*10^5*50*10^(-6)*(O51*10^(-6))/(8.3145*(273.15+25))/3*12.011*10^6</f>
        <v>26.491273691422</v>
      </c>
      <c r="AF51" s="71" t="n">
        <f aca="false">1.013*10^5*50*10^(-6)*(P51*10^(-6))/(8.3145*(273.15+25))/3*12.011*10^6</f>
        <v>33.9343833513748</v>
      </c>
      <c r="AG51" s="71" t="n">
        <f aca="false">1.013*10^5*50*10^(-6)*(Q51*10^(-6))/(8.3145*(273.15+25))/3*12.011*10^6</f>
        <v>47.7480011580523</v>
      </c>
      <c r="AH51" s="71" t="n">
        <f aca="false">1.013*10^5*50*10^(-6)*(R51*10^(-6))/(8.3145*(273.15+25))/3*12.011*10^6</f>
        <v>54.7582653256048</v>
      </c>
      <c r="AK51" s="71" t="n">
        <f aca="false">1.013*10^5*50*10^(-6)*(U51*10^(-6))/(8.3145*(273.15+25))/3*12.011*10^6</f>
        <v>0.000169229785481161</v>
      </c>
      <c r="AL51" s="71" t="n">
        <f aca="false">1.013*10^5*50*10^(-6)*(V51*10^(-6))/(8.3145*(273.15+25))/3*12.011*10^6</f>
        <v>3.94822038526373E-005</v>
      </c>
      <c r="AM51" s="71" t="n">
        <f aca="false">1.013*10^5*50*10^(-6)*(W51*10^(-6))/(8.3145*(273.15+25))/3*12.011*10^6</f>
        <v>6.25677181731014E-005</v>
      </c>
      <c r="AN51" s="71" t="n">
        <f aca="false">1.013*10^5*50*10^(-6)*(X51*10^(-6))/(8.3145*(273.15+25))/3*12.011*10^6</f>
        <v>3.48735139057044E-005</v>
      </c>
      <c r="AO51" s="71" t="n">
        <f aca="false">1.013*10^5*50*10^(-6)*(Y51*10^(-6))/(8.3145*(273.15+25))/3*12.011*10^6</f>
        <v>5.29622644225041E-005</v>
      </c>
      <c r="AP51" s="71" t="n">
        <f aca="false">1.013*10^5*50*10^(-6)*(Z51*10^(-6))/(8.3145*(273.15+25))/3*12.011*10^6</f>
        <v>3.01454616147399E-005</v>
      </c>
      <c r="AZ51" s="28" t="n">
        <v>48</v>
      </c>
      <c r="BA51" s="0" t="n">
        <f aca="false">C51-B51</f>
        <v>176.258466809013</v>
      </c>
      <c r="BB51" s="0" t="n">
        <f aca="false">('7-24-13 Final'!S66-'7-24-13 Initial'!S66)*60</f>
        <v>142</v>
      </c>
      <c r="BC51" s="0" t="n">
        <f aca="false">BD51/60</f>
        <v>0.0206876134752362</v>
      </c>
      <c r="BD51" s="0" t="n">
        <f aca="false">BA51/BB51</f>
        <v>1.24125680851417</v>
      </c>
      <c r="BE51" s="0" t="n">
        <f aca="false">BD51/3</f>
        <v>0.413752269504724</v>
      </c>
      <c r="BF51" s="65" t="n">
        <f aca="false">D51-B51</f>
        <v>1971.83041154087</v>
      </c>
      <c r="BG51" s="0" t="n">
        <f aca="false">('7-29-13 Final #2'!S66-'7-24-13 Initial'!S66)*60</f>
        <v>6809</v>
      </c>
      <c r="BH51" s="0" t="n">
        <f aca="false">BI51/60</f>
        <v>0.00482652962143456</v>
      </c>
      <c r="BI51" s="0" t="n">
        <f aca="false">BF51/BG51</f>
        <v>0.289591777286073</v>
      </c>
      <c r="BJ51" s="0" t="n">
        <f aca="false">BI51/3</f>
        <v>0.0965305924286911</v>
      </c>
      <c r="BK51" s="65" t="n">
        <f aca="false">G51-F51</f>
        <v>1266.61386726394</v>
      </c>
      <c r="BL51" s="0" t="n">
        <f aca="false">60*('8-1-13 Final #1'!S66-'7-30-13 Initial + cap'!S66)</f>
        <v>2760</v>
      </c>
      <c r="BM51" s="0" t="n">
        <f aca="false">BN51/60</f>
        <v>0.0076486344641542</v>
      </c>
      <c r="BN51" s="0" t="n">
        <f aca="false">BK51/BL51</f>
        <v>0.458918067849252</v>
      </c>
      <c r="BO51" s="0" t="n">
        <f aca="false">BN51/3</f>
        <v>0.152972689283084</v>
      </c>
      <c r="BP51" s="65" t="n">
        <f aca="false">H51-F51</f>
        <v>2176.50201290624</v>
      </c>
      <c r="BQ51" s="0" t="n">
        <f aca="false">('8-5-13 final 1'!S66-'7-30-13 Initial + cap'!S66)*60</f>
        <v>8509</v>
      </c>
      <c r="BR51" s="0" t="n">
        <f aca="false">BS51/60</f>
        <v>0.00426313709583233</v>
      </c>
      <c r="BS51" s="0" t="n">
        <f aca="false">BP51/BQ51</f>
        <v>0.25578822574994</v>
      </c>
      <c r="BT51" s="0" t="n">
        <f aca="false">BS51/3</f>
        <v>0.0852627419166467</v>
      </c>
      <c r="BU51" s="65" t="n">
        <f aca="false">'8-8-13 Final'!U66-'8-5-13 initial'!U66</f>
        <v>1688.65536918734</v>
      </c>
      <c r="BV51" s="0" t="n">
        <f aca="false">('8-8-13 Final'!S66-'8-5-13 initial'!S66)*60</f>
        <v>4347</v>
      </c>
      <c r="BW51" s="0" t="n">
        <f aca="false">BX51/60</f>
        <v>0.00647440905293818</v>
      </c>
      <c r="BX51" s="0" t="n">
        <f aca="false">BU51/BV51</f>
        <v>0.388464543176291</v>
      </c>
      <c r="BY51" s="0" t="n">
        <f aca="false">BX51/3</f>
        <v>0.129488181058764</v>
      </c>
      <c r="BZ51" s="65" t="n">
        <v>2545.63001490518</v>
      </c>
      <c r="CA51" s="0" t="n">
        <v>11513</v>
      </c>
      <c r="CB51" s="0" t="n">
        <f aca="false">CC51/60</f>
        <v>0.00368515303700915</v>
      </c>
      <c r="CC51" s="0" t="n">
        <v>0.221109182220549</v>
      </c>
      <c r="CD51" s="0" t="n">
        <v>0.073703060740183</v>
      </c>
    </row>
    <row r="52" customFormat="false" ht="15" hidden="false" customHeight="false" outlineLevel="0" collapsed="false">
      <c r="A52" s="28" t="n">
        <v>49</v>
      </c>
      <c r="B52" s="0" t="n">
        <v>2031.50782618484</v>
      </c>
      <c r="C52" s="0" t="n">
        <v>2660.03207006246</v>
      </c>
      <c r="D52" s="0" t="n">
        <v>6171.34322945144</v>
      </c>
      <c r="F52" s="0" t="n">
        <v>810.346652985349</v>
      </c>
      <c r="G52" s="0" t="n">
        <v>1511.29304106176</v>
      </c>
      <c r="H52" s="0" t="n">
        <v>2319.47405873935</v>
      </c>
      <c r="I52" s="0" t="n">
        <v>1035.84695930155</v>
      </c>
      <c r="J52" s="0" t="n">
        <v>2125.55436909423</v>
      </c>
      <c r="K52" s="0" t="n">
        <v>2168.43950955056</v>
      </c>
      <c r="M52" s="0" t="n">
        <f aca="false">C52-B52</f>
        <v>628.524243877618</v>
      </c>
      <c r="N52" s="0" t="n">
        <f aca="false">D52-B52</f>
        <v>4139.8354032666</v>
      </c>
      <c r="O52" s="0" t="n">
        <f aca="false">(G52-F52)+N52</f>
        <v>4840.78179134302</v>
      </c>
      <c r="P52" s="0" t="n">
        <f aca="false">(H52-F52)+N52</f>
        <v>5648.9628090206</v>
      </c>
      <c r="Q52" s="0" t="n">
        <f aca="false">(J52-I52)+P52</f>
        <v>6738.67021881328</v>
      </c>
      <c r="R52" s="0" t="n">
        <f aca="false">(K52-J52)+Q52</f>
        <v>6781.55535926961</v>
      </c>
      <c r="U52" s="0" t="n">
        <v>0.0737704511593445</v>
      </c>
      <c r="V52" s="0" t="n">
        <v>0.0101332437540182</v>
      </c>
      <c r="W52" s="0" t="n">
        <v>0.00423276804393971</v>
      </c>
      <c r="X52" s="0" t="n">
        <v>0.00295559617264788</v>
      </c>
      <c r="Y52" s="0" t="n">
        <v>0.0041789669036381</v>
      </c>
      <c r="Z52" s="0" t="n">
        <v>0.00163972745866488</v>
      </c>
      <c r="AC52" s="71" t="n">
        <f aca="false">1.013*10^5*50*10^(-6)*(M52*10^(-6))/(8.3145*(273.15+25))/3*12.011*10^6</f>
        <v>5.14148348181587</v>
      </c>
      <c r="AD52" s="71" t="n">
        <f aca="false">1.013*10^5*50*10^(-6)*(N52*10^(-6))/(8.3145*(273.15+25))/3*12.011*10^6</f>
        <v>33.8648756204164</v>
      </c>
      <c r="AE52" s="71" t="n">
        <f aca="false">1.013*10^5*50*10^(-6)*(O52*10^(-6))/(8.3145*(273.15+25))/3*12.011*10^6</f>
        <v>39.5987901209923</v>
      </c>
      <c r="AF52" s="71" t="n">
        <f aca="false">1.013*10^5*50*10^(-6)*(P52*10^(-6))/(8.3145*(273.15+25))/3*12.011*10^6</f>
        <v>46.2099103652506</v>
      </c>
      <c r="AG52" s="71" t="n">
        <f aca="false">1.013*10^5*50*10^(-6)*(Q52*10^(-6))/(8.3145*(273.15+25))/3*12.011*10^6</f>
        <v>55.1239859988268</v>
      </c>
      <c r="AH52" s="71" t="n">
        <f aca="false">1.013*10^5*50*10^(-6)*(R52*10^(-6))/(8.3145*(273.15+25))/3*12.011*10^6</f>
        <v>55.4747970350269</v>
      </c>
      <c r="AK52" s="71" t="n">
        <f aca="false">1.013*10^5*50*10^(-6)*(U52*10^(-6))/(8.3145*(273.15+25))/3*12.011*10^6</f>
        <v>0.000603460502560546</v>
      </c>
      <c r="AL52" s="71" t="n">
        <f aca="false">1.013*10^5*50*10^(-6)*(V52*10^(-6))/(8.3145*(273.15+25))/3*12.011*10^6</f>
        <v>8.28924355520056E-005</v>
      </c>
      <c r="AM52" s="71" t="n">
        <f aca="false">1.013*10^5*50*10^(-6)*(W52*10^(-6))/(8.3145*(273.15+25))/3*12.011*10^6</f>
        <v>3.46250875638643E-005</v>
      </c>
      <c r="AN52" s="71" t="n">
        <f aca="false">1.013*10^5*50*10^(-6)*(X52*10^(-6))/(8.3145*(273.15+25))/3*12.011*10^6</f>
        <v>2.41775063549437E-005</v>
      </c>
      <c r="AO52" s="71" t="n">
        <f aca="false">1.013*10^5*50*10^(-6)*(Y52*10^(-6))/(8.3145*(273.15+25))/3*12.011*10^6</f>
        <v>3.41849809540428E-005</v>
      </c>
      <c r="AP52" s="71" t="n">
        <f aca="false">1.013*10^5*50*10^(-6)*(Z52*10^(-6))/(8.3145*(273.15+25))/3*12.011*10^6</f>
        <v>1.34133754195279E-005</v>
      </c>
      <c r="AZ52" s="28" t="n">
        <v>49</v>
      </c>
      <c r="BA52" s="0" t="n">
        <f aca="false">C52-B52</f>
        <v>628.524243877618</v>
      </c>
      <c r="BB52" s="0" t="n">
        <f aca="false">('7-24-13 Final'!S67-'7-24-13 Initial'!S67)*60</f>
        <v>142</v>
      </c>
      <c r="BC52" s="0" t="n">
        <f aca="false">BD52/60</f>
        <v>0.0737704511593445</v>
      </c>
      <c r="BD52" s="0" t="n">
        <f aca="false">BA52/BB52</f>
        <v>4.42622706956067</v>
      </c>
      <c r="BE52" s="0" t="n">
        <f aca="false">BD52/3</f>
        <v>1.47540902318689</v>
      </c>
      <c r="BF52" s="65" t="n">
        <f aca="false">D52-B52</f>
        <v>4139.8354032666</v>
      </c>
      <c r="BG52" s="0" t="n">
        <f aca="false">('7-29-13 Final #2'!S67-'7-24-13 Initial'!S67)*60</f>
        <v>6809</v>
      </c>
      <c r="BH52" s="0" t="n">
        <f aca="false">BI52/60</f>
        <v>0.0101332437540182</v>
      </c>
      <c r="BI52" s="0" t="n">
        <f aca="false">BF52/BG52</f>
        <v>0.607994625241093</v>
      </c>
      <c r="BJ52" s="0" t="n">
        <f aca="false">BI52/3</f>
        <v>0.202664875080364</v>
      </c>
      <c r="BK52" s="65" t="n">
        <f aca="false">G52-F52</f>
        <v>700.946388076416</v>
      </c>
      <c r="BL52" s="0" t="n">
        <f aca="false">60*('8-1-13 Final #1'!S67-'7-30-13 Initial + cap'!S67)</f>
        <v>2760</v>
      </c>
      <c r="BM52" s="0" t="n">
        <f aca="false">BN52/60</f>
        <v>0.00423276804393971</v>
      </c>
      <c r="BN52" s="0" t="n">
        <f aca="false">BK52/BL52</f>
        <v>0.253966082636383</v>
      </c>
      <c r="BO52" s="0" t="n">
        <f aca="false">BN52/3</f>
        <v>0.0846553608787942</v>
      </c>
      <c r="BP52" s="65" t="n">
        <f aca="false">H52-F52</f>
        <v>1509.12740575401</v>
      </c>
      <c r="BQ52" s="0" t="n">
        <f aca="false">('8-5-13 final 1'!S67-'7-30-13 Initial + cap'!S67)*60</f>
        <v>8510</v>
      </c>
      <c r="BR52" s="0" t="n">
        <f aca="false">BS52/60</f>
        <v>0.00295559617264787</v>
      </c>
      <c r="BS52" s="0" t="n">
        <f aca="false">BP52/BQ52</f>
        <v>0.177335770358873</v>
      </c>
      <c r="BT52" s="0" t="n">
        <f aca="false">BS52/3</f>
        <v>0.0591119234529575</v>
      </c>
      <c r="BU52" s="65" t="n">
        <f aca="false">'8-8-13 Final'!U67-'8-5-13 initial'!U67</f>
        <v>1089.70740979267</v>
      </c>
      <c r="BV52" s="0" t="n">
        <f aca="false">('8-8-13 Final'!S67-'8-5-13 initial'!S67)*60</f>
        <v>4346</v>
      </c>
      <c r="BW52" s="0" t="n">
        <f aca="false">BX52/60</f>
        <v>0.0041789669036381</v>
      </c>
      <c r="BX52" s="0" t="n">
        <f aca="false">BU52/BV52</f>
        <v>0.250738014218286</v>
      </c>
      <c r="BY52" s="0" t="n">
        <f aca="false">BX52/3</f>
        <v>0.083579338072762</v>
      </c>
      <c r="BZ52" s="65" t="n">
        <v>1132.592550249</v>
      </c>
      <c r="CA52" s="0" t="n">
        <v>11512</v>
      </c>
      <c r="CB52" s="0" t="n">
        <f aca="false">CC52/60</f>
        <v>0.00163972745866488</v>
      </c>
      <c r="CC52" s="0" t="n">
        <v>0.0983836475198927</v>
      </c>
      <c r="CD52" s="0" t="n">
        <v>0.0327945491732976</v>
      </c>
    </row>
    <row r="53" customFormat="false" ht="15" hidden="false" customHeight="false" outlineLevel="0" collapsed="false">
      <c r="A53" s="0" t="n">
        <v>50</v>
      </c>
      <c r="B53" s="0" t="n">
        <v>1155.55804369191</v>
      </c>
      <c r="C53" s="0" t="n">
        <v>1196.15171224768</v>
      </c>
      <c r="D53" s="0" t="n">
        <v>2949.74588662813</v>
      </c>
      <c r="F53" s="0" t="n">
        <v>818.206067723594</v>
      </c>
      <c r="G53" s="0" t="n">
        <v>1950.79746735252</v>
      </c>
      <c r="H53" s="0" t="n">
        <v>2889.53086395876</v>
      </c>
      <c r="I53" s="0" t="n">
        <v>732.217174002362</v>
      </c>
      <c r="J53" s="0" t="n">
        <v>2876.95451425993</v>
      </c>
      <c r="K53" s="0" t="n">
        <v>3667.75967367666</v>
      </c>
      <c r="M53" s="0" t="n">
        <f aca="false">C53-B53</f>
        <v>40.5936685557742</v>
      </c>
      <c r="N53" s="0" t="n">
        <f aca="false">D53-B53</f>
        <v>1794.18784293622</v>
      </c>
      <c r="O53" s="0" t="n">
        <f aca="false">(G53-F53)+N53</f>
        <v>2926.77924256514</v>
      </c>
      <c r="P53" s="0" t="n">
        <f aca="false">(H53-F53)+N53</f>
        <v>3865.51263917139</v>
      </c>
      <c r="Q53" s="0" t="n">
        <f aca="false">(J53-I53)+P53</f>
        <v>6010.24997942895</v>
      </c>
      <c r="R53" s="0" t="n">
        <f aca="false">(K53-J53)+Q53</f>
        <v>6801.05513884568</v>
      </c>
      <c r="U53" s="0" t="n">
        <v>0.00479830597585979</v>
      </c>
      <c r="V53" s="0" t="n">
        <v>0.00439170666993738</v>
      </c>
      <c r="W53" s="0" t="n">
        <v>0.0068393200460684</v>
      </c>
      <c r="X53" s="0" t="n">
        <v>0.00405617200531698</v>
      </c>
      <c r="Y53" s="0" t="n">
        <v>0.00822684058403361</v>
      </c>
      <c r="Z53" s="0" t="n">
        <v>0.00424997466364706</v>
      </c>
      <c r="AC53" s="71" t="n">
        <f aca="false">1.013*10^5*50*10^(-6)*(M53*10^(-6))/(8.3145*(273.15+25))/3*12.011*10^6</f>
        <v>0.332066230346495</v>
      </c>
      <c r="AD53" s="71" t="n">
        <f aca="false">1.013*10^5*50*10^(-6)*(N53*10^(-6))/(8.3145*(273.15+25))/3*12.011*10^6</f>
        <v>14.6768994952685</v>
      </c>
      <c r="AE53" s="71" t="n">
        <f aca="false">1.013*10^5*50*10^(-6)*(O53*10^(-6))/(8.3145*(273.15+25))/3*12.011*10^6</f>
        <v>23.9417767526885</v>
      </c>
      <c r="AF53" s="71" t="n">
        <f aca="false">1.013*10^5*50*10^(-6)*(P53*10^(-6))/(8.3145*(273.15+25))/3*12.011*10^6</f>
        <v>31.6208476866964</v>
      </c>
      <c r="AG53" s="71" t="n">
        <f aca="false">1.013*10^5*50*10^(-6)*(Q53*10^(-6))/(8.3145*(273.15+25))/3*12.011*10^6</f>
        <v>49.1653286119463</v>
      </c>
      <c r="AH53" s="71" t="n">
        <f aca="false">1.013*10^5*50*10^(-6)*(R53*10^(-6))/(8.3145*(273.15+25))/3*12.011*10^6</f>
        <v>55.6343100459665</v>
      </c>
      <c r="AK53" s="71" t="n">
        <f aca="false">1.013*10^5*50*10^(-6)*(U53*10^(-6))/(8.3145*(273.15+25))/3*12.011*10^6</f>
        <v>3.92513274641243E-005</v>
      </c>
      <c r="AL53" s="71" t="n">
        <f aca="false">1.013*10^5*50*10^(-6)*(V53*10^(-6))/(8.3145*(273.15+25))/3*12.011*10^6</f>
        <v>3.5925244762492E-005</v>
      </c>
      <c r="AM53" s="71" t="n">
        <f aca="false">1.013*10^5*50*10^(-6)*(W53*10^(-6))/(8.3145*(273.15+25))/3*12.011*10^6</f>
        <v>5.59473264336957E-005</v>
      </c>
      <c r="AN53" s="71" t="n">
        <f aca="false">1.013*10^5*50*10^(-6)*(X53*10^(-6))/(8.3145*(273.15+25))/3*12.011*10^6</f>
        <v>3.31804883707906E-005</v>
      </c>
      <c r="AO53" s="71" t="n">
        <f aca="false">1.013*10^5*50*10^(-6)*(Y53*10^(-6))/(8.3145*(273.15+25))/3*12.011*10^6</f>
        <v>6.72975869783271E-005</v>
      </c>
      <c r="AP53" s="71" t="n">
        <f aca="false">1.013*10^5*50*10^(-6)*(Z53*10^(-6))/(8.3145*(273.15+25))/3*12.011*10^6</f>
        <v>3.47658419609539E-005</v>
      </c>
      <c r="AZ53" s="0" t="n">
        <v>50</v>
      </c>
      <c r="BA53" s="0" t="n">
        <f aca="false">C53-B53</f>
        <v>40.5936685557742</v>
      </c>
      <c r="BB53" s="0" t="n">
        <f aca="false">('7-24-13 Final'!S68-'7-24-13 Initial'!S68)*60</f>
        <v>141.000000000001</v>
      </c>
      <c r="BC53" s="0" t="n">
        <f aca="false">BD53/60</f>
        <v>0.00479830597585979</v>
      </c>
      <c r="BD53" s="0" t="n">
        <f aca="false">BA53/BB53</f>
        <v>0.287898358551588</v>
      </c>
      <c r="BE53" s="0" t="n">
        <f aca="false">BD53/3</f>
        <v>0.0959661195171958</v>
      </c>
      <c r="BF53" s="65" t="n">
        <f aca="false">D53-B53</f>
        <v>1794.18784293622</v>
      </c>
      <c r="BG53" s="0" t="n">
        <f aca="false">('7-29-13 Final #2'!S68-'7-24-13 Initial'!S68)*60</f>
        <v>6809</v>
      </c>
      <c r="BH53" s="0" t="n">
        <f aca="false">BI53/60</f>
        <v>0.00439170666993738</v>
      </c>
      <c r="BI53" s="0" t="n">
        <f aca="false">BF53/BG53</f>
        <v>0.263502400196243</v>
      </c>
      <c r="BJ53" s="0" t="n">
        <f aca="false">BI53/3</f>
        <v>0.0878341333987476</v>
      </c>
      <c r="BK53" s="65" t="n">
        <f aca="false">G53-F53</f>
        <v>1132.59139962893</v>
      </c>
      <c r="BL53" s="0" t="n">
        <f aca="false">60*('8-1-13 Final #1'!S68-'7-30-13 Initial + cap'!S68)</f>
        <v>2760</v>
      </c>
      <c r="BM53" s="0" t="n">
        <f aca="false">BN53/60</f>
        <v>0.0068393200460684</v>
      </c>
      <c r="BN53" s="0" t="n">
        <f aca="false">BK53/BL53</f>
        <v>0.410359202764104</v>
      </c>
      <c r="BO53" s="0" t="n">
        <f aca="false">BN53/3</f>
        <v>0.136786400921368</v>
      </c>
      <c r="BP53" s="65" t="n">
        <f aca="false">H53-F53</f>
        <v>2071.32479623517</v>
      </c>
      <c r="BQ53" s="0" t="n">
        <f aca="false">('8-5-13 final 1'!S68-'7-30-13 Initial + cap'!S68)*60</f>
        <v>8510.99999999999</v>
      </c>
      <c r="BR53" s="0" t="n">
        <f aca="false">BS53/60</f>
        <v>0.00405617200531698</v>
      </c>
      <c r="BS53" s="0" t="n">
        <f aca="false">BP53/BQ53</f>
        <v>0.243370320319019</v>
      </c>
      <c r="BT53" s="0" t="n">
        <f aca="false">BS53/3</f>
        <v>0.0811234401063396</v>
      </c>
      <c r="BU53" s="65" t="n">
        <f aca="false">'8-8-13 Final'!U68-'8-5-13 initial'!U68</f>
        <v>2144.73734025756</v>
      </c>
      <c r="BV53" s="0" t="n">
        <f aca="false">('8-8-13 Final'!S68-'8-5-13 initial'!S68)*60</f>
        <v>4345</v>
      </c>
      <c r="BW53" s="0" t="n">
        <f aca="false">BX53/60</f>
        <v>0.00822684058403361</v>
      </c>
      <c r="BX53" s="0" t="n">
        <f aca="false">BU53/BV53</f>
        <v>0.493610435042017</v>
      </c>
      <c r="BY53" s="0" t="n">
        <f aca="false">BX53/3</f>
        <v>0.164536811680672</v>
      </c>
      <c r="BZ53" s="65" t="n">
        <v>2935.5424996743</v>
      </c>
      <c r="CA53" s="0" t="n">
        <v>11512</v>
      </c>
      <c r="CB53" s="0" t="n">
        <f aca="false">CC53/60</f>
        <v>0.00424997466364706</v>
      </c>
      <c r="CC53" s="0" t="n">
        <v>0.254998479818823</v>
      </c>
      <c r="CD53" s="0" t="n">
        <v>0.0849994932729411</v>
      </c>
    </row>
    <row r="54" customFormat="false" ht="15" hidden="false" customHeight="false" outlineLevel="0" collapsed="false">
      <c r="A54" s="28" t="n">
        <v>51</v>
      </c>
      <c r="B54" s="0" t="n">
        <v>1126.80310251861</v>
      </c>
      <c r="C54" s="0" t="n">
        <v>1205.62162966219</v>
      </c>
      <c r="D54" s="0" t="n">
        <v>3039.71978863152</v>
      </c>
      <c r="F54" s="0" t="n">
        <v>854.80038936522</v>
      </c>
      <c r="G54" s="0" t="n">
        <v>1663.88627415151</v>
      </c>
      <c r="H54" s="0" t="n">
        <v>2392.94939706661</v>
      </c>
      <c r="I54" s="0" t="n">
        <v>725.611036862922</v>
      </c>
      <c r="J54" s="0" t="n">
        <v>2234.42004063921</v>
      </c>
      <c r="K54" s="0" t="n">
        <v>1606.01850089323</v>
      </c>
      <c r="M54" s="0" t="n">
        <f aca="false">C54-B54</f>
        <v>78.818527143583</v>
      </c>
      <c r="N54" s="0" t="n">
        <f aca="false">D54-B54</f>
        <v>1912.91668611291</v>
      </c>
      <c r="O54" s="0" t="n">
        <f aca="false">(G54-F54)+N54</f>
        <v>2722.00257089921</v>
      </c>
      <c r="P54" s="0" t="n">
        <f aca="false">(H54-F54)+N54</f>
        <v>3451.06569381431</v>
      </c>
      <c r="Q54" s="0" t="n">
        <f aca="false">(J54-I54)+P54</f>
        <v>4959.87469759059</v>
      </c>
      <c r="R54" s="0" t="n">
        <f aca="false">(K54-J54)+Q54</f>
        <v>4331.47315784461</v>
      </c>
      <c r="U54" s="0" t="n">
        <v>0.00931661077347307</v>
      </c>
      <c r="V54" s="0" t="n">
        <v>0.00468232409583618</v>
      </c>
      <c r="W54" s="0" t="n">
        <v>0.00488578432841964</v>
      </c>
      <c r="X54" s="0" t="n">
        <v>0.00301172659715968</v>
      </c>
      <c r="Y54" s="0" t="n">
        <v>0.00578886204640995</v>
      </c>
      <c r="Z54" s="0" t="n">
        <v>0.00127495505550773</v>
      </c>
      <c r="AC54" s="71" t="n">
        <f aca="false">1.013*10^5*50*10^(-6)*(M54*10^(-6))/(8.3145*(273.15+25))/3*12.011*10^6</f>
        <v>0.644755010355169</v>
      </c>
      <c r="AD54" s="71" t="n">
        <f aca="false">1.013*10^5*50*10^(-6)*(N54*10^(-6))/(8.3145*(273.15+25))/3*12.011*10^6</f>
        <v>15.6481307436322</v>
      </c>
      <c r="AE54" s="71" t="n">
        <f aca="false">1.013*10^5*50*10^(-6)*(O54*10^(-6))/(8.3145*(273.15+25))/3*12.011*10^6</f>
        <v>22.2666530242287</v>
      </c>
      <c r="AF54" s="71" t="n">
        <f aca="false">1.013*10^5*50*10^(-6)*(P54*10^(-6))/(8.3145*(273.15+25))/3*12.011*10^6</f>
        <v>28.2305693571028</v>
      </c>
      <c r="AG54" s="71" t="n">
        <f aca="false">1.013*10^5*50*10^(-6)*(Q54*10^(-6))/(8.3145*(273.15+25))/3*12.011*10^6</f>
        <v>40.5729994951539</v>
      </c>
      <c r="AH54" s="71" t="n">
        <f aca="false">1.013*10^5*50*10^(-6)*(R54*10^(-6))/(8.3145*(273.15+25))/3*12.011*10^6</f>
        <v>35.4325197634273</v>
      </c>
      <c r="AK54" s="71" t="n">
        <f aca="false">1.013*10^5*50*10^(-6)*(U54*10^(-6))/(8.3145*(273.15+25))/3*12.011*10^6</f>
        <v>7.62121761649128E-005</v>
      </c>
      <c r="AL54" s="71" t="n">
        <f aca="false">1.013*10^5*50*10^(-6)*(V54*10^(-6))/(8.3145*(273.15+25))/3*12.011*10^6</f>
        <v>3.83025670525093E-005</v>
      </c>
      <c r="AM54" s="71" t="n">
        <f aca="false">1.013*10^5*50*10^(-6)*(W54*10^(-6))/(8.3145*(273.15+25))/3*12.011*10^6</f>
        <v>3.99669219842786E-005</v>
      </c>
      <c r="AN54" s="71" t="n">
        <f aca="false">1.013*10^5*50*10^(-6)*(X54*10^(-6))/(8.3145*(273.15+25))/3*12.011*10^6</f>
        <v>2.46366670846465E-005</v>
      </c>
      <c r="AO54" s="71" t="n">
        <f aca="false">1.013*10^5*50*10^(-6)*(Y54*10^(-6))/(8.3145*(273.15+25))/3*12.011*10^6</f>
        <v>4.73543206647139E-005</v>
      </c>
      <c r="AP54" s="71" t="n">
        <f aca="false">1.013*10^5*50*10^(-6)*(Z54*10^(-6))/(8.3145*(273.15+25))/3*12.011*10^6</f>
        <v>1.04294471085303E-005</v>
      </c>
      <c r="AZ54" s="28" t="n">
        <v>51</v>
      </c>
      <c r="BA54" s="0" t="n">
        <f aca="false">C54-B54</f>
        <v>78.818527143583</v>
      </c>
      <c r="BB54" s="0" t="n">
        <f aca="false">('7-24-13 Final'!S69-'7-24-13 Initial'!S69)*60</f>
        <v>141.000000000001</v>
      </c>
      <c r="BC54" s="0" t="n">
        <f aca="false">BD54/60</f>
        <v>0.00931661077347307</v>
      </c>
      <c r="BD54" s="0" t="n">
        <f aca="false">BA54/BB54</f>
        <v>0.558996646408384</v>
      </c>
      <c r="BE54" s="0" t="n">
        <f aca="false">BD54/3</f>
        <v>0.186332215469461</v>
      </c>
      <c r="BF54" s="65" t="n">
        <f aca="false">D54-B54</f>
        <v>1912.91668611291</v>
      </c>
      <c r="BG54" s="0" t="n">
        <f aca="false">('7-29-13 Final #2'!S69-'7-24-13 Initial'!S69)*60</f>
        <v>6809</v>
      </c>
      <c r="BH54" s="0" t="n">
        <f aca="false">BI54/60</f>
        <v>0.00468232409583618</v>
      </c>
      <c r="BI54" s="0" t="n">
        <f aca="false">BF54/BG54</f>
        <v>0.280939445750171</v>
      </c>
      <c r="BJ54" s="0" t="n">
        <f aca="false">BI54/3</f>
        <v>0.0936464819167236</v>
      </c>
      <c r="BK54" s="65" t="n">
        <f aca="false">G54-F54</f>
        <v>809.085884786292</v>
      </c>
      <c r="BL54" s="0" t="n">
        <f aca="false">60*('8-1-13 Final #1'!S69-'7-30-13 Initial + cap'!S69)</f>
        <v>2760</v>
      </c>
      <c r="BM54" s="0" t="n">
        <f aca="false">BN54/60</f>
        <v>0.00488578432841964</v>
      </c>
      <c r="BN54" s="0" t="n">
        <f aca="false">BK54/BL54</f>
        <v>0.293147059705178</v>
      </c>
      <c r="BO54" s="0" t="n">
        <f aca="false">BN54/3</f>
        <v>0.0977156865683928</v>
      </c>
      <c r="BP54" s="65" t="n">
        <f aca="false">H54-F54</f>
        <v>1538.14900770139</v>
      </c>
      <c r="BQ54" s="0" t="n">
        <f aca="false">('8-5-13 final 1'!S69-'7-30-13 Initial + cap'!S69)*60</f>
        <v>8512</v>
      </c>
      <c r="BR54" s="0" t="n">
        <f aca="false">BS54/60</f>
        <v>0.00301172659715968</v>
      </c>
      <c r="BS54" s="0" t="n">
        <f aca="false">BP54/BQ54</f>
        <v>0.180703595829581</v>
      </c>
      <c r="BT54" s="0" t="n">
        <f aca="false">BS54/3</f>
        <v>0.0602345319431936</v>
      </c>
      <c r="BU54" s="65" t="n">
        <f aca="false">'8-8-13 Final'!U69-'8-5-13 initial'!U69</f>
        <v>1508.80900377629</v>
      </c>
      <c r="BV54" s="0" t="n">
        <f aca="false">('8-8-13 Final'!S69-'8-5-13 initial'!S69)*60</f>
        <v>4344</v>
      </c>
      <c r="BW54" s="0" t="n">
        <f aca="false">BX54/60</f>
        <v>0.00578886204640995</v>
      </c>
      <c r="BX54" s="0" t="n">
        <f aca="false">BU54/BV54</f>
        <v>0.347331722784597</v>
      </c>
      <c r="BY54" s="0" t="n">
        <f aca="false">BX54/3</f>
        <v>0.115777240928199</v>
      </c>
      <c r="BZ54" s="65" t="n">
        <v>880.407464030306</v>
      </c>
      <c r="CA54" s="0" t="n">
        <v>11509</v>
      </c>
      <c r="CB54" s="0" t="n">
        <f aca="false">CC54/60</f>
        <v>0.00127495505550773</v>
      </c>
      <c r="CC54" s="0" t="n">
        <v>0.0764973033304636</v>
      </c>
      <c r="CD54" s="0" t="n">
        <v>0.0254991011101545</v>
      </c>
    </row>
    <row r="55" customFormat="false" ht="15" hidden="false" customHeight="false" outlineLevel="0" collapsed="false">
      <c r="A55" s="28" t="n">
        <v>52</v>
      </c>
      <c r="B55" s="0" t="n">
        <v>1138.95479617929</v>
      </c>
      <c r="C55" s="0" t="n">
        <v>1280.89234009905</v>
      </c>
      <c r="D55" s="0" t="n">
        <v>2988.71217729975</v>
      </c>
      <c r="F55" s="0" t="n">
        <v>795.523844246806</v>
      </c>
      <c r="G55" s="0" t="n">
        <v>1463.59087402348</v>
      </c>
      <c r="H55" s="0" t="n">
        <v>2236.23074697295</v>
      </c>
      <c r="I55" s="0" t="n">
        <v>745.40862707469</v>
      </c>
      <c r="J55" s="0" t="n">
        <v>1996.55285590988</v>
      </c>
      <c r="K55" s="0" t="n">
        <v>1978.37755188952</v>
      </c>
      <c r="M55" s="0" t="n">
        <f aca="false">C55-B55</f>
        <v>141.937543919761</v>
      </c>
      <c r="N55" s="0" t="n">
        <f aca="false">D55-B55</f>
        <v>1849.75738112046</v>
      </c>
      <c r="O55" s="0" t="n">
        <f aca="false">(G55-F55)+N55</f>
        <v>2517.82441089713</v>
      </c>
      <c r="P55" s="0" t="n">
        <f aca="false">(H55-F55)+N55</f>
        <v>3290.46428384661</v>
      </c>
      <c r="Q55" s="0" t="n">
        <f aca="false">(J55-I55)+P55</f>
        <v>4541.6085126818</v>
      </c>
      <c r="R55" s="0" t="n">
        <f aca="false">(K55-J55)+Q55</f>
        <v>4523.43320866144</v>
      </c>
      <c r="U55" s="0" t="n">
        <v>0.0166593361408169</v>
      </c>
      <c r="V55" s="0" t="n">
        <v>0.00452706162780337</v>
      </c>
      <c r="W55" s="0" t="n">
        <v>0.00403422119430357</v>
      </c>
      <c r="X55" s="0" t="n">
        <v>0.00282060163421855</v>
      </c>
      <c r="Y55" s="0" t="n">
        <v>0.00480248821140486</v>
      </c>
      <c r="Z55" s="0" t="n">
        <v>0.001785669280522</v>
      </c>
      <c r="AC55" s="71" t="n">
        <f aca="false">1.013*10^5*50*10^(-6)*(M55*10^(-6))/(8.3145*(273.15+25))/3*12.011*10^6</f>
        <v>1.16108415008898</v>
      </c>
      <c r="AD55" s="71" t="n">
        <f aca="false">1.013*10^5*50*10^(-6)*(N55*10^(-6))/(8.3145*(273.15+25))/3*12.011*10^6</f>
        <v>15.131472036343</v>
      </c>
      <c r="AE55" s="71" t="n">
        <f aca="false">1.013*10^5*50*10^(-6)*(O55*10^(-6))/(8.3145*(273.15+25))/3*12.011*10^6</f>
        <v>20.5964252689368</v>
      </c>
      <c r="AF55" s="71" t="n">
        <f aca="false">1.013*10^5*50*10^(-6)*(P55*10^(-6))/(8.3145*(273.15+25))/3*12.011*10^6</f>
        <v>26.9168101751005</v>
      </c>
      <c r="AG55" s="71" t="n">
        <f aca="false">1.013*10^5*50*10^(-6)*(Q55*10^(-6))/(8.3145*(273.15+25))/3*12.011*10^6</f>
        <v>37.1514788431527</v>
      </c>
      <c r="AH55" s="71" t="n">
        <f aca="false">1.013*10^5*50*10^(-6)*(R55*10^(-6))/(8.3145*(273.15+25))/3*12.011*10^6</f>
        <v>37.0028003692387</v>
      </c>
      <c r="AK55" s="71" t="n">
        <f aca="false">1.013*10^5*50*10^(-6)*(U55*10^(-6))/(8.3145*(273.15+25))/3*12.011*10^6</f>
        <v>0.00013627748240481</v>
      </c>
      <c r="AL55" s="71" t="n">
        <f aca="false">1.013*10^5*50*10^(-6)*(V55*10^(-6))/(8.3145*(273.15+25))/3*12.011*10^6</f>
        <v>3.70324817335855E-005</v>
      </c>
      <c r="AM55" s="71" t="n">
        <f aca="false">1.013*10^5*50*10^(-6)*(W55*10^(-6))/(8.3145*(273.15+25))/3*12.011*10^6</f>
        <v>3.30009253175953E-005</v>
      </c>
      <c r="AN55" s="71" t="n">
        <f aca="false">1.013*10^5*50*10^(-6)*(X55*10^(-6))/(8.3145*(273.15+25))/3*12.011*10^6</f>
        <v>2.30732177038206E-005</v>
      </c>
      <c r="AO55" s="71" t="n">
        <f aca="false">1.013*10^5*50*10^(-6)*(Y55*10^(-6))/(8.3145*(273.15+25))/3*12.011*10^6</f>
        <v>3.92855391833722E-005</v>
      </c>
      <c r="AP55" s="71" t="n">
        <f aca="false">1.013*10^5*50*10^(-6)*(Z55*10^(-6))/(8.3145*(273.15+25))/3*12.011*10^6</f>
        <v>1.46072155517005E-005</v>
      </c>
      <c r="AZ55" s="28" t="n">
        <v>52</v>
      </c>
      <c r="BA55" s="0" t="n">
        <f aca="false">C55-B55</f>
        <v>141.937543919761</v>
      </c>
      <c r="BB55" s="0" t="n">
        <f aca="false">('7-24-13 Final'!S70-'7-24-13 Initial'!S70)*60</f>
        <v>142</v>
      </c>
      <c r="BC55" s="0" t="n">
        <f aca="false">BD55/60</f>
        <v>0.0166593361408169</v>
      </c>
      <c r="BD55" s="0" t="n">
        <f aca="false">BA55/BB55</f>
        <v>0.999560168449015</v>
      </c>
      <c r="BE55" s="0" t="n">
        <f aca="false">BD55/3</f>
        <v>0.333186722816338</v>
      </c>
      <c r="BF55" s="65" t="n">
        <f aca="false">D55-B55</f>
        <v>1849.75738112046</v>
      </c>
      <c r="BG55" s="0" t="n">
        <f aca="false">('7-29-13 Final #2'!S70-'7-24-13 Initial'!S70)*60</f>
        <v>6810</v>
      </c>
      <c r="BH55" s="0" t="n">
        <f aca="false">BI55/60</f>
        <v>0.00452706162780337</v>
      </c>
      <c r="BI55" s="0" t="n">
        <f aca="false">BF55/BG55</f>
        <v>0.271623697668202</v>
      </c>
      <c r="BJ55" s="0" t="n">
        <f aca="false">BI55/3</f>
        <v>0.0905412325560673</v>
      </c>
      <c r="BK55" s="65" t="n">
        <f aca="false">G55-F55</f>
        <v>668.067029776671</v>
      </c>
      <c r="BL55" s="0" t="n">
        <f aca="false">60*('8-1-13 Final #1'!S70-'7-30-13 Initial + cap'!S70)</f>
        <v>2760</v>
      </c>
      <c r="BM55" s="0" t="n">
        <f aca="false">BN55/60</f>
        <v>0.00403422119430357</v>
      </c>
      <c r="BN55" s="0" t="n">
        <f aca="false">BK55/BL55</f>
        <v>0.242053271658214</v>
      </c>
      <c r="BO55" s="0" t="n">
        <f aca="false">BN55/3</f>
        <v>0.0806844238860714</v>
      </c>
      <c r="BP55" s="65" t="n">
        <f aca="false">H55-F55</f>
        <v>1440.70690272615</v>
      </c>
      <c r="BQ55" s="0" t="n">
        <f aca="false">('8-5-13 final 1'!S70-'7-30-13 Initial + cap'!S70)*60</f>
        <v>8513</v>
      </c>
      <c r="BR55" s="0" t="n">
        <f aca="false">BS55/60</f>
        <v>0.00282060163421855</v>
      </c>
      <c r="BS55" s="0" t="n">
        <f aca="false">BP55/BQ55</f>
        <v>0.169236098053113</v>
      </c>
      <c r="BT55" s="0" t="n">
        <f aca="false">BS55/3</f>
        <v>0.056412032684371</v>
      </c>
      <c r="BU55" s="65" t="n">
        <f aca="false">'8-8-13 Final'!U70-'8-5-13 initial'!U70</f>
        <v>1251.1442288352</v>
      </c>
      <c r="BV55" s="0" t="n">
        <f aca="false">('8-8-13 Final'!S70-'8-5-13 initial'!S70)*60</f>
        <v>4342</v>
      </c>
      <c r="BW55" s="0" t="n">
        <f aca="false">BX55/60</f>
        <v>0.00480248821140486</v>
      </c>
      <c r="BX55" s="0" t="n">
        <f aca="false">BU55/BV55</f>
        <v>0.288149292684292</v>
      </c>
      <c r="BY55" s="0" t="n">
        <f aca="false">BX55/3</f>
        <v>0.0960497642280973</v>
      </c>
      <c r="BZ55" s="65" t="n">
        <v>1232.96892481483</v>
      </c>
      <c r="CA55" s="0" t="n">
        <v>11508</v>
      </c>
      <c r="CB55" s="0" t="n">
        <f aca="false">CC55/60</f>
        <v>0.001785669280522</v>
      </c>
      <c r="CC55" s="0" t="n">
        <v>0.10714015683132</v>
      </c>
      <c r="CD55" s="0" t="n">
        <v>0.0357133856104401</v>
      </c>
    </row>
    <row r="56" customFormat="false" ht="15" hidden="false" customHeight="false" outlineLevel="0" collapsed="false">
      <c r="A56" s="0" t="n">
        <v>53</v>
      </c>
      <c r="B56" s="0" t="n">
        <v>1235.87940765441</v>
      </c>
      <c r="C56" s="0" t="n">
        <v>1385.22627328072</v>
      </c>
      <c r="D56" s="0" t="n">
        <v>5928.85051759208</v>
      </c>
      <c r="F56" s="0" t="n">
        <v>987.900087587576</v>
      </c>
      <c r="G56" s="0" t="n">
        <v>3841.41465480008</v>
      </c>
      <c r="H56" s="0" t="n">
        <v>5927.13361389946</v>
      </c>
      <c r="I56" s="0" t="n">
        <v>952.464299434106</v>
      </c>
      <c r="J56" s="0" t="n">
        <v>4602.07937702478</v>
      </c>
      <c r="K56" s="0" t="n">
        <v>5029.38531256387</v>
      </c>
      <c r="M56" s="0" t="n">
        <f aca="false">C56-B56</f>
        <v>149.346865626311</v>
      </c>
      <c r="N56" s="0" t="n">
        <f aca="false">D56-B56</f>
        <v>4692.97110993768</v>
      </c>
      <c r="O56" s="0" t="n">
        <f aca="false">(G56-F56)+N56</f>
        <v>7546.48567715018</v>
      </c>
      <c r="P56" s="0" t="n">
        <f aca="false">(H56-F56)+N56</f>
        <v>9632.20463624956</v>
      </c>
      <c r="Q56" s="0" t="n">
        <f aca="false">(J56-I56)+P56</f>
        <v>13281.8197138402</v>
      </c>
      <c r="R56" s="0" t="n">
        <f aca="false">(K56-J56)+Q56</f>
        <v>13709.1256493793</v>
      </c>
      <c r="U56" s="0" t="n">
        <v>0.0175289748387688</v>
      </c>
      <c r="V56" s="0" t="n">
        <v>0.0114854897453198</v>
      </c>
      <c r="W56" s="0" t="n">
        <v>0.0172313681594958</v>
      </c>
      <c r="X56" s="0" t="n">
        <v>0.00966884646134188</v>
      </c>
      <c r="Y56" s="0" t="n">
        <v>0.0140121902694873</v>
      </c>
      <c r="Z56" s="0" t="n">
        <v>0.00590447371847087</v>
      </c>
      <c r="AC56" s="71" t="n">
        <f aca="false">1.013*10^5*50*10^(-6)*(M56*10^(-6))/(8.3145*(273.15+25))/3*12.011*10^6</f>
        <v>1.22169423082456</v>
      </c>
      <c r="AD56" s="71" t="n">
        <f aca="false">1.013*10^5*50*10^(-6)*(N56*10^(-6))/(8.3145*(273.15+25))/3*12.011*10^6</f>
        <v>38.3896622563407</v>
      </c>
      <c r="AE56" s="71" t="n">
        <f aca="false">1.013*10^5*50*10^(-6)*(O56*10^(-6))/(8.3145*(273.15+25))/3*12.011*10^6</f>
        <v>61.7321158774309</v>
      </c>
      <c r="AF56" s="71" t="n">
        <f aca="false">1.013*10^5*50*10^(-6)*(P56*10^(-6))/(8.3145*(273.15+25))/3*12.011*10^6</f>
        <v>78.7938118746464</v>
      </c>
      <c r="AG56" s="71" t="n">
        <f aca="false">1.013*10^5*50*10^(-6)*(Q56*10^(-6))/(8.3145*(273.15+25))/3*12.011*10^6</f>
        <v>108.648564207911</v>
      </c>
      <c r="AH56" s="71" t="n">
        <f aca="false">1.013*10^5*50*10^(-6)*(R56*10^(-6))/(8.3145*(273.15+25))/3*12.011*10^6</f>
        <v>112.144032251756</v>
      </c>
      <c r="AK56" s="71" t="n">
        <f aca="false">1.013*10^5*50*10^(-6)*(U56*10^(-6))/(8.3145*(273.15+25))/3*12.011*10^6</f>
        <v>0.000143391341646074</v>
      </c>
      <c r="AL56" s="71" t="n">
        <f aca="false">1.013*10^5*50*10^(-6)*(V56*10^(-6))/(8.3145*(273.15+25))/3*12.011*10^6</f>
        <v>9.39541415965265E-005</v>
      </c>
      <c r="AM56" s="71" t="n">
        <f aca="false">1.013*10^5*50*10^(-6)*(W56*10^(-6))/(8.3145*(273.15+25))/3*12.011*10^6</f>
        <v>0.000140956845537984</v>
      </c>
      <c r="AN56" s="71" t="n">
        <f aca="false">1.013*10^5*50*10^(-6)*(X56*10^(-6))/(8.3145*(273.15+25))/3*12.011*10^6</f>
        <v>7.90935510498507E-005</v>
      </c>
      <c r="AO56" s="71" t="n">
        <f aca="false">1.013*10^5*50*10^(-6)*(Y56*10^(-6))/(8.3145*(273.15+25))/3*12.011*10^6</f>
        <v>0.000114623175663305</v>
      </c>
      <c r="AP56" s="71" t="n">
        <f aca="false">1.013*10^5*50*10^(-6)*(Z56*10^(-6))/(8.3145*(273.15+25))/3*12.011*10^6</f>
        <v>4.83000526837991E-005</v>
      </c>
      <c r="AZ56" s="0" t="n">
        <v>53</v>
      </c>
      <c r="BA56" s="0" t="n">
        <f aca="false">C56-B56</f>
        <v>149.346865626311</v>
      </c>
      <c r="BB56" s="0" t="n">
        <f aca="false">('7-24-13 Final'!S71-'7-24-13 Initial'!S71)*60</f>
        <v>142</v>
      </c>
      <c r="BC56" s="0" t="n">
        <f aca="false">BD56/60</f>
        <v>0.0175289748387688</v>
      </c>
      <c r="BD56" s="0" t="n">
        <f aca="false">BA56/BB56</f>
        <v>1.05173849032613</v>
      </c>
      <c r="BE56" s="0" t="n">
        <f aca="false">BD56/3</f>
        <v>0.350579496775377</v>
      </c>
      <c r="BF56" s="65" t="n">
        <f aca="false">D56-B56</f>
        <v>4692.97110993768</v>
      </c>
      <c r="BG56" s="0" t="n">
        <f aca="false">('7-29-13 Final #2'!S71-'7-24-13 Initial'!S71)*60</f>
        <v>6810</v>
      </c>
      <c r="BH56" s="0" t="n">
        <f aca="false">BI56/60</f>
        <v>0.0114854897453198</v>
      </c>
      <c r="BI56" s="0" t="n">
        <f aca="false">BF56/BG56</f>
        <v>0.689129384719189</v>
      </c>
      <c r="BJ56" s="0" t="n">
        <f aca="false">BI56/3</f>
        <v>0.229709794906396</v>
      </c>
      <c r="BK56" s="65" t="n">
        <f aca="false">G56-F56</f>
        <v>2853.5145672125</v>
      </c>
      <c r="BL56" s="0" t="n">
        <f aca="false">60*('8-1-13 Final #1'!S71-'7-30-13 Initial + cap'!S71)</f>
        <v>2760</v>
      </c>
      <c r="BM56" s="0" t="n">
        <f aca="false">BN56/60</f>
        <v>0.0172313681594958</v>
      </c>
      <c r="BN56" s="0" t="n">
        <f aca="false">BK56/BL56</f>
        <v>1.03388208956975</v>
      </c>
      <c r="BO56" s="0" t="n">
        <f aca="false">BN56/3</f>
        <v>0.344627363189915</v>
      </c>
      <c r="BP56" s="65" t="n">
        <f aca="false">H56-F56</f>
        <v>4939.23352631188</v>
      </c>
      <c r="BQ56" s="0" t="n">
        <f aca="false">('8-5-13 final 1'!S71-'7-30-13 Initial + cap'!S71)*60</f>
        <v>8514</v>
      </c>
      <c r="BR56" s="0" t="n">
        <f aca="false">BS56/60</f>
        <v>0.00966884646134188</v>
      </c>
      <c r="BS56" s="0" t="n">
        <f aca="false">BP56/BQ56</f>
        <v>0.580130787680513</v>
      </c>
      <c r="BT56" s="0" t="n">
        <f aca="false">BS56/3</f>
        <v>0.193376929226838</v>
      </c>
      <c r="BU56" s="65" t="n">
        <f aca="false">'8-8-13 Final'!U71-'8-5-13 initial'!U71</f>
        <v>3649.61507759067</v>
      </c>
      <c r="BV56" s="0" t="n">
        <f aca="false">('8-8-13 Final'!S71-'8-5-13 initial'!S71)*60</f>
        <v>4341</v>
      </c>
      <c r="BW56" s="0" t="n">
        <f aca="false">BX56/60</f>
        <v>0.0140121902694873</v>
      </c>
      <c r="BX56" s="0" t="n">
        <f aca="false">BU56/BV56</f>
        <v>0.84073141616924</v>
      </c>
      <c r="BY56" s="0" t="n">
        <f aca="false">BX56/3</f>
        <v>0.280243805389747</v>
      </c>
      <c r="BZ56" s="65" t="n">
        <v>4076.92101312976</v>
      </c>
      <c r="CA56" s="0" t="n">
        <v>11508</v>
      </c>
      <c r="CB56" s="0" t="n">
        <f aca="false">CC56/60</f>
        <v>0.00590447371847087</v>
      </c>
      <c r="CC56" s="0" t="n">
        <v>0.354268423108252</v>
      </c>
      <c r="CD56" s="0" t="n">
        <v>0.118089474369417</v>
      </c>
    </row>
    <row r="57" customFormat="false" ht="15" hidden="false" customHeight="false" outlineLevel="0" collapsed="false">
      <c r="A57" s="28" t="n">
        <v>54</v>
      </c>
      <c r="B57" s="0" t="n">
        <v>1305.04573897255</v>
      </c>
      <c r="C57" s="0" t="n">
        <v>1497.37018060186</v>
      </c>
      <c r="D57" s="0" t="n">
        <v>6498.45681474123</v>
      </c>
      <c r="F57" s="0" t="n">
        <v>741.632954453692</v>
      </c>
      <c r="G57" s="0" t="n">
        <v>2526.47873386674</v>
      </c>
      <c r="H57" s="0" t="n">
        <v>5066.53060112402</v>
      </c>
      <c r="I57" s="0" t="n">
        <v>919.859752048821</v>
      </c>
      <c r="J57" s="0" t="n">
        <v>5192.06814140468</v>
      </c>
      <c r="K57" s="0" t="n">
        <v>6794.78561475424</v>
      </c>
      <c r="M57" s="0" t="n">
        <f aca="false">C57-B57</f>
        <v>192.32444162931</v>
      </c>
      <c r="N57" s="0" t="n">
        <f aca="false">D57-B57</f>
        <v>5193.41107576869</v>
      </c>
      <c r="O57" s="0" t="n">
        <f aca="false">(G57-F57)+N57</f>
        <v>6978.25685518174</v>
      </c>
      <c r="P57" s="0" t="n">
        <f aca="false">(H57-F57)+N57</f>
        <v>9518.30872243902</v>
      </c>
      <c r="Q57" s="0" t="n">
        <f aca="false">(J57-I57)+P57</f>
        <v>13790.5171117949</v>
      </c>
      <c r="R57" s="0" t="n">
        <f aca="false">(K57-J57)+Q57</f>
        <v>15393.2345851444</v>
      </c>
      <c r="U57" s="0" t="n">
        <v>0.0227333855353792</v>
      </c>
      <c r="V57" s="0" t="n">
        <v>0.0127102571604716</v>
      </c>
      <c r="W57" s="0" t="n">
        <v>0.0107780542235088</v>
      </c>
      <c r="X57" s="0" t="n">
        <v>0.00846525278267827</v>
      </c>
      <c r="Y57" s="0" t="n">
        <v>0.0164101113519085</v>
      </c>
      <c r="Z57" s="0" t="n">
        <v>0.0085114248126817</v>
      </c>
      <c r="AC57" s="71" t="n">
        <f aca="false">1.013*10^5*50*10^(-6)*(M57*10^(-6))/(8.3145*(273.15+25))/3*12.011*10^6</f>
        <v>1.5732614126164</v>
      </c>
      <c r="AD57" s="71" t="n">
        <f aca="false">1.013*10^5*50*10^(-6)*(N57*10^(-6))/(8.3145*(273.15+25))/3*12.011*10^6</f>
        <v>42.4833847229345</v>
      </c>
      <c r="AE57" s="71" t="n">
        <f aca="false">1.013*10^5*50*10^(-6)*(O57*10^(-6))/(8.3145*(273.15+25))/3*12.011*10^6</f>
        <v>57.0838638322619</v>
      </c>
      <c r="AF57" s="71" t="n">
        <f aca="false">1.013*10^5*50*10^(-6)*(P57*10^(-6))/(8.3145*(273.15+25))/3*12.011*10^6</f>
        <v>77.8621151816271</v>
      </c>
      <c r="AG57" s="71" t="n">
        <f aca="false">1.013*10^5*50*10^(-6)*(Q57*10^(-6))/(8.3145*(273.15+25))/3*12.011*10^6</f>
        <v>112.809834507829</v>
      </c>
      <c r="AH57" s="71" t="n">
        <f aca="false">1.013*10^5*50*10^(-6)*(R57*10^(-6))/(8.3145*(273.15+25))/3*12.011*10^6</f>
        <v>125.920459110639</v>
      </c>
      <c r="AK57" s="71" t="n">
        <f aca="false">1.013*10^5*50*10^(-6)*(U57*10^(-6))/(8.3145*(273.15+25))/3*12.011*10^6</f>
        <v>0.000185964705983024</v>
      </c>
      <c r="AL57" s="71" t="n">
        <f aca="false">1.013*10^5*50*10^(-6)*(V57*10^(-6))/(8.3145*(273.15+25))/3*12.011*10^6</f>
        <v>0.000103973041416873</v>
      </c>
      <c r="AM57" s="71" t="n">
        <f aca="false">1.013*10^5*50*10^(-6)*(W57*10^(-6))/(8.3145*(273.15+25))/3*12.011*10^6</f>
        <v>8.81671443799965E-005</v>
      </c>
      <c r="AN57" s="71" t="n">
        <f aca="false">1.013*10^5*50*10^(-6)*(X57*10^(-6))/(8.3145*(273.15+25))/3*12.011*10^6</f>
        <v>6.92478576212422E-005</v>
      </c>
      <c r="AO57" s="71" t="n">
        <f aca="false">1.013*10^5*50*10^(-6)*(Y57*10^(-6))/(8.3145*(273.15+25))/3*12.011*10^6</f>
        <v>0.000134238762104179</v>
      </c>
      <c r="AP57" s="71" t="n">
        <f aca="false">1.013*10^5*50*10^(-6)*(Z57*10^(-6))/(8.3145*(273.15+25))/3*12.011*10^6</f>
        <v>6.96255562253883E-005</v>
      </c>
      <c r="AZ57" s="28" t="n">
        <v>54</v>
      </c>
      <c r="BA57" s="0" t="n">
        <f aca="false">C57-B57</f>
        <v>192.32444162931</v>
      </c>
      <c r="BB57" s="0" t="n">
        <f aca="false">('7-24-13 Final'!S72-'7-24-13 Initial'!S72)*60</f>
        <v>141.000000000001</v>
      </c>
      <c r="BC57" s="0" t="n">
        <f aca="false">BD57/60</f>
        <v>0.0227333855353792</v>
      </c>
      <c r="BD57" s="0" t="n">
        <f aca="false">BA57/BB57</f>
        <v>1.36400313212275</v>
      </c>
      <c r="BE57" s="0" t="n">
        <f aca="false">BD57/3</f>
        <v>0.454667710707583</v>
      </c>
      <c r="BF57" s="65" t="n">
        <f aca="false">D57-B57</f>
        <v>5193.41107576869</v>
      </c>
      <c r="BG57" s="0" t="n">
        <f aca="false">('7-29-13 Final #2'!S72-'7-24-13 Initial'!S72)*60</f>
        <v>6810</v>
      </c>
      <c r="BH57" s="0" t="n">
        <f aca="false">BI57/60</f>
        <v>0.0127102571604716</v>
      </c>
      <c r="BI57" s="0" t="n">
        <f aca="false">BF57/BG57</f>
        <v>0.762615429628295</v>
      </c>
      <c r="BJ57" s="0" t="n">
        <f aca="false">BI57/3</f>
        <v>0.254205143209432</v>
      </c>
      <c r="BK57" s="65" t="n">
        <f aca="false">G57-F57</f>
        <v>1784.84577941305</v>
      </c>
      <c r="BL57" s="0" t="n">
        <f aca="false">60*('8-1-13 Final #1'!S72-'7-30-13 Initial + cap'!S72)</f>
        <v>2760</v>
      </c>
      <c r="BM57" s="0" t="n">
        <f aca="false">BN57/60</f>
        <v>0.0107780542235088</v>
      </c>
      <c r="BN57" s="0" t="n">
        <f aca="false">BK57/BL57</f>
        <v>0.646683253410525</v>
      </c>
      <c r="BO57" s="0" t="n">
        <f aca="false">BN57/3</f>
        <v>0.215561084470175</v>
      </c>
      <c r="BP57" s="65" t="n">
        <f aca="false">H57-F57</f>
        <v>4324.89764667033</v>
      </c>
      <c r="BQ57" s="0" t="n">
        <f aca="false">('8-5-13 final 1'!S72-'7-30-13 Initial + cap'!S72)*60</f>
        <v>8515</v>
      </c>
      <c r="BR57" s="0" t="n">
        <f aca="false">BS57/60</f>
        <v>0.00846525278267827</v>
      </c>
      <c r="BS57" s="0" t="n">
        <f aca="false">BP57/BQ57</f>
        <v>0.507915166960696</v>
      </c>
      <c r="BT57" s="0" t="n">
        <f aca="false">BS57/3</f>
        <v>0.169305055653565</v>
      </c>
      <c r="BU57" s="65" t="n">
        <f aca="false">'8-8-13 Final'!U72-'8-5-13 initial'!U72</f>
        <v>4272.20838935586</v>
      </c>
      <c r="BV57" s="0" t="n">
        <f aca="false">('8-8-13 Final'!S72-'8-5-13 initial'!S72)*60</f>
        <v>4339</v>
      </c>
      <c r="BW57" s="0" t="n">
        <f aca="false">BX57/60</f>
        <v>0.0164101113519085</v>
      </c>
      <c r="BX57" s="0" t="n">
        <f aca="false">BU57/BV57</f>
        <v>0.98460668111451</v>
      </c>
      <c r="BY57" s="0" t="n">
        <f aca="false">BX57/3</f>
        <v>0.32820222703817</v>
      </c>
      <c r="BZ57" s="65" t="n">
        <v>5874.92586270542</v>
      </c>
      <c r="CA57" s="0" t="n">
        <v>11504</v>
      </c>
      <c r="CB57" s="0" t="n">
        <f aca="false">CC57/60</f>
        <v>0.0085114248126817</v>
      </c>
      <c r="CC57" s="0" t="n">
        <v>0.510685488760902</v>
      </c>
      <c r="CD57" s="0" t="n">
        <v>0.170228496253634</v>
      </c>
    </row>
    <row r="58" customFormat="false" ht="15" hidden="false" customHeight="false" outlineLevel="0" collapsed="false">
      <c r="A58" s="28" t="n">
        <v>55</v>
      </c>
      <c r="B58" s="0" t="n">
        <v>1164.72049309522</v>
      </c>
      <c r="C58" s="0" t="n">
        <v>1349.23763695202</v>
      </c>
      <c r="D58" s="0" t="n">
        <v>5246.19809846701</v>
      </c>
      <c r="F58" s="0" t="n">
        <v>776.236747055194</v>
      </c>
      <c r="G58" s="0" t="n">
        <v>2633.63036019905</v>
      </c>
      <c r="H58" s="0" t="n">
        <v>4710.52368638089</v>
      </c>
      <c r="I58" s="0" t="n">
        <v>937.98504690624</v>
      </c>
      <c r="J58" s="0" t="n">
        <v>5307.13204328069</v>
      </c>
      <c r="K58" s="0" t="n">
        <v>4717.44596405691</v>
      </c>
      <c r="M58" s="0" t="n">
        <f aca="false">C58-B58</f>
        <v>184.517143856798</v>
      </c>
      <c r="N58" s="0" t="n">
        <f aca="false">D58-B58</f>
        <v>4081.47760537178</v>
      </c>
      <c r="O58" s="0" t="n">
        <f aca="false">(G58-F58)+N58</f>
        <v>5938.87121851564</v>
      </c>
      <c r="P58" s="0" t="n">
        <f aca="false">(H58-F58)+N58</f>
        <v>8015.76454469748</v>
      </c>
      <c r="Q58" s="0" t="n">
        <f aca="false">(J58-I58)+P58</f>
        <v>12384.9115410719</v>
      </c>
      <c r="R58" s="0" t="n">
        <f aca="false">(K58-J58)+Q58</f>
        <v>11795.2254618481</v>
      </c>
      <c r="U58" s="0" t="n">
        <v>0.0221243577765951</v>
      </c>
      <c r="V58" s="0" t="n">
        <v>0.0099918664447997</v>
      </c>
      <c r="W58" s="0" t="n">
        <v>0.0112161450069073</v>
      </c>
      <c r="X58" s="0" t="n">
        <v>0.00769889033565358</v>
      </c>
      <c r="Y58" s="0" t="n">
        <v>0.0167863339341265</v>
      </c>
      <c r="Z58" s="0" t="n">
        <v>0.00547557504223267</v>
      </c>
      <c r="AC58" s="71" t="n">
        <f aca="false">1.013*10^5*50*10^(-6)*(M58*10^(-6))/(8.3145*(273.15+25))/3*12.011*10^6</f>
        <v>1.50939578941094</v>
      </c>
      <c r="AD58" s="71" t="n">
        <f aca="false">1.013*10^5*50*10^(-6)*(N58*10^(-6))/(8.3145*(273.15+25))/3*12.011*10^6</f>
        <v>33.3874944265578</v>
      </c>
      <c r="AE58" s="71" t="n">
        <f aca="false">1.013*10^5*50*10^(-6)*(O58*10^(-6))/(8.3145*(273.15+25))/3*12.011*10^6</f>
        <v>48.5814327260467</v>
      </c>
      <c r="AF58" s="71" t="n">
        <f aca="false">1.013*10^5*50*10^(-6)*(P58*10^(-6))/(8.3145*(273.15+25))/3*12.011*10^6</f>
        <v>65.570932867169</v>
      </c>
      <c r="AG58" s="71" t="n">
        <f aca="false">1.013*10^5*50*10^(-6)*(Q58*10^(-6))/(8.3145*(273.15+25))/3*12.011*10^6</f>
        <v>101.311633930498</v>
      </c>
      <c r="AH58" s="71" t="n">
        <f aca="false">1.013*10^5*50*10^(-6)*(R58*10^(-6))/(8.3145*(273.15+25))/3*12.011*10^6</f>
        <v>96.4878562237206</v>
      </c>
      <c r="AK58" s="71" t="n">
        <f aca="false">1.013*10^5*50*10^(-6)*(U58*10^(-6))/(8.3145*(273.15+25))/3*12.011*10^6</f>
        <v>0.000180982708562468</v>
      </c>
      <c r="AL58" s="71" t="n">
        <f aca="false">1.013*10^5*50*10^(-6)*(V58*10^(-6))/(8.3145*(273.15+25))/3*12.011*10^6</f>
        <v>8.17359342600808E-005</v>
      </c>
      <c r="AM58" s="71" t="n">
        <f aca="false">1.013*10^5*50*10^(-6)*(W58*10^(-6))/(8.3145*(273.15+25))/3*12.011*10^6</f>
        <v>9.17508351418413E-005</v>
      </c>
      <c r="AN58" s="71" t="n">
        <f aca="false">1.013*10^5*50*10^(-6)*(X58*10^(-6))/(8.3145*(273.15+25))/3*12.011*10^6</f>
        <v>6.29788236088825E-005</v>
      </c>
      <c r="AO58" s="71" t="n">
        <f aca="false">1.013*10^5*50*10^(-6)*(Y58*10^(-6))/(8.3145*(273.15+25))/3*12.011*10^6</f>
        <v>0.000137316355706657</v>
      </c>
      <c r="AP58" s="71" t="n">
        <f aca="false">1.013*10^5*50*10^(-6)*(Z58*10^(-6))/(8.3145*(273.15+25))/3*12.011*10^6</f>
        <v>4.47915556278275E-005</v>
      </c>
      <c r="AZ58" s="28" t="n">
        <v>55</v>
      </c>
      <c r="BA58" s="0" t="n">
        <f aca="false">C58-B58</f>
        <v>184.517143856798</v>
      </c>
      <c r="BB58" s="0" t="n">
        <f aca="false">('7-24-13 Final'!S73-'7-24-13 Initial'!S73)*60</f>
        <v>138.999999999996</v>
      </c>
      <c r="BC58" s="0" t="n">
        <f aca="false">BD58/60</f>
        <v>0.0221243577765951</v>
      </c>
      <c r="BD58" s="0" t="n">
        <f aca="false">BA58/BB58</f>
        <v>1.32746146659571</v>
      </c>
      <c r="BE58" s="0" t="n">
        <f aca="false">BD58/3</f>
        <v>0.442487155531902</v>
      </c>
      <c r="BF58" s="65" t="n">
        <f aca="false">D58-B58</f>
        <v>4081.47760537178</v>
      </c>
      <c r="BG58" s="0" t="n">
        <f aca="false">('7-29-13 Final #2'!S73-'7-24-13 Initial'!S73)*60</f>
        <v>6808</v>
      </c>
      <c r="BH58" s="0" t="n">
        <f aca="false">BI58/60</f>
        <v>0.0099918664447997</v>
      </c>
      <c r="BI58" s="0" t="n">
        <f aca="false">BF58/BG58</f>
        <v>0.599511986687982</v>
      </c>
      <c r="BJ58" s="0" t="n">
        <f aca="false">BI58/3</f>
        <v>0.199837328895994</v>
      </c>
      <c r="BK58" s="65" t="n">
        <f aca="false">G58-F58</f>
        <v>1857.39361314386</v>
      </c>
      <c r="BL58" s="0" t="n">
        <f aca="false">60*('8-1-13 Final #1'!S73-'7-30-13 Initial + cap'!S73)</f>
        <v>2760</v>
      </c>
      <c r="BM58" s="0" t="n">
        <f aca="false">BN58/60</f>
        <v>0.0112161450069073</v>
      </c>
      <c r="BN58" s="0" t="n">
        <f aca="false">BK58/BL58</f>
        <v>0.672968700414441</v>
      </c>
      <c r="BO58" s="0" t="n">
        <f aca="false">BN58/3</f>
        <v>0.224322900138147</v>
      </c>
      <c r="BP58" s="65" t="n">
        <f aca="false">H58-F58</f>
        <v>3934.28693932569</v>
      </c>
      <c r="BQ58" s="0" t="n">
        <f aca="false">('8-5-13 final 1'!S73-'7-30-13 Initial + cap'!S73)*60</f>
        <v>8517</v>
      </c>
      <c r="BR58" s="0" t="n">
        <f aca="false">BS58/60</f>
        <v>0.00769889033565358</v>
      </c>
      <c r="BS58" s="0" t="n">
        <f aca="false">BP58/BQ58</f>
        <v>0.461933420139215</v>
      </c>
      <c r="BT58" s="0" t="n">
        <f aca="false">BS58/3</f>
        <v>0.153977806713072</v>
      </c>
      <c r="BU58" s="65" t="n">
        <f aca="false">'8-8-13 Final'!U73-'8-5-13 initial'!U73</f>
        <v>4369.14699637445</v>
      </c>
      <c r="BV58" s="0" t="n">
        <f aca="false">('8-8-13 Final'!S73-'8-5-13 initial'!S73)*60</f>
        <v>4338</v>
      </c>
      <c r="BW58" s="0" t="n">
        <f aca="false">BX58/60</f>
        <v>0.0167863339341265</v>
      </c>
      <c r="BX58" s="0" t="n">
        <f aca="false">BU58/BV58</f>
        <v>1.00718003604759</v>
      </c>
      <c r="BY58" s="0" t="n">
        <f aca="false">BX58/3</f>
        <v>0.33572667868253</v>
      </c>
      <c r="BZ58" s="65" t="n">
        <v>3779.46091715067</v>
      </c>
      <c r="CA58" s="0" t="n">
        <v>11504</v>
      </c>
      <c r="CB58" s="0" t="n">
        <f aca="false">CC58/60</f>
        <v>0.00547557504223267</v>
      </c>
      <c r="CC58" s="0" t="n">
        <v>0.32853450253396</v>
      </c>
      <c r="CD58" s="0" t="n">
        <v>0.109511500844653</v>
      </c>
    </row>
    <row r="59" customFormat="false" ht="15" hidden="false" customHeight="false" outlineLevel="0" collapsed="false">
      <c r="A59" s="0" t="n">
        <v>56</v>
      </c>
      <c r="B59" s="0" t="n">
        <v>868.60291942022</v>
      </c>
      <c r="C59" s="0" t="n">
        <v>917.922353329747</v>
      </c>
      <c r="D59" s="0" t="n">
        <v>5241.34755435798</v>
      </c>
      <c r="F59" s="0" t="n">
        <v>6912.8336872008</v>
      </c>
      <c r="G59" s="0" t="n">
        <v>8304.40808252863</v>
      </c>
      <c r="H59" s="0" t="n">
        <v>8591.3179193328</v>
      </c>
      <c r="I59" s="0" t="n">
        <v>8373.14566021349</v>
      </c>
      <c r="J59" s="0" t="n">
        <v>12838.227141028</v>
      </c>
      <c r="K59" s="0" t="n">
        <v>10646.3468600756</v>
      </c>
      <c r="M59" s="0" t="n">
        <f aca="false">C59-B59</f>
        <v>49.3194339095272</v>
      </c>
      <c r="N59" s="0" t="n">
        <f aca="false">D59-B59</f>
        <v>4372.74463493776</v>
      </c>
      <c r="O59" s="0" t="n">
        <f aca="false">(G59-F59)+N59</f>
        <v>5764.31903026558</v>
      </c>
      <c r="P59" s="0" t="n">
        <f aca="false">(H59-F59)+N59</f>
        <v>6051.22886706976</v>
      </c>
      <c r="Q59" s="0" t="n">
        <f aca="false">(J59-I59)+P59</f>
        <v>10516.3103478843</v>
      </c>
      <c r="R59" s="0" t="n">
        <f aca="false">(K59-J59)+Q59</f>
        <v>8324.43006693191</v>
      </c>
      <c r="U59" s="0" t="n">
        <v>0.00582972032027503</v>
      </c>
      <c r="V59" s="0" t="n">
        <v>0.0107017734579974</v>
      </c>
      <c r="W59" s="0" t="n">
        <v>0.00840322702492647</v>
      </c>
      <c r="X59" s="0" t="n">
        <v>0.00328341985941315</v>
      </c>
      <c r="Y59" s="0" t="n">
        <v>0.0171588712659079</v>
      </c>
      <c r="Z59" s="0" t="n">
        <v>0.0032933489798652</v>
      </c>
      <c r="AC59" s="71" t="n">
        <f aca="false">1.013*10^5*50*10^(-6)*(M59*10^(-6))/(8.3145*(273.15+25))/3*12.011*10^6</f>
        <v>0.403445145113159</v>
      </c>
      <c r="AD59" s="71" t="n">
        <f aca="false">1.013*10^5*50*10^(-6)*(N59*10^(-6))/(8.3145*(273.15+25))/3*12.011*10^6</f>
        <v>35.7701306349435</v>
      </c>
      <c r="AE59" s="71" t="n">
        <f aca="false">1.013*10^5*50*10^(-6)*(O59*10^(-6))/(8.3145*(273.15+25))/3*12.011*10^6</f>
        <v>47.1535527335969</v>
      </c>
      <c r="AF59" s="71" t="n">
        <f aca="false">1.013*10^5*50*10^(-6)*(P59*10^(-6))/(8.3145*(273.15+25))/3*12.011*10^6</f>
        <v>49.5005460295093</v>
      </c>
      <c r="AG59" s="71" t="n">
        <f aca="false">1.013*10^5*50*10^(-6)*(Q59*10^(-6))/(8.3145*(273.15+25))/3*12.011*10^6</f>
        <v>86.02601485938</v>
      </c>
      <c r="AH59" s="71" t="n">
        <f aca="false">1.013*10^5*50*10^(-6)*(R59*10^(-6))/(8.3145*(273.15+25))/3*12.011*10^6</f>
        <v>68.0958930408348</v>
      </c>
      <c r="AK59" s="71" t="n">
        <f aca="false">1.013*10^5*50*10^(-6)*(U59*10^(-6))/(8.3145*(273.15+25))/3*12.011*10^6</f>
        <v>4.7688551431815E-005</v>
      </c>
      <c r="AL59" s="71" t="n">
        <f aca="false">1.013*10^5*50*10^(-6)*(V59*10^(-6))/(8.3145*(273.15+25))/3*12.011*10^6</f>
        <v>8.75431488863032E-005</v>
      </c>
      <c r="AM59" s="71" t="n">
        <f aca="false">1.013*10^5*50*10^(-6)*(W59*10^(-6))/(8.3145*(273.15+25))/3*12.011*10^6</f>
        <v>6.87404716102261E-005</v>
      </c>
      <c r="AN59" s="71" t="n">
        <f aca="false">1.013*10^5*50*10^(-6)*(X59*10^(-6))/(8.3145*(273.15+25))/3*12.011*10^6</f>
        <v>2.68591850441428E-005</v>
      </c>
      <c r="AO59" s="71" t="n">
        <f aca="false">1.013*10^5*50*10^(-6)*(Y59*10^(-6))/(8.3145*(273.15+25))/3*12.011*10^6</f>
        <v>0.000140363803050768</v>
      </c>
      <c r="AP59" s="71" t="n">
        <f aca="false">1.013*10^5*50*10^(-6)*(Z59*10^(-6))/(8.3145*(273.15+25))/3*12.011*10^6</f>
        <v>2.69404077006918E-005</v>
      </c>
      <c r="AZ59" s="0" t="n">
        <v>56</v>
      </c>
      <c r="BA59" s="0" t="n">
        <f aca="false">C59-B59</f>
        <v>49.3194339095272</v>
      </c>
      <c r="BB59" s="0" t="n">
        <f aca="false">('7-24-13 Final'!S74-'7-24-13 Initial'!S74)*60</f>
        <v>141.000000000001</v>
      </c>
      <c r="BC59" s="0" t="n">
        <f aca="false">BD59/60</f>
        <v>0.00582972032027503</v>
      </c>
      <c r="BD59" s="0" t="n">
        <f aca="false">BA59/BB59</f>
        <v>0.349783219216502</v>
      </c>
      <c r="BE59" s="0" t="n">
        <f aca="false">BD59/3</f>
        <v>0.116594406405501</v>
      </c>
      <c r="BF59" s="65" t="n">
        <f aca="false">D59-B59</f>
        <v>4372.74463493776</v>
      </c>
      <c r="BG59" s="0" t="n">
        <f aca="false">('7-29-13 Final #2'!S74-'7-24-13 Initial'!S74)*60</f>
        <v>6810</v>
      </c>
      <c r="BH59" s="0" t="n">
        <f aca="false">BI59/60</f>
        <v>0.0107017734579974</v>
      </c>
      <c r="BI59" s="0" t="n">
        <f aca="false">BF59/BG59</f>
        <v>0.642106407479847</v>
      </c>
      <c r="BJ59" s="0" t="n">
        <f aca="false">BI59/3</f>
        <v>0.214035469159949</v>
      </c>
      <c r="BK59" s="65" t="n">
        <f aca="false">G59-F59</f>
        <v>1391.57439532782</v>
      </c>
      <c r="BL59" s="0" t="n">
        <f aca="false">60*('8-1-13 Final #1'!S74-'7-30-13 Initial + cap'!S74)</f>
        <v>2760</v>
      </c>
      <c r="BM59" s="0" t="n">
        <f aca="false">BN59/60</f>
        <v>0.00840322702492647</v>
      </c>
      <c r="BN59" s="0" t="n">
        <f aca="false">BK59/BL59</f>
        <v>0.504193621495588</v>
      </c>
      <c r="BO59" s="0" t="n">
        <f aca="false">BN59/3</f>
        <v>0.168064540498529</v>
      </c>
      <c r="BP59" s="65" t="n">
        <f aca="false">H59-F59</f>
        <v>1678.484232132</v>
      </c>
      <c r="BQ59" s="0" t="n">
        <f aca="false">('8-5-13 final 1'!S74-'7-30-13 Initial + cap'!S74)*60</f>
        <v>8520</v>
      </c>
      <c r="BR59" s="0" t="n">
        <f aca="false">BS59/60</f>
        <v>0.00328341985941315</v>
      </c>
      <c r="BS59" s="0" t="n">
        <f aca="false">BP59/BQ59</f>
        <v>0.197005191564789</v>
      </c>
      <c r="BT59" s="0" t="n">
        <f aca="false">BS59/3</f>
        <v>0.065668397188263</v>
      </c>
      <c r="BU59" s="65" t="n">
        <f aca="false">'8-8-13 Final'!U74-'8-5-13 initial'!U74</f>
        <v>4465.08148081455</v>
      </c>
      <c r="BV59" s="0" t="n">
        <f aca="false">('8-8-13 Final'!S74-'8-5-13 initial'!S74)*60</f>
        <v>4337</v>
      </c>
      <c r="BW59" s="0" t="n">
        <f aca="false">BX59/60</f>
        <v>0.0171588712659079</v>
      </c>
      <c r="BX59" s="0" t="n">
        <f aca="false">BU59/BV59</f>
        <v>1.02953227595447</v>
      </c>
      <c r="BY59" s="0" t="n">
        <f aca="false">BX59/3</f>
        <v>0.343177425318158</v>
      </c>
      <c r="BZ59" s="65" t="n">
        <v>2273.20119986215</v>
      </c>
      <c r="CA59" s="0" t="n">
        <v>11504</v>
      </c>
      <c r="CB59" s="0" t="n">
        <f aca="false">CC59/60</f>
        <v>0.0032933489798652</v>
      </c>
      <c r="CC59" s="0" t="n">
        <v>0.197600938791912</v>
      </c>
      <c r="CD59" s="0" t="n">
        <v>0.0658669795973039</v>
      </c>
    </row>
    <row r="60" customFormat="false" ht="15" hidden="false" customHeight="false" outlineLevel="0" collapsed="false">
      <c r="A60" s="28" t="n">
        <v>57</v>
      </c>
      <c r="B60" s="0" t="n">
        <v>2203.87409987923</v>
      </c>
      <c r="C60" s="0" t="n">
        <v>2794.61705164148</v>
      </c>
      <c r="D60" s="0" t="n">
        <v>42839.2234530541</v>
      </c>
      <c r="F60" s="0" t="n">
        <v>1071.8412363374</v>
      </c>
      <c r="G60" s="0" t="n">
        <v>8851.9640489629</v>
      </c>
      <c r="H60" s="0" t="n">
        <v>18729.718267622</v>
      </c>
      <c r="I60" s="0" t="n">
        <v>1618.01625302284</v>
      </c>
      <c r="J60" s="0" t="n">
        <v>11497.2111857239</v>
      </c>
      <c r="K60" s="0" t="n">
        <v>14371.7008379945</v>
      </c>
      <c r="M60" s="0" t="n">
        <f aca="false">C60-B60</f>
        <v>590.742951762245</v>
      </c>
      <c r="N60" s="0" t="n">
        <f aca="false">D60-B60</f>
        <v>40635.3493531749</v>
      </c>
      <c r="O60" s="0" t="n">
        <f aca="false">(G60-F60)+N60</f>
        <v>48415.4721658004</v>
      </c>
      <c r="P60" s="0" t="n">
        <f aca="false">(H60-F60)+N60</f>
        <v>58293.2263844595</v>
      </c>
      <c r="Q60" s="0" t="n">
        <f aca="false">(J60-I60)+P60</f>
        <v>68172.4213171605</v>
      </c>
      <c r="R60" s="0" t="n">
        <f aca="false">(K60-J60)+Q60</f>
        <v>71046.9109694312</v>
      </c>
      <c r="U60" s="0" t="n">
        <v>0.0703265418764566</v>
      </c>
      <c r="V60" s="0" t="n">
        <v>0.0994647999049662</v>
      </c>
      <c r="W60" s="0" t="n">
        <v>0.046981417950637</v>
      </c>
      <c r="X60" s="0" t="n">
        <v>0.0345096095827169</v>
      </c>
      <c r="Y60" s="0" t="n">
        <v>0.0380613150435392</v>
      </c>
      <c r="Z60" s="0" t="n">
        <v>0.018494858587795</v>
      </c>
      <c r="AC60" s="71" t="n">
        <f aca="false">1.013*10^5*50*10^(-6)*(M60*10^(-6))/(8.3145*(273.15+25))/3*12.011*10^6</f>
        <v>4.83242318505718</v>
      </c>
      <c r="AD60" s="71" t="n">
        <f aca="false">1.013*10^5*50*10^(-6)*(N60*10^(-6))/(8.3145*(273.15+25))/3*12.011*10^6</f>
        <v>332.407189559178</v>
      </c>
      <c r="AE60" s="71" t="n">
        <f aca="false">1.013*10^5*50*10^(-6)*(O60*10^(-6))/(8.3145*(273.15+25))/3*12.011*10^6</f>
        <v>396.050514883955</v>
      </c>
      <c r="AF60" s="71" t="n">
        <f aca="false">1.013*10^5*50*10^(-6)*(P60*10^(-6))/(8.3145*(273.15+25))/3*12.011*10^6</f>
        <v>476.852982962754</v>
      </c>
      <c r="AG60" s="71" t="n">
        <f aca="false">1.013*10^5*50*10^(-6)*(Q60*10^(-6))/(8.3145*(273.15+25))/3*12.011*10^6</f>
        <v>557.667236438093</v>
      </c>
      <c r="AH60" s="71" t="n">
        <f aca="false">1.013*10^5*50*10^(-6)*(R60*10^(-6))/(8.3145*(273.15+25))/3*12.011*10^6</f>
        <v>581.181271433182</v>
      </c>
      <c r="AK60" s="71" t="n">
        <f aca="false">1.013*10^5*50*10^(-6)*(U60*10^(-6))/(8.3145*(273.15+25))/3*12.011*10^6</f>
        <v>0.00057528847441156</v>
      </c>
      <c r="AL60" s="71" t="n">
        <f aca="false">1.013*10^5*50*10^(-6)*(V60*10^(-6))/(8.3145*(273.15+25))/3*12.011*10^6</f>
        <v>0.000813646618591026</v>
      </c>
      <c r="AM60" s="71" t="n">
        <f aca="false">1.013*10^5*50*10^(-6)*(W60*10^(-6))/(8.3145*(273.15+25))/3*12.011*10^6</f>
        <v>0.000384319597371843</v>
      </c>
      <c r="AN60" s="71" t="n">
        <f aca="false">1.013*10^5*50*10^(-6)*(X60*10^(-6))/(8.3145*(273.15+25))/3*12.011*10^6</f>
        <v>0.000282297125945076</v>
      </c>
      <c r="AO60" s="71" t="n">
        <f aca="false">1.013*10^5*50*10^(-6)*(Y60*10^(-6))/(8.3145*(273.15+25))/3*12.011*10^6</f>
        <v>0.000311350953441743</v>
      </c>
      <c r="AP60" s="71" t="n">
        <f aca="false">1.013*10^5*50*10^(-6)*(Z60*10^(-6))/(8.3145*(273.15+25))/3*12.011*10^6</f>
        <v>0.000151292509165619</v>
      </c>
      <c r="AZ60" s="28" t="n">
        <v>57</v>
      </c>
      <c r="BA60" s="0" t="n">
        <f aca="false">C60-B60</f>
        <v>590.742951762245</v>
      </c>
      <c r="BB60" s="0" t="n">
        <f aca="false">('7-24-13 Final'!S75-'7-24-13 Initial'!S75)*60</f>
        <v>140.000000000002</v>
      </c>
      <c r="BC60" s="0" t="n">
        <f aca="false">BD60/60</f>
        <v>0.0703265418764566</v>
      </c>
      <c r="BD60" s="0" t="n">
        <f aca="false">BA60/BB60</f>
        <v>4.2195925125874</v>
      </c>
      <c r="BE60" s="0" t="n">
        <f aca="false">BD60/3</f>
        <v>1.40653083752913</v>
      </c>
      <c r="BF60" s="65" t="n">
        <f aca="false">D60-B60</f>
        <v>40635.3493531749</v>
      </c>
      <c r="BG60" s="0" t="n">
        <f aca="false">('7-29-13 Final #2'!S75-'7-24-13 Initial'!S75)*60</f>
        <v>6809</v>
      </c>
      <c r="BH60" s="0" t="n">
        <f aca="false">BI60/60</f>
        <v>0.0994647999049662</v>
      </c>
      <c r="BI60" s="0" t="n">
        <f aca="false">BF60/BG60</f>
        <v>5.96788799429797</v>
      </c>
      <c r="BJ60" s="0" t="n">
        <f aca="false">BI60/3</f>
        <v>1.98929599809932</v>
      </c>
      <c r="BK60" s="65" t="n">
        <f aca="false">G60-F60</f>
        <v>7780.12281262549</v>
      </c>
      <c r="BL60" s="0" t="n">
        <f aca="false">60*('8-1-13 Final #1'!S75-'7-30-13 Initial + cap'!S75)</f>
        <v>2760</v>
      </c>
      <c r="BM60" s="0" t="n">
        <f aca="false">BN60/60</f>
        <v>0.046981417950637</v>
      </c>
      <c r="BN60" s="0" t="n">
        <f aca="false">BK60/BL60</f>
        <v>2.81888507703822</v>
      </c>
      <c r="BO60" s="0" t="n">
        <f aca="false">BN60/3</f>
        <v>0.939628359012741</v>
      </c>
      <c r="BP60" s="65" t="n">
        <f aca="false">H60-F60</f>
        <v>17657.8770312846</v>
      </c>
      <c r="BQ60" s="0" t="n">
        <f aca="false">('8-5-13 final 1'!S75-'7-30-13 Initial + cap'!S75)*60</f>
        <v>8528.00000000001</v>
      </c>
      <c r="BR60" s="0" t="n">
        <f aca="false">BS60/60</f>
        <v>0.0345096095827169</v>
      </c>
      <c r="BS60" s="0" t="n">
        <f aca="false">BP60/BQ60</f>
        <v>2.07057657496301</v>
      </c>
      <c r="BT60" s="0" t="n">
        <f aca="false">BS60/3</f>
        <v>0.690192191654338</v>
      </c>
      <c r="BU60" s="65" t="n">
        <f aca="false">'8-8-13 Final'!U75-'8-5-13 initial'!U75</f>
        <v>9879.19493270103</v>
      </c>
      <c r="BV60" s="0" t="n">
        <f aca="false">('8-8-13 Final'!S75-'8-5-13 initial'!S75)*60</f>
        <v>4325.99999999999</v>
      </c>
      <c r="BW60" s="0" t="n">
        <f aca="false">BX60/60</f>
        <v>0.0380613150435392</v>
      </c>
      <c r="BX60" s="0" t="n">
        <f aca="false">BU60/BV60</f>
        <v>2.28367890261235</v>
      </c>
      <c r="BY60" s="0" t="n">
        <f aca="false">BX60/3</f>
        <v>0.761226300870784</v>
      </c>
      <c r="BZ60" s="65" t="n">
        <v>12753.6845849717</v>
      </c>
      <c r="CA60" s="0" t="n">
        <v>11493</v>
      </c>
      <c r="CB60" s="0" t="n">
        <f aca="false">CC60/60</f>
        <v>0.018494858587795</v>
      </c>
      <c r="CC60" s="0" t="n">
        <v>1.1096915152677</v>
      </c>
      <c r="CD60" s="0" t="n">
        <v>0.3698971717559</v>
      </c>
    </row>
    <row r="61" customFormat="false" ht="15" hidden="false" customHeight="false" outlineLevel="0" collapsed="false">
      <c r="A61" s="28" t="n">
        <v>58</v>
      </c>
      <c r="B61" s="0" t="n">
        <v>2313.86803699819</v>
      </c>
      <c r="C61" s="0" t="n">
        <v>2936.86301941996</v>
      </c>
      <c r="D61" s="0" t="n">
        <v>41680.5224822553</v>
      </c>
      <c r="F61" s="0" t="n">
        <v>1988.02591689452</v>
      </c>
      <c r="G61" s="0" t="n">
        <v>11535.7412266451</v>
      </c>
      <c r="H61" s="0" t="n">
        <v>19984.3486938226</v>
      </c>
      <c r="I61" s="0" t="n">
        <v>1952.62460948877</v>
      </c>
      <c r="J61" s="0" t="n">
        <v>11938.0208801899</v>
      </c>
      <c r="K61" s="0" t="n">
        <v>24013.3477810296</v>
      </c>
      <c r="M61" s="0" t="n">
        <f aca="false">C61-B61</f>
        <v>622.994982421775</v>
      </c>
      <c r="N61" s="0" t="n">
        <f aca="false">D61-B61</f>
        <v>39366.6544452571</v>
      </c>
      <c r="O61" s="0" t="n">
        <f aca="false">(G61-F61)+N61</f>
        <v>48914.3697550077</v>
      </c>
      <c r="P61" s="0" t="n">
        <f aca="false">(H61-F61)+N61</f>
        <v>57362.9772221852</v>
      </c>
      <c r="Q61" s="0" t="n">
        <f aca="false">(J61-I61)+P61</f>
        <v>67348.3734928863</v>
      </c>
      <c r="R61" s="0" t="n">
        <f aca="false">(K61-J61)+Q61</f>
        <v>79423.7003937261</v>
      </c>
      <c r="U61" s="0" t="n">
        <v>0.0746996381800672</v>
      </c>
      <c r="V61" s="0" t="n">
        <v>0.0963310684805392</v>
      </c>
      <c r="W61" s="0" t="n">
        <v>0.0576552856868994</v>
      </c>
      <c r="X61" s="0" t="n">
        <v>0.0351669261283623</v>
      </c>
      <c r="Y61" s="0" t="n">
        <v>0.0384793690585784</v>
      </c>
      <c r="Z61" s="0" t="n">
        <v>0.0319943194853533</v>
      </c>
      <c r="AC61" s="71" t="n">
        <f aca="false">1.013*10^5*50*10^(-6)*(M61*10^(-6))/(8.3145*(273.15+25))/3*12.011*10^6</f>
        <v>5.09625275807088</v>
      </c>
      <c r="AD61" s="71" t="n">
        <f aca="false">1.013*10^5*50*10^(-6)*(N61*10^(-6))/(8.3145*(273.15+25))/3*12.011*10^6</f>
        <v>322.028952003407</v>
      </c>
      <c r="AE61" s="71" t="n">
        <f aca="false">1.013*10^5*50*10^(-6)*(O61*10^(-6))/(8.3145*(273.15+25))/3*12.011*10^6</f>
        <v>400.131620328992</v>
      </c>
      <c r="AF61" s="71" t="n">
        <f aca="false">1.013*10^5*50*10^(-6)*(P61*10^(-6))/(8.3145*(273.15+25))/3*12.011*10^6</f>
        <v>469.243315160127</v>
      </c>
      <c r="AG61" s="71" t="n">
        <f aca="false">1.013*10^5*50*10^(-6)*(Q61*10^(-6))/(8.3145*(273.15+25))/3*12.011*10^6</f>
        <v>550.926321798757</v>
      </c>
      <c r="AH61" s="71" t="n">
        <f aca="false">1.013*10^5*50*10^(-6)*(R61*10^(-6))/(8.3145*(273.15+25))/3*12.011*10^6</f>
        <v>649.705476943461</v>
      </c>
      <c r="AK61" s="71" t="n">
        <f aca="false">1.013*10^5*50*10^(-6)*(U61*10^(-6))/(8.3145*(273.15+25))/3*12.011*10^6</f>
        <v>0.000611061481783066</v>
      </c>
      <c r="AL61" s="71" t="n">
        <f aca="false">1.013*10^5*50*10^(-6)*(V61*10^(-6))/(8.3145*(273.15+25))/3*12.011*10^6</f>
        <v>0.000788011921899396</v>
      </c>
      <c r="AM61" s="71" t="n">
        <f aca="false">1.013*10^5*50*10^(-6)*(W61*10^(-6))/(8.3145*(273.15+25))/3*12.011*10^6</f>
        <v>0.000471634470565129</v>
      </c>
      <c r="AN61" s="71" t="n">
        <f aca="false">1.013*10^5*50*10^(-6)*(X61*10^(-6))/(8.3145*(273.15+25))/3*12.011*10^6</f>
        <v>0.000287674137563451</v>
      </c>
      <c r="AO61" s="71" t="n">
        <f aca="false">1.013*10^5*50*10^(-6)*(Y61*10^(-6))/(8.3145*(273.15+25))/3*12.011*10^6</f>
        <v>0.000314770738491831</v>
      </c>
      <c r="AP61" s="71" t="n">
        <f aca="false">1.013*10^5*50*10^(-6)*(Z61*10^(-6))/(8.3145*(273.15+25))/3*12.011*10^6</f>
        <v>0.000261721431986503</v>
      </c>
      <c r="AZ61" s="28" t="n">
        <v>58</v>
      </c>
      <c r="BA61" s="0" t="n">
        <f aca="false">C61-B61</f>
        <v>622.994982421775</v>
      </c>
      <c r="BB61" s="0" t="n">
        <f aca="false">('7-24-13 Final'!S76-'7-24-13 Initial'!S76)*60</f>
        <v>139.000000000003</v>
      </c>
      <c r="BC61" s="0" t="n">
        <f aca="false">BD61/60</f>
        <v>0.0746996381800672</v>
      </c>
      <c r="BD61" s="0" t="n">
        <f aca="false">BA61/BB61</f>
        <v>4.48197829080403</v>
      </c>
      <c r="BE61" s="0" t="n">
        <f aca="false">BD61/3</f>
        <v>1.49399276360134</v>
      </c>
      <c r="BF61" s="65" t="n">
        <f aca="false">D61-B61</f>
        <v>39366.6544452571</v>
      </c>
      <c r="BG61" s="0" t="n">
        <f aca="false">('7-29-13 Final #2'!S76-'7-24-13 Initial'!S76)*60</f>
        <v>6811</v>
      </c>
      <c r="BH61" s="0" t="n">
        <f aca="false">BI61/60</f>
        <v>0.0963310684805392</v>
      </c>
      <c r="BI61" s="0" t="n">
        <f aca="false">BF61/BG61</f>
        <v>5.77986410883235</v>
      </c>
      <c r="BJ61" s="0" t="n">
        <f aca="false">BI61/3</f>
        <v>1.92662136961078</v>
      </c>
      <c r="BK61" s="65" t="n">
        <f aca="false">G61-F61</f>
        <v>9547.71530975054</v>
      </c>
      <c r="BL61" s="0" t="n">
        <f aca="false">60*('8-1-13 Final #1'!S76-'7-30-13 Initial + cap'!S76)</f>
        <v>2760</v>
      </c>
      <c r="BM61" s="0" t="n">
        <f aca="false">BN61/60</f>
        <v>0.0576552856868994</v>
      </c>
      <c r="BN61" s="0" t="n">
        <f aca="false">BK61/BL61</f>
        <v>3.45931714121396</v>
      </c>
      <c r="BO61" s="0" t="n">
        <f aca="false">BN61/3</f>
        <v>1.15310571373799</v>
      </c>
      <c r="BP61" s="65" t="n">
        <f aca="false">H61-F61</f>
        <v>17996.3227769281</v>
      </c>
      <c r="BQ61" s="0" t="n">
        <f aca="false">('8-5-13 final 1'!S76-'7-30-13 Initial + cap'!S76)*60</f>
        <v>8529</v>
      </c>
      <c r="BR61" s="0" t="n">
        <f aca="false">BS61/60</f>
        <v>0.0351669261283623</v>
      </c>
      <c r="BS61" s="0" t="n">
        <f aca="false">BP61/BQ61</f>
        <v>2.11001556770174</v>
      </c>
      <c r="BT61" s="0" t="n">
        <f aca="false">BS61/3</f>
        <v>0.703338522567245</v>
      </c>
      <c r="BU61" s="65" t="n">
        <f aca="false">'8-8-13 Final'!U76-'8-5-13 initial'!U76</f>
        <v>9985.3962707011</v>
      </c>
      <c r="BV61" s="0" t="n">
        <f aca="false">('8-8-13 Final'!S76-'8-5-13 initial'!S76)*60</f>
        <v>4325</v>
      </c>
      <c r="BW61" s="0" t="n">
        <f aca="false">BX61/60</f>
        <v>0.0384793690585784</v>
      </c>
      <c r="BX61" s="0" t="n">
        <f aca="false">BU61/BV61</f>
        <v>2.3087621435147</v>
      </c>
      <c r="BY61" s="0" t="n">
        <f aca="false">BX61/3</f>
        <v>0.769587381171568</v>
      </c>
      <c r="BZ61" s="65" t="n">
        <v>22060.7231715408</v>
      </c>
      <c r="CA61" s="0" t="n">
        <v>11492</v>
      </c>
      <c r="CB61" s="0" t="n">
        <f aca="false">CC61/60</f>
        <v>0.0319943194853533</v>
      </c>
      <c r="CC61" s="0" t="n">
        <v>1.9196591691212</v>
      </c>
      <c r="CD61" s="0" t="n">
        <v>0.639886389707067</v>
      </c>
    </row>
    <row r="62" customFormat="false" ht="15" hidden="false" customHeight="false" outlineLevel="0" collapsed="false">
      <c r="A62" s="0" t="n">
        <v>59</v>
      </c>
      <c r="B62" s="0" t="n">
        <v>2143.59582475885</v>
      </c>
      <c r="C62" s="0" t="n">
        <v>2781.32738744847</v>
      </c>
      <c r="D62" s="0" t="n">
        <v>41558.9768946883</v>
      </c>
      <c r="F62" s="0" t="n">
        <v>2880.53212742293</v>
      </c>
      <c r="G62" s="0" t="n">
        <v>14094.2741774217</v>
      </c>
      <c r="H62" s="0" t="n">
        <v>21269.3623891563</v>
      </c>
      <c r="I62" s="0" t="n">
        <v>1724.50703217278</v>
      </c>
      <c r="J62" s="0" t="n">
        <v>11195.7118357765</v>
      </c>
      <c r="K62" s="0" t="n">
        <v>18446.8836079695</v>
      </c>
      <c r="M62" s="0" t="n">
        <f aca="false">C62-B62</f>
        <v>637.731562689612</v>
      </c>
      <c r="N62" s="0" t="n">
        <f aca="false">D62-B62</f>
        <v>39415.3810699295</v>
      </c>
      <c r="O62" s="0" t="n">
        <f aca="false">(G62-F62)+N62</f>
        <v>50629.1231199282</v>
      </c>
      <c r="P62" s="0" t="n">
        <f aca="false">(H62-F62)+N62</f>
        <v>57804.2113316628</v>
      </c>
      <c r="Q62" s="0" t="n">
        <f aca="false">(J62-I62)+P62</f>
        <v>67275.4161352665</v>
      </c>
      <c r="R62" s="0" t="n">
        <f aca="false">(K62-J62)+Q62</f>
        <v>74526.5879074595</v>
      </c>
      <c r="U62" s="0" t="n">
        <v>0.0753819814053908</v>
      </c>
      <c r="V62" s="0" t="n">
        <v>0.0964786338422907</v>
      </c>
      <c r="W62" s="0" t="n">
        <v>0.0677158336352581</v>
      </c>
      <c r="X62" s="0" t="n">
        <v>0.0359297191514915</v>
      </c>
      <c r="Y62" s="0" t="n">
        <v>0.0365063398227093</v>
      </c>
      <c r="Z62" s="0" t="n">
        <v>0.0242521994660005</v>
      </c>
      <c r="AC62" s="71" t="n">
        <f aca="false">1.013*10^5*50*10^(-6)*(M62*10^(-6))/(8.3145*(273.15+25))/3*12.011*10^6</f>
        <v>5.21680162275445</v>
      </c>
      <c r="AD62" s="71" t="n">
        <f aca="false">1.013*10^5*50*10^(-6)*(N62*10^(-6))/(8.3145*(273.15+25))/3*12.011*10^6</f>
        <v>322.42754782261</v>
      </c>
      <c r="AE62" s="71" t="n">
        <f aca="false">1.013*10^5*50*10^(-6)*(O62*10^(-6))/(8.3145*(273.15+25))/3*12.011*10^6</f>
        <v>414.158726183709</v>
      </c>
      <c r="AF62" s="71" t="n">
        <f aca="false">1.013*10^5*50*10^(-6)*(P62*10^(-6))/(8.3145*(273.15+25))/3*12.011*10^6</f>
        <v>472.852719105307</v>
      </c>
      <c r="AG62" s="71" t="n">
        <f aca="false">1.013*10^5*50*10^(-6)*(Q62*10^(-6))/(8.3145*(273.15+25))/3*12.011*10^6</f>
        <v>550.329512602083</v>
      </c>
      <c r="AH62" s="71" t="n">
        <f aca="false">1.013*10^5*50*10^(-6)*(R62*10^(-6))/(8.3145*(273.15+25))/3*12.011*10^6</f>
        <v>609.645887831356</v>
      </c>
      <c r="AK62" s="71" t="n">
        <f aca="false">1.013*10^5*50*10^(-6)*(U62*10^(-6))/(8.3145*(273.15+25))/3*12.011*10^6</f>
        <v>0.000616643217819669</v>
      </c>
      <c r="AL62" s="71" t="n">
        <f aca="false">1.013*10^5*50*10^(-6)*(V62*10^(-6))/(8.3145*(273.15+25))/3*12.011*10^6</f>
        <v>0.000789219042988716</v>
      </c>
      <c r="AM62" s="71" t="n">
        <f aca="false">1.013*10^5*50*10^(-6)*(W62*10^(-6))/(8.3145*(273.15+25))/3*12.011*10^6</f>
        <v>0.000553932236480066</v>
      </c>
      <c r="AN62" s="71" t="n">
        <f aca="false">1.013*10^5*50*10^(-6)*(X62*10^(-6))/(8.3145*(273.15+25))/3*12.011*10^6</f>
        <v>0.000293913972807144</v>
      </c>
      <c r="AO62" s="71" t="n">
        <f aca="false">1.013*10^5*50*10^(-6)*(Y62*10^(-6))/(8.3145*(273.15+25))/3*12.011*10^6</f>
        <v>0.00029863087225091</v>
      </c>
      <c r="AP62" s="71" t="n">
        <f aca="false">1.013*10^5*50*10^(-6)*(Z62*10^(-6))/(8.3145*(273.15+25))/3*12.011*10^6</f>
        <v>0.000198388978892634</v>
      </c>
      <c r="AZ62" s="0" t="n">
        <v>59</v>
      </c>
      <c r="BA62" s="0" t="n">
        <f aca="false">C62-B62</f>
        <v>637.731562689612</v>
      </c>
      <c r="BB62" s="0" t="n">
        <f aca="false">('7-24-13 Final'!S77-'7-24-13 Initial'!S77)*60</f>
        <v>141.000000000001</v>
      </c>
      <c r="BC62" s="0" t="n">
        <f aca="false">BD62/60</f>
        <v>0.0753819814053908</v>
      </c>
      <c r="BD62" s="0" t="n">
        <f aca="false">BA62/BB62</f>
        <v>4.52291888432345</v>
      </c>
      <c r="BE62" s="0" t="n">
        <f aca="false">BD62/3</f>
        <v>1.50763962810782</v>
      </c>
      <c r="BF62" s="65" t="n">
        <f aca="false">D62-B62</f>
        <v>39415.3810699295</v>
      </c>
      <c r="BG62" s="0" t="n">
        <f aca="false">('7-29-13 Final #2'!S77-'7-24-13 Initial'!S77)*60</f>
        <v>6809</v>
      </c>
      <c r="BH62" s="0" t="n">
        <f aca="false">BI62/60</f>
        <v>0.0964786338422907</v>
      </c>
      <c r="BI62" s="0" t="n">
        <f aca="false">BF62/BG62</f>
        <v>5.78871803053745</v>
      </c>
      <c r="BJ62" s="0" t="n">
        <f aca="false">BI62/3</f>
        <v>1.92957267684582</v>
      </c>
      <c r="BK62" s="65" t="n">
        <f aca="false">G62-F62</f>
        <v>11213.7420499987</v>
      </c>
      <c r="BL62" s="0" t="n">
        <f aca="false">60*('8-1-13 Final #1'!S77-'7-30-13 Initial + cap'!S77)</f>
        <v>2760</v>
      </c>
      <c r="BM62" s="0" t="n">
        <f aca="false">BN62/60</f>
        <v>0.0677158336352581</v>
      </c>
      <c r="BN62" s="0" t="n">
        <f aca="false">BK62/BL62</f>
        <v>4.06295001811549</v>
      </c>
      <c r="BO62" s="0" t="n">
        <f aca="false">BN62/3</f>
        <v>1.35431667270516</v>
      </c>
      <c r="BP62" s="65" t="n">
        <f aca="false">H62-F62</f>
        <v>18388.8302617334</v>
      </c>
      <c r="BQ62" s="0" t="n">
        <f aca="false">('8-5-13 final 1'!S77-'7-30-13 Initial + cap'!S77)*60</f>
        <v>8530</v>
      </c>
      <c r="BR62" s="0" t="n">
        <f aca="false">BS62/60</f>
        <v>0.0359297191514915</v>
      </c>
      <c r="BS62" s="0" t="n">
        <f aca="false">BP62/BQ62</f>
        <v>2.15578314908949</v>
      </c>
      <c r="BT62" s="0" t="n">
        <f aca="false">BS62/3</f>
        <v>0.71859438302983</v>
      </c>
      <c r="BU62" s="65" t="n">
        <f aca="false">'8-8-13 Final'!U77-'8-5-13 initial'!U77</f>
        <v>9471.2048036037</v>
      </c>
      <c r="BV62" s="0" t="n">
        <f aca="false">('8-8-13 Final'!S77-'8-5-13 initial'!S77)*60</f>
        <v>4324</v>
      </c>
      <c r="BW62" s="0" t="n">
        <f aca="false">BX62/60</f>
        <v>0.0365063398227093</v>
      </c>
      <c r="BX62" s="0" t="n">
        <f aca="false">BU62/BV62</f>
        <v>2.19038038936256</v>
      </c>
      <c r="BY62" s="0" t="n">
        <f aca="false">BX62/3</f>
        <v>0.730126796454185</v>
      </c>
      <c r="BZ62" s="65" t="n">
        <v>16722.3765757967</v>
      </c>
      <c r="CA62" s="0" t="n">
        <v>11492</v>
      </c>
      <c r="CB62" s="0" t="n">
        <f aca="false">CC62/60</f>
        <v>0.0242521994660005</v>
      </c>
      <c r="CC62" s="0" t="n">
        <v>1.45513196796003</v>
      </c>
      <c r="CD62" s="0" t="n">
        <v>0.48504398932001</v>
      </c>
    </row>
    <row r="63" customFormat="false" ht="15" hidden="false" customHeight="false" outlineLevel="0" collapsed="false">
      <c r="A63" s="28" t="n">
        <v>60</v>
      </c>
      <c r="B63" s="0" t="n">
        <v>2309.276651874</v>
      </c>
      <c r="C63" s="0" t="n">
        <v>2889.39139461322</v>
      </c>
      <c r="D63" s="0" t="n">
        <v>39367.0143260021</v>
      </c>
      <c r="F63" s="0" t="n">
        <v>927.38793670651</v>
      </c>
      <c r="G63" s="0" t="n">
        <v>8844.65401496218</v>
      </c>
      <c r="H63" s="0" t="n">
        <v>20530.1805744073</v>
      </c>
      <c r="I63" s="0" t="n">
        <v>1873.72678133763</v>
      </c>
      <c r="J63" s="0" t="n">
        <v>13887.7791051758</v>
      </c>
      <c r="K63" s="0" t="n">
        <v>10559.2367276206</v>
      </c>
      <c r="M63" s="0" t="n">
        <f aca="false">C63-B63</f>
        <v>580.114742739213</v>
      </c>
      <c r="N63" s="0" t="n">
        <f aca="false">D63-B63</f>
        <v>37057.7376741281</v>
      </c>
      <c r="O63" s="0" t="n">
        <f aca="false">(G63-F63)+N63</f>
        <v>44975.0037523838</v>
      </c>
      <c r="P63" s="0" t="n">
        <f aca="false">(H63-F63)+N63</f>
        <v>56660.5303118288</v>
      </c>
      <c r="Q63" s="0" t="n">
        <f aca="false">(J63-I63)+P63</f>
        <v>68674.582635667</v>
      </c>
      <c r="R63" s="0" t="n">
        <f aca="false">(K63-J63)+Q63</f>
        <v>65346.0402581118</v>
      </c>
      <c r="U63" s="0" t="n">
        <v>0.0695581226305995</v>
      </c>
      <c r="V63" s="0" t="n">
        <v>0.090694414278336</v>
      </c>
      <c r="W63" s="0" t="n">
        <v>0.0478095777672444</v>
      </c>
      <c r="X63" s="0" t="n">
        <v>0.0382926876029473</v>
      </c>
      <c r="Y63" s="0" t="n">
        <v>0.0463290618688807</v>
      </c>
      <c r="Z63" s="0" t="n">
        <v>0.0125986509229518</v>
      </c>
      <c r="AC63" s="71" t="n">
        <f aca="false">1.013*10^5*50*10^(-6)*(M63*10^(-6))/(8.3145*(273.15+25))/3*12.011*10^6</f>
        <v>4.74548181141012</v>
      </c>
      <c r="AD63" s="71" t="n">
        <f aca="false">1.013*10^5*50*10^(-6)*(N63*10^(-6))/(8.3145*(273.15+25))/3*12.011*10^6</f>
        <v>303.141442801838</v>
      </c>
      <c r="AE63" s="71" t="n">
        <f aca="false">1.013*10^5*50*10^(-6)*(O63*10^(-6))/(8.3145*(273.15+25))/3*12.011*10^6</f>
        <v>367.906633896708</v>
      </c>
      <c r="AF63" s="71" t="n">
        <f aca="false">1.013*10^5*50*10^(-6)*(P63*10^(-6))/(8.3145*(273.15+25))/3*12.011*10^6</f>
        <v>463.49712601686</v>
      </c>
      <c r="AG63" s="71" t="n">
        <f aca="false">1.013*10^5*50*10^(-6)*(Q63*10^(-6))/(8.3145*(273.15+25))/3*12.011*10^6</f>
        <v>561.775039994531</v>
      </c>
      <c r="AH63" s="71" t="n">
        <f aca="false">1.013*10^5*50*10^(-6)*(R63*10^(-6))/(8.3145*(273.15+25))/3*12.011*10^6</f>
        <v>534.546741612366</v>
      </c>
      <c r="AK63" s="71" t="n">
        <f aca="false">1.013*10^5*50*10^(-6)*(U63*10^(-6))/(8.3145*(273.15+25))/3*12.011*10^6</f>
        <v>0.000569002615276979</v>
      </c>
      <c r="AL63" s="71" t="n">
        <f aca="false">1.013*10^5*50*10^(-6)*(V63*10^(-6))/(8.3145*(273.15+25))/3*12.011*10^6</f>
        <v>0.000741902698976598</v>
      </c>
      <c r="AM63" s="71" t="n">
        <f aca="false">1.013*10^5*50*10^(-6)*(W63*10^(-6))/(8.3145*(273.15+25))/3*12.011*10^6</f>
        <v>0.000391094149123612</v>
      </c>
      <c r="AN63" s="71" t="n">
        <f aca="false">1.013*10^5*50*10^(-6)*(X63*10^(-6))/(8.3145*(273.15+25))/3*12.011*10^6</f>
        <v>0.000313243638097792</v>
      </c>
      <c r="AO63" s="71" t="n">
        <f aca="false">1.013*10^5*50*10^(-6)*(Y63*10^(-6))/(8.3145*(273.15+25))/3*12.011*10^6</f>
        <v>0.000378983163572695</v>
      </c>
      <c r="AP63" s="71" t="n">
        <f aca="false">1.013*10^5*50*10^(-6)*(Z63*10^(-6))/(8.3145*(273.15+25))/3*12.011*10^6</f>
        <v>0.000103060074841176</v>
      </c>
      <c r="AZ63" s="28" t="n">
        <v>60</v>
      </c>
      <c r="BA63" s="0" t="n">
        <f aca="false">C63-B63</f>
        <v>580.114742739213</v>
      </c>
      <c r="BB63" s="0" t="n">
        <f aca="false">('7-24-13 Final'!S78-'7-24-13 Initial'!S78)*60</f>
        <v>139.000000000003</v>
      </c>
      <c r="BC63" s="0" t="n">
        <f aca="false">BD63/60</f>
        <v>0.0695581226305995</v>
      </c>
      <c r="BD63" s="0" t="n">
        <f aca="false">BA63/BB63</f>
        <v>4.17348735783597</v>
      </c>
      <c r="BE63" s="0" t="n">
        <f aca="false">BD63/3</f>
        <v>1.39116245261199</v>
      </c>
      <c r="BF63" s="65" t="n">
        <f aca="false">D63-B63</f>
        <v>37057.7376741281</v>
      </c>
      <c r="BG63" s="0" t="n">
        <f aca="false">('7-29-13 Final #2'!S78-'7-24-13 Initial'!S78)*60</f>
        <v>6810</v>
      </c>
      <c r="BH63" s="0" t="n">
        <f aca="false">BI63/60</f>
        <v>0.090694414278336</v>
      </c>
      <c r="BI63" s="0" t="n">
        <f aca="false">BF63/BG63</f>
        <v>5.44166485670016</v>
      </c>
      <c r="BJ63" s="0" t="n">
        <f aca="false">BI63/3</f>
        <v>1.81388828556672</v>
      </c>
      <c r="BK63" s="65" t="n">
        <f aca="false">G63-F63</f>
        <v>7917.26607825567</v>
      </c>
      <c r="BL63" s="0" t="n">
        <f aca="false">60*('8-1-13 Final #1'!S78-'7-30-13 Initial + cap'!S78)</f>
        <v>2760</v>
      </c>
      <c r="BM63" s="0" t="n">
        <f aca="false">BN63/60</f>
        <v>0.0478095777672444</v>
      </c>
      <c r="BN63" s="0" t="n">
        <f aca="false">BK63/BL63</f>
        <v>2.86857466603466</v>
      </c>
      <c r="BO63" s="0" t="n">
        <f aca="false">BN63/3</f>
        <v>0.956191555344888</v>
      </c>
      <c r="BP63" s="65" t="n">
        <f aca="false">H63-F63</f>
        <v>19602.7926377008</v>
      </c>
      <c r="BQ63" s="0" t="n">
        <f aca="false">('8-5-13 final 1'!S78-'7-30-13 Initial + cap'!S78)*60</f>
        <v>8532</v>
      </c>
      <c r="BR63" s="0" t="n">
        <f aca="false">BS63/60</f>
        <v>0.0382926876029473</v>
      </c>
      <c r="BS63" s="0" t="n">
        <f aca="false">BP63/BQ63</f>
        <v>2.29756125617684</v>
      </c>
      <c r="BT63" s="0" t="n">
        <f aca="false">BS63/3</f>
        <v>0.765853752058945</v>
      </c>
      <c r="BU63" s="65" t="n">
        <f aca="false">'8-8-13 Final'!U78-'8-5-13 initial'!U78</f>
        <v>12014.0523238381</v>
      </c>
      <c r="BV63" s="0" t="n">
        <f aca="false">('8-8-13 Final'!S78-'8-5-13 initial'!S78)*60</f>
        <v>4322</v>
      </c>
      <c r="BW63" s="0" t="n">
        <f aca="false">BX63/60</f>
        <v>0.0463290618688807</v>
      </c>
      <c r="BX63" s="0" t="n">
        <f aca="false">BU63/BV63</f>
        <v>2.77974371213284</v>
      </c>
      <c r="BY63" s="0" t="n">
        <f aca="false">BX63/3</f>
        <v>0.926581237377614</v>
      </c>
      <c r="BZ63" s="65" t="n">
        <v>8685.50994628295</v>
      </c>
      <c r="CA63" s="0" t="n">
        <v>11490</v>
      </c>
      <c r="CB63" s="0" t="n">
        <f aca="false">CC63/60</f>
        <v>0.0125986509229518</v>
      </c>
      <c r="CC63" s="0" t="n">
        <v>0.755919055377106</v>
      </c>
      <c r="CD63" s="0" t="n">
        <v>0.251973018459035</v>
      </c>
    </row>
    <row r="64" customFormat="false" ht="15" hidden="false" customHeight="false" outlineLevel="0" collapsed="false">
      <c r="A64" s="28" t="n">
        <v>61</v>
      </c>
      <c r="B64" s="0" t="n">
        <v>2236.58064798755</v>
      </c>
      <c r="C64" s="0" t="n">
        <v>2788.93845197225</v>
      </c>
      <c r="D64" s="0" t="n">
        <v>45541.2027035462</v>
      </c>
      <c r="F64" s="0" t="n">
        <v>2307.22675190823</v>
      </c>
      <c r="G64" s="0" t="n">
        <v>16040.8070035294</v>
      </c>
      <c r="H64" s="0" t="n">
        <v>27388.989852452</v>
      </c>
      <c r="I64" s="0" t="n">
        <v>2543.35758329212</v>
      </c>
      <c r="J64" s="0" t="n">
        <v>16669.8214825055</v>
      </c>
      <c r="K64" s="0" t="n">
        <v>27697.7426225181</v>
      </c>
      <c r="M64" s="0" t="n">
        <f aca="false">C64-B64</f>
        <v>552.357803984705</v>
      </c>
      <c r="N64" s="0" t="n">
        <f aca="false">D64-B64</f>
        <v>43304.6220555586</v>
      </c>
      <c r="O64" s="0" t="n">
        <f aca="false">(G64-F64)+N64</f>
        <v>57038.2023071798</v>
      </c>
      <c r="P64" s="0" t="n">
        <f aca="false">(H64-F64)+N64</f>
        <v>68386.3851561024</v>
      </c>
      <c r="Q64" s="0" t="n">
        <f aca="false">(J64-I64)+P64</f>
        <v>82512.8490553158</v>
      </c>
      <c r="R64" s="0" t="n">
        <f aca="false">(K64-J64)+Q64</f>
        <v>93540.7701953284</v>
      </c>
      <c r="U64" s="0" t="n">
        <v>0.0657568814267528</v>
      </c>
      <c r="V64" s="0" t="n">
        <v>0.105982922309248</v>
      </c>
      <c r="W64" s="0" t="n">
        <v>0.0829322478962631</v>
      </c>
      <c r="X64" s="0" t="n">
        <v>0.04897825249081</v>
      </c>
      <c r="Y64" s="0" t="n">
        <v>0.0545128652435494</v>
      </c>
      <c r="Z64" s="0" t="n">
        <v>0.0364968878431066</v>
      </c>
      <c r="AC64" s="71" t="n">
        <f aca="false">1.013*10^5*50*10^(-6)*(M64*10^(-6))/(8.3145*(273.15+25))/3*12.011*10^6</f>
        <v>4.51842319990512</v>
      </c>
      <c r="AD64" s="71" t="n">
        <f aca="false">1.013*10^5*50*10^(-6)*(N64*10^(-6))/(8.3145*(273.15+25))/3*12.011*10^6</f>
        <v>354.242499241266</v>
      </c>
      <c r="AE64" s="71" t="n">
        <f aca="false">1.013*10^5*50*10^(-6)*(O64*10^(-6))/(8.3145*(273.15+25))/3*12.011*10^6</f>
        <v>466.586576176589</v>
      </c>
      <c r="AF64" s="71" t="n">
        <f aca="false">1.013*10^5*50*10^(-6)*(P64*10^(-6))/(8.3145*(273.15+25))/3*12.011*10^6</f>
        <v>559.417513462952</v>
      </c>
      <c r="AG64" s="71" t="n">
        <f aca="false">1.013*10^5*50*10^(-6)*(Q64*10^(-6))/(8.3145*(273.15+25))/3*12.011*10^6</f>
        <v>674.975475628714</v>
      </c>
      <c r="AH64" s="71" t="n">
        <f aca="false">1.013*10^5*50*10^(-6)*(R64*10^(-6))/(8.3145*(273.15+25))/3*12.011*10^6</f>
        <v>765.186593071597</v>
      </c>
      <c r="AK64" s="71" t="n">
        <f aca="false">1.013*10^5*50*10^(-6)*(U64*10^(-6))/(8.3145*(273.15+25))/3*12.011*10^6</f>
        <v>0.000537907523798246</v>
      </c>
      <c r="AL64" s="71" t="n">
        <f aca="false">1.013*10^5*50*10^(-6)*(V64*10^(-6))/(8.3145*(273.15+25))/3*12.011*10^6</f>
        <v>0.00086696646901925</v>
      </c>
      <c r="AM64" s="71" t="n">
        <f aca="false">1.013*10^5*50*10^(-6)*(W64*10^(-6))/(8.3145*(273.15+25))/3*12.011*10^6</f>
        <v>0.000678406261686735</v>
      </c>
      <c r="AN64" s="71" t="n">
        <f aca="false">1.013*10^5*50*10^(-6)*(X64*10^(-6))/(8.3145*(273.15+25))/3*12.011*10^6</f>
        <v>0.000400654196878903</v>
      </c>
      <c r="AO64" s="71" t="n">
        <f aca="false">1.013*10^5*50*10^(-6)*(Y64*10^(-6))/(8.3145*(273.15+25))/3*12.011*10^6</f>
        <v>0.000445928695553608</v>
      </c>
      <c r="AP64" s="71" t="n">
        <f aca="false">1.013*10^5*50*10^(-6)*(Z64*10^(-6))/(8.3145*(273.15+25))/3*12.011*10^6</f>
        <v>0.000298553552724303</v>
      </c>
      <c r="AZ64" s="28" t="n">
        <v>61</v>
      </c>
      <c r="BA64" s="0" t="n">
        <f aca="false">C64-B64</f>
        <v>552.357803984705</v>
      </c>
      <c r="BB64" s="0" t="n">
        <f aca="false">('7-24-13 Final'!S79-'7-24-13 Initial'!S79)*60</f>
        <v>139.999999999995</v>
      </c>
      <c r="BC64" s="0" t="n">
        <f aca="false">BD64/60</f>
        <v>0.0657568814267528</v>
      </c>
      <c r="BD64" s="0" t="n">
        <f aca="false">BA64/BB64</f>
        <v>3.94541288560517</v>
      </c>
      <c r="BE64" s="0" t="n">
        <f aca="false">BD64/3</f>
        <v>1.31513762853506</v>
      </c>
      <c r="BF64" s="65" t="n">
        <f aca="false">D64-B64</f>
        <v>43304.6220555586</v>
      </c>
      <c r="BG64" s="0" t="n">
        <f aca="false">('7-29-13 Final #2'!S79-'7-24-13 Initial'!S79)*60</f>
        <v>6810</v>
      </c>
      <c r="BH64" s="0" t="n">
        <f aca="false">BI64/60</f>
        <v>0.105982922309248</v>
      </c>
      <c r="BI64" s="0" t="n">
        <f aca="false">BF64/BG64</f>
        <v>6.35897533855486</v>
      </c>
      <c r="BJ64" s="0" t="n">
        <f aca="false">BI64/3</f>
        <v>2.11965844618495</v>
      </c>
      <c r="BK64" s="65" t="n">
        <f aca="false">G64-F64</f>
        <v>13733.5802516212</v>
      </c>
      <c r="BL64" s="0" t="n">
        <f aca="false">60*('8-1-13 Final #1'!S79-'7-30-13 Initial + cap'!S79)</f>
        <v>2760</v>
      </c>
      <c r="BM64" s="0" t="n">
        <f aca="false">BN64/60</f>
        <v>0.0829322478962631</v>
      </c>
      <c r="BN64" s="0" t="n">
        <f aca="false">BK64/BL64</f>
        <v>4.97593487377579</v>
      </c>
      <c r="BO64" s="0" t="n">
        <f aca="false">BN64/3</f>
        <v>1.65864495792526</v>
      </c>
      <c r="BP64" s="65" t="n">
        <f aca="false">H64-F64</f>
        <v>25081.7631005438</v>
      </c>
      <c r="BQ64" s="0" t="n">
        <f aca="false">('8-5-13 final 1'!S79-'7-30-13 Initial + cap'!S79)*60</f>
        <v>8535</v>
      </c>
      <c r="BR64" s="0" t="n">
        <f aca="false">BS64/60</f>
        <v>0.04897825249081</v>
      </c>
      <c r="BS64" s="0" t="n">
        <f aca="false">BP64/BQ64</f>
        <v>2.9386951494486</v>
      </c>
      <c r="BT64" s="0" t="n">
        <f aca="false">BS64/3</f>
        <v>0.9795650498162</v>
      </c>
      <c r="BU64" s="65" t="n">
        <f aca="false">'8-8-13 Final'!U79-'8-5-13 initial'!U79</f>
        <v>14126.4638992134</v>
      </c>
      <c r="BV64" s="0" t="n">
        <f aca="false">('8-8-13 Final'!S79-'8-5-13 initial'!S79)*60</f>
        <v>4319</v>
      </c>
      <c r="BW64" s="0" t="n">
        <f aca="false">BX64/60</f>
        <v>0.0545128652435494</v>
      </c>
      <c r="BX64" s="0" t="n">
        <f aca="false">BU64/BV64</f>
        <v>3.27077191461296</v>
      </c>
      <c r="BY64" s="0" t="n">
        <f aca="false">BX64/3</f>
        <v>1.09025730487099</v>
      </c>
      <c r="BZ64" s="65" t="n">
        <v>25154.385039226</v>
      </c>
      <c r="CA64" s="0" t="n">
        <v>11487</v>
      </c>
      <c r="CB64" s="0" t="n">
        <f aca="false">CC64/60</f>
        <v>0.0364968878431066</v>
      </c>
      <c r="CC64" s="0" t="n">
        <v>2.1898132705864</v>
      </c>
      <c r="CD64" s="0" t="n">
        <v>0.729937756862133</v>
      </c>
    </row>
    <row r="65" customFormat="false" ht="15" hidden="false" customHeight="false" outlineLevel="0" collapsed="false">
      <c r="A65" s="0" t="n">
        <v>62</v>
      </c>
      <c r="B65" s="0" t="n">
        <v>1854.94787699157</v>
      </c>
      <c r="C65" s="0" t="n">
        <v>2295.12289561826</v>
      </c>
      <c r="D65" s="0" t="n">
        <v>15628.8056081984</v>
      </c>
      <c r="F65" s="0" t="n">
        <v>920.250502436973</v>
      </c>
      <c r="G65" s="0" t="n">
        <v>7180.87426673417</v>
      </c>
      <c r="H65" s="0" t="n">
        <v>18809.9710615704</v>
      </c>
      <c r="I65" s="0" t="n">
        <v>1727.73278535385</v>
      </c>
      <c r="J65" s="0" t="n">
        <v>15514.9254428323</v>
      </c>
      <c r="K65" s="0" t="n">
        <v>27359.1872976177</v>
      </c>
      <c r="M65" s="0" t="n">
        <f aca="false">C65-B65</f>
        <v>440.175018626692</v>
      </c>
      <c r="N65" s="0" t="n">
        <f aca="false">D65-B65</f>
        <v>13773.8577312068</v>
      </c>
      <c r="O65" s="0" t="n">
        <f aca="false">(G65-F65)+N65</f>
        <v>20034.481495504</v>
      </c>
      <c r="P65" s="0" t="n">
        <f aca="false">(H65-F65)+N65</f>
        <v>31663.5782903402</v>
      </c>
      <c r="Q65" s="0" t="n">
        <f aca="false">(J65-I65)+P65</f>
        <v>45450.7709478187</v>
      </c>
      <c r="R65" s="0" t="n">
        <f aca="false">(K65-J65)+Q65</f>
        <v>57295.0328026041</v>
      </c>
      <c r="U65" s="0" t="n">
        <v>0.0524017879317508</v>
      </c>
      <c r="V65" s="0" t="n">
        <v>0.0337049325385573</v>
      </c>
      <c r="W65" s="0" t="n">
        <v>0.0378056990597657</v>
      </c>
      <c r="X65" s="0" t="n">
        <v>0.0349340374128753</v>
      </c>
      <c r="Y65" s="0" t="n">
        <v>0.053203645355709</v>
      </c>
      <c r="Z65" s="0" t="n">
        <v>0.03718583813873</v>
      </c>
      <c r="AC65" s="71" t="n">
        <f aca="false">1.013*10^5*50*10^(-6)*(M65*10^(-6))/(8.3145*(273.15+25))/3*12.011*10^6</f>
        <v>3.60074032055604</v>
      </c>
      <c r="AD65" s="71" t="n">
        <f aca="false">1.013*10^5*50*10^(-6)*(N65*10^(-6))/(8.3145*(273.15+25))/3*12.011*10^6</f>
        <v>112.673556661835</v>
      </c>
      <c r="AE65" s="71" t="n">
        <f aca="false">1.013*10^5*50*10^(-6)*(O65*10^(-6))/(8.3145*(273.15+25))/3*12.011*10^6</f>
        <v>163.887004645021</v>
      </c>
      <c r="AF65" s="71" t="n">
        <f aca="false">1.013*10^5*50*10^(-6)*(P65*10^(-6))/(8.3145*(273.15+25))/3*12.011*10^6</f>
        <v>259.015887359577</v>
      </c>
      <c r="AG65" s="71" t="n">
        <f aca="false">1.013*10^5*50*10^(-6)*(Q65*10^(-6))/(8.3145*(273.15+25))/3*12.011*10^6</f>
        <v>371.798527010373</v>
      </c>
      <c r="AH65" s="71" t="n">
        <f aca="false">1.013*10^5*50*10^(-6)*(R65*10^(-6))/(8.3145*(273.15+25))/3*12.011*10^6</f>
        <v>468.687513034177</v>
      </c>
      <c r="AK65" s="71" t="n">
        <f aca="false">1.013*10^5*50*10^(-6)*(U65*10^(-6))/(8.3145*(273.15+25))/3*12.011*10^6</f>
        <v>0.000428659561970971</v>
      </c>
      <c r="AL65" s="71" t="n">
        <f aca="false">1.013*10^5*50*10^(-6)*(V65*10^(-6))/(8.3145*(273.15+25))/3*12.011*10^6</f>
        <v>0.000275714669069238</v>
      </c>
      <c r="AM65" s="71" t="n">
        <f aca="false">1.013*10^5*50*10^(-6)*(W65*10^(-6))/(8.3145*(273.15+25))/3*12.011*10^6</f>
        <v>0.00030925995158929</v>
      </c>
      <c r="AN65" s="71" t="n">
        <f aca="false">1.013*10^5*50*10^(-6)*(X65*10^(-6))/(8.3145*(273.15+25))/3*12.011*10^6</f>
        <v>0.000285769050376375</v>
      </c>
      <c r="AO65" s="71" t="n">
        <f aca="false">1.013*10^5*50*10^(-6)*(Y65*10^(-6))/(8.3145*(273.15+25))/3*12.011*10^6</f>
        <v>0.000435218953657468</v>
      </c>
      <c r="AP65" s="71" t="n">
        <f aca="false">1.013*10^5*50*10^(-6)*(Z65*10^(-6))/(8.3145*(273.15+25))/3*12.011*10^6</f>
        <v>0.000304189336227079</v>
      </c>
      <c r="AZ65" s="0" t="n">
        <v>62</v>
      </c>
      <c r="BA65" s="0" t="n">
        <f aca="false">C65-B65</f>
        <v>440.175018626692</v>
      </c>
      <c r="BB65" s="0" t="n">
        <f aca="false">('7-24-13 Final'!S80-'7-24-13 Initial'!S80)*60</f>
        <v>139.999999999995</v>
      </c>
      <c r="BC65" s="0" t="n">
        <f aca="false">BD65/60</f>
        <v>0.0524017879317508</v>
      </c>
      <c r="BD65" s="0" t="n">
        <f aca="false">BA65/BB65</f>
        <v>3.14410727590505</v>
      </c>
      <c r="BE65" s="0" t="n">
        <f aca="false">BD65/3</f>
        <v>1.04803575863502</v>
      </c>
      <c r="BF65" s="65" t="n">
        <f aca="false">D65-B65</f>
        <v>13773.8577312068</v>
      </c>
      <c r="BG65" s="0" t="n">
        <f aca="false">('7-29-13 Final #2'!S80-'7-24-13 Initial'!S80)*60</f>
        <v>6811</v>
      </c>
      <c r="BH65" s="0" t="n">
        <f aca="false">BI65/60</f>
        <v>0.0337049325385573</v>
      </c>
      <c r="BI65" s="0" t="n">
        <f aca="false">BF65/BG65</f>
        <v>2.02229595231344</v>
      </c>
      <c r="BJ65" s="0" t="n">
        <f aca="false">BI65/3</f>
        <v>0.674098650771145</v>
      </c>
      <c r="BK65" s="65" t="n">
        <f aca="false">G65-F65</f>
        <v>6260.6237642972</v>
      </c>
      <c r="BL65" s="0" t="n">
        <f aca="false">60*('8-1-13 Final #1'!S80-'7-30-13 Initial + cap'!S80)</f>
        <v>2760</v>
      </c>
      <c r="BM65" s="0" t="n">
        <f aca="false">BN65/60</f>
        <v>0.0378056990597657</v>
      </c>
      <c r="BN65" s="0" t="n">
        <f aca="false">BK65/BL65</f>
        <v>2.26834194358594</v>
      </c>
      <c r="BO65" s="0" t="n">
        <f aca="false">BN65/3</f>
        <v>0.756113981195314</v>
      </c>
      <c r="BP65" s="65" t="n">
        <f aca="false">H65-F65</f>
        <v>17889.7205591334</v>
      </c>
      <c r="BQ65" s="0" t="n">
        <f aca="false">('8-5-13 final 1'!S80-'7-30-13 Initial + cap'!S80)*60</f>
        <v>8535</v>
      </c>
      <c r="BR65" s="0" t="n">
        <f aca="false">BS65/60</f>
        <v>0.0349340374128753</v>
      </c>
      <c r="BS65" s="0" t="n">
        <f aca="false">BP65/BQ65</f>
        <v>2.09604224477252</v>
      </c>
      <c r="BT65" s="0" t="n">
        <f aca="false">BS65/3</f>
        <v>0.698680748257506</v>
      </c>
      <c r="BU65" s="65" t="n">
        <f aca="false">'8-8-13 Final'!U80-'8-5-13 initial'!U80</f>
        <v>13787.1926574784</v>
      </c>
      <c r="BV65" s="0" t="n">
        <f aca="false">('8-8-13 Final'!S80-'8-5-13 initial'!S80)*60</f>
        <v>4319</v>
      </c>
      <c r="BW65" s="0" t="n">
        <f aca="false">BX65/60</f>
        <v>0.053203645355709</v>
      </c>
      <c r="BX65" s="0" t="n">
        <f aca="false">BU65/BV65</f>
        <v>3.19221872134254</v>
      </c>
      <c r="BY65" s="0" t="n">
        <f aca="false">BX65/3</f>
        <v>1.06407290711418</v>
      </c>
      <c r="BZ65" s="65" t="n">
        <v>25631.4545122638</v>
      </c>
      <c r="CA65" s="0" t="n">
        <v>11488</v>
      </c>
      <c r="CB65" s="0" t="n">
        <f aca="false">CC65/60</f>
        <v>0.03718583813873</v>
      </c>
      <c r="CC65" s="0" t="n">
        <v>2.2311502883238</v>
      </c>
      <c r="CD65" s="0" t="n">
        <v>0.7437167627746</v>
      </c>
    </row>
    <row r="66" customFormat="false" ht="15" hidden="false" customHeight="false" outlineLevel="0" collapsed="false">
      <c r="A66" s="28" t="n">
        <v>63</v>
      </c>
      <c r="B66" s="0" t="n">
        <v>2228.18206080263</v>
      </c>
      <c r="C66" s="0" t="n">
        <v>2696.27680653311</v>
      </c>
      <c r="D66" s="0" t="n">
        <v>16947.5896966066</v>
      </c>
      <c r="F66" s="0" t="n">
        <v>1095.76495569214</v>
      </c>
      <c r="G66" s="0" t="n">
        <v>6443.66592412103</v>
      </c>
      <c r="H66" s="0" t="n">
        <v>13950.492823842</v>
      </c>
      <c r="I66" s="0" t="n">
        <v>1456.34146135724</v>
      </c>
      <c r="J66" s="0" t="n">
        <v>10808.0702922871</v>
      </c>
      <c r="K66" s="0" t="n">
        <v>16192.491091227</v>
      </c>
      <c r="M66" s="0" t="n">
        <f aca="false">C66-B66</f>
        <v>468.094745730486</v>
      </c>
      <c r="N66" s="0" t="n">
        <f aca="false">D66-B66</f>
        <v>14719.4076358039</v>
      </c>
      <c r="O66" s="0" t="n">
        <f aca="false">(G66-F66)+N66</f>
        <v>20067.3086042328</v>
      </c>
      <c r="P66" s="0" t="n">
        <f aca="false">(H66-F66)+N66</f>
        <v>27574.1355039538</v>
      </c>
      <c r="Q66" s="0" t="n">
        <f aca="false">(J66-I66)+P66</f>
        <v>36925.8643348836</v>
      </c>
      <c r="R66" s="0" t="n">
        <f aca="false">(K66-J66)+Q66</f>
        <v>42310.2851338236</v>
      </c>
      <c r="U66" s="0" t="n">
        <v>0.0561264683130093</v>
      </c>
      <c r="V66" s="0" t="n">
        <v>0.0360240030244834</v>
      </c>
      <c r="W66" s="0" t="n">
        <v>0.0322940879736044</v>
      </c>
      <c r="X66" s="0" t="n">
        <v>0.0251049290448986</v>
      </c>
      <c r="Y66" s="0" t="n">
        <v>0.0360959118068929</v>
      </c>
      <c r="Z66" s="0" t="n">
        <v>0.0213846315917425</v>
      </c>
      <c r="AC66" s="71" t="n">
        <f aca="false">1.013*10^5*50*10^(-6)*(M66*10^(-6))/(8.3145*(273.15+25))/3*12.011*10^6</f>
        <v>3.82913058094655</v>
      </c>
      <c r="AD66" s="71" t="n">
        <f aca="false">1.013*10^5*50*10^(-6)*(N66*10^(-6))/(8.3145*(273.15+25))/3*12.011*10^6</f>
        <v>120.408388314033</v>
      </c>
      <c r="AE66" s="71" t="n">
        <f aca="false">1.013*10^5*50*10^(-6)*(O66*10^(-6))/(8.3145*(273.15+25))/3*12.011*10^6</f>
        <v>164.155538498614</v>
      </c>
      <c r="AF66" s="71" t="n">
        <f aca="false">1.013*10^5*50*10^(-6)*(P66*10^(-6))/(8.3145*(273.15+25))/3*12.011*10^6</f>
        <v>225.563235785915</v>
      </c>
      <c r="AG66" s="71" t="n">
        <f aca="false">1.013*10^5*50*10^(-6)*(Q66*10^(-6))/(8.3145*(273.15+25))/3*12.011*10^6</f>
        <v>302.062686330593</v>
      </c>
      <c r="AH66" s="71" t="n">
        <f aca="false">1.013*10^5*50*10^(-6)*(R66*10^(-6))/(8.3145*(273.15+25))/3*12.011*10^6</f>
        <v>346.108577744586</v>
      </c>
      <c r="AK66" s="71" t="n">
        <f aca="false">1.013*10^5*50*10^(-6)*(U66*10^(-6))/(8.3145*(273.15+25))/3*12.011*10^6</f>
        <v>0.000459128367019982</v>
      </c>
      <c r="AL66" s="71" t="n">
        <f aca="false">1.013*10^5*50*10^(-6)*(V66*10^(-6))/(8.3145*(273.15+25))/3*12.011*10^6</f>
        <v>0.000294685238164546</v>
      </c>
      <c r="AM66" s="71" t="n">
        <f aca="false">1.013*10^5*50*10^(-6)*(W66*10^(-6))/(8.3145*(273.15+25))/3*12.011*10^6</f>
        <v>0.00026417361222573</v>
      </c>
      <c r="AN66" s="71" t="n">
        <f aca="false">1.013*10^5*50*10^(-6)*(X66*10^(-6))/(8.3145*(273.15+25))/3*12.011*10^6</f>
        <v>0.0002053645173656</v>
      </c>
      <c r="AO66" s="71" t="n">
        <f aca="false">1.013*10^5*50*10^(-6)*(Y66*10^(-6))/(8.3145*(273.15+25))/3*12.011*10^6</f>
        <v>0.000295273469757133</v>
      </c>
      <c r="AP66" s="71" t="n">
        <f aca="false">1.013*10^5*50*10^(-6)*(Z66*10^(-6))/(8.3145*(273.15+25))/3*12.011*10^6</f>
        <v>0.000174931565750502</v>
      </c>
      <c r="AZ66" s="28" t="n">
        <v>63</v>
      </c>
      <c r="BA66" s="0" t="n">
        <f aca="false">C66-B66</f>
        <v>468.094745730486</v>
      </c>
      <c r="BB66" s="0" t="n">
        <f aca="false">('7-24-13 Final'!S81-'7-24-13 Initial'!S81)*60</f>
        <v>138.999999999996</v>
      </c>
      <c r="BC66" s="0" t="n">
        <f aca="false">BD66/60</f>
        <v>0.0561264683130093</v>
      </c>
      <c r="BD66" s="0" t="n">
        <f aca="false">BA66/BB66</f>
        <v>3.36758809878056</v>
      </c>
      <c r="BE66" s="0" t="n">
        <f aca="false">BD66/3</f>
        <v>1.12252936626019</v>
      </c>
      <c r="BF66" s="65" t="n">
        <f aca="false">D66-B66</f>
        <v>14719.4076358039</v>
      </c>
      <c r="BG66" s="0" t="n">
        <f aca="false">('7-29-13 Final #2'!S81-'7-24-13 Initial'!S81)*60</f>
        <v>6810</v>
      </c>
      <c r="BH66" s="0" t="n">
        <f aca="false">BI66/60</f>
        <v>0.0360240030244834</v>
      </c>
      <c r="BI66" s="0" t="n">
        <f aca="false">BF66/BG66</f>
        <v>2.16144018146901</v>
      </c>
      <c r="BJ66" s="0" t="n">
        <f aca="false">BI66/3</f>
        <v>0.720480060489669</v>
      </c>
      <c r="BK66" s="65" t="n">
        <f aca="false">G66-F66</f>
        <v>5347.90096842889</v>
      </c>
      <c r="BL66" s="0" t="n">
        <f aca="false">60*('8-1-13 Final #1'!S81-'7-30-13 Initial + cap'!S81)</f>
        <v>2760</v>
      </c>
      <c r="BM66" s="0" t="n">
        <f aca="false">BN66/60</f>
        <v>0.0322940879736044</v>
      </c>
      <c r="BN66" s="0" t="n">
        <f aca="false">BK66/BL66</f>
        <v>1.93764527841627</v>
      </c>
      <c r="BO66" s="0" t="n">
        <f aca="false">BN66/3</f>
        <v>0.645881759472088</v>
      </c>
      <c r="BP66" s="65" t="n">
        <f aca="false">H66-F66</f>
        <v>12854.7278681499</v>
      </c>
      <c r="BQ66" s="0" t="n">
        <f aca="false">('8-5-13 final 1'!S81-'7-30-13 Initial + cap'!S81)*60</f>
        <v>8534</v>
      </c>
      <c r="BR66" s="0" t="n">
        <f aca="false">BS66/60</f>
        <v>0.0251049290448986</v>
      </c>
      <c r="BS66" s="0" t="n">
        <f aca="false">BP66/BQ66</f>
        <v>1.50629574269392</v>
      </c>
      <c r="BT66" s="0" t="n">
        <f aca="false">BS66/3</f>
        <v>0.502098580897972</v>
      </c>
      <c r="BU66" s="65" t="n">
        <f aca="false">'8-8-13 Final'!U81-'8-5-13 initial'!U81</f>
        <v>9351.72883092982</v>
      </c>
      <c r="BV66" s="0" t="n">
        <f aca="false">('8-8-13 Final'!S81-'8-5-13 initial'!S81)*60</f>
        <v>4318</v>
      </c>
      <c r="BW66" s="0" t="n">
        <f aca="false">BX66/60</f>
        <v>0.0360959118068929</v>
      </c>
      <c r="BX66" s="0" t="n">
        <f aca="false">BU66/BV66</f>
        <v>2.16575470841357</v>
      </c>
      <c r="BY66" s="0" t="n">
        <f aca="false">BX66/3</f>
        <v>0.721918236137858</v>
      </c>
      <c r="BZ66" s="65" t="n">
        <v>14736.1496298697</v>
      </c>
      <c r="CA66" s="0" t="n">
        <v>11485</v>
      </c>
      <c r="CB66" s="0" t="n">
        <f aca="false">CC66/60</f>
        <v>0.0213846315917425</v>
      </c>
      <c r="CC66" s="0" t="n">
        <v>1.28307789550455</v>
      </c>
      <c r="CD66" s="0" t="n">
        <v>0.42769263183485</v>
      </c>
    </row>
    <row r="67" customFormat="false" ht="15" hidden="false" customHeight="false" outlineLevel="0" collapsed="false">
      <c r="A67" s="28" t="n">
        <v>64</v>
      </c>
      <c r="B67" s="0" t="n">
        <v>2022.25145076747</v>
      </c>
      <c r="C67" s="0" t="n">
        <v>2514.33497983097</v>
      </c>
      <c r="D67" s="0" t="n">
        <v>14880.534839243</v>
      </c>
      <c r="F67" s="0" t="n">
        <v>871.72094428551</v>
      </c>
      <c r="G67" s="0" t="n">
        <v>4535.01589199065</v>
      </c>
      <c r="H67" s="0" t="n">
        <v>11535.5773183042</v>
      </c>
      <c r="I67" s="0" t="n">
        <v>1135.81368086535</v>
      </c>
      <c r="J67" s="0" t="n">
        <v>8651.49251377696</v>
      </c>
      <c r="K67" s="0" t="n">
        <v>13516.1851199149</v>
      </c>
      <c r="M67" s="0" t="n">
        <f aca="false">C67-B67</f>
        <v>492.083529063505</v>
      </c>
      <c r="N67" s="0" t="n">
        <f aca="false">D67-B67</f>
        <v>12858.2833884755</v>
      </c>
      <c r="O67" s="0" t="n">
        <f aca="false">(G67-F67)+N67</f>
        <v>16521.5783361807</v>
      </c>
      <c r="P67" s="0" t="n">
        <f aca="false">(H67-F67)+N67</f>
        <v>23522.1397624942</v>
      </c>
      <c r="Q67" s="0" t="n">
        <f aca="false">(J67-I67)+P67</f>
        <v>31037.8185954059</v>
      </c>
      <c r="R67" s="0" t="n">
        <f aca="false">(K67-J67)+Q67</f>
        <v>35902.5112015438</v>
      </c>
      <c r="U67" s="0" t="n">
        <v>0.0590028212306347</v>
      </c>
      <c r="V67" s="0" t="n">
        <v>0.0314691223408603</v>
      </c>
      <c r="W67" s="0" t="n">
        <v>0.0221213463025673</v>
      </c>
      <c r="X67" s="0" t="n">
        <v>0.0208188988599015</v>
      </c>
      <c r="Y67" s="0" t="n">
        <v>0.0290158243877369</v>
      </c>
      <c r="Z67" s="0" t="n">
        <v>0.0179660012176021</v>
      </c>
      <c r="AC67" s="71" t="n">
        <f aca="false">1.013*10^5*50*10^(-6)*(M67*10^(-6))/(8.3145*(273.15+25))/3*12.011*10^6</f>
        <v>4.02536475084055</v>
      </c>
      <c r="AD67" s="71" t="n">
        <f aca="false">1.013*10^5*50*10^(-6)*(N67*10^(-6))/(8.3145*(273.15+25))/3*12.011*10^6</f>
        <v>105.183932505915</v>
      </c>
      <c r="AE67" s="71" t="n">
        <f aca="false">1.013*10^5*50*10^(-6)*(O67*10^(-6))/(8.3145*(273.15+25))/3*12.011*10^6</f>
        <v>135.150589553933</v>
      </c>
      <c r="AF67" s="71" t="n">
        <f aca="false">1.013*10^5*50*10^(-6)*(P67*10^(-6))/(8.3145*(273.15+25))/3*12.011*10^6</f>
        <v>192.416910284493</v>
      </c>
      <c r="AG67" s="71" t="n">
        <f aca="false">1.013*10^5*50*10^(-6)*(Q67*10^(-6))/(8.3145*(273.15+25))/3*12.011*10^6</f>
        <v>253.897018570614</v>
      </c>
      <c r="AH67" s="71" t="n">
        <f aca="false">1.013*10^5*50*10^(-6)*(R67*10^(-6))/(8.3145*(273.15+25))/3*12.011*10^6</f>
        <v>293.691405059611</v>
      </c>
      <c r="AK67" s="71" t="n">
        <f aca="false">1.013*10^5*50*10^(-6)*(U67*10^(-6))/(8.3145*(273.15+25))/3*12.011*10^6</f>
        <v>0.000482657643985667</v>
      </c>
      <c r="AL67" s="71" t="n">
        <f aca="false">1.013*10^5*50*10^(-6)*(V67*10^(-6))/(8.3145*(273.15+25))/3*12.011*10^6</f>
        <v>0.000257425189686526</v>
      </c>
      <c r="AM67" s="71" t="n">
        <f aca="false">1.013*10^5*50*10^(-6)*(W67*10^(-6))/(8.3145*(273.15+25))/3*12.011*10^6</f>
        <v>0.000180958073961462</v>
      </c>
      <c r="AN67" s="71" t="n">
        <f aca="false">1.013*10^5*50*10^(-6)*(X67*10^(-6))/(8.3145*(273.15+25))/3*12.011*10^6</f>
        <v>0.000170303732338797</v>
      </c>
      <c r="AO67" s="71" t="n">
        <f aca="false">1.013*10^5*50*10^(-6)*(Y67*10^(-6))/(8.3145*(273.15+25))/3*12.011*10^6</f>
        <v>0.000237356606772145</v>
      </c>
      <c r="AP67" s="71" t="n">
        <f aca="false">1.013*10^5*50*10^(-6)*(Z67*10^(-6))/(8.3145*(273.15+25))/3*12.011*10^6</f>
        <v>0.0001469663253158</v>
      </c>
      <c r="AZ67" s="28" t="n">
        <v>64</v>
      </c>
      <c r="BA67" s="0" t="n">
        <f aca="false">C67-B67</f>
        <v>492.083529063505</v>
      </c>
      <c r="BB67" s="0" t="n">
        <f aca="false">('7-24-13 Final'!S82-'7-24-13 Initial'!S82)*60</f>
        <v>139.000000000003</v>
      </c>
      <c r="BC67" s="0" t="n">
        <f aca="false">BD67/60</f>
        <v>0.0590028212306347</v>
      </c>
      <c r="BD67" s="0" t="n">
        <f aca="false">BA67/BB67</f>
        <v>3.54016927383808</v>
      </c>
      <c r="BE67" s="0" t="n">
        <f aca="false">BD67/3</f>
        <v>1.18005642461269</v>
      </c>
      <c r="BF67" s="65" t="n">
        <f aca="false">D67-B67</f>
        <v>12858.2833884755</v>
      </c>
      <c r="BG67" s="0" t="n">
        <f aca="false">('7-29-13 Final #2'!S82-'7-24-13 Initial'!S82)*60</f>
        <v>6810</v>
      </c>
      <c r="BH67" s="0" t="n">
        <f aca="false">BI67/60</f>
        <v>0.0314691223408603</v>
      </c>
      <c r="BI67" s="0" t="n">
        <f aca="false">BF67/BG67</f>
        <v>1.88814734045162</v>
      </c>
      <c r="BJ67" s="0" t="n">
        <f aca="false">BI67/3</f>
        <v>0.629382446817206</v>
      </c>
      <c r="BK67" s="65" t="n">
        <f aca="false">G67-F67</f>
        <v>3663.29494770514</v>
      </c>
      <c r="BL67" s="0" t="n">
        <f aca="false">60*('8-1-13 Final #1'!S82-'7-30-13 Initial + cap'!S82)</f>
        <v>2760</v>
      </c>
      <c r="BM67" s="0" t="n">
        <f aca="false">BN67/60</f>
        <v>0.0221213463025673</v>
      </c>
      <c r="BN67" s="0" t="n">
        <f aca="false">BK67/BL67</f>
        <v>1.32728077815404</v>
      </c>
      <c r="BO67" s="0" t="n">
        <f aca="false">BN67/3</f>
        <v>0.442426926051345</v>
      </c>
      <c r="BP67" s="65" t="n">
        <f aca="false">H67-F67</f>
        <v>10663.8563740187</v>
      </c>
      <c r="BQ67" s="0" t="n">
        <f aca="false">('8-5-13 final 1'!S82-'7-30-13 Initial + cap'!S82)*60</f>
        <v>8537.00000000001</v>
      </c>
      <c r="BR67" s="0" t="n">
        <f aca="false">BS67/60</f>
        <v>0.0208188988599015</v>
      </c>
      <c r="BS67" s="0" t="n">
        <f aca="false">BP67/BQ67</f>
        <v>1.24913393159409</v>
      </c>
      <c r="BT67" s="0" t="n">
        <f aca="false">BS67/3</f>
        <v>0.416377977198029</v>
      </c>
      <c r="BU67" s="65" t="n">
        <f aca="false">'8-8-13 Final'!U82-'8-5-13 initial'!U82</f>
        <v>7515.67883291162</v>
      </c>
      <c r="BV67" s="0" t="n">
        <f aca="false">('8-8-13 Final'!S82-'8-5-13 initial'!S82)*60</f>
        <v>4317</v>
      </c>
      <c r="BW67" s="0" t="n">
        <f aca="false">BX67/60</f>
        <v>0.0290158243877369</v>
      </c>
      <c r="BX67" s="0" t="n">
        <f aca="false">BU67/BV67</f>
        <v>1.74094946326422</v>
      </c>
      <c r="BY67" s="0" t="n">
        <f aca="false">BX67/3</f>
        <v>0.580316487754739</v>
      </c>
      <c r="BZ67" s="65" t="n">
        <v>12380.3714390496</v>
      </c>
      <c r="CA67" s="0" t="n">
        <v>11485</v>
      </c>
      <c r="CB67" s="0" t="n">
        <f aca="false">CC67/60</f>
        <v>0.0179660012176021</v>
      </c>
      <c r="CC67" s="0" t="n">
        <v>1.07796007305613</v>
      </c>
      <c r="CD67" s="0" t="n">
        <v>0.359320024352042</v>
      </c>
    </row>
    <row r="68" customFormat="false" ht="15" hidden="false" customHeight="false" outlineLevel="0" collapsed="false">
      <c r="A68" s="0" t="n">
        <v>65</v>
      </c>
      <c r="B68" s="0" t="n">
        <v>2091.8168579957</v>
      </c>
      <c r="C68" s="0" t="n">
        <v>2659.47476199776</v>
      </c>
      <c r="D68" s="0" t="n">
        <v>19666.8409652195</v>
      </c>
      <c r="F68" s="0" t="n">
        <v>861.173007263994</v>
      </c>
      <c r="G68" s="0" t="n">
        <v>5670.56599510708</v>
      </c>
      <c r="H68" s="0" t="n">
        <v>13328.5132345058</v>
      </c>
      <c r="I68" s="0" t="n">
        <v>1570.4388064793</v>
      </c>
      <c r="J68" s="0" t="n">
        <v>10465.8113764616</v>
      </c>
      <c r="K68" s="0" t="n">
        <v>8767.52370762823</v>
      </c>
      <c r="M68" s="0" t="n">
        <f aca="false">C68-B68</f>
        <v>567.657904002054</v>
      </c>
      <c r="N68" s="0" t="n">
        <f aca="false">D68-B68</f>
        <v>17575.0241072238</v>
      </c>
      <c r="O68" s="0" t="n">
        <f aca="false">(G68-F68)+N68</f>
        <v>22384.4170950669</v>
      </c>
      <c r="P68" s="0" t="n">
        <f aca="false">(H68-F68)+N68</f>
        <v>30042.3643344656</v>
      </c>
      <c r="Q68" s="0" t="n">
        <f aca="false">(J68-I68)+P68</f>
        <v>38937.7369044479</v>
      </c>
      <c r="R68" s="0" t="n">
        <f aca="false">(K68-J68)+Q68</f>
        <v>37239.4492356145</v>
      </c>
      <c r="U68" s="0" t="n">
        <v>0.0680644968827388</v>
      </c>
      <c r="V68" s="0" t="n">
        <v>0.0430001568487566</v>
      </c>
      <c r="W68" s="0" t="n">
        <v>0.0290422281874583</v>
      </c>
      <c r="X68" s="0" t="n">
        <v>0.0243369646038139</v>
      </c>
      <c r="Y68" s="0" t="n">
        <v>0.0343503729146677</v>
      </c>
      <c r="Z68" s="0" t="n">
        <v>0.0104450901270593</v>
      </c>
      <c r="AC68" s="71" t="n">
        <f aca="false">1.013*10^5*50*10^(-6)*(M68*10^(-6))/(8.3145*(273.15+25))/3*12.011*10^6</f>
        <v>4.6435817952586</v>
      </c>
      <c r="AD68" s="71" t="n">
        <f aca="false">1.013*10^5*50*10^(-6)*(N68*10^(-6))/(8.3145*(273.15+25))/3*12.011*10^6</f>
        <v>143.768036030447</v>
      </c>
      <c r="AE68" s="71" t="n">
        <f aca="false">1.013*10^5*50*10^(-6)*(O68*10^(-6))/(8.3145*(273.15+25))/3*12.011*10^6</f>
        <v>183.110057989701</v>
      </c>
      <c r="AF68" s="71" t="n">
        <f aca="false">1.013*10^5*50*10^(-6)*(P68*10^(-6))/(8.3145*(273.15+25))/3*12.011*10^6</f>
        <v>245.753956963393</v>
      </c>
      <c r="AG68" s="71" t="n">
        <f aca="false">1.013*10^5*50*10^(-6)*(Q68*10^(-6))/(8.3145*(273.15+25))/3*12.011*10^6</f>
        <v>318.520300630588</v>
      </c>
      <c r="AH68" s="71" t="n">
        <f aca="false">1.013*10^5*50*10^(-6)*(R68*10^(-6))/(8.3145*(273.15+25))/3*12.011*10^6</f>
        <v>304.627888234832</v>
      </c>
      <c r="AK68" s="71" t="n">
        <f aca="false">1.013*10^5*50*10^(-6)*(U68*10^(-6))/(8.3145*(273.15+25))/3*12.011*10^6</f>
        <v>0.000556784387920683</v>
      </c>
      <c r="AL68" s="71" t="n">
        <f aca="false">1.013*10^5*50*10^(-6)*(V68*10^(-6))/(8.3145*(273.15+25))/3*12.011*10^6</f>
        <v>0.00035175189868479</v>
      </c>
      <c r="AM68" s="71" t="n">
        <f aca="false">1.013*10^5*50*10^(-6)*(W68*10^(-6))/(8.3145*(273.15+25))/3*12.011*10^6</f>
        <v>0.000237572596372303</v>
      </c>
      <c r="AN68" s="71" t="n">
        <f aca="false">1.013*10^5*50*10^(-6)*(X68*10^(-6))/(8.3145*(273.15+25))/3*12.011*10^6</f>
        <v>0.000199082378646337</v>
      </c>
      <c r="AO68" s="71" t="n">
        <f aca="false">1.013*10^5*50*10^(-6)*(Y68*10^(-6))/(8.3145*(273.15+25))/3*12.011*10^6</f>
        <v>0.000280994530688888</v>
      </c>
      <c r="AP68" s="71" t="n">
        <f aca="false">1.013*10^5*50*10^(-6)*(Z68*10^(-6))/(8.3145*(273.15+25))/3*12.011*10^6</f>
        <v>8.54434158705423E-005</v>
      </c>
      <c r="AZ68" s="0" t="n">
        <v>65</v>
      </c>
      <c r="BA68" s="0" t="n">
        <f aca="false">C68-B68</f>
        <v>567.657904002054</v>
      </c>
      <c r="BB68" s="0" t="n">
        <f aca="false">('7-24-13 Final'!S83-'7-24-13 Initial'!S83)*60</f>
        <v>139.000000000003</v>
      </c>
      <c r="BC68" s="0" t="n">
        <f aca="false">BD68/60</f>
        <v>0.0680644968827388</v>
      </c>
      <c r="BD68" s="0" t="n">
        <f aca="false">BA68/BB68</f>
        <v>4.08386981296433</v>
      </c>
      <c r="BE68" s="0" t="n">
        <f aca="false">BD68/3</f>
        <v>1.36128993765478</v>
      </c>
      <c r="BF68" s="65" t="n">
        <f aca="false">D68-B68</f>
        <v>17575.0241072238</v>
      </c>
      <c r="BG68" s="0" t="n">
        <f aca="false">('7-29-13 Final #2'!S83-'7-24-13 Initial'!S83)*60</f>
        <v>6812</v>
      </c>
      <c r="BH68" s="0" t="n">
        <f aca="false">BI68/60</f>
        <v>0.0430001568487566</v>
      </c>
      <c r="BI68" s="0" t="n">
        <f aca="false">BF68/BG68</f>
        <v>2.5800094109254</v>
      </c>
      <c r="BJ68" s="0" t="n">
        <f aca="false">BI68/3</f>
        <v>0.860003136975132</v>
      </c>
      <c r="BK68" s="65" t="n">
        <f aca="false">G68-F68</f>
        <v>4809.39298784309</v>
      </c>
      <c r="BL68" s="0" t="n">
        <f aca="false">60*('8-1-13 Final #1'!S83-'7-30-13 Initial + cap'!S83)</f>
        <v>2760</v>
      </c>
      <c r="BM68" s="0" t="n">
        <f aca="false">BN68/60</f>
        <v>0.0290422281874583</v>
      </c>
      <c r="BN68" s="0" t="n">
        <f aca="false">BK68/BL68</f>
        <v>1.7425336912475</v>
      </c>
      <c r="BO68" s="0" t="n">
        <f aca="false">BN68/3</f>
        <v>0.580844563749165</v>
      </c>
      <c r="BP68" s="65" t="n">
        <f aca="false">H68-F68</f>
        <v>12467.3402272418</v>
      </c>
      <c r="BQ68" s="0" t="n">
        <f aca="false">('8-5-13 final 1'!S83-'7-30-13 Initial + cap'!S83)*60</f>
        <v>8538</v>
      </c>
      <c r="BR68" s="0" t="n">
        <f aca="false">BS68/60</f>
        <v>0.0243369646038139</v>
      </c>
      <c r="BS68" s="0" t="n">
        <f aca="false">BP68/BQ68</f>
        <v>1.46021787622883</v>
      </c>
      <c r="BT68" s="0" t="n">
        <f aca="false">BS68/3</f>
        <v>0.486739292076278</v>
      </c>
      <c r="BU68" s="65" t="n">
        <f aca="false">'8-8-13 Final'!U83-'8-5-13 initial'!U83</f>
        <v>8895.37256998235</v>
      </c>
      <c r="BV68" s="0" t="n">
        <f aca="false">('8-8-13 Final'!S83-'8-5-13 initial'!S83)*60</f>
        <v>4316</v>
      </c>
      <c r="BW68" s="0" t="n">
        <f aca="false">BX68/60</f>
        <v>0.0343503729146677</v>
      </c>
      <c r="BX68" s="0" t="n">
        <f aca="false">BU68/BV68</f>
        <v>2.06102237488006</v>
      </c>
      <c r="BY68" s="0" t="n">
        <f aca="false">BX68/3</f>
        <v>0.687007458293355</v>
      </c>
      <c r="BZ68" s="65" t="n">
        <v>7197.08490114894</v>
      </c>
      <c r="CA68" s="0" t="n">
        <v>11484</v>
      </c>
      <c r="CB68" s="0" t="n">
        <f aca="false">CC68/60</f>
        <v>0.0104450901270593</v>
      </c>
      <c r="CC68" s="0" t="n">
        <v>0.626705407623558</v>
      </c>
      <c r="CD68" s="0" t="n">
        <v>0.208901802541186</v>
      </c>
    </row>
    <row r="69" customFormat="false" ht="15" hidden="false" customHeight="false" outlineLevel="0" collapsed="false">
      <c r="A69" s="28" t="n">
        <v>66</v>
      </c>
      <c r="B69" s="0" t="n">
        <v>2114.40380843967</v>
      </c>
      <c r="C69" s="0" t="n">
        <v>2657.67727648046</v>
      </c>
      <c r="D69" s="0" t="n">
        <v>19158.5722639447</v>
      </c>
      <c r="F69" s="0" t="n">
        <v>1289.52436195356</v>
      </c>
      <c r="G69" s="0" t="n">
        <v>6942.4609337647</v>
      </c>
      <c r="H69" s="0" t="n">
        <v>14058.8035699526</v>
      </c>
      <c r="I69" s="0" t="n">
        <v>2364.91743384503</v>
      </c>
      <c r="J69" s="0" t="n">
        <v>9547.18492428759</v>
      </c>
      <c r="K69" s="0" t="n">
        <v>10429.4864640157</v>
      </c>
      <c r="M69" s="0" t="n">
        <f aca="false">C69-B69</f>
        <v>543.273468040791</v>
      </c>
      <c r="N69" s="0" t="n">
        <f aca="false">D69-B69</f>
        <v>17044.168455505</v>
      </c>
      <c r="O69" s="0" t="n">
        <f aca="false">(G69-F69)+N69</f>
        <v>22697.1050273162</v>
      </c>
      <c r="P69" s="0" t="n">
        <f aca="false">(H69-F69)+N69</f>
        <v>29813.4476635041</v>
      </c>
      <c r="Q69" s="0" t="n">
        <f aca="false">(J69-I69)+P69</f>
        <v>36995.7151539466</v>
      </c>
      <c r="R69" s="0" t="n">
        <f aca="false">(K69-J69)+Q69</f>
        <v>37878.0166936747</v>
      </c>
      <c r="U69" s="0" t="n">
        <v>0.0656127376860839</v>
      </c>
      <c r="V69" s="0" t="n">
        <v>0.0417074547435644</v>
      </c>
      <c r="W69" s="0" t="n">
        <v>0.0341360904094876</v>
      </c>
      <c r="X69" s="0" t="n">
        <v>0.0249205292896157</v>
      </c>
      <c r="Y69" s="0" t="n">
        <v>0.0277543376244012</v>
      </c>
      <c r="Z69" s="0" t="n">
        <v>0.0117071234070357</v>
      </c>
      <c r="AC69" s="71" t="n">
        <f aca="false">1.013*10^5*50*10^(-6)*(M69*10^(-6))/(8.3145*(273.15+25))/3*12.011*10^6</f>
        <v>4.44411108918884</v>
      </c>
      <c r="AD69" s="71" t="n">
        <f aca="false">1.013*10^5*50*10^(-6)*(N69*10^(-6))/(8.3145*(273.15+25))/3*12.011*10^6</f>
        <v>139.42550574442</v>
      </c>
      <c r="AE69" s="71" t="n">
        <f aca="false">1.013*10^5*50*10^(-6)*(O69*10^(-6))/(8.3145*(273.15+25))/3*12.011*10^6</f>
        <v>185.66792247032</v>
      </c>
      <c r="AF69" s="71" t="n">
        <f aca="false">1.013*10^5*50*10^(-6)*(P69*10^(-6))/(8.3145*(273.15+25))/3*12.011*10^6</f>
        <v>243.881362081134</v>
      </c>
      <c r="AG69" s="71" t="n">
        <f aca="false">1.013*10^5*50*10^(-6)*(Q69*10^(-6))/(8.3145*(273.15+25))/3*12.011*10^6</f>
        <v>302.634083274947</v>
      </c>
      <c r="AH69" s="71" t="n">
        <f aca="false">1.013*10^5*50*10^(-6)*(R69*10^(-6))/(8.3145*(273.15+25))/3*12.011*10^6</f>
        <v>309.851527688079</v>
      </c>
      <c r="AK69" s="71" t="n">
        <f aca="false">1.013*10^5*50*10^(-6)*(U69*10^(-6))/(8.3145*(273.15+25))/3*12.011*10^6</f>
        <v>0.000536728392414095</v>
      </c>
      <c r="AL69" s="71" t="n">
        <f aca="false">1.013*10^5*50*10^(-6)*(V69*10^(-6))/(8.3145*(273.15+25))/3*12.011*10^6</f>
        <v>0.000341177276328538</v>
      </c>
      <c r="AM69" s="71" t="n">
        <f aca="false">1.013*10^5*50*10^(-6)*(W69*10^(-6))/(8.3145*(273.15+25))/3*12.011*10^6</f>
        <v>0.00027924164689553</v>
      </c>
      <c r="AN69" s="71" t="n">
        <f aca="false">1.013*10^5*50*10^(-6)*(X69*10^(-6))/(8.3145*(273.15+25))/3*12.011*10^6</f>
        <v>0.000203856081843704</v>
      </c>
      <c r="AO69" s="71" t="n">
        <f aca="false">1.013*10^5*50*10^(-6)*(Y69*10^(-6))/(8.3145*(273.15+25))/3*12.011*10^6</f>
        <v>0.000227037333618566</v>
      </c>
      <c r="AP69" s="71" t="n">
        <f aca="false">1.013*10^5*50*10^(-6)*(Z69*10^(-6))/(8.3145*(273.15+25))/3*12.011*10^6</f>
        <v>9.57671596651637E-005</v>
      </c>
      <c r="AZ69" s="28" t="n">
        <v>66</v>
      </c>
      <c r="BA69" s="0" t="n">
        <f aca="false">C69-B69</f>
        <v>543.273468040791</v>
      </c>
      <c r="BB69" s="0" t="n">
        <f aca="false">('7-24-13 Final'!S84-'7-24-13 Initial'!S84)*60</f>
        <v>138.000000000004</v>
      </c>
      <c r="BC69" s="0" t="n">
        <f aca="false">BD69/60</f>
        <v>0.0656127376860839</v>
      </c>
      <c r="BD69" s="0" t="n">
        <f aca="false">BA69/BB69</f>
        <v>3.93676426116504</v>
      </c>
      <c r="BE69" s="0" t="n">
        <f aca="false">BD69/3</f>
        <v>1.31225475372168</v>
      </c>
      <c r="BF69" s="65" t="n">
        <f aca="false">D69-B69</f>
        <v>17044.168455505</v>
      </c>
      <c r="BG69" s="0" t="n">
        <f aca="false">('7-29-13 Final #2'!S84-'7-24-13 Initial'!S84)*60</f>
        <v>6811</v>
      </c>
      <c r="BH69" s="0" t="n">
        <f aca="false">BI69/60</f>
        <v>0.0417074547435644</v>
      </c>
      <c r="BI69" s="0" t="n">
        <f aca="false">BF69/BG69</f>
        <v>2.50244728461386</v>
      </c>
      <c r="BJ69" s="0" t="n">
        <f aca="false">BI69/3</f>
        <v>0.834149094871288</v>
      </c>
      <c r="BK69" s="65" t="n">
        <f aca="false">G69-F69</f>
        <v>5652.93657181114</v>
      </c>
      <c r="BL69" s="0" t="n">
        <f aca="false">60*('8-1-13 Final #1'!S84-'7-30-13 Initial + cap'!S84)</f>
        <v>2760</v>
      </c>
      <c r="BM69" s="0" t="n">
        <f aca="false">BN69/60</f>
        <v>0.0341360904094876</v>
      </c>
      <c r="BN69" s="0" t="n">
        <f aca="false">BK69/BL69</f>
        <v>2.04816542456925</v>
      </c>
      <c r="BO69" s="0" t="n">
        <f aca="false">BN69/3</f>
        <v>0.682721808189752</v>
      </c>
      <c r="BP69" s="65" t="n">
        <f aca="false">H69-F69</f>
        <v>12769.2792079991</v>
      </c>
      <c r="BQ69" s="0" t="n">
        <f aca="false">('8-5-13 final 1'!S84-'7-30-13 Initial + cap'!S84)*60</f>
        <v>8540</v>
      </c>
      <c r="BR69" s="0" t="n">
        <f aca="false">BS69/60</f>
        <v>0.0249205292896157</v>
      </c>
      <c r="BS69" s="0" t="n">
        <f aca="false">BP69/BQ69</f>
        <v>1.49523175737694</v>
      </c>
      <c r="BT69" s="0" t="n">
        <f aca="false">BS69/3</f>
        <v>0.498410585792313</v>
      </c>
      <c r="BU69" s="65" t="n">
        <f aca="false">'8-8-13 Final'!U84-'8-5-13 initial'!U84</f>
        <v>7182.26749044256</v>
      </c>
      <c r="BV69" s="0" t="n">
        <f aca="false">('8-8-13 Final'!S84-'8-5-13 initial'!S84)*60</f>
        <v>4313.00000000001</v>
      </c>
      <c r="BW69" s="0" t="n">
        <f aca="false">BX69/60</f>
        <v>0.0277543376244012</v>
      </c>
      <c r="BX69" s="0" t="n">
        <f aca="false">BU69/BV69</f>
        <v>1.66526025746407</v>
      </c>
      <c r="BY69" s="0" t="n">
        <f aca="false">BX69/3</f>
        <v>0.555086752488024</v>
      </c>
      <c r="BZ69" s="65" t="n">
        <v>8064.56903017062</v>
      </c>
      <c r="CA69" s="0" t="n">
        <v>11481</v>
      </c>
      <c r="CB69" s="0" t="n">
        <f aca="false">CC69/60</f>
        <v>0.0117071234070357</v>
      </c>
      <c r="CC69" s="0" t="n">
        <v>0.702427404422143</v>
      </c>
      <c r="CD69" s="0" t="n">
        <v>0.234142468140714</v>
      </c>
    </row>
    <row r="70" customFormat="false" ht="15" hidden="false" customHeight="false" outlineLevel="0" collapsed="false">
      <c r="A70" s="28" t="n">
        <v>67</v>
      </c>
      <c r="B70" s="0" t="n">
        <v>2364.00037128205</v>
      </c>
      <c r="C70" s="0" t="n">
        <v>3009.24194279445</v>
      </c>
      <c r="D70" s="0" t="n">
        <v>23752.5071665425</v>
      </c>
      <c r="F70" s="0" t="n">
        <v>1297.36039880441</v>
      </c>
      <c r="G70" s="0" t="n">
        <v>9315.39310082202</v>
      </c>
      <c r="H70" s="0" t="n">
        <v>22159.5327426991</v>
      </c>
      <c r="I70" s="0" t="n">
        <v>3079.93250702132</v>
      </c>
      <c r="J70" s="0" t="n">
        <v>20333.8218511761</v>
      </c>
      <c r="K70" s="0" t="n">
        <v>30069.2280740734</v>
      </c>
      <c r="M70" s="0" t="n">
        <f aca="false">C70-B70</f>
        <v>645.2415715124</v>
      </c>
      <c r="N70" s="0" t="n">
        <f aca="false">D70-B70</f>
        <v>21388.5067952604</v>
      </c>
      <c r="O70" s="0" t="n">
        <f aca="false">(G70-F70)+N70</f>
        <v>29406.539497278</v>
      </c>
      <c r="P70" s="0" t="n">
        <f aca="false">(H70-F70)+N70</f>
        <v>42250.6791391551</v>
      </c>
      <c r="Q70" s="0" t="n">
        <f aca="false">(J70-I70)+P70</f>
        <v>59504.5684833099</v>
      </c>
      <c r="R70" s="0" t="n">
        <f aca="false">(K70-J70)+Q70</f>
        <v>69239.9747062072</v>
      </c>
      <c r="U70" s="0" t="n">
        <v>0.0790737219990691</v>
      </c>
      <c r="V70" s="0" t="n">
        <v>0.0523381461245545</v>
      </c>
      <c r="W70" s="0" t="n">
        <v>0.0484180718720871</v>
      </c>
      <c r="X70" s="0" t="n">
        <v>0.0407241593345332</v>
      </c>
      <c r="Y70" s="0" t="n">
        <v>0.0667203764275128</v>
      </c>
      <c r="Z70" s="0" t="n">
        <v>0.0391933077271239</v>
      </c>
      <c r="AC70" s="71" t="n">
        <f aca="false">1.013*10^5*50*10^(-6)*(M70*10^(-6))/(8.3145*(273.15+25))/3*12.011*10^6</f>
        <v>5.27823534895797</v>
      </c>
      <c r="AD70" s="71" t="n">
        <f aca="false">1.013*10^5*50*10^(-6)*(N70*10^(-6))/(8.3145*(273.15+25))/3*12.011*10^6</f>
        <v>174.963265871969</v>
      </c>
      <c r="AE70" s="71" t="n">
        <f aca="false">1.013*10^5*50*10^(-6)*(O70*10^(-6))/(8.3145*(273.15+25))/3*12.011*10^6</f>
        <v>240.552752825968</v>
      </c>
      <c r="AF70" s="71" t="n">
        <f aca="false">1.013*10^5*50*10^(-6)*(P70*10^(-6))/(8.3145*(273.15+25))/3*12.011*10^6</f>
        <v>345.620985992971</v>
      </c>
      <c r="AG70" s="71" t="n">
        <f aca="false">1.013*10^5*50*10^(-6)*(Q70*10^(-6))/(8.3145*(273.15+25))/3*12.011*10^6</f>
        <v>486.762060381382</v>
      </c>
      <c r="AH70" s="71" t="n">
        <f aca="false">1.013*10^5*50*10^(-6)*(R70*10^(-6))/(8.3145*(273.15+25))/3*12.011*10^6</f>
        <v>566.400086712694</v>
      </c>
      <c r="AK70" s="71" t="n">
        <f aca="false">1.013*10^5*50*10^(-6)*(U70*10^(-6))/(8.3145*(273.15+25))/3*12.011*10^6</f>
        <v>0.000646842567274265</v>
      </c>
      <c r="AL70" s="71" t="n">
        <f aca="false">1.013*10^5*50*10^(-6)*(V70*10^(-6))/(8.3145*(273.15+25))/3*12.011*10^6</f>
        <v>0.000428138956276536</v>
      </c>
      <c r="AM70" s="71" t="n">
        <f aca="false">1.013*10^5*50*10^(-6)*(W70*10^(-6))/(8.3145*(273.15+25))/3*12.011*10^6</f>
        <v>0.000396071781123182</v>
      </c>
      <c r="AN70" s="71" t="n">
        <f aca="false">1.013*10^5*50*10^(-6)*(X70*10^(-6))/(8.3145*(273.15+25))/3*12.011*10^6</f>
        <v>0.000333133677131649</v>
      </c>
      <c r="AO70" s="71" t="n">
        <f aca="false">1.013*10^5*50*10^(-6)*(Y70*10^(-6))/(8.3145*(273.15+25))/3*12.011*10^6</f>
        <v>0.000545789150767252</v>
      </c>
      <c r="AP70" s="71" t="n">
        <f aca="false">1.013*10^5*50*10^(-6)*(Z70*10^(-6))/(8.3145*(273.15+25))/3*12.011*10^6</f>
        <v>0.000320610933054113</v>
      </c>
      <c r="AZ70" s="28" t="n">
        <v>67</v>
      </c>
      <c r="BA70" s="0" t="n">
        <f aca="false">C70-B70</f>
        <v>645.2415715124</v>
      </c>
      <c r="BB70" s="0" t="n">
        <f aca="false">('7-24-13 Final'!S85-'7-24-13 Initial'!S85)*60</f>
        <v>135.999999999999</v>
      </c>
      <c r="BC70" s="0" t="n">
        <f aca="false">BD70/60</f>
        <v>0.0790737219990691</v>
      </c>
      <c r="BD70" s="0" t="n">
        <f aca="false">BA70/BB70</f>
        <v>4.74442331994415</v>
      </c>
      <c r="BE70" s="0" t="n">
        <f aca="false">BD70/3</f>
        <v>1.58147443998138</v>
      </c>
      <c r="BF70" s="65" t="n">
        <f aca="false">D70-B70</f>
        <v>21388.5067952604</v>
      </c>
      <c r="BG70" s="0" t="n">
        <f aca="false">('7-29-13 Final #2'!S85-'7-24-13 Initial'!S85)*60</f>
        <v>6811</v>
      </c>
      <c r="BH70" s="0" t="n">
        <f aca="false">BI70/60</f>
        <v>0.0523381461245545</v>
      </c>
      <c r="BI70" s="0" t="n">
        <f aca="false">BF70/BG70</f>
        <v>3.14028876747327</v>
      </c>
      <c r="BJ70" s="0" t="n">
        <f aca="false">BI70/3</f>
        <v>1.04676292249109</v>
      </c>
      <c r="BK70" s="65" t="n">
        <f aca="false">G70-F70</f>
        <v>8018.03270201762</v>
      </c>
      <c r="BL70" s="0" t="n">
        <f aca="false">60*('8-1-13 Final #1'!S85-'7-30-13 Initial + cap'!S85)</f>
        <v>2760</v>
      </c>
      <c r="BM70" s="0" t="n">
        <f aca="false">BN70/60</f>
        <v>0.0484180718720871</v>
      </c>
      <c r="BN70" s="0" t="n">
        <f aca="false">BK70/BL70</f>
        <v>2.90508431232522</v>
      </c>
      <c r="BO70" s="0" t="n">
        <f aca="false">BN70/3</f>
        <v>0.968361437441741</v>
      </c>
      <c r="BP70" s="65" t="n">
        <f aca="false">H70-F70</f>
        <v>20862.1723438947</v>
      </c>
      <c r="BQ70" s="0" t="n">
        <f aca="false">('8-5-13 final 1'!S85-'7-30-13 Initial + cap'!S85)*60</f>
        <v>8538</v>
      </c>
      <c r="BR70" s="0" t="n">
        <f aca="false">BS70/60</f>
        <v>0.0407241593345332</v>
      </c>
      <c r="BS70" s="0" t="n">
        <f aca="false">BP70/BQ70</f>
        <v>2.44344956007199</v>
      </c>
      <c r="BT70" s="0" t="n">
        <f aca="false">BS70/3</f>
        <v>0.814483186690665</v>
      </c>
      <c r="BU70" s="65" t="n">
        <f aca="false">'8-8-13 Final'!U85-'8-5-13 initial'!U85</f>
        <v>17253.8893441548</v>
      </c>
      <c r="BV70" s="0" t="n">
        <f aca="false">('8-8-13 Final'!S85-'8-5-13 initial'!S85)*60</f>
        <v>4310</v>
      </c>
      <c r="BW70" s="0" t="n">
        <f aca="false">BX70/60</f>
        <v>0.0667203764275128</v>
      </c>
      <c r="BX70" s="0" t="n">
        <f aca="false">BU70/BV70</f>
        <v>4.00322258565077</v>
      </c>
      <c r="BY70" s="0" t="n">
        <f aca="false">BX70/3</f>
        <v>1.33440752855026</v>
      </c>
      <c r="BZ70" s="65" t="n">
        <v>26989.2955670521</v>
      </c>
      <c r="CA70" s="0" t="n">
        <v>11477</v>
      </c>
      <c r="CB70" s="0" t="n">
        <f aca="false">CC70/60</f>
        <v>0.0391933077271239</v>
      </c>
      <c r="CC70" s="0" t="n">
        <v>2.35159846362744</v>
      </c>
      <c r="CD70" s="0" t="n">
        <v>0.783866154542479</v>
      </c>
    </row>
    <row r="71" customFormat="false" ht="15" hidden="false" customHeight="false" outlineLevel="0" collapsed="false">
      <c r="A71" s="0" t="n">
        <v>68</v>
      </c>
      <c r="B71" s="0" t="n">
        <v>2602.95573164859</v>
      </c>
      <c r="C71" s="0" t="n">
        <v>3267.38979930007</v>
      </c>
      <c r="D71" s="0" t="n">
        <v>24942.4617196703</v>
      </c>
      <c r="F71" s="0" t="n">
        <v>854.527834359354</v>
      </c>
      <c r="G71" s="0" t="n">
        <v>6433.95425630413</v>
      </c>
      <c r="H71" s="0" t="n">
        <v>18238.1449669095</v>
      </c>
      <c r="I71" s="0" t="n">
        <v>1804.28719278431</v>
      </c>
      <c r="J71" s="0" t="n">
        <v>15889.0708423636</v>
      </c>
      <c r="K71" s="0" t="n">
        <v>27131.6504738744</v>
      </c>
      <c r="M71" s="0" t="n">
        <f aca="false">C71-B71</f>
        <v>664.434067651477</v>
      </c>
      <c r="N71" s="0" t="n">
        <f aca="false">D71-B71</f>
        <v>22339.5059880217</v>
      </c>
      <c r="O71" s="0" t="n">
        <f aca="false">(G71-F71)+N71</f>
        <v>27918.9324099665</v>
      </c>
      <c r="P71" s="0" t="n">
        <f aca="false">(H71-F71)+N71</f>
        <v>39723.1231205718</v>
      </c>
      <c r="Q71" s="0" t="n">
        <f aca="false">(J71-I71)+P71</f>
        <v>53807.9067701511</v>
      </c>
      <c r="R71" s="0" t="n">
        <f aca="false">(K71-J71)+Q71</f>
        <v>65050.4864016619</v>
      </c>
      <c r="U71" s="0" t="n">
        <v>0.0802456603443829</v>
      </c>
      <c r="V71" s="0" t="n">
        <v>0.0546492147072306</v>
      </c>
      <c r="W71" s="0" t="n">
        <v>0.0336921885383139</v>
      </c>
      <c r="X71" s="0" t="n">
        <v>0.0339179293150514</v>
      </c>
      <c r="Y71" s="0" t="n">
        <v>0.0544781606311568</v>
      </c>
      <c r="Z71" s="0" t="n">
        <v>0.0367798833625078</v>
      </c>
      <c r="AC71" s="71" t="n">
        <f aca="false">1.013*10^5*50*10^(-6)*(M71*10^(-6))/(8.3145*(273.15+25))/3*12.011*10^6</f>
        <v>5.43523470552232</v>
      </c>
      <c r="AD71" s="71" t="n">
        <f aca="false">1.013*10^5*50*10^(-6)*(N71*10^(-6))/(8.3145*(273.15+25))/3*12.011*10^6</f>
        <v>182.742674046643</v>
      </c>
      <c r="AE71" s="71" t="n">
        <f aca="false">1.013*10^5*50*10^(-6)*(O71*10^(-6))/(8.3145*(273.15+25))/3*12.011*10^6</f>
        <v>228.383759598821</v>
      </c>
      <c r="AF71" s="71" t="n">
        <f aca="false">1.013*10^5*50*10^(-6)*(P71*10^(-6))/(8.3145*(273.15+25))/3*12.011*10^6</f>
        <v>324.944953770671</v>
      </c>
      <c r="AG71" s="71" t="n">
        <f aca="false">1.013*10^5*50*10^(-6)*(Q71*10^(-6))/(8.3145*(273.15+25))/3*12.011*10^6</f>
        <v>440.161961204616</v>
      </c>
      <c r="AH71" s="71" t="n">
        <f aca="false">1.013*10^5*50*10^(-6)*(R71*10^(-6))/(8.3145*(273.15+25))/3*12.011*10^6</f>
        <v>532.12903810176</v>
      </c>
      <c r="AK71" s="71" t="n">
        <f aca="false">1.013*10^5*50*10^(-6)*(U71*10^(-6))/(8.3145*(273.15+25))/3*12.011*10^6</f>
        <v>0.000656429312261163</v>
      </c>
      <c r="AL71" s="71" t="n">
        <f aca="false">1.013*10^5*50*10^(-6)*(V71*10^(-6))/(8.3145*(273.15+25))/3*12.011*10^6</f>
        <v>0.000447044067827788</v>
      </c>
      <c r="AM71" s="71" t="n">
        <f aca="false">1.013*10^5*50*10^(-6)*(W71*10^(-6))/(8.3145*(273.15+25))/3*12.011*10^6</f>
        <v>0.000275610420001073</v>
      </c>
      <c r="AN71" s="71" t="n">
        <f aca="false">1.013*10^5*50*10^(-6)*(X71*10^(-6))/(8.3145*(273.15+25))/3*12.011*10^6</f>
        <v>0.000277457035284531</v>
      </c>
      <c r="AO71" s="71" t="n">
        <f aca="false">1.013*10^5*50*10^(-6)*(Y71*10^(-6))/(8.3145*(273.15+25))/3*12.011*10^6</f>
        <v>0.000445644803256537</v>
      </c>
      <c r="AP71" s="71" t="n">
        <f aca="false">1.013*10^5*50*10^(-6)*(Z71*10^(-6))/(8.3145*(273.15+25))/3*12.011*10^6</f>
        <v>0.000300868525937512</v>
      </c>
      <c r="AZ71" s="0" t="n">
        <v>68</v>
      </c>
      <c r="BA71" s="0" t="n">
        <f aca="false">C71-B71</f>
        <v>664.434067651477</v>
      </c>
      <c r="BB71" s="0" t="n">
        <f aca="false">('7-24-13 Final'!S86-'7-24-13 Initial'!S86)*60</f>
        <v>137.999999999997</v>
      </c>
      <c r="BC71" s="0" t="n">
        <f aca="false">BD71/60</f>
        <v>0.0802456603443829</v>
      </c>
      <c r="BD71" s="0" t="n">
        <f aca="false">BA71/BB71</f>
        <v>4.81473962066297</v>
      </c>
      <c r="BE71" s="0" t="n">
        <f aca="false">BD71/3</f>
        <v>1.60491320688766</v>
      </c>
      <c r="BF71" s="65" t="n">
        <f aca="false">D71-B71</f>
        <v>22339.5059880217</v>
      </c>
      <c r="BG71" s="0" t="n">
        <f aca="false">('7-29-13 Final #2'!S86-'7-24-13 Initial'!S86)*60</f>
        <v>6813</v>
      </c>
      <c r="BH71" s="0" t="n">
        <f aca="false">BI71/60</f>
        <v>0.0546492147072306</v>
      </c>
      <c r="BI71" s="0" t="n">
        <f aca="false">BF71/BG71</f>
        <v>3.27895288243383</v>
      </c>
      <c r="BJ71" s="0" t="n">
        <f aca="false">BI71/3</f>
        <v>1.09298429414461</v>
      </c>
      <c r="BK71" s="65" t="n">
        <f aca="false">G71-F71</f>
        <v>5579.42642194478</v>
      </c>
      <c r="BL71" s="0" t="n">
        <f aca="false">60*('8-1-13 Final #1'!S86-'7-30-13 Initial + cap'!S86)</f>
        <v>2760</v>
      </c>
      <c r="BM71" s="0" t="n">
        <f aca="false">BN71/60</f>
        <v>0.0336921885383139</v>
      </c>
      <c r="BN71" s="0" t="n">
        <f aca="false">BK71/BL71</f>
        <v>2.02153131229883</v>
      </c>
      <c r="BO71" s="0" t="n">
        <f aca="false">BN71/3</f>
        <v>0.673843770766277</v>
      </c>
      <c r="BP71" s="65" t="n">
        <f aca="false">H71-F71</f>
        <v>17383.6171325501</v>
      </c>
      <c r="BQ71" s="0" t="n">
        <f aca="false">('8-5-13 final 1'!S86-'7-30-13 Initial + cap'!S86)*60</f>
        <v>8542</v>
      </c>
      <c r="BR71" s="0" t="n">
        <f aca="false">BS71/60</f>
        <v>0.0339179293150514</v>
      </c>
      <c r="BS71" s="0" t="n">
        <f aca="false">BP71/BQ71</f>
        <v>2.03507575890308</v>
      </c>
      <c r="BT71" s="0" t="n">
        <f aca="false">BS71/3</f>
        <v>0.678358586301028</v>
      </c>
      <c r="BU71" s="65" t="n">
        <f aca="false">'8-8-13 Final'!U86-'8-5-13 initial'!U86</f>
        <v>14084.7836495793</v>
      </c>
      <c r="BV71" s="0" t="n">
        <f aca="false">('8-8-13 Final'!S86-'8-5-13 initial'!S86)*60</f>
        <v>4309</v>
      </c>
      <c r="BW71" s="0" t="n">
        <f aca="false">BX71/60</f>
        <v>0.0544781606311568</v>
      </c>
      <c r="BX71" s="0" t="n">
        <f aca="false">BU71/BV71</f>
        <v>3.26868963786941</v>
      </c>
      <c r="BY71" s="0" t="n">
        <f aca="false">BX71/3</f>
        <v>1.08956321262314</v>
      </c>
      <c r="BZ71" s="65" t="n">
        <v>25327.3632810901</v>
      </c>
      <c r="CA71" s="0" t="n">
        <v>11477</v>
      </c>
      <c r="CB71" s="0" t="n">
        <f aca="false">CC71/60</f>
        <v>0.0367798833625078</v>
      </c>
      <c r="CC71" s="0" t="n">
        <v>2.20679300175047</v>
      </c>
      <c r="CD71" s="0" t="n">
        <v>0.735597667250155</v>
      </c>
    </row>
    <row r="72" customFormat="false" ht="15" hidden="false" customHeight="false" outlineLevel="0" collapsed="false">
      <c r="A72" s="28" t="n">
        <v>69</v>
      </c>
      <c r="B72" s="0" t="n">
        <v>2615.63809741843</v>
      </c>
      <c r="C72" s="0" t="n">
        <v>3345.20953585359</v>
      </c>
      <c r="D72" s="0" t="n">
        <v>24583.9208949789</v>
      </c>
      <c r="F72" s="0" t="n">
        <v>897.567923470207</v>
      </c>
      <c r="G72" s="0" t="n">
        <v>7322.16384500505</v>
      </c>
      <c r="H72" s="0" t="n">
        <v>19021.9339548287</v>
      </c>
      <c r="I72" s="0" t="n">
        <v>1526.80472733516</v>
      </c>
      <c r="J72" s="0" t="n">
        <v>16014.6736276592</v>
      </c>
      <c r="K72" s="0" t="n">
        <v>23412.2851121487</v>
      </c>
      <c r="M72" s="0" t="n">
        <f aca="false">C72-B72</f>
        <v>729.571438435165</v>
      </c>
      <c r="N72" s="0" t="n">
        <f aca="false">D72-B72</f>
        <v>21968.2827975605</v>
      </c>
      <c r="O72" s="0" t="n">
        <f aca="false">(G72-F72)+N72</f>
        <v>28392.8787190953</v>
      </c>
      <c r="P72" s="0" t="n">
        <f aca="false">(H72-F72)+N72</f>
        <v>40092.648828919</v>
      </c>
      <c r="Q72" s="0" t="n">
        <f aca="false">(J72-I72)+P72</f>
        <v>54580.517729243</v>
      </c>
      <c r="R72" s="0" t="n">
        <f aca="false">(K72-J72)+Q72</f>
        <v>61978.1292137326</v>
      </c>
      <c r="U72" s="0" t="n">
        <v>0.089408264514114</v>
      </c>
      <c r="V72" s="0" t="n">
        <v>0.0537489792463312</v>
      </c>
      <c r="W72" s="0" t="n">
        <v>0.038795869091394</v>
      </c>
      <c r="X72" s="0" t="n">
        <v>0.0353508212041321</v>
      </c>
      <c r="Y72" s="0" t="n">
        <v>0.0560632648414365</v>
      </c>
      <c r="Z72" s="0" t="n">
        <v>0.0317871901013995</v>
      </c>
      <c r="AC72" s="71" t="n">
        <f aca="false">1.013*10^5*50*10^(-6)*(M72*10^(-6))/(8.3145*(273.15+25))/3*12.011*10^6</f>
        <v>5.96807447931863</v>
      </c>
      <c r="AD72" s="71" t="n">
        <f aca="false">1.013*10^5*50*10^(-6)*(N72*10^(-6))/(8.3145*(273.15+25))/3*12.011*10^6</f>
        <v>179.705976702961</v>
      </c>
      <c r="AE72" s="71" t="n">
        <f aca="false">1.013*10^5*50*10^(-6)*(O72*10^(-6))/(8.3145*(273.15+25))/3*12.011*10^6</f>
        <v>232.260757412971</v>
      </c>
      <c r="AF72" s="71" t="n">
        <f aca="false">1.013*10^5*50*10^(-6)*(P72*10^(-6))/(8.3145*(273.15+25))/3*12.011*10^6</f>
        <v>327.967765291595</v>
      </c>
      <c r="AG72" s="71" t="n">
        <f aca="false">1.013*10^5*50*10^(-6)*(Q72*10^(-6))/(8.3145*(273.15+25))/3*12.011*10^6</f>
        <v>446.482109588287</v>
      </c>
      <c r="AH72" s="71" t="n">
        <f aca="false">1.013*10^5*50*10^(-6)*(R72*10^(-6))/(8.3145*(273.15+25))/3*12.011*10^6</f>
        <v>506.996397816443</v>
      </c>
      <c r="AK72" s="71" t="n">
        <f aca="false">1.013*10^5*50*10^(-6)*(U72*10^(-6))/(8.3145*(273.15+25))/3*12.011*10^6</f>
        <v>0.000731381676387092</v>
      </c>
      <c r="AL72" s="71" t="n">
        <f aca="false">1.013*10^5*50*10^(-6)*(V72*10^(-6))/(8.3145*(273.15+25))/3*12.011*10^6</f>
        <v>0.000439679919512039</v>
      </c>
      <c r="AM72" s="71" t="n">
        <f aca="false">1.013*10^5*50*10^(-6)*(W72*10^(-6))/(8.3145*(273.15+25))/3*12.011*10^6</f>
        <v>0.000317359786896196</v>
      </c>
      <c r="AN72" s="71" t="n">
        <f aca="false">1.013*10^5*50*10^(-6)*(X72*10^(-6))/(8.3145*(273.15+25))/3*12.011*10^6</f>
        <v>0.000289178444682338</v>
      </c>
      <c r="AO72" s="71" t="n">
        <f aca="false">1.013*10^5*50*10^(-6)*(Y72*10^(-6))/(8.3145*(273.15+25))/3*12.011*10^6</f>
        <v>0.000458611347019162</v>
      </c>
      <c r="AP72" s="71" t="n">
        <f aca="false">1.013*10^5*50*10^(-6)*(Z72*10^(-6))/(8.3145*(273.15+25))/3*12.011*10^6</f>
        <v>0.000260027062490702</v>
      </c>
      <c r="AZ72" s="28" t="n">
        <v>69</v>
      </c>
      <c r="BA72" s="0" t="n">
        <f aca="false">C72-B72</f>
        <v>729.571438435165</v>
      </c>
      <c r="BB72" s="0" t="n">
        <f aca="false">('7-24-13 Final'!S87-'7-24-13 Initial'!S87)*60</f>
        <v>135.999999999999</v>
      </c>
      <c r="BC72" s="0" t="n">
        <f aca="false">BD72/60</f>
        <v>0.089408264514114</v>
      </c>
      <c r="BD72" s="0" t="n">
        <f aca="false">BA72/BB72</f>
        <v>5.36449587084684</v>
      </c>
      <c r="BE72" s="0" t="n">
        <f aca="false">BD72/3</f>
        <v>1.78816529028228</v>
      </c>
      <c r="BF72" s="65" t="n">
        <f aca="false">D72-B72</f>
        <v>21968.2827975605</v>
      </c>
      <c r="BG72" s="0" t="n">
        <f aca="false">('7-29-13 Final #2'!S87-'7-24-13 Initial'!S87)*60</f>
        <v>6812</v>
      </c>
      <c r="BH72" s="0" t="n">
        <f aca="false">BI72/60</f>
        <v>0.0537489792463312</v>
      </c>
      <c r="BI72" s="0" t="n">
        <f aca="false">BF72/BG72</f>
        <v>3.22493875477987</v>
      </c>
      <c r="BJ72" s="0" t="n">
        <f aca="false">BI72/3</f>
        <v>1.07497958492662</v>
      </c>
      <c r="BK72" s="65" t="n">
        <f aca="false">G72-F72</f>
        <v>6424.59592153485</v>
      </c>
      <c r="BL72" s="0" t="n">
        <f aca="false">60*('8-1-13 Final #1'!S87-'7-30-13 Initial + cap'!S87)</f>
        <v>2760</v>
      </c>
      <c r="BM72" s="0" t="n">
        <f aca="false">BN72/60</f>
        <v>0.038795869091394</v>
      </c>
      <c r="BN72" s="0" t="n">
        <f aca="false">BK72/BL72</f>
        <v>2.32775214548364</v>
      </c>
      <c r="BO72" s="0" t="n">
        <f aca="false">BN72/3</f>
        <v>0.77591738182788</v>
      </c>
      <c r="BP72" s="65" t="n">
        <f aca="false">H72-F72</f>
        <v>18124.3660313585</v>
      </c>
      <c r="BQ72" s="0" t="n">
        <f aca="false">('8-5-13 final 1'!S87-'7-30-13 Initial + cap'!S87)*60</f>
        <v>8545</v>
      </c>
      <c r="BR72" s="0" t="n">
        <f aca="false">BS72/60</f>
        <v>0.0353508212041321</v>
      </c>
      <c r="BS72" s="0" t="n">
        <f aca="false">BP72/BQ72</f>
        <v>2.12104927224793</v>
      </c>
      <c r="BT72" s="0" t="n">
        <f aca="false">BS72/3</f>
        <v>0.707016424082643</v>
      </c>
      <c r="BU72" s="65" t="n">
        <f aca="false">'8-8-13 Final'!U87-'8-5-13 initial'!U87</f>
        <v>14487.868900324</v>
      </c>
      <c r="BV72" s="0" t="n">
        <f aca="false">('8-8-13 Final'!S87-'8-5-13 initial'!S87)*60</f>
        <v>4307</v>
      </c>
      <c r="BW72" s="0" t="n">
        <f aca="false">BX72/60</f>
        <v>0.0560632648414365</v>
      </c>
      <c r="BX72" s="0" t="n">
        <f aca="false">BU72/BV72</f>
        <v>3.36379589048619</v>
      </c>
      <c r="BY72" s="0" t="n">
        <f aca="false">BX72/3</f>
        <v>1.12126529682873</v>
      </c>
      <c r="BZ72" s="65" t="n">
        <v>21885.4803848136</v>
      </c>
      <c r="CA72" s="0" t="n">
        <v>11475</v>
      </c>
      <c r="CB72" s="0" t="n">
        <f aca="false">CC72/60</f>
        <v>0.0317871901013995</v>
      </c>
      <c r="CC72" s="0" t="n">
        <v>1.90723140608397</v>
      </c>
      <c r="CD72" s="0" t="n">
        <v>0.63574380202799</v>
      </c>
    </row>
    <row r="73" customFormat="false" ht="15" hidden="false" customHeight="false" outlineLevel="0" collapsed="false">
      <c r="A73" s="28" t="n">
        <v>70</v>
      </c>
      <c r="B73" s="0" t="n">
        <v>3917.42588927863</v>
      </c>
      <c r="C73" s="0" t="n">
        <v>4822.76924980788</v>
      </c>
      <c r="D73" s="0" t="n">
        <v>28169.9553896657</v>
      </c>
      <c r="F73" s="0" t="n">
        <v>31570.8452167416</v>
      </c>
      <c r="G73" s="0" t="n">
        <v>32168.3897096585</v>
      </c>
      <c r="H73" s="0" t="n">
        <v>40034.3901392911</v>
      </c>
      <c r="I73" s="0" t="n">
        <v>39287.5140184119</v>
      </c>
      <c r="J73" s="0" t="n">
        <v>42635.6054055957</v>
      </c>
      <c r="K73" s="0" t="n">
        <v>34999.5559595673</v>
      </c>
      <c r="M73" s="0" t="n">
        <f aca="false">C73-B73</f>
        <v>905.343360529244</v>
      </c>
      <c r="N73" s="0" t="n">
        <f aca="false">D73-B73</f>
        <v>24252.529500387</v>
      </c>
      <c r="O73" s="0" t="n">
        <f aca="false">(G73-F73)+N73</f>
        <v>24850.0739933039</v>
      </c>
      <c r="P73" s="0" t="n">
        <f aca="false">(H73-F73)+N73</f>
        <v>32716.0744229365</v>
      </c>
      <c r="Q73" s="0" t="n">
        <f aca="false">(J73-I73)+P73</f>
        <v>36064.1658101203</v>
      </c>
      <c r="R73" s="0" t="n">
        <f aca="false">(K73-J73)+Q73</f>
        <v>28428.1163640919</v>
      </c>
      <c r="U73" s="0" t="n">
        <v>0.109340985571167</v>
      </c>
      <c r="V73" s="0" t="n">
        <v>0.0593290510797668</v>
      </c>
      <c r="W73" s="0" t="n">
        <v>0.00360836046447401</v>
      </c>
      <c r="X73" s="0" t="n">
        <v>0.0165058602904857</v>
      </c>
      <c r="Y73" s="0" t="n">
        <v>0.0129529997956663</v>
      </c>
      <c r="Z73" s="0" t="n">
        <v>-0.00622742834153103</v>
      </c>
      <c r="AC73" s="71" t="n">
        <f aca="false">1.013*10^5*50*10^(-6)*(M73*10^(-6))/(8.3145*(273.15+25))/3*12.011*10^6</f>
        <v>7.40593219573427</v>
      </c>
      <c r="AD73" s="71" t="n">
        <f aca="false">1.013*10^5*50*10^(-6)*(N73*10^(-6))/(8.3145*(273.15+25))/3*12.011*10^6</f>
        <v>198.391678655393</v>
      </c>
      <c r="AE73" s="71" t="n">
        <f aca="false">1.013*10^5*50*10^(-6)*(O73*10^(-6))/(8.3145*(273.15+25))/3*12.011*10^6</f>
        <v>203.279740126225</v>
      </c>
      <c r="AF73" s="71" t="n">
        <f aca="false">1.013*10^5*50*10^(-6)*(P73*10^(-6))/(8.3145*(273.15+25))/3*12.011*10^6</f>
        <v>267.625565559154</v>
      </c>
      <c r="AG73" s="71" t="n">
        <f aca="false">1.013*10^5*50*10^(-6)*(Q73*10^(-6))/(8.3145*(273.15+25))/3*12.011*10^6</f>
        <v>295.013779666241</v>
      </c>
      <c r="AH73" s="71" t="n">
        <f aca="false">1.013*10^5*50*10^(-6)*(R73*10^(-6))/(8.3145*(273.15+25))/3*12.011*10^6</f>
        <v>232.549010048335</v>
      </c>
      <c r="AK73" s="71" t="n">
        <f aca="false">1.013*10^5*50*10^(-6)*(U73*10^(-6))/(8.3145*(273.15+25))/3*12.011*10^6</f>
        <v>0.000894436255523479</v>
      </c>
      <c r="AL73" s="71" t="n">
        <f aca="false">1.013*10^5*50*10^(-6)*(V73*10^(-6))/(8.3145*(273.15+25))/3*12.011*10^6</f>
        <v>0.000485326284689547</v>
      </c>
      <c r="AM73" s="71" t="n">
        <f aca="false">1.013*10^5*50*10^(-6)*(W73*10^(-6))/(8.3145*(273.15+25))/3*12.011*10^6</f>
        <v>2.95172794132392E-005</v>
      </c>
      <c r="AN73" s="71" t="n">
        <f aca="false">1.013*10^5*50*10^(-6)*(X73*10^(-6))/(8.3145*(273.15+25))/3*12.011*10^6</f>
        <v>0.000135022012059756</v>
      </c>
      <c r="AO73" s="71" t="n">
        <f aca="false">1.013*10^5*50*10^(-6)*(Y73*10^(-6))/(8.3145*(273.15+25))/3*12.011*10^6</f>
        <v>0.000105958736099844</v>
      </c>
      <c r="AP73" s="71" t="n">
        <f aca="false">1.013*10^5*50*10^(-6)*(Z73*10^(-6))/(8.3145*(273.15+25))/3*12.011*10^6</f>
        <v>-5.09419012298406E-005</v>
      </c>
      <c r="AZ73" s="28" t="n">
        <v>70</v>
      </c>
      <c r="BA73" s="0" t="n">
        <f aca="false">C73-B73</f>
        <v>905.343360529244</v>
      </c>
      <c r="BB73" s="0" t="n">
        <f aca="false">('7-24-13 Final'!S88-'7-24-13 Initial'!S88)*60</f>
        <v>137.999999999997</v>
      </c>
      <c r="BC73" s="0" t="n">
        <f aca="false">BD73/60</f>
        <v>0.109340985571167</v>
      </c>
      <c r="BD73" s="0" t="n">
        <f aca="false">BA73/BB73</f>
        <v>6.56045913427002</v>
      </c>
      <c r="BE73" s="0" t="n">
        <f aca="false">BD73/3</f>
        <v>2.18681971142334</v>
      </c>
      <c r="BF73" s="65" t="n">
        <f aca="false">D73-B73</f>
        <v>24252.529500387</v>
      </c>
      <c r="BG73" s="0" t="n">
        <f aca="false">('7-29-13 Final #2'!S88-'7-24-13 Initial'!S88)*60</f>
        <v>6813</v>
      </c>
      <c r="BH73" s="0" t="n">
        <f aca="false">BI73/60</f>
        <v>0.0593290510797668</v>
      </c>
      <c r="BI73" s="0" t="n">
        <f aca="false">BF73/BG73</f>
        <v>3.55974306478601</v>
      </c>
      <c r="BJ73" s="0" t="n">
        <f aca="false">BI73/3</f>
        <v>1.18658102159534</v>
      </c>
      <c r="BK73" s="65" t="n">
        <f aca="false">G73-F73</f>
        <v>597.544492916895</v>
      </c>
      <c r="BL73" s="0" t="n">
        <f aca="false">60*('8-1-13 Final #1'!S88-'7-30-13 Initial + cap'!S88)</f>
        <v>2760</v>
      </c>
      <c r="BM73" s="0" t="n">
        <f aca="false">BN73/60</f>
        <v>0.00360836046447401</v>
      </c>
      <c r="BN73" s="0" t="n">
        <f aca="false">BK73/BL73</f>
        <v>0.21650162786844</v>
      </c>
      <c r="BO73" s="0" t="n">
        <f aca="false">BN73/3</f>
        <v>0.0721672092894801</v>
      </c>
      <c r="BP73" s="65" t="n">
        <f aca="false">H73-F73</f>
        <v>8463.54492254947</v>
      </c>
      <c r="BQ73" s="0" t="n">
        <f aca="false">('8-5-13 final 1'!S88-'7-30-13 Initial + cap'!S88)*60</f>
        <v>8546</v>
      </c>
      <c r="BR73" s="0" t="n">
        <f aca="false">BS73/60</f>
        <v>0.0165058602904857</v>
      </c>
      <c r="BS73" s="0" t="n">
        <f aca="false">BP73/BQ73</f>
        <v>0.990351617429144</v>
      </c>
      <c r="BT73" s="0" t="n">
        <f aca="false">BS73/3</f>
        <v>0.330117205809715</v>
      </c>
      <c r="BU73" s="65" t="n">
        <f aca="false">'8-8-13 Final'!U88-'8-5-13 initial'!U88</f>
        <v>3348.09138718381</v>
      </c>
      <c r="BV73" s="0" t="n">
        <f aca="false">('8-8-13 Final'!S88-'8-5-13 initial'!S88)*60</f>
        <v>4308</v>
      </c>
      <c r="BW73" s="0" t="n">
        <f aca="false">BX73/60</f>
        <v>0.0129529997956663</v>
      </c>
      <c r="BX73" s="0" t="n">
        <f aca="false">BU73/BV73</f>
        <v>0.777179987739976</v>
      </c>
      <c r="BY73" s="0" t="n">
        <f aca="false">BX73/3</f>
        <v>0.259059995913325</v>
      </c>
      <c r="BZ73" s="65" t="n">
        <v>-4287.9580588446</v>
      </c>
      <c r="CA73" s="0" t="n">
        <v>11476</v>
      </c>
      <c r="CB73" s="0" t="n">
        <f aca="false">CC73/60</f>
        <v>-0.00622742834153103</v>
      </c>
      <c r="CC73" s="0" t="n">
        <v>-0.373645700491862</v>
      </c>
      <c r="CD73" s="0" t="n">
        <v>-0.124548566830621</v>
      </c>
    </row>
    <row r="74" customFormat="false" ht="15" hidden="false" customHeight="false" outlineLevel="0" collapsed="false">
      <c r="A74" s="0" t="n">
        <v>71</v>
      </c>
      <c r="B74" s="0" t="n">
        <v>2250.63003816415</v>
      </c>
      <c r="C74" s="0" t="n">
        <v>2668.32782993365</v>
      </c>
      <c r="D74" s="0" t="n">
        <v>47577.7640996943</v>
      </c>
      <c r="F74" s="0" t="n">
        <v>1281.38704667175</v>
      </c>
      <c r="G74" s="0" t="n">
        <v>9679.15592852675</v>
      </c>
      <c r="H74" s="0" t="n">
        <v>20992.4703123633</v>
      </c>
      <c r="I74" s="0" t="n">
        <v>1335.43470166619</v>
      </c>
      <c r="J74" s="0" t="n">
        <v>16640.2697474184</v>
      </c>
      <c r="K74" s="0" t="n">
        <v>22087.7988886081</v>
      </c>
      <c r="M74" s="0" t="n">
        <f aca="false">C74-B74</f>
        <v>417.697791769502</v>
      </c>
      <c r="N74" s="0" t="n">
        <f aca="false">D74-B74</f>
        <v>45327.1340615301</v>
      </c>
      <c r="O74" s="0" t="n">
        <f aca="false">(G74-F74)+N74</f>
        <v>53724.9029433851</v>
      </c>
      <c r="P74" s="0" t="n">
        <f aca="false">(H74-F74)+N74</f>
        <v>65038.2173272217</v>
      </c>
      <c r="Q74" s="0" t="n">
        <f aca="false">(J74-I74)+P74</f>
        <v>80343.0523729739</v>
      </c>
      <c r="R74" s="0" t="n">
        <f aca="false">(K74-J74)+Q74</f>
        <v>85790.5815141636</v>
      </c>
      <c r="U74" s="0" t="n">
        <v>0.0504465932088756</v>
      </c>
      <c r="V74" s="0" t="n">
        <v>0.110770122340005</v>
      </c>
      <c r="W74" s="0" t="n">
        <v>0.0518380795176235</v>
      </c>
      <c r="X74" s="0" t="n">
        <v>0.038681037846249</v>
      </c>
      <c r="Y74" s="0" t="n">
        <v>0.0593486701014122</v>
      </c>
      <c r="Z74" s="0" t="n">
        <v>0.0301650738225216</v>
      </c>
      <c r="AC74" s="71" t="n">
        <f aca="false">1.013*10^5*50*10^(-6)*(M74*10^(-6))/(8.3145*(273.15+25))/3*12.011*10^6</f>
        <v>3.41687105579976</v>
      </c>
      <c r="AD74" s="71" t="n">
        <f aca="false">1.013*10^5*50*10^(-6)*(N74*10^(-6))/(8.3145*(273.15+25))/3*12.011*10^6</f>
        <v>370.787146757681</v>
      </c>
      <c r="AE74" s="71" t="n">
        <f aca="false">1.013*10^5*50*10^(-6)*(O74*10^(-6))/(8.3145*(273.15+25))/3*12.011*10^6</f>
        <v>439.482969410104</v>
      </c>
      <c r="AF74" s="71" t="n">
        <f aca="false">1.013*10^5*50*10^(-6)*(P74*10^(-6))/(8.3145*(273.15+25))/3*12.011*10^6</f>
        <v>532.028674043912</v>
      </c>
      <c r="AG74" s="71" t="n">
        <f aca="false">1.013*10^5*50*10^(-6)*(Q74*10^(-6))/(8.3145*(273.15+25))/3*12.011*10^6</f>
        <v>657.22600309869</v>
      </c>
      <c r="AH74" s="71" t="n">
        <f aca="false">1.013*10^5*50*10^(-6)*(R74*10^(-6))/(8.3145*(273.15+25))/3*12.011*10^6</f>
        <v>701.788136332155</v>
      </c>
      <c r="AK74" s="71" t="n">
        <f aca="false">1.013*10^5*50*10^(-6)*(U74*10^(-6))/(8.3145*(273.15+25))/3*12.011*10^6</f>
        <v>0.000412665586449234</v>
      </c>
      <c r="AL74" s="71" t="n">
        <f aca="false">1.013*10^5*50*10^(-6)*(V74*10^(-6))/(8.3145*(273.15+25))/3*12.011*10^6</f>
        <v>0.000906126947110658</v>
      </c>
      <c r="AM74" s="71" t="n">
        <f aca="false">1.013*10^5*50*10^(-6)*(W74*10^(-6))/(8.3145*(273.15+25))/3*12.011*10^6</f>
        <v>0.000424048287977917</v>
      </c>
      <c r="AN74" s="71" t="n">
        <f aca="false">1.013*10^5*50*10^(-6)*(X74*10^(-6))/(8.3145*(273.15+25))/3*12.011*10^6</f>
        <v>0.00031642043896195</v>
      </c>
      <c r="AO74" s="71" t="n">
        <f aca="false">1.013*10^5*50*10^(-6)*(Y74*10^(-6))/(8.3145*(273.15+25))/3*12.011*10^6</f>
        <v>0.000485486773130052</v>
      </c>
      <c r="AP74" s="71" t="n">
        <f aca="false">1.013*10^5*50*10^(-6)*(Z74*10^(-6))/(8.3145*(273.15+25))/3*12.011*10^6</f>
        <v>0.000246757750869591</v>
      </c>
      <c r="AZ74" s="0" t="n">
        <v>71</v>
      </c>
      <c r="BA74" s="0" t="n">
        <f aca="false">C74-B74</f>
        <v>417.697791769502</v>
      </c>
      <c r="BB74" s="0" t="n">
        <f aca="false">('7-24-13 Final'!S89-'7-24-13 Initial'!S89)*60</f>
        <v>138.000000000004</v>
      </c>
      <c r="BC74" s="0" t="n">
        <f aca="false">BD74/60</f>
        <v>0.0504465932088756</v>
      </c>
      <c r="BD74" s="0" t="n">
        <f aca="false">BA74/BB74</f>
        <v>3.02679559253253</v>
      </c>
      <c r="BE74" s="0" t="n">
        <f aca="false">BD74/3</f>
        <v>1.00893186417751</v>
      </c>
      <c r="BF74" s="65" t="n">
        <f aca="false">D74-B74</f>
        <v>45327.1340615301</v>
      </c>
      <c r="BG74" s="0" t="n">
        <f aca="false">('7-29-13 Final #2'!S89-'7-24-13 Initial'!S89)*60</f>
        <v>6820</v>
      </c>
      <c r="BH74" s="0" t="n">
        <f aca="false">BI74/60</f>
        <v>0.110770122340005</v>
      </c>
      <c r="BI74" s="0" t="n">
        <f aca="false">BF74/BG74</f>
        <v>6.64620734040031</v>
      </c>
      <c r="BJ74" s="0" t="n">
        <f aca="false">BI74/3</f>
        <v>2.2154024468001</v>
      </c>
      <c r="BK74" s="65" t="n">
        <f aca="false">G74-F74</f>
        <v>8397.768881855</v>
      </c>
      <c r="BL74" s="0" t="n">
        <f aca="false">60*('8-1-13 Final #1'!S89-'7-30-13 Initial + cap'!S89)</f>
        <v>2700</v>
      </c>
      <c r="BM74" s="0" t="n">
        <f aca="false">BN74/60</f>
        <v>0.0518380795176235</v>
      </c>
      <c r="BN74" s="0" t="n">
        <f aca="false">BK74/BL74</f>
        <v>3.11028477105741</v>
      </c>
      <c r="BO74" s="0" t="n">
        <f aca="false">BN74/3</f>
        <v>1.03676159035247</v>
      </c>
      <c r="BP74" s="65" t="n">
        <f aca="false">H74-F74</f>
        <v>19711.0832656916</v>
      </c>
      <c r="BQ74" s="0" t="n">
        <f aca="false">('8-5-13 final 1'!S89-'7-30-13 Initial + cap'!S89)*60</f>
        <v>8493</v>
      </c>
      <c r="BR74" s="0" t="n">
        <f aca="false">BS74/60</f>
        <v>0.038681037846249</v>
      </c>
      <c r="BS74" s="0" t="n">
        <f aca="false">BP74/BQ74</f>
        <v>2.32086227077494</v>
      </c>
      <c r="BT74" s="0" t="n">
        <f aca="false">BS74/3</f>
        <v>0.77362075692498</v>
      </c>
      <c r="BU74" s="65" t="n">
        <f aca="false">'8-8-13 Final'!U89-'8-5-13 initial'!U89</f>
        <v>15304.8350457522</v>
      </c>
      <c r="BV74" s="0" t="n">
        <f aca="false">('8-8-13 Final'!S89-'8-5-13 initial'!S89)*60</f>
        <v>4298</v>
      </c>
      <c r="BW74" s="0" t="n">
        <f aca="false">BX74/60</f>
        <v>0.0593486701014122</v>
      </c>
      <c r="BX74" s="0" t="n">
        <f aca="false">BU74/BV74</f>
        <v>3.56092020608473</v>
      </c>
      <c r="BY74" s="0" t="n">
        <f aca="false">BX74/3</f>
        <v>1.18697340202825</v>
      </c>
      <c r="BZ74" s="65" t="n">
        <v>20752.3641869419</v>
      </c>
      <c r="CA74" s="0" t="n">
        <v>11466</v>
      </c>
      <c r="CB74" s="0" t="n">
        <f aca="false">CC74/60</f>
        <v>0.0301650738225216</v>
      </c>
      <c r="CC74" s="0" t="n">
        <v>1.80990442935129</v>
      </c>
      <c r="CD74" s="0" t="n">
        <v>0.603301476450432</v>
      </c>
    </row>
    <row r="75" customFormat="false" ht="15" hidden="false" customHeight="false" outlineLevel="0" collapsed="false">
      <c r="A75" s="28" t="n">
        <v>72</v>
      </c>
      <c r="B75" s="0" t="n">
        <v>2923.39937815417</v>
      </c>
      <c r="C75" s="0" t="n">
        <v>3647.17387261809</v>
      </c>
      <c r="D75" s="0" t="n">
        <v>46519.0514533217</v>
      </c>
      <c r="F75" s="0" t="n">
        <v>1643.00609557956</v>
      </c>
      <c r="G75" s="0" t="n">
        <v>12031.6026058052</v>
      </c>
      <c r="H75" s="0" t="n">
        <v>23134.7940552925</v>
      </c>
      <c r="I75" s="0" t="n">
        <v>1449.25699184022</v>
      </c>
      <c r="J75" s="0" t="n">
        <v>17880.3625073187</v>
      </c>
      <c r="K75" s="0" t="n">
        <v>23133.3270291305</v>
      </c>
      <c r="M75" s="0" t="n">
        <f aca="false">C75-B75</f>
        <v>723.774494463921</v>
      </c>
      <c r="N75" s="0" t="n">
        <f aca="false">D75-B75</f>
        <v>43595.6520751675</v>
      </c>
      <c r="O75" s="0" t="n">
        <f aca="false">(G75-F75)+N75</f>
        <v>53984.2485853931</v>
      </c>
      <c r="P75" s="0" t="n">
        <f aca="false">(H75-F75)+N75</f>
        <v>65087.4400348805</v>
      </c>
      <c r="Q75" s="0" t="n">
        <f aca="false">(J75-I75)+P75</f>
        <v>81518.545550359</v>
      </c>
      <c r="R75" s="0" t="n">
        <f aca="false">(K75-J75)+Q75</f>
        <v>86771.5100721708</v>
      </c>
      <c r="U75" s="0" t="n">
        <v>0.0893548758597434</v>
      </c>
      <c r="V75" s="0" t="n">
        <v>0.106569991383513</v>
      </c>
      <c r="W75" s="0" t="n">
        <v>0.0641271389520098</v>
      </c>
      <c r="X75" s="0" t="n">
        <v>0.0421655639782479</v>
      </c>
      <c r="Y75" s="0" t="n">
        <v>0.0637309189181542</v>
      </c>
      <c r="Z75" s="0" t="n">
        <v>0.0315221253631201</v>
      </c>
      <c r="AC75" s="71" t="n">
        <f aca="false">1.013*10^5*50*10^(-6)*(M75*10^(-6))/(8.3145*(273.15+25))/3*12.011*10^6</f>
        <v>5.92065404651355</v>
      </c>
      <c r="AD75" s="71" t="n">
        <f aca="false">1.013*10^5*50*10^(-6)*(N75*10^(-6))/(8.3145*(273.15+25))/3*12.011*10^6</f>
        <v>356.623196649691</v>
      </c>
      <c r="AE75" s="71" t="n">
        <f aca="false">1.013*10^5*50*10^(-6)*(O75*10^(-6))/(8.3145*(273.15+25))/3*12.011*10^6</f>
        <v>441.604480787674</v>
      </c>
      <c r="AF75" s="71" t="n">
        <f aca="false">1.013*10^5*50*10^(-6)*(P75*10^(-6))/(8.3145*(273.15+25))/3*12.011*10^6</f>
        <v>532.431327944415</v>
      </c>
      <c r="AG75" s="71" t="n">
        <f aca="false">1.013*10^5*50*10^(-6)*(Q75*10^(-6))/(8.3145*(273.15+25))/3*12.011*10^6</f>
        <v>666.84182748953</v>
      </c>
      <c r="AH75" s="71" t="n">
        <f aca="false">1.013*10^5*50*10^(-6)*(R75*10^(-6))/(8.3145*(273.15+25))/3*12.011*10^6</f>
        <v>709.812374103352</v>
      </c>
      <c r="AK75" s="71" t="n">
        <f aca="false">1.013*10^5*50*10^(-6)*(U75*10^(-6))/(8.3145*(273.15+25))/3*12.011*10^6</f>
        <v>0.000730944944014018</v>
      </c>
      <c r="AL75" s="71" t="n">
        <f aca="false">1.013*10^5*50*10^(-6)*(V75*10^(-6))/(8.3145*(273.15+25))/3*12.011*10^6</f>
        <v>0.000871768838979394</v>
      </c>
      <c r="AM75" s="71" t="n">
        <f aca="false">1.013*10^5*50*10^(-6)*(W75*10^(-6))/(8.3145*(273.15+25))/3*12.011*10^6</f>
        <v>0.000524575828012243</v>
      </c>
      <c r="AN75" s="71" t="n">
        <f aca="false">1.013*10^5*50*10^(-6)*(X75*10^(-6))/(8.3145*(273.15+25))/3*12.011*10^6</f>
        <v>0.000344924722963947</v>
      </c>
      <c r="AO75" s="71" t="n">
        <f aca="false">1.013*10^5*50*10^(-6)*(Y75*10^(-6))/(8.3145*(273.15+25))/3*12.011*10^6</f>
        <v>0.000521334650318499</v>
      </c>
      <c r="AP75" s="71" t="n">
        <f aca="false">1.013*10^5*50*10^(-6)*(Z75*10^(-6))/(8.3145*(273.15+25))/3*12.011*10^6</f>
        <v>0.00025785876749373</v>
      </c>
      <c r="AZ75" s="28" t="n">
        <v>72</v>
      </c>
      <c r="BA75" s="0" t="n">
        <f aca="false">C75-B75</f>
        <v>723.774494463921</v>
      </c>
      <c r="BB75" s="0" t="n">
        <f aca="false">('7-24-13 Final'!S90-'7-24-13 Initial'!S90)*60</f>
        <v>135</v>
      </c>
      <c r="BC75" s="0" t="n">
        <f aca="false">BD75/60</f>
        <v>0.0893548758597434</v>
      </c>
      <c r="BD75" s="0" t="n">
        <f aca="false">BA75/BB75</f>
        <v>5.3612925515846</v>
      </c>
      <c r="BE75" s="0" t="n">
        <f aca="false">BD75/3</f>
        <v>1.78709751719487</v>
      </c>
      <c r="BF75" s="65" t="n">
        <f aca="false">D75-B75</f>
        <v>43595.6520751675</v>
      </c>
      <c r="BG75" s="0" t="n">
        <f aca="false">('7-29-13 Final #2'!S90-'7-24-13 Initial'!S90)*60</f>
        <v>6818</v>
      </c>
      <c r="BH75" s="0" t="n">
        <f aca="false">BI75/60</f>
        <v>0.106569991383513</v>
      </c>
      <c r="BI75" s="0" t="n">
        <f aca="false">BF75/BG75</f>
        <v>6.39419948301078</v>
      </c>
      <c r="BJ75" s="0" t="n">
        <f aca="false">BI75/3</f>
        <v>2.13139982767026</v>
      </c>
      <c r="BK75" s="65" t="n">
        <f aca="false">G75-F75</f>
        <v>10388.5965102256</v>
      </c>
      <c r="BL75" s="0" t="n">
        <f aca="false">60*('8-1-13 Final #1'!S90-'7-30-13 Initial + cap'!S90)</f>
        <v>2700</v>
      </c>
      <c r="BM75" s="0" t="n">
        <f aca="false">BN75/60</f>
        <v>0.0641271389520098</v>
      </c>
      <c r="BN75" s="0" t="n">
        <f aca="false">BK75/BL75</f>
        <v>3.84762833712059</v>
      </c>
      <c r="BO75" s="0" t="n">
        <f aca="false">BN75/3</f>
        <v>1.2825427790402</v>
      </c>
      <c r="BP75" s="65" t="n">
        <f aca="false">H75-F75</f>
        <v>21491.7879597129</v>
      </c>
      <c r="BQ75" s="0" t="n">
        <f aca="false">('8-5-13 final 1'!S90-'7-30-13 Initial + cap'!S90)*60</f>
        <v>8495</v>
      </c>
      <c r="BR75" s="0" t="n">
        <f aca="false">BS75/60</f>
        <v>0.0421655639782479</v>
      </c>
      <c r="BS75" s="0" t="n">
        <f aca="false">BP75/BQ75</f>
        <v>2.52993383869487</v>
      </c>
      <c r="BT75" s="0" t="n">
        <f aca="false">BS75/3</f>
        <v>0.843311279564957</v>
      </c>
      <c r="BU75" s="65" t="n">
        <f aca="false">'8-8-13 Final'!U90-'8-5-13 initial'!U90</f>
        <v>16431.1055154785</v>
      </c>
      <c r="BV75" s="0" t="n">
        <f aca="false">('8-8-13 Final'!S90-'8-5-13 initial'!S90)*60</f>
        <v>4297</v>
      </c>
      <c r="BW75" s="0" t="n">
        <f aca="false">BX75/60</f>
        <v>0.0637309189181542</v>
      </c>
      <c r="BX75" s="0" t="n">
        <f aca="false">BU75/BV75</f>
        <v>3.82385513508925</v>
      </c>
      <c r="BY75" s="0" t="n">
        <f aca="false">BX75/3</f>
        <v>1.27461837836308</v>
      </c>
      <c r="BZ75" s="65" t="n">
        <v>21684.0700372903</v>
      </c>
      <c r="CA75" s="0" t="n">
        <v>11465</v>
      </c>
      <c r="CB75" s="0" t="n">
        <f aca="false">CC75/60</f>
        <v>0.0315221253631201</v>
      </c>
      <c r="CC75" s="0" t="n">
        <v>1.89132752178721</v>
      </c>
      <c r="CD75" s="0" t="n">
        <v>0.630442507262402</v>
      </c>
    </row>
    <row r="76" customFormat="false" ht="15" hidden="false" customHeight="false" outlineLevel="0" collapsed="false">
      <c r="A76" s="28" t="n">
        <v>73</v>
      </c>
      <c r="B76" s="0" t="n">
        <v>2383.7075858525</v>
      </c>
      <c r="C76" s="0" t="n">
        <v>2992.98510483745</v>
      </c>
      <c r="D76" s="0" t="n">
        <v>42294.1160394631</v>
      </c>
      <c r="F76" s="0" t="n">
        <v>1405.93776956714</v>
      </c>
      <c r="G76" s="0" t="n">
        <v>11638.3449727452</v>
      </c>
      <c r="H76" s="0" t="n">
        <v>12309.9358957069</v>
      </c>
      <c r="I76" s="0" t="n">
        <v>1365.23464846973</v>
      </c>
      <c r="J76" s="0" t="n">
        <v>18049.6369923051</v>
      </c>
      <c r="K76" s="0" t="n">
        <v>19763.6318993035</v>
      </c>
      <c r="M76" s="0" t="n">
        <f aca="false">C76-B76</f>
        <v>609.277518984945</v>
      </c>
      <c r="N76" s="0" t="n">
        <f aca="false">D76-B76</f>
        <v>39910.4084536106</v>
      </c>
      <c r="O76" s="0" t="n">
        <f aca="false">(G76-F76)+N76</f>
        <v>50142.8156567886</v>
      </c>
      <c r="P76" s="0" t="n">
        <f aca="false">(H76-F76)+N76</f>
        <v>50814.4065797503</v>
      </c>
      <c r="Q76" s="0" t="n">
        <f aca="false">(J76-I76)+P76</f>
        <v>67498.8089235858</v>
      </c>
      <c r="R76" s="0" t="n">
        <f aca="false">(K76-J76)+Q76</f>
        <v>69212.8038305841</v>
      </c>
      <c r="U76" s="0" t="n">
        <v>0.0757807859434006</v>
      </c>
      <c r="V76" s="0" t="n">
        <v>0.0975756893394224</v>
      </c>
      <c r="W76" s="0" t="n">
        <v>0.063163007427025</v>
      </c>
      <c r="X76" s="0" t="n">
        <v>0.0213929725841471</v>
      </c>
      <c r="Y76" s="0" t="n">
        <v>0.0647435092892334</v>
      </c>
      <c r="Z76" s="0" t="n">
        <v>0.026750410379531</v>
      </c>
      <c r="AC76" s="71" t="n">
        <f aca="false">1.013*10^5*50*10^(-6)*(M76*10^(-6))/(8.3145*(273.15+25))/3*12.011*10^6</f>
        <v>4.98404052065939</v>
      </c>
      <c r="AD76" s="71" t="n">
        <f aca="false">1.013*10^5*50*10^(-6)*(N76*10^(-6))/(8.3145*(273.15+25))/3*12.011*10^6</f>
        <v>326.476994030986</v>
      </c>
      <c r="AE76" s="71" t="n">
        <f aca="false">1.013*10^5*50*10^(-6)*(O76*10^(-6))/(8.3145*(273.15+25))/3*12.011*10^6</f>
        <v>410.180611078092</v>
      </c>
      <c r="AF76" s="71" t="n">
        <f aca="false">1.013*10^5*50*10^(-6)*(P76*10^(-6))/(8.3145*(273.15+25))/3*12.011*10^6</f>
        <v>415.674390626901</v>
      </c>
      <c r="AG76" s="71" t="n">
        <f aca="false">1.013*10^5*50*10^(-6)*(Q76*10^(-6))/(8.3145*(273.15+25))/3*12.011*10^6</f>
        <v>552.15692076062</v>
      </c>
      <c r="AH76" s="71" t="n">
        <f aca="false">1.013*10^5*50*10^(-6)*(R76*10^(-6))/(8.3145*(273.15+25))/3*12.011*10^6</f>
        <v>566.177822242289</v>
      </c>
      <c r="AK76" s="71" t="n">
        <f aca="false">1.013*10^5*50*10^(-6)*(U76*10^(-6))/(8.3145*(273.15+25))/3*12.011*10^6</f>
        <v>0.000619905537395443</v>
      </c>
      <c r="AL76" s="71" t="n">
        <f aca="false">1.013*10^5*50*10^(-6)*(V76*10^(-6))/(8.3145*(273.15+25))/3*12.011*10^6</f>
        <v>0.000798193227790784</v>
      </c>
      <c r="AM76" s="71" t="n">
        <f aca="false">1.013*10^5*50*10^(-6)*(W76*10^(-6))/(8.3145*(273.15+25))/3*12.011*10^6</f>
        <v>0.000516688994117936</v>
      </c>
      <c r="AN76" s="71" t="n">
        <f aca="false">1.013*10^5*50*10^(-6)*(X76*10^(-6))/(8.3145*(273.15+25))/3*12.011*10^6</f>
        <v>0.000174999797127554</v>
      </c>
      <c r="AO76" s="71" t="n">
        <f aca="false">1.013*10^5*50*10^(-6)*(Y76*10^(-6))/(8.3145*(273.15+25))/3*12.011*10^6</f>
        <v>0.000529617889537133</v>
      </c>
      <c r="AP76" s="71" t="n">
        <f aca="false">1.013*10^5*50*10^(-6)*(Z76*10^(-6))/(8.3145*(273.15+25))/3*12.011*10^6</f>
        <v>0.00021882496091103</v>
      </c>
      <c r="AZ76" s="28" t="n">
        <v>73</v>
      </c>
      <c r="BA76" s="0" t="n">
        <f aca="false">C76-B76</f>
        <v>609.277518984945</v>
      </c>
      <c r="BB76" s="0" t="n">
        <f aca="false">('7-24-13 Final'!S91-'7-24-13 Initial'!S91)*60</f>
        <v>134.000000000001</v>
      </c>
      <c r="BC76" s="0" t="n">
        <f aca="false">BD76/60</f>
        <v>0.0757807859434006</v>
      </c>
      <c r="BD76" s="0" t="n">
        <f aca="false">BA76/BB76</f>
        <v>4.54684715660404</v>
      </c>
      <c r="BE76" s="0" t="n">
        <f aca="false">BD76/3</f>
        <v>1.51561571886801</v>
      </c>
      <c r="BF76" s="65" t="n">
        <f aca="false">D76-B76</f>
        <v>39910.4084536106</v>
      </c>
      <c r="BG76" s="0" t="n">
        <f aca="false">('7-29-13 Final #2'!S91-'7-24-13 Initial'!S91)*60</f>
        <v>6817</v>
      </c>
      <c r="BH76" s="0" t="n">
        <f aca="false">BI76/60</f>
        <v>0.0975756893394224</v>
      </c>
      <c r="BI76" s="0" t="n">
        <f aca="false">BF76/BG76</f>
        <v>5.85454136036534</v>
      </c>
      <c r="BJ76" s="0" t="n">
        <f aca="false">BI76/3</f>
        <v>1.95151378678845</v>
      </c>
      <c r="BK76" s="65" t="n">
        <f aca="false">G76-F76</f>
        <v>10232.4072031781</v>
      </c>
      <c r="BL76" s="0" t="n">
        <f aca="false">60*('8-1-13 Final #1'!S91-'7-30-13 Initial + cap'!S91)</f>
        <v>2700</v>
      </c>
      <c r="BM76" s="0" t="n">
        <f aca="false">BN76/60</f>
        <v>0.063163007427025</v>
      </c>
      <c r="BN76" s="0" t="n">
        <f aca="false">BK76/BL76</f>
        <v>3.7897804456215</v>
      </c>
      <c r="BO76" s="0" t="n">
        <f aca="false">BN76/3</f>
        <v>1.2632601485405</v>
      </c>
      <c r="BP76" s="65" t="n">
        <f aca="false">H76-F76</f>
        <v>10903.9981261398</v>
      </c>
      <c r="BQ76" s="0" t="n">
        <f aca="false">('8-5-13 final 1'!S91-'7-30-13 Initial + cap'!S91)*60</f>
        <v>8495</v>
      </c>
      <c r="BR76" s="0" t="n">
        <f aca="false">BS76/60</f>
        <v>0.0213929725841471</v>
      </c>
      <c r="BS76" s="0" t="n">
        <f aca="false">BP76/BQ76</f>
        <v>1.28357835504883</v>
      </c>
      <c r="BT76" s="0" t="n">
        <f aca="false">BS76/3</f>
        <v>0.427859451682942</v>
      </c>
      <c r="BU76" s="65" t="n">
        <f aca="false">'8-8-13 Final'!U91-'8-5-13 initial'!U91</f>
        <v>16684.4023438354</v>
      </c>
      <c r="BV76" s="0" t="n">
        <f aca="false">('8-8-13 Final'!S91-'8-5-13 initial'!S91)*60</f>
        <v>4295</v>
      </c>
      <c r="BW76" s="0" t="n">
        <f aca="false">BX76/60</f>
        <v>0.0647435092892334</v>
      </c>
      <c r="BX76" s="0" t="n">
        <f aca="false">BU76/BV76</f>
        <v>3.884610557354</v>
      </c>
      <c r="BY76" s="0" t="n">
        <f aca="false">BX76/3</f>
        <v>1.29487018578467</v>
      </c>
      <c r="BZ76" s="65" t="n">
        <v>18398.3972508338</v>
      </c>
      <c r="CA76" s="0" t="n">
        <v>11463</v>
      </c>
      <c r="CB76" s="0" t="n">
        <f aca="false">CC76/60</f>
        <v>0.026750410379531</v>
      </c>
      <c r="CC76" s="0" t="n">
        <v>1.60502462277186</v>
      </c>
      <c r="CD76" s="0" t="n">
        <v>0.535008207590619</v>
      </c>
    </row>
    <row r="77" customFormat="false" ht="15" hidden="false" customHeight="false" outlineLevel="0" collapsed="false">
      <c r="A77" s="0" t="n">
        <v>74</v>
      </c>
      <c r="B77" s="0" t="n">
        <v>2322.61673712168</v>
      </c>
      <c r="C77" s="0" t="n">
        <v>2802.96895874082</v>
      </c>
      <c r="D77" s="0" t="n">
        <v>45937.0238221372</v>
      </c>
      <c r="F77" s="0" t="n">
        <v>1499.29904915273</v>
      </c>
      <c r="G77" s="0" t="n">
        <v>11198.7748154528</v>
      </c>
      <c r="H77" s="0" t="n">
        <v>22633.4002918768</v>
      </c>
      <c r="I77" s="0" t="n">
        <v>1426.03447134474</v>
      </c>
      <c r="J77" s="0" t="n">
        <v>13771.0455073099</v>
      </c>
      <c r="K77" s="0" t="n">
        <v>12624.0659360935</v>
      </c>
      <c r="M77" s="0" t="n">
        <f aca="false">C77-B77</f>
        <v>480.352221619137</v>
      </c>
      <c r="N77" s="0" t="n">
        <f aca="false">D77-B77</f>
        <v>43614.4070850155</v>
      </c>
      <c r="O77" s="0" t="n">
        <f aca="false">(G77-F77)+N77</f>
        <v>53313.8828513156</v>
      </c>
      <c r="P77" s="0" t="n">
        <f aca="false">(H77-F77)+N77</f>
        <v>64748.5083277396</v>
      </c>
      <c r="Q77" s="0" t="n">
        <f aca="false">(J77-I77)+P77</f>
        <v>77093.5193637048</v>
      </c>
      <c r="R77" s="0" t="n">
        <f aca="false">(K77-J77)+Q77</f>
        <v>75946.5397924884</v>
      </c>
      <c r="U77" s="0" t="n">
        <v>0.0606505330327181</v>
      </c>
      <c r="V77" s="0" t="n">
        <v>0.106662771056531</v>
      </c>
      <c r="W77" s="0" t="n">
        <v>0.0598733071993829</v>
      </c>
      <c r="X77" s="0" t="n">
        <v>0.0414491669465837</v>
      </c>
      <c r="Y77" s="0" t="n">
        <v>0.0479157391552753</v>
      </c>
      <c r="Z77" s="0" t="n">
        <v>0.0162814147907016</v>
      </c>
      <c r="AC77" s="71" t="n">
        <f aca="false">1.013*10^5*50*10^(-6)*(M77*10^(-6))/(8.3145*(273.15+25))/3*12.011*10^6</f>
        <v>3.92939975977958</v>
      </c>
      <c r="AD77" s="71" t="n">
        <f aca="false">1.013*10^5*50*10^(-6)*(N77*10^(-6))/(8.3145*(273.15+25))/3*12.011*10^6</f>
        <v>356.77661726039</v>
      </c>
      <c r="AE77" s="71" t="n">
        <f aca="false">1.013*10^5*50*10^(-6)*(O77*10^(-6))/(8.3145*(273.15+25))/3*12.011*10^6</f>
        <v>436.120723586406</v>
      </c>
      <c r="AF77" s="71" t="n">
        <f aca="false">1.013*10^5*50*10^(-6)*(P77*10^(-6))/(8.3145*(273.15+25))/3*12.011*10^6</f>
        <v>529.658782906252</v>
      </c>
      <c r="AG77" s="71" t="n">
        <f aca="false">1.013*10^5*50*10^(-6)*(Q77*10^(-6))/(8.3145*(273.15+25))/3*12.011*10^6</f>
        <v>630.64402085454</v>
      </c>
      <c r="AH77" s="71" t="n">
        <f aca="false">1.013*10^5*50*10^(-6)*(R77*10^(-6))/(8.3145*(273.15+25))/3*12.011*10^6</f>
        <v>621.261444801455</v>
      </c>
      <c r="AK77" s="71" t="n">
        <f aca="false">1.013*10^5*50*10^(-6)*(U77*10^(-6))/(8.3145*(273.15+25))/3*12.011*10^6</f>
        <v>0.000496136333305492</v>
      </c>
      <c r="AL77" s="71" t="n">
        <f aca="false">1.013*10^5*50*10^(-6)*(V77*10^(-6))/(8.3145*(273.15+25))/3*12.011*10^6</f>
        <v>0.000872527799609659</v>
      </c>
      <c r="AM77" s="71" t="n">
        <f aca="false">1.013*10^5*50*10^(-6)*(W77*10^(-6))/(8.3145*(273.15+25))/3*12.011*10^6</f>
        <v>0.000489778434111214</v>
      </c>
      <c r="AN77" s="71" t="n">
        <f aca="false">1.013*10^5*50*10^(-6)*(X77*10^(-6))/(8.3145*(273.15+25))/3*12.011*10^6</f>
        <v>0.000339064418384447</v>
      </c>
      <c r="AO77" s="71" t="n">
        <f aca="false">1.013*10^5*50*10^(-6)*(Y77*10^(-6))/(8.3145*(273.15+25))/3*12.011*10^6</f>
        <v>0.000391962575486293</v>
      </c>
      <c r="AP77" s="71" t="n">
        <f aca="false">1.013*10^5*50*10^(-6)*(Z77*10^(-6))/(8.3145*(273.15+25))/3*12.011*10^6</f>
        <v>0.000133185992461549</v>
      </c>
      <c r="AZ77" s="0" t="n">
        <v>74</v>
      </c>
      <c r="BA77" s="0" t="n">
        <f aca="false">C77-B77</f>
        <v>480.352221619137</v>
      </c>
      <c r="BB77" s="0" t="n">
        <f aca="false">('7-24-13 Final'!S92-'7-24-13 Initial'!S92)*60</f>
        <v>132.000000000003</v>
      </c>
      <c r="BC77" s="0" t="n">
        <f aca="false">BD77/60</f>
        <v>0.0606505330327181</v>
      </c>
      <c r="BD77" s="0" t="n">
        <f aca="false">BA77/BB77</f>
        <v>3.63903198196309</v>
      </c>
      <c r="BE77" s="0" t="n">
        <f aca="false">BD77/3</f>
        <v>1.21301066065436</v>
      </c>
      <c r="BF77" s="65" t="n">
        <f aca="false">D77-B77</f>
        <v>43614.4070850155</v>
      </c>
      <c r="BG77" s="0" t="n">
        <f aca="false">('7-29-13 Final #2'!S92-'7-24-13 Initial'!S92)*60</f>
        <v>6815</v>
      </c>
      <c r="BH77" s="0" t="n">
        <f aca="false">BI77/60</f>
        <v>0.106662771056531</v>
      </c>
      <c r="BI77" s="0" t="n">
        <f aca="false">BF77/BG77</f>
        <v>6.39976626339186</v>
      </c>
      <c r="BJ77" s="0" t="n">
        <f aca="false">BI77/3</f>
        <v>2.13325542113062</v>
      </c>
      <c r="BK77" s="65" t="n">
        <f aca="false">G77-F77</f>
        <v>9699.47576630003</v>
      </c>
      <c r="BL77" s="0" t="n">
        <f aca="false">60*('8-1-13 Final #1'!S92-'7-30-13 Initial + cap'!S92)</f>
        <v>2700</v>
      </c>
      <c r="BM77" s="0" t="n">
        <f aca="false">BN77/60</f>
        <v>0.0598733071993829</v>
      </c>
      <c r="BN77" s="0" t="n">
        <f aca="false">BK77/BL77</f>
        <v>3.59239843196297</v>
      </c>
      <c r="BO77" s="0" t="n">
        <f aca="false">BN77/3</f>
        <v>1.19746614398766</v>
      </c>
      <c r="BP77" s="65" t="n">
        <f aca="false">H77-F77</f>
        <v>21134.1012427241</v>
      </c>
      <c r="BQ77" s="0" t="n">
        <f aca="false">('8-5-13 final 1'!S92-'7-30-13 Initial + cap'!S92)*60</f>
        <v>8498</v>
      </c>
      <c r="BR77" s="0" t="n">
        <f aca="false">BS77/60</f>
        <v>0.0414491669465837</v>
      </c>
      <c r="BS77" s="0" t="n">
        <f aca="false">BP77/BQ77</f>
        <v>2.48695001679502</v>
      </c>
      <c r="BT77" s="0" t="n">
        <f aca="false">BS77/3</f>
        <v>0.828983338931675</v>
      </c>
      <c r="BU77" s="65" t="n">
        <f aca="false">'8-8-13 Final'!U92-'8-5-13 initial'!U92</f>
        <v>12345.0110359651</v>
      </c>
      <c r="BV77" s="0" t="n">
        <f aca="false">('8-8-13 Final'!S92-'8-5-13 initial'!S92)*60</f>
        <v>4294</v>
      </c>
      <c r="BW77" s="0" t="n">
        <f aca="false">BX77/60</f>
        <v>0.0479157391552753</v>
      </c>
      <c r="BX77" s="0" t="n">
        <f aca="false">BU77/BV77</f>
        <v>2.87494434931652</v>
      </c>
      <c r="BY77" s="0" t="n">
        <f aca="false">BX77/3</f>
        <v>0.958314783105506</v>
      </c>
      <c r="BZ77" s="65" t="n">
        <v>11198.0314647488</v>
      </c>
      <c r="CA77" s="0" t="n">
        <v>11463</v>
      </c>
      <c r="CB77" s="0" t="n">
        <f aca="false">CC77/60</f>
        <v>0.0162814147907016</v>
      </c>
      <c r="CC77" s="0" t="n">
        <v>0.976884887442096</v>
      </c>
      <c r="CD77" s="0" t="n">
        <v>0.325628295814032</v>
      </c>
    </row>
    <row r="78" customFormat="false" ht="15" hidden="false" customHeight="false" outlineLevel="0" collapsed="false">
      <c r="A78" s="28" t="n">
        <v>75</v>
      </c>
      <c r="B78" s="0" t="n">
        <v>2593.74177553247</v>
      </c>
      <c r="C78" s="0" t="n">
        <v>3187.16039523895</v>
      </c>
      <c r="D78" s="0" t="n">
        <v>44615.0302524536</v>
      </c>
      <c r="F78" s="0" t="n">
        <v>1117.74364879221</v>
      </c>
      <c r="G78" s="0" t="n">
        <v>11919.431130043</v>
      </c>
      <c r="H78" s="0" t="n">
        <v>24627.7273212127</v>
      </c>
      <c r="I78" s="0" t="n">
        <v>1392.23942185106</v>
      </c>
      <c r="J78" s="0" t="n">
        <v>19078.9933131682</v>
      </c>
      <c r="K78" s="0" t="n">
        <v>12630.9264794978</v>
      </c>
      <c r="M78" s="0" t="n">
        <f aca="false">C78-B78</f>
        <v>593.418619706481</v>
      </c>
      <c r="N78" s="0" t="n">
        <f aca="false">D78-B78</f>
        <v>42021.2884769211</v>
      </c>
      <c r="O78" s="0" t="n">
        <f aca="false">(G78-F78)+N78</f>
        <v>52822.9759581718</v>
      </c>
      <c r="P78" s="0" t="n">
        <f aca="false">(H78-F78)+N78</f>
        <v>65531.2721493416</v>
      </c>
      <c r="Q78" s="0" t="n">
        <f aca="false">(J78-I78)+P78</f>
        <v>83218.0260406587</v>
      </c>
      <c r="R78" s="0" t="n">
        <f aca="false">(K78-J78)+Q78</f>
        <v>76769.9592069883</v>
      </c>
      <c r="U78" s="0" t="n">
        <v>0.0738082860331439</v>
      </c>
      <c r="V78" s="0" t="n">
        <v>0.102736512828031</v>
      </c>
      <c r="W78" s="0" t="n">
        <v>0.0666770832175973</v>
      </c>
      <c r="X78" s="0" t="n">
        <v>0.0461088563434935</v>
      </c>
      <c r="Y78" s="0" t="n">
        <v>0.0686650900353953</v>
      </c>
      <c r="Z78" s="0" t="n">
        <v>0.0163433776250571</v>
      </c>
      <c r="AC78" s="71" t="n">
        <f aca="false">1.013*10^5*50*10^(-6)*(M78*10^(-6))/(8.3145*(273.15+25))/3*12.011*10^6</f>
        <v>4.85431080939645</v>
      </c>
      <c r="AD78" s="71" t="n">
        <f aca="false">1.013*10^5*50*10^(-6)*(N78*10^(-6))/(8.3145*(273.15+25))/3*12.011*10^6</f>
        <v>343.744513745086</v>
      </c>
      <c r="AE78" s="71" t="n">
        <f aca="false">1.013*10^5*50*10^(-6)*(O78*10^(-6))/(8.3145*(273.15+25))/3*12.011*10^6</f>
        <v>432.104984007872</v>
      </c>
      <c r="AF78" s="71" t="n">
        <f aca="false">1.013*10^5*50*10^(-6)*(P78*10^(-6))/(8.3145*(273.15+25))/3*12.011*10^6</f>
        <v>536.061984211742</v>
      </c>
      <c r="AG78" s="71" t="n">
        <f aca="false">1.013*10^5*50*10^(-6)*(Q78*10^(-6))/(8.3145*(273.15+25))/3*12.011*10^6</f>
        <v>680.743997459358</v>
      </c>
      <c r="AH78" s="71" t="n">
        <f aca="false">1.013*10^5*50*10^(-6)*(R78*10^(-6))/(8.3145*(273.15+25))/3*12.011*10^6</f>
        <v>627.997218893699</v>
      </c>
      <c r="AK78" s="71" t="n">
        <f aca="false">1.013*10^5*50*10^(-6)*(U78*10^(-6))/(8.3145*(273.15+25))/3*12.011*10^6</f>
        <v>0.000603770001168708</v>
      </c>
      <c r="AL78" s="71" t="n">
        <f aca="false">1.013*10^5*50*10^(-6)*(V78*10^(-6))/(8.3145*(273.15+25))/3*12.011*10^6</f>
        <v>0.000840410038005686</v>
      </c>
      <c r="AM78" s="71" t="n">
        <f aca="false">1.013*10^5*50*10^(-6)*(W78*10^(-6))/(8.3145*(273.15+25))/3*12.011*10^6</f>
        <v>0.000545435001622134</v>
      </c>
      <c r="AN78" s="71" t="n">
        <f aca="false">1.013*10^5*50*10^(-6)*(X78*10^(-6))/(8.3145*(273.15+25))/3*12.011*10^6</f>
        <v>0.000377181828011798</v>
      </c>
      <c r="AO78" s="71" t="n">
        <f aca="false">1.013*10^5*50*10^(-6)*(Y78*10^(-6))/(8.3145*(273.15+25))/3*12.011*10^6</f>
        <v>0.000561697388180824</v>
      </c>
      <c r="AP78" s="71" t="n">
        <f aca="false">1.013*10^5*50*10^(-6)*(Z78*10^(-6))/(8.3145*(273.15+25))/3*12.011*10^6</f>
        <v>0.000133692863743648</v>
      </c>
      <c r="AZ78" s="28" t="n">
        <v>75</v>
      </c>
      <c r="BA78" s="0" t="n">
        <f aca="false">C78-B78</f>
        <v>593.418619706481</v>
      </c>
      <c r="BB78" s="0" t="n">
        <f aca="false">('7-24-13 Final'!S93-'7-24-13 Initial'!S93)*60</f>
        <v>134.000000000001</v>
      </c>
      <c r="BC78" s="0" t="n">
        <f aca="false">BD78/60</f>
        <v>0.0738082860331439</v>
      </c>
      <c r="BD78" s="0" t="n">
        <f aca="false">BA78/BB78</f>
        <v>4.42849716198863</v>
      </c>
      <c r="BE78" s="0" t="n">
        <f aca="false">BD78/3</f>
        <v>1.47616572066288</v>
      </c>
      <c r="BF78" s="65" t="n">
        <f aca="false">D78-B78</f>
        <v>42021.2884769211</v>
      </c>
      <c r="BG78" s="0" t="n">
        <f aca="false">('7-29-13 Final #2'!S93-'7-24-13 Initial'!S93)*60</f>
        <v>6817</v>
      </c>
      <c r="BH78" s="0" t="n">
        <f aca="false">BI78/60</f>
        <v>0.102736512828031</v>
      </c>
      <c r="BI78" s="0" t="n">
        <f aca="false">BF78/BG78</f>
        <v>6.16419076968184</v>
      </c>
      <c r="BJ78" s="0" t="n">
        <f aca="false">BI78/3</f>
        <v>2.05473025656061</v>
      </c>
      <c r="BK78" s="65" t="n">
        <f aca="false">G78-F78</f>
        <v>10801.6874812508</v>
      </c>
      <c r="BL78" s="0" t="n">
        <f aca="false">60*('8-1-13 Final #1'!S93-'7-30-13 Initial + cap'!S93)</f>
        <v>2700</v>
      </c>
      <c r="BM78" s="0" t="n">
        <f aca="false">BN78/60</f>
        <v>0.0666770832175973</v>
      </c>
      <c r="BN78" s="0" t="n">
        <f aca="false">BK78/BL78</f>
        <v>4.00062499305584</v>
      </c>
      <c r="BO78" s="0" t="n">
        <f aca="false">BN78/3</f>
        <v>1.33354166435195</v>
      </c>
      <c r="BP78" s="65" t="n">
        <f aca="false">H78-F78</f>
        <v>23509.9836724205</v>
      </c>
      <c r="BQ78" s="0" t="n">
        <f aca="false">('8-5-13 final 1'!S93-'7-30-13 Initial + cap'!S93)*60</f>
        <v>8498</v>
      </c>
      <c r="BR78" s="0" t="n">
        <f aca="false">BS78/60</f>
        <v>0.0461088563434935</v>
      </c>
      <c r="BS78" s="0" t="n">
        <f aca="false">BP78/BQ78</f>
        <v>2.76653138060961</v>
      </c>
      <c r="BT78" s="0" t="n">
        <f aca="false">BS78/3</f>
        <v>0.92217712686987</v>
      </c>
      <c r="BU78" s="65" t="n">
        <f aca="false">'8-8-13 Final'!U93-'8-5-13 initial'!U93</f>
        <v>17686.7538913171</v>
      </c>
      <c r="BV78" s="0" t="n">
        <f aca="false">('8-8-13 Final'!S93-'8-5-13 initial'!S93)*60</f>
        <v>4293</v>
      </c>
      <c r="BW78" s="0" t="n">
        <f aca="false">BX78/60</f>
        <v>0.0686650900353953</v>
      </c>
      <c r="BX78" s="0" t="n">
        <f aca="false">BU78/BV78</f>
        <v>4.11990540212372</v>
      </c>
      <c r="BY78" s="0" t="n">
        <f aca="false">BX78/3</f>
        <v>1.37330180070791</v>
      </c>
      <c r="BZ78" s="65" t="n">
        <v>11238.6870576467</v>
      </c>
      <c r="CA78" s="0" t="n">
        <v>11461</v>
      </c>
      <c r="CB78" s="0" t="n">
        <f aca="false">CC78/60</f>
        <v>0.0163433776250571</v>
      </c>
      <c r="CC78" s="0" t="n">
        <v>0.980602657503423</v>
      </c>
      <c r="CD78" s="0" t="n">
        <v>0.326867552501141</v>
      </c>
    </row>
    <row r="79" customFormat="false" ht="15" hidden="false" customHeight="false" outlineLevel="0" collapsed="false">
      <c r="A79" s="28" t="n">
        <v>76</v>
      </c>
      <c r="B79" s="0" t="n">
        <v>2047.71617272168</v>
      </c>
      <c r="C79" s="0" t="n">
        <v>2490.80992169402</v>
      </c>
      <c r="D79" s="0" t="n">
        <v>15169.4110031204</v>
      </c>
      <c r="F79" s="0" t="n">
        <v>1858.25266940038</v>
      </c>
      <c r="G79" s="0" t="n">
        <v>7090.22264796432</v>
      </c>
      <c r="H79" s="0" t="n">
        <v>13748.0979762181</v>
      </c>
      <c r="I79" s="0" t="n">
        <v>1160.06414636796</v>
      </c>
      <c r="J79" s="0" t="n">
        <v>10349.2071958742</v>
      </c>
      <c r="K79" s="0" t="n">
        <v>10330.9002406202</v>
      </c>
      <c r="M79" s="0" t="n">
        <f aca="false">C79-B79</f>
        <v>443.093748972342</v>
      </c>
      <c r="N79" s="0" t="n">
        <f aca="false">D79-B79</f>
        <v>13121.6948303987</v>
      </c>
      <c r="O79" s="0" t="n">
        <f aca="false">(G79-F79)+N79</f>
        <v>18353.6648089627</v>
      </c>
      <c r="P79" s="0" t="n">
        <f aca="false">(H79-F79)+N79</f>
        <v>25011.5401372165</v>
      </c>
      <c r="Q79" s="0" t="n">
        <f aca="false">(J79-I79)+P79</f>
        <v>34200.6831867227</v>
      </c>
      <c r="R79" s="0" t="n">
        <f aca="false">(K79-J79)+Q79</f>
        <v>34182.3762314687</v>
      </c>
      <c r="U79" s="0" t="n">
        <v>0.0559461804257996</v>
      </c>
      <c r="V79" s="0" t="n">
        <v>0.0320761093927807</v>
      </c>
      <c r="W79" s="0" t="n">
        <v>0.0322961109787897</v>
      </c>
      <c r="X79" s="0" t="n">
        <v>0.0233134221702309</v>
      </c>
      <c r="Y79" s="0" t="n">
        <v>0.0356998564471881</v>
      </c>
      <c r="Z79" s="0" t="n">
        <v>0.0133386218900024</v>
      </c>
      <c r="AC79" s="71" t="n">
        <f aca="false">1.013*10^5*50*10^(-6)*(M79*10^(-6))/(8.3145*(273.15+25))/3*12.011*10^6</f>
        <v>3.62461625534489</v>
      </c>
      <c r="AD79" s="71" t="n">
        <f aca="false">1.013*10^5*50*10^(-6)*(N79*10^(-6))/(8.3145*(273.15+25))/3*12.011*10^6</f>
        <v>107.338703130535</v>
      </c>
      <c r="AE79" s="71" t="n">
        <f aca="false">1.013*10^5*50*10^(-6)*(O79*10^(-6))/(8.3145*(273.15+25))/3*12.011*10^6</f>
        <v>150.137509197562</v>
      </c>
      <c r="AF79" s="71" t="n">
        <f aca="false">1.013*10^5*50*10^(-6)*(P79*10^(-6))/(8.3145*(273.15+25))/3*12.011*10^6</f>
        <v>204.600573045378</v>
      </c>
      <c r="AG79" s="71" t="n">
        <f aca="false">1.013*10^5*50*10^(-6)*(Q79*10^(-6))/(8.3145*(273.15+25))/3*12.011*10^6</f>
        <v>279.770031759652</v>
      </c>
      <c r="AH79" s="71" t="n">
        <f aca="false">1.013*10^5*50*10^(-6)*(R79*10^(-6))/(8.3145*(273.15+25))/3*12.011*10^6</f>
        <v>279.620276346146</v>
      </c>
      <c r="AK79" s="71" t="n">
        <f aca="false">1.013*10^5*50*10^(-6)*(U79*10^(-6))/(8.3145*(273.15+25))/3*12.011*10^6</f>
        <v>0.000457653567594042</v>
      </c>
      <c r="AL79" s="71" t="n">
        <f aca="false">1.013*10^5*50*10^(-6)*(V79*10^(-6))/(8.3145*(273.15+25))/3*12.011*10^6</f>
        <v>0.000262390493621139</v>
      </c>
      <c r="AM79" s="71" t="n">
        <f aca="false">1.013*10^5*50*10^(-6)*(W79*10^(-6))/(8.3145*(273.15+25))/3*12.011*10^6</f>
        <v>0.000264190160907575</v>
      </c>
      <c r="AN79" s="71" t="n">
        <f aca="false">1.013*10^5*50*10^(-6)*(X79*10^(-6))/(8.3145*(273.15+25))/3*12.011*10^6</f>
        <v>0.000190709548852632</v>
      </c>
      <c r="AO79" s="71" t="n">
        <f aca="false">1.013*10^5*50*10^(-6)*(Y79*10^(-6))/(8.3145*(273.15+25))/3*12.011*10^6</f>
        <v>0.000292033639138597</v>
      </c>
      <c r="AP79" s="71" t="n">
        <f aca="false">1.013*10^5*50*10^(-6)*(Z79*10^(-6))/(8.3145*(273.15+25))/3*12.011*10^6</f>
        <v>0.000109113220031952</v>
      </c>
      <c r="AZ79" s="28" t="n">
        <v>76</v>
      </c>
      <c r="BA79" s="0" t="n">
        <f aca="false">C79-B79</f>
        <v>443.093748972342</v>
      </c>
      <c r="BB79" s="0" t="n">
        <f aca="false">('7-24-13 Final'!S94-'7-24-13 Initial'!S94)*60</f>
        <v>132.000000000003</v>
      </c>
      <c r="BC79" s="0" t="n">
        <f aca="false">BD79/60</f>
        <v>0.0559461804257996</v>
      </c>
      <c r="BD79" s="0" t="n">
        <f aca="false">BA79/BB79</f>
        <v>3.35677082554798</v>
      </c>
      <c r="BE79" s="0" t="n">
        <f aca="false">BD79/3</f>
        <v>1.11892360851599</v>
      </c>
      <c r="BF79" s="65" t="n">
        <f aca="false">D79-B79</f>
        <v>13121.6948303987</v>
      </c>
      <c r="BG79" s="0" t="n">
        <f aca="false">('7-29-13 Final #2'!S94-'7-24-13 Initial'!S94)*60</f>
        <v>6818</v>
      </c>
      <c r="BH79" s="0" t="n">
        <f aca="false">BI79/60</f>
        <v>0.0320761093927807</v>
      </c>
      <c r="BI79" s="0" t="n">
        <f aca="false">BF79/BG79</f>
        <v>1.92456656356684</v>
      </c>
      <c r="BJ79" s="0" t="n">
        <f aca="false">BI79/3</f>
        <v>0.641522187855614</v>
      </c>
      <c r="BK79" s="65" t="n">
        <f aca="false">G79-F79</f>
        <v>5231.96997856394</v>
      </c>
      <c r="BL79" s="0" t="n">
        <f aca="false">60*('8-1-13 Final #1'!S94-'7-30-13 Initial + cap'!S94)</f>
        <v>2700</v>
      </c>
      <c r="BM79" s="0" t="n">
        <f aca="false">BN79/60</f>
        <v>0.0322961109787897</v>
      </c>
      <c r="BN79" s="0" t="n">
        <f aca="false">BK79/BL79</f>
        <v>1.93776665872738</v>
      </c>
      <c r="BO79" s="0" t="n">
        <f aca="false">BN79/3</f>
        <v>0.645922219575795</v>
      </c>
      <c r="BP79" s="65" t="n">
        <f aca="false">H79-F79</f>
        <v>11889.8453068178</v>
      </c>
      <c r="BQ79" s="0" t="n">
        <f aca="false">('8-5-13 final 1'!S94-'7-30-13 Initial + cap'!S94)*60</f>
        <v>8500</v>
      </c>
      <c r="BR79" s="0" t="n">
        <f aca="false">BS79/60</f>
        <v>0.0233134221702309</v>
      </c>
      <c r="BS79" s="0" t="n">
        <f aca="false">BP79/BQ79</f>
        <v>1.39880533021385</v>
      </c>
      <c r="BT79" s="0" t="n">
        <f aca="false">BS79/3</f>
        <v>0.466268443404618</v>
      </c>
      <c r="BU79" s="65" t="n">
        <f aca="false">'8-8-13 Final'!U94-'8-5-13 initial'!U94</f>
        <v>9189.14304950621</v>
      </c>
      <c r="BV79" s="0" t="n">
        <f aca="false">('8-8-13 Final'!S94-'8-5-13 initial'!S94)*60</f>
        <v>4290</v>
      </c>
      <c r="BW79" s="0" t="n">
        <f aca="false">BX79/60</f>
        <v>0.0356998564471881</v>
      </c>
      <c r="BX79" s="0" t="n">
        <f aca="false">BU79/BV79</f>
        <v>2.14199138683129</v>
      </c>
      <c r="BY79" s="0" t="n">
        <f aca="false">BX79/3</f>
        <v>0.713997128943762</v>
      </c>
      <c r="BZ79" s="65" t="n">
        <v>9170.83609425223</v>
      </c>
      <c r="CA79" s="0" t="n">
        <v>11459</v>
      </c>
      <c r="CB79" s="0" t="n">
        <f aca="false">CC79/60</f>
        <v>0.0133386218900024</v>
      </c>
      <c r="CC79" s="0" t="n">
        <v>0.800317313400142</v>
      </c>
      <c r="CD79" s="0" t="n">
        <v>0.266772437800047</v>
      </c>
    </row>
    <row r="80" customFormat="false" ht="15" hidden="false" customHeight="false" outlineLevel="0" collapsed="false">
      <c r="A80" s="0" t="n">
        <v>77</v>
      </c>
      <c r="B80" s="0" t="n">
        <v>2175.08512079715</v>
      </c>
      <c r="C80" s="0" t="n">
        <v>2572.89456863606</v>
      </c>
      <c r="D80" s="0" t="n">
        <v>15279.9473459989</v>
      </c>
      <c r="F80" s="0" t="n">
        <v>843.34913884872</v>
      </c>
      <c r="G80" s="0" t="n">
        <v>4375.78316578861</v>
      </c>
      <c r="H80" s="0" t="n">
        <v>11195.8027315611</v>
      </c>
      <c r="I80" s="0" t="n">
        <v>1068.50737151704</v>
      </c>
      <c r="J80" s="0" t="n">
        <v>8955.53986699933</v>
      </c>
      <c r="K80" s="0" t="n">
        <v>9032.53538325191</v>
      </c>
      <c r="M80" s="0" t="n">
        <f aca="false">C80-B80</f>
        <v>397.809447838906</v>
      </c>
      <c r="N80" s="0" t="n">
        <f aca="false">D80-B80</f>
        <v>13104.8622252017</v>
      </c>
      <c r="O80" s="0" t="n">
        <f aca="false">(G80-F80)+N80</f>
        <v>16637.2962521416</v>
      </c>
      <c r="P80" s="0" t="n">
        <f aca="false">(H80-F80)+N80</f>
        <v>23457.3158179141</v>
      </c>
      <c r="Q80" s="0" t="n">
        <f aca="false">(J80-I80)+P80</f>
        <v>31344.3483133964</v>
      </c>
      <c r="R80" s="0" t="n">
        <f aca="false">(K80-J80)+Q80</f>
        <v>31421.343829649</v>
      </c>
      <c r="U80" s="0" t="n">
        <v>0.0502284656362244</v>
      </c>
      <c r="V80" s="0" t="n">
        <v>0.0320443618573986</v>
      </c>
      <c r="W80" s="0" t="n">
        <v>0.0218051483144438</v>
      </c>
      <c r="X80" s="0" t="n">
        <v>0.0202965407848339</v>
      </c>
      <c r="Y80" s="0" t="n">
        <v>0.0306482960110449</v>
      </c>
      <c r="Z80" s="0" t="n">
        <v>0.0115853888623183</v>
      </c>
      <c r="AC80" s="71" t="n">
        <f aca="false">1.013*10^5*50*10^(-6)*(M80*10^(-6))/(8.3145*(273.15+25))/3*12.011*10^6</f>
        <v>3.25417949251339</v>
      </c>
      <c r="AD80" s="71" t="n">
        <f aca="false">1.013*10^5*50*10^(-6)*(N80*10^(-6))/(8.3145*(273.15+25))/3*12.011*10^6</f>
        <v>107.201008264475</v>
      </c>
      <c r="AE80" s="71" t="n">
        <f aca="false">1.013*10^5*50*10^(-6)*(O80*10^(-6))/(8.3145*(273.15+25))/3*12.011*10^6</f>
        <v>136.097190674349</v>
      </c>
      <c r="AF80" s="71" t="n">
        <f aca="false">1.013*10^5*50*10^(-6)*(P80*10^(-6))/(8.3145*(273.15+25))/3*12.011*10^6</f>
        <v>191.886634414419</v>
      </c>
      <c r="AG80" s="71" t="n">
        <f aca="false">1.013*10^5*50*10^(-6)*(Q80*10^(-6))/(8.3145*(273.15+25))/3*12.011*10^6</f>
        <v>256.404507338289</v>
      </c>
      <c r="AH80" s="71" t="n">
        <f aca="false">1.013*10^5*50*10^(-6)*(R80*10^(-6))/(8.3145*(273.15+25))/3*12.011*10^6</f>
        <v>257.0343496695</v>
      </c>
      <c r="AK80" s="71" t="n">
        <f aca="false">1.013*10^5*50*10^(-6)*(U80*10^(-6))/(8.3145*(273.15+25))/3*12.011*10^6</f>
        <v>0.000410881249054712</v>
      </c>
      <c r="AL80" s="71" t="n">
        <f aca="false">1.013*10^5*50*10^(-6)*(V80*10^(-6))/(8.3145*(273.15+25))/3*12.011*10^6</f>
        <v>0.000262130790944041</v>
      </c>
      <c r="AM80" s="71" t="n">
        <f aca="false">1.013*10^5*50*10^(-6)*(W80*10^(-6))/(8.3145*(273.15+25))/3*12.011*10^6</f>
        <v>0.000178371496357247</v>
      </c>
      <c r="AN80" s="71" t="n">
        <f aca="false">1.013*10^5*50*10^(-6)*(X80*10^(-6))/(8.3145*(273.15+25))/3*12.011*10^6</f>
        <v>0.000166030714327616</v>
      </c>
      <c r="AO80" s="71" t="n">
        <f aca="false">1.013*10^5*50*10^(-6)*(Y80*10^(-6))/(8.3145*(273.15+25))/3*12.011*10^6</f>
        <v>0.00025071062766717</v>
      </c>
      <c r="AP80" s="71" t="n">
        <f aca="false">1.013*10^5*50*10^(-6)*(Z80*10^(-6))/(8.3145*(273.15+25))/3*12.011*10^6</f>
        <v>9.47713410361649E-005</v>
      </c>
      <c r="AZ80" s="0" t="n">
        <v>77</v>
      </c>
      <c r="BA80" s="0" t="n">
        <f aca="false">C80-B80</f>
        <v>397.809447838906</v>
      </c>
      <c r="BB80" s="0" t="n">
        <f aca="false">('7-24-13 Final'!S95-'7-24-13 Initial'!S95)*60</f>
        <v>132.000000000003</v>
      </c>
      <c r="BC80" s="0" t="n">
        <f aca="false">BD80/60</f>
        <v>0.0502284656362244</v>
      </c>
      <c r="BD80" s="0" t="n">
        <f aca="false">BA80/BB80</f>
        <v>3.01370793817347</v>
      </c>
      <c r="BE80" s="0" t="n">
        <f aca="false">BD80/3</f>
        <v>1.00456931272449</v>
      </c>
      <c r="BF80" s="65" t="n">
        <f aca="false">D80-B80</f>
        <v>13104.8622252017</v>
      </c>
      <c r="BG80" s="0" t="n">
        <f aca="false">('7-29-13 Final #2'!S95-'7-24-13 Initial'!S95)*60</f>
        <v>6816</v>
      </c>
      <c r="BH80" s="0" t="n">
        <f aca="false">BI80/60</f>
        <v>0.0320443618573986</v>
      </c>
      <c r="BI80" s="0" t="n">
        <f aca="false">BF80/BG80</f>
        <v>1.92266171144392</v>
      </c>
      <c r="BJ80" s="0" t="n">
        <f aca="false">BI80/3</f>
        <v>0.640887237147972</v>
      </c>
      <c r="BK80" s="65" t="n">
        <f aca="false">G80-F80</f>
        <v>3532.43402693989</v>
      </c>
      <c r="BL80" s="0" t="n">
        <f aca="false">60*('8-1-13 Final #1'!S95-'7-30-13 Initial + cap'!S95)</f>
        <v>2700</v>
      </c>
      <c r="BM80" s="0" t="n">
        <f aca="false">BN80/60</f>
        <v>0.0218051483144438</v>
      </c>
      <c r="BN80" s="0" t="n">
        <f aca="false">BK80/BL80</f>
        <v>1.30830889886663</v>
      </c>
      <c r="BO80" s="0" t="n">
        <f aca="false">BN80/3</f>
        <v>0.436102966288875</v>
      </c>
      <c r="BP80" s="65" t="n">
        <f aca="false">H80-F80</f>
        <v>10352.4535927124</v>
      </c>
      <c r="BQ80" s="0" t="n">
        <f aca="false">('8-5-13 final 1'!S95-'7-30-13 Initial + cap'!S95)*60</f>
        <v>8501</v>
      </c>
      <c r="BR80" s="0" t="n">
        <f aca="false">BS80/60</f>
        <v>0.0202965407848339</v>
      </c>
      <c r="BS80" s="0" t="n">
        <f aca="false">BP80/BQ80</f>
        <v>1.21779244709003</v>
      </c>
      <c r="BT80" s="0" t="n">
        <f aca="false">BS80/3</f>
        <v>0.405930815696678</v>
      </c>
      <c r="BU80" s="65" t="n">
        <f aca="false">'8-8-13 Final'!U95-'8-5-13 initial'!U95</f>
        <v>7887.0324954823</v>
      </c>
      <c r="BV80" s="0" t="n">
        <f aca="false">('8-8-13 Final'!S95-'8-5-13 initial'!S95)*60</f>
        <v>4289</v>
      </c>
      <c r="BW80" s="0" t="n">
        <f aca="false">BX80/60</f>
        <v>0.0306482960110449</v>
      </c>
      <c r="BX80" s="0" t="n">
        <f aca="false">BU80/BV80</f>
        <v>1.83889776066269</v>
      </c>
      <c r="BY80" s="0" t="n">
        <f aca="false">BX80/3</f>
        <v>0.612965920220898</v>
      </c>
      <c r="BZ80" s="65" t="n">
        <v>7964.02801173488</v>
      </c>
      <c r="CA80" s="0" t="n">
        <v>11457</v>
      </c>
      <c r="CB80" s="0" t="n">
        <f aca="false">CC80/60</f>
        <v>0.0115853888623183</v>
      </c>
      <c r="CC80" s="0" t="n">
        <v>0.695123331739101</v>
      </c>
      <c r="CD80" s="0" t="n">
        <v>0.231707777246367</v>
      </c>
    </row>
    <row r="81" customFormat="false" ht="15" hidden="false" customHeight="false" outlineLevel="0" collapsed="false">
      <c r="A81" s="28" t="n">
        <v>78</v>
      </c>
      <c r="B81" s="0" t="n">
        <v>2073.5810036932</v>
      </c>
      <c r="C81" s="0" t="n">
        <v>2565.43011548075</v>
      </c>
      <c r="D81" s="0" t="n">
        <v>14743.6941595874</v>
      </c>
      <c r="F81" s="0" t="n">
        <v>1337.33255754693</v>
      </c>
      <c r="G81" s="0" t="n">
        <v>4835.95105354152</v>
      </c>
      <c r="H81" s="0" t="n">
        <v>11790.7296528131</v>
      </c>
      <c r="I81" s="0" t="n">
        <v>1039.01323903961</v>
      </c>
      <c r="J81" s="0" t="n">
        <v>9063.71455018892</v>
      </c>
      <c r="K81" s="0" t="n">
        <v>9854.38291990021</v>
      </c>
      <c r="M81" s="0" t="n">
        <f aca="false">C81-B81</f>
        <v>491.84911178755</v>
      </c>
      <c r="N81" s="0" t="n">
        <f aca="false">D81-B81</f>
        <v>12670.1131558942</v>
      </c>
      <c r="O81" s="0" t="n">
        <f aca="false">(G81-F81)+N81</f>
        <v>16168.7316518888</v>
      </c>
      <c r="P81" s="0" t="n">
        <f aca="false">(H81-F81)+N81</f>
        <v>23123.5102511603</v>
      </c>
      <c r="Q81" s="0" t="n">
        <f aca="false">(J81-I81)+P81</f>
        <v>31148.2115623097</v>
      </c>
      <c r="R81" s="0" t="n">
        <f aca="false">(K81-J81)+Q81</f>
        <v>31938.8799320209</v>
      </c>
      <c r="U81" s="0" t="n">
        <v>0.062102160579238</v>
      </c>
      <c r="V81" s="0" t="n">
        <v>0.0309813017309619</v>
      </c>
      <c r="W81" s="0" t="n">
        <v>0.0215964104691024</v>
      </c>
      <c r="X81" s="0" t="n">
        <v>0.0204920353941546</v>
      </c>
      <c r="Y81" s="0" t="n">
        <v>0.0307601246210875</v>
      </c>
      <c r="Z81" s="0" t="n">
        <v>0.012824967529185</v>
      </c>
      <c r="AC81" s="71" t="n">
        <f aca="false">1.013*10^5*50*10^(-6)*(M81*10^(-6))/(8.3145*(273.15+25))/3*12.011*10^6</f>
        <v>4.02344715965148</v>
      </c>
      <c r="AD81" s="71" t="n">
        <f aca="false">1.013*10^5*50*10^(-6)*(N81*10^(-6))/(8.3145*(273.15+25))/3*12.011*10^6</f>
        <v>103.644653548881</v>
      </c>
      <c r="AE81" s="71" t="n">
        <f aca="false">1.013*10^5*50*10^(-6)*(O81*10^(-6))/(8.3145*(273.15+25))/3*12.011*10^6</f>
        <v>132.264216567414</v>
      </c>
      <c r="AF81" s="71" t="n">
        <f aca="false">1.013*10^5*50*10^(-6)*(P81*10^(-6))/(8.3145*(273.15+25))/3*12.011*10^6</f>
        <v>189.156022470138</v>
      </c>
      <c r="AG81" s="71" t="n">
        <f aca="false">1.013*10^5*50*10^(-6)*(Q81*10^(-6))/(8.3145*(273.15+25))/3*12.011*10^6</f>
        <v>254.800060293147</v>
      </c>
      <c r="AH81" s="71" t="n">
        <f aca="false">1.013*10^5*50*10^(-6)*(R81*10^(-6))/(8.3145*(273.15+25))/3*12.011*10^6</f>
        <v>261.267922753606</v>
      </c>
      <c r="AK81" s="71" t="n">
        <f aca="false">1.013*10^5*50*10^(-6)*(U81*10^(-6))/(8.3145*(273.15+25))/3*12.011*10^6</f>
        <v>0.000508011005006516</v>
      </c>
      <c r="AL81" s="71" t="n">
        <f aca="false">1.013*10^5*50*10^(-6)*(V81*10^(-6))/(8.3145*(273.15+25))/3*12.011*10^6</f>
        <v>0.000253434696666865</v>
      </c>
      <c r="AM81" s="71" t="n">
        <f aca="false">1.013*10^5*50*10^(-6)*(W81*10^(-6))/(8.3145*(273.15+25))/3*12.011*10^6</f>
        <v>0.000176663969250207</v>
      </c>
      <c r="AN81" s="71" t="n">
        <f aca="false">1.013*10^5*50*10^(-6)*(X81*10^(-6))/(8.3145*(273.15+25))/3*12.011*10^6</f>
        <v>0.000167629908494583</v>
      </c>
      <c r="AO81" s="71" t="n">
        <f aca="false">1.013*10^5*50*10^(-6)*(Y81*10^(-6))/(8.3145*(273.15+25))/3*12.011*10^6</f>
        <v>0.000251625413305001</v>
      </c>
      <c r="AP81" s="71" t="n">
        <f aca="false">1.013*10^5*50*10^(-6)*(Z81*10^(-6))/(8.3145*(273.15+25))/3*12.011*10^6</f>
        <v>0.000104911400552067</v>
      </c>
      <c r="AZ81" s="28" t="n">
        <v>78</v>
      </c>
      <c r="BA81" s="0" t="n">
        <f aca="false">C81-B81</f>
        <v>491.84911178755</v>
      </c>
      <c r="BB81" s="0" t="n">
        <f aca="false">('7-24-13 Final'!S96-'7-24-13 Initial'!S96)*60</f>
        <v>131.999999999996</v>
      </c>
      <c r="BC81" s="0" t="n">
        <f aca="false">BD81/60</f>
        <v>0.062102160579238</v>
      </c>
      <c r="BD81" s="0" t="n">
        <f aca="false">BA81/BB81</f>
        <v>3.72612963475428</v>
      </c>
      <c r="BE81" s="0" t="n">
        <f aca="false">BD81/3</f>
        <v>1.24204321158476</v>
      </c>
      <c r="BF81" s="65" t="n">
        <f aca="false">D81-B81</f>
        <v>12670.1131558942</v>
      </c>
      <c r="BG81" s="0" t="n">
        <f aca="false">('7-29-13 Final #2'!S96-'7-24-13 Initial'!S96)*60</f>
        <v>6815.99999999999</v>
      </c>
      <c r="BH81" s="0" t="n">
        <f aca="false">BI81/60</f>
        <v>0.0309813017309619</v>
      </c>
      <c r="BI81" s="0" t="n">
        <f aca="false">BF81/BG81</f>
        <v>1.85887810385772</v>
      </c>
      <c r="BJ81" s="0" t="n">
        <f aca="false">BI81/3</f>
        <v>0.619626034619239</v>
      </c>
      <c r="BK81" s="65" t="n">
        <f aca="false">G81-F81</f>
        <v>3498.61849599459</v>
      </c>
      <c r="BL81" s="0" t="n">
        <f aca="false">60*('8-1-13 Final #1'!S96-'7-30-13 Initial + cap'!S96)</f>
        <v>2700</v>
      </c>
      <c r="BM81" s="0" t="n">
        <f aca="false">BN81/60</f>
        <v>0.0215964104691024</v>
      </c>
      <c r="BN81" s="0" t="n">
        <f aca="false">BK81/BL81</f>
        <v>1.29578462814614</v>
      </c>
      <c r="BO81" s="0" t="n">
        <f aca="false">BN81/3</f>
        <v>0.431928209382048</v>
      </c>
      <c r="BP81" s="65" t="n">
        <f aca="false">H81-F81</f>
        <v>10453.3970952662</v>
      </c>
      <c r="BQ81" s="0" t="n">
        <f aca="false">('8-5-13 final 1'!S96-'7-30-13 Initial + cap'!S96)*60</f>
        <v>8502</v>
      </c>
      <c r="BR81" s="0" t="n">
        <f aca="false">BS81/60</f>
        <v>0.0204920353941546</v>
      </c>
      <c r="BS81" s="0" t="n">
        <f aca="false">BP81/BQ81</f>
        <v>1.22952212364928</v>
      </c>
      <c r="BT81" s="0" t="n">
        <f aca="false">BS81/3</f>
        <v>0.409840707883093</v>
      </c>
      <c r="BU81" s="65" t="n">
        <f aca="false">'8-8-13 Final'!U96-'8-5-13 initial'!U96</f>
        <v>8024.70131114931</v>
      </c>
      <c r="BV81" s="0" t="n">
        <f aca="false">('8-8-13 Final'!S96-'8-5-13 initial'!S96)*60</f>
        <v>4348</v>
      </c>
      <c r="BW81" s="0" t="n">
        <f aca="false">BX81/60</f>
        <v>0.0307601246210875</v>
      </c>
      <c r="BX81" s="0" t="n">
        <f aca="false">BU81/BV81</f>
        <v>1.84560747726525</v>
      </c>
      <c r="BY81" s="0" t="n">
        <f aca="false">BX81/3</f>
        <v>0.61520249242175</v>
      </c>
      <c r="BZ81" s="65" t="n">
        <v>8815.3696808606</v>
      </c>
      <c r="CA81" s="0" t="n">
        <v>11456</v>
      </c>
      <c r="CB81" s="0" t="n">
        <f aca="false">CC81/60</f>
        <v>0.012824967529185</v>
      </c>
      <c r="CC81" s="0" t="n">
        <v>0.7694980517511</v>
      </c>
      <c r="CD81" s="0" t="n">
        <v>0.2564993505837</v>
      </c>
    </row>
    <row r="82" customFormat="false" ht="15" hidden="false" customHeight="false" outlineLevel="0" collapsed="false">
      <c r="A82" s="28" t="n">
        <v>79</v>
      </c>
      <c r="B82" s="0" t="n">
        <v>1763.8308220119</v>
      </c>
      <c r="C82" s="0" t="n">
        <v>2151.52834343769</v>
      </c>
      <c r="D82" s="0" t="n">
        <v>13354.1549012477</v>
      </c>
      <c r="F82" s="0" t="n">
        <v>1475.44200485369</v>
      </c>
      <c r="G82" s="0" t="n">
        <v>5976.79984783621</v>
      </c>
      <c r="H82" s="0" t="n">
        <v>13140.2170012693</v>
      </c>
      <c r="I82" s="0" t="n">
        <v>1317.28034547197</v>
      </c>
      <c r="J82" s="0" t="n">
        <v>9393.02402246844</v>
      </c>
      <c r="K82" s="0" t="n">
        <v>9920.31073712388</v>
      </c>
      <c r="M82" s="0" t="n">
        <f aca="false">C82-B82</f>
        <v>387.697521425789</v>
      </c>
      <c r="N82" s="0" t="n">
        <f aca="false">D82-B82</f>
        <v>11590.3240792358</v>
      </c>
      <c r="O82" s="0" t="n">
        <f aca="false">(G82-F82)+N82</f>
        <v>16091.6819222183</v>
      </c>
      <c r="P82" s="0" t="n">
        <f aca="false">(H82-F82)+N82</f>
        <v>23255.0990756514</v>
      </c>
      <c r="Q82" s="0" t="n">
        <f aca="false">(J82-I82)+P82</f>
        <v>31330.8427526478</v>
      </c>
      <c r="R82" s="0" t="n">
        <f aca="false">(K82-J82)+Q82</f>
        <v>31858.1294673033</v>
      </c>
      <c r="U82" s="0" t="n">
        <v>0.0489517072507325</v>
      </c>
      <c r="V82" s="0" t="n">
        <v>0.0283409724159717</v>
      </c>
      <c r="W82" s="0" t="n">
        <v>0.0277861595245835</v>
      </c>
      <c r="X82" s="0" t="n">
        <v>0.0228613495539659</v>
      </c>
      <c r="Y82" s="0" t="n">
        <v>0.0314035762832341</v>
      </c>
      <c r="Z82" s="0" t="n">
        <v>0.0125182329195796</v>
      </c>
      <c r="AC82" s="71" t="n">
        <f aca="false">1.013*10^5*50*10^(-6)*(M82*10^(-6))/(8.3145*(273.15+25))/3*12.011*10^6</f>
        <v>3.17146143807268</v>
      </c>
      <c r="AD82" s="71" t="n">
        <f aca="false">1.013*10^5*50*10^(-6)*(N82*10^(-6))/(8.3145*(273.15+25))/3*12.011*10^6</f>
        <v>94.811712328931</v>
      </c>
      <c r="AE82" s="71" t="n">
        <f aca="false">1.013*10^5*50*10^(-6)*(O82*10^(-6))/(8.3145*(273.15+25))/3*12.011*10^6</f>
        <v>131.633930757061</v>
      </c>
      <c r="AF82" s="71" t="n">
        <f aca="false">1.013*10^5*50*10^(-6)*(P82*10^(-6))/(8.3145*(273.15+25))/3*12.011*10^6</f>
        <v>190.23245154046</v>
      </c>
      <c r="AG82" s="71" t="n">
        <f aca="false">1.013*10^5*50*10^(-6)*(Q82*10^(-6))/(8.3145*(273.15+25))/3*12.011*10^6</f>
        <v>256.29402851718</v>
      </c>
      <c r="AH82" s="71" t="n">
        <f aca="false">1.013*10^5*50*10^(-6)*(R82*10^(-6))/(8.3145*(273.15+25))/3*12.011*10^6</f>
        <v>260.607364016948</v>
      </c>
      <c r="AK82" s="71" t="n">
        <f aca="false">1.013*10^5*50*10^(-6)*(U82*10^(-6))/(8.3145*(273.15+25))/3*12.011*10^6</f>
        <v>0.000400437050261714</v>
      </c>
      <c r="AL82" s="71" t="n">
        <f aca="false">1.013*10^5*50*10^(-6)*(V82*10^(-6))/(8.3145*(273.15+25))/3*12.011*10^6</f>
        <v>0.000231836151039053</v>
      </c>
      <c r="AM82" s="71" t="n">
        <f aca="false">1.013*10^5*50*10^(-6)*(W82*10^(-6))/(8.3145*(273.15+25))/3*12.011*10^6</f>
        <v>0.000227297644618087</v>
      </c>
      <c r="AN82" s="71" t="n">
        <f aca="false">1.013*10^5*50*10^(-6)*(X82*10^(-6))/(8.3145*(273.15+25))/3*12.011*10^6</f>
        <v>0.000187011483246176</v>
      </c>
      <c r="AO82" s="71" t="n">
        <f aca="false">1.013*10^5*50*10^(-6)*(Y82*10^(-6))/(8.3145*(273.15+25))/3*12.011*10^6</f>
        <v>0.000256889006753463</v>
      </c>
      <c r="AP82" s="71" t="n">
        <f aca="false">1.013*10^5*50*10^(-6)*(Z82*10^(-6))/(8.3145*(273.15+25))/3*12.011*10^6</f>
        <v>0.000102402235720401</v>
      </c>
      <c r="AZ82" s="28" t="n">
        <v>79</v>
      </c>
      <c r="BA82" s="0" t="n">
        <f aca="false">C82-B82</f>
        <v>387.697521425789</v>
      </c>
      <c r="BB82" s="0" t="n">
        <f aca="false">('7-24-13 Final'!S97-'7-24-13 Initial'!S97)*60</f>
        <v>131.999999999996</v>
      </c>
      <c r="BC82" s="0" t="n">
        <f aca="false">BD82/60</f>
        <v>0.0489517072507325</v>
      </c>
      <c r="BD82" s="0" t="n">
        <f aca="false">BA82/BB82</f>
        <v>2.93710243504395</v>
      </c>
      <c r="BE82" s="0" t="n">
        <f aca="false">BD82/3</f>
        <v>0.97903414501465</v>
      </c>
      <c r="BF82" s="65" t="n">
        <f aca="false">D82-B82</f>
        <v>11590.3240792358</v>
      </c>
      <c r="BG82" s="0" t="n">
        <f aca="false">('7-29-13 Final #2'!S97-'7-24-13 Initial'!S97)*60</f>
        <v>6816</v>
      </c>
      <c r="BH82" s="0" t="n">
        <f aca="false">BI82/60</f>
        <v>0.0283409724159717</v>
      </c>
      <c r="BI82" s="0" t="n">
        <f aca="false">BF82/BG82</f>
        <v>1.7004583449583</v>
      </c>
      <c r="BJ82" s="0" t="n">
        <f aca="false">BI82/3</f>
        <v>0.566819448319434</v>
      </c>
      <c r="BK82" s="65" t="n">
        <f aca="false">G82-F82</f>
        <v>4501.35784298252</v>
      </c>
      <c r="BL82" s="0" t="n">
        <f aca="false">60*('8-1-13 Final #1'!S97-'7-30-13 Initial + cap'!S97)</f>
        <v>2700</v>
      </c>
      <c r="BM82" s="0" t="n">
        <f aca="false">BN82/60</f>
        <v>0.0277861595245835</v>
      </c>
      <c r="BN82" s="0" t="n">
        <f aca="false">BK82/BL82</f>
        <v>1.66716957147501</v>
      </c>
      <c r="BO82" s="0" t="n">
        <f aca="false">BN82/3</f>
        <v>0.55572319049167</v>
      </c>
      <c r="BP82" s="65" t="n">
        <f aca="false">H82-F82</f>
        <v>11664.7749964156</v>
      </c>
      <c r="BQ82" s="0" t="n">
        <f aca="false">('8-5-13 final 1'!S97-'7-30-13 Initial + cap'!S97)*60</f>
        <v>8504</v>
      </c>
      <c r="BR82" s="0" t="n">
        <f aca="false">BS82/60</f>
        <v>0.0228613495539659</v>
      </c>
      <c r="BS82" s="0" t="n">
        <f aca="false">BP82/BQ82</f>
        <v>1.37168097323796</v>
      </c>
      <c r="BT82" s="0" t="n">
        <f aca="false">BS82/3</f>
        <v>0.457226991079318</v>
      </c>
      <c r="BU82" s="65" t="n">
        <f aca="false">'8-8-13 Final'!U97-'8-5-13 initial'!U97</f>
        <v>8075.74367699647</v>
      </c>
      <c r="BV82" s="0" t="n">
        <f aca="false">('8-8-13 Final'!S97-'8-5-13 initial'!S97)*60</f>
        <v>4286</v>
      </c>
      <c r="BW82" s="0" t="n">
        <f aca="false">BX82/60</f>
        <v>0.0314035762832341</v>
      </c>
      <c r="BX82" s="0" t="n">
        <f aca="false">BU82/BV82</f>
        <v>1.88421457699405</v>
      </c>
      <c r="BY82" s="0" t="n">
        <f aca="false">BX82/3</f>
        <v>0.628071525664682</v>
      </c>
      <c r="BZ82" s="65" t="n">
        <v>8603.03039165191</v>
      </c>
      <c r="CA82" s="0" t="n">
        <v>11454</v>
      </c>
      <c r="CB82" s="0" t="n">
        <f aca="false">CC82/60</f>
        <v>0.0125182329195796</v>
      </c>
      <c r="CC82" s="0" t="n">
        <v>0.751093975174779</v>
      </c>
      <c r="CD82" s="0" t="n">
        <v>0.250364658391593</v>
      </c>
    </row>
    <row r="83" customFormat="false" ht="15" hidden="false" customHeight="false" outlineLevel="0" collapsed="false">
      <c r="A83" s="0" t="n">
        <v>80</v>
      </c>
      <c r="B83" s="0" t="n">
        <v>1864.60128215263</v>
      </c>
      <c r="C83" s="0" t="n">
        <v>2269.76833232105</v>
      </c>
      <c r="D83" s="0" t="n">
        <v>13989.7182948547</v>
      </c>
      <c r="F83" s="0" t="n">
        <v>968.674213754004</v>
      </c>
      <c r="G83" s="0" t="n">
        <v>4539.57841099368</v>
      </c>
      <c r="H83" s="0" t="n">
        <v>11194.8039637542</v>
      </c>
      <c r="I83" s="0" t="n">
        <v>908.510547305983</v>
      </c>
      <c r="J83" s="0" t="n">
        <v>8147.22554902998</v>
      </c>
      <c r="K83" s="0" t="n">
        <v>8569.23062500683</v>
      </c>
      <c r="M83" s="0" t="n">
        <f aca="false">C83-B83</f>
        <v>405.167050168419</v>
      </c>
      <c r="N83" s="0" t="n">
        <f aca="false">D83-B83</f>
        <v>12125.117012702</v>
      </c>
      <c r="O83" s="0" t="n">
        <f aca="false">(G83-F83)+N83</f>
        <v>15696.0212099417</v>
      </c>
      <c r="P83" s="0" t="n">
        <f aca="false">(H83-F83)+N83</f>
        <v>22351.2467627022</v>
      </c>
      <c r="Q83" s="0" t="n">
        <f aca="false">(J83-I83)+P83</f>
        <v>29589.9617644262</v>
      </c>
      <c r="R83" s="0" t="n">
        <f aca="false">(K83-J83)+Q83</f>
        <v>30011.9668404031</v>
      </c>
      <c r="U83" s="0" t="n">
        <v>0.0511574558293474</v>
      </c>
      <c r="V83" s="0" t="n">
        <v>0.0296356186457008</v>
      </c>
      <c r="W83" s="0" t="n">
        <v>0.0220426185014795</v>
      </c>
      <c r="X83" s="0" t="n">
        <v>0.0200418033670433</v>
      </c>
      <c r="Y83" s="0" t="n">
        <v>0.0281486817612537</v>
      </c>
      <c r="Z83" s="0" t="n">
        <v>0.0111480544801957</v>
      </c>
      <c r="AC83" s="71" t="n">
        <f aca="false">1.013*10^5*50*10^(-6)*(M83*10^(-6))/(8.3145*(273.15+25))/3*12.011*10^6</f>
        <v>3.31436649597658</v>
      </c>
      <c r="AD83" s="71" t="n">
        <f aca="false">1.013*10^5*50*10^(-6)*(N83*10^(-6))/(8.3145*(273.15+25))/3*12.011*10^6</f>
        <v>99.1864505516685</v>
      </c>
      <c r="AE83" s="71" t="n">
        <f aca="false">1.013*10^5*50*10^(-6)*(O83*10^(-6))/(8.3145*(273.15+25))/3*12.011*10^6</f>
        <v>128.397328451917</v>
      </c>
      <c r="AF83" s="71" t="n">
        <f aca="false">1.013*10^5*50*10^(-6)*(P83*10^(-6))/(8.3145*(273.15+25))/3*12.011*10^6</f>
        <v>182.838716482033</v>
      </c>
      <c r="AG83" s="71" t="n">
        <f aca="false">1.013*10^5*50*10^(-6)*(Q83*10^(-6))/(8.3145*(273.15+25))/3*12.011*10^6</f>
        <v>242.053192253605</v>
      </c>
      <c r="AH83" s="71" t="n">
        <f aca="false">1.013*10^5*50*10^(-6)*(R83*10^(-6))/(8.3145*(273.15+25))/3*12.011*10^6</f>
        <v>245.505297957581</v>
      </c>
      <c r="AK83" s="71" t="n">
        <f aca="false">1.013*10^5*50*10^(-6)*(U83*10^(-6))/(8.3145*(273.15+25))/3*12.011*10^6</f>
        <v>0.000418480618178874</v>
      </c>
      <c r="AL83" s="71" t="n">
        <f aca="false">1.013*10^5*50*10^(-6)*(V83*10^(-6))/(8.3145*(273.15+25))/3*12.011*10^6</f>
        <v>0.000242426676813972</v>
      </c>
      <c r="AM83" s="71" t="n">
        <f aca="false">1.013*10^5*50*10^(-6)*(W83*10^(-6))/(8.3145*(273.15+25))/3*12.011*10^6</f>
        <v>0.000180314061112642</v>
      </c>
      <c r="AN83" s="71" t="n">
        <f aca="false">1.013*10^5*50*10^(-6)*(X83*10^(-6))/(8.3145*(273.15+25))/3*12.011*10^6</f>
        <v>0.0001639468993618</v>
      </c>
      <c r="AO83" s="71" t="n">
        <f aca="false">1.013*10^5*50*10^(-6)*(Y83*10^(-6))/(8.3145*(273.15+25))/3*12.011*10^6</f>
        <v>0.000230263166011712</v>
      </c>
      <c r="AP83" s="71" t="n">
        <f aca="false">1.013*10^5*50*10^(-6)*(Z83*10^(-6))/(8.3145*(273.15+25))/3*12.011*10^6</f>
        <v>9.11938378234936E-005</v>
      </c>
      <c r="AZ83" s="0" t="n">
        <v>80</v>
      </c>
      <c r="BA83" s="0" t="n">
        <f aca="false">C83-B83</f>
        <v>405.167050168419</v>
      </c>
      <c r="BB83" s="0" t="n">
        <f aca="false">('7-24-13 Final'!S98-'7-24-13 Initial'!S98)*60</f>
        <v>131.999999999996</v>
      </c>
      <c r="BC83" s="0" t="n">
        <f aca="false">BD83/60</f>
        <v>0.0511574558293474</v>
      </c>
      <c r="BD83" s="0" t="n">
        <f aca="false">BA83/BB83</f>
        <v>3.06944734976084</v>
      </c>
      <c r="BE83" s="0" t="n">
        <f aca="false">BD83/3</f>
        <v>1.02314911658695</v>
      </c>
      <c r="BF83" s="65" t="n">
        <f aca="false">D83-B83</f>
        <v>12125.117012702</v>
      </c>
      <c r="BG83" s="0" t="n">
        <f aca="false">('7-29-13 Final #2'!S98-'7-24-13 Initial'!S98)*60</f>
        <v>6819</v>
      </c>
      <c r="BH83" s="0" t="n">
        <f aca="false">BI83/60</f>
        <v>0.0296356186457008</v>
      </c>
      <c r="BI83" s="0" t="n">
        <f aca="false">BF83/BG83</f>
        <v>1.77813711874205</v>
      </c>
      <c r="BJ83" s="0" t="n">
        <f aca="false">BI83/3</f>
        <v>0.592712372914017</v>
      </c>
      <c r="BK83" s="65" t="n">
        <f aca="false">G83-F83</f>
        <v>3570.90419723968</v>
      </c>
      <c r="BL83" s="0" t="n">
        <f aca="false">60*('8-1-13 Final #1'!S98-'7-30-13 Initial + cap'!S98)</f>
        <v>2700</v>
      </c>
      <c r="BM83" s="0" t="n">
        <f aca="false">BN83/60</f>
        <v>0.0220426185014795</v>
      </c>
      <c r="BN83" s="0" t="n">
        <f aca="false">BK83/BL83</f>
        <v>1.32255711008877</v>
      </c>
      <c r="BO83" s="0" t="n">
        <f aca="false">BN83/3</f>
        <v>0.44085237002959</v>
      </c>
      <c r="BP83" s="65" t="n">
        <f aca="false">H83-F83</f>
        <v>10226.1297500002</v>
      </c>
      <c r="BQ83" s="0" t="n">
        <f aca="false">('8-5-13 final 1'!S98-'7-30-13 Initial + cap'!S98)*60</f>
        <v>8503.99999999999</v>
      </c>
      <c r="BR83" s="0" t="n">
        <f aca="false">BS83/60</f>
        <v>0.0200418033670433</v>
      </c>
      <c r="BS83" s="0" t="n">
        <f aca="false">BP83/BQ83</f>
        <v>1.2025082020226</v>
      </c>
      <c r="BT83" s="0" t="n">
        <f aca="false">BS83/3</f>
        <v>0.400836067340867</v>
      </c>
      <c r="BU83" s="65" t="n">
        <f aca="false">'8-8-13 Final'!U98-'8-5-13 initial'!U98</f>
        <v>7238.715001724</v>
      </c>
      <c r="BV83" s="0" t="n">
        <f aca="false">('8-8-13 Final'!S98-'8-5-13 initial'!S98)*60</f>
        <v>4286</v>
      </c>
      <c r="BW83" s="0" t="n">
        <f aca="false">BX83/60</f>
        <v>0.0281486817612537</v>
      </c>
      <c r="BX83" s="0" t="n">
        <f aca="false">BU83/BV83</f>
        <v>1.68892090567522</v>
      </c>
      <c r="BY83" s="0" t="n">
        <f aca="false">BX83/3</f>
        <v>0.562973635225074</v>
      </c>
      <c r="BZ83" s="65" t="n">
        <v>7660.72007770085</v>
      </c>
      <c r="CA83" s="0" t="n">
        <v>11453</v>
      </c>
      <c r="CB83" s="0" t="n">
        <f aca="false">CC83/60</f>
        <v>0.0111480544801957</v>
      </c>
      <c r="CC83" s="0" t="n">
        <v>0.668883268811739</v>
      </c>
      <c r="CD83" s="0" t="n">
        <v>0.222961089603913</v>
      </c>
    </row>
    <row r="84" customFormat="false" ht="15" hidden="false" customHeight="false" outlineLevel="0" collapsed="false">
      <c r="A84" s="28" t="n">
        <v>81</v>
      </c>
      <c r="B84" s="0" t="n">
        <v>3476.95732267946</v>
      </c>
      <c r="C84" s="0" t="n">
        <v>4744.43526413394</v>
      </c>
      <c r="D84" s="0" t="n">
        <v>32575.1706493504</v>
      </c>
      <c r="F84" s="0" t="n">
        <v>1155.67339413484</v>
      </c>
      <c r="G84" s="0" t="n">
        <v>9201.30053386154</v>
      </c>
      <c r="H84" s="0" t="n">
        <v>25526.7355798981</v>
      </c>
      <c r="I84" s="0" t="n">
        <v>1129.40765416281</v>
      </c>
      <c r="J84" s="0" t="n">
        <v>20691.4665540115</v>
      </c>
      <c r="K84" s="0" t="n">
        <v>28878.1315316174</v>
      </c>
      <c r="M84" s="0" t="n">
        <f aca="false">C84-B84</f>
        <v>1267.47794145448</v>
      </c>
      <c r="N84" s="0" t="n">
        <f aca="false">D84-B84</f>
        <v>29098.213326671</v>
      </c>
      <c r="O84" s="0" t="n">
        <f aca="false">(G84-F84)+N84</f>
        <v>37143.8404663977</v>
      </c>
      <c r="P84" s="0" t="n">
        <f aca="false">(H84-F84)+N84</f>
        <v>53469.2755124342</v>
      </c>
      <c r="Q84" s="0" t="n">
        <f aca="false">(J84-I84)+P84</f>
        <v>73031.3344122829</v>
      </c>
      <c r="R84" s="0" t="n">
        <f aca="false">(K84-J84)+Q84</f>
        <v>81217.9993898888</v>
      </c>
      <c r="U84" s="0" t="n">
        <v>0.160035093617987</v>
      </c>
      <c r="V84" s="0" t="n">
        <v>0.0711204314578652</v>
      </c>
      <c r="W84" s="0" t="n">
        <v>0.0496643650600414</v>
      </c>
      <c r="X84" s="0" t="n">
        <v>0.0477526886624408</v>
      </c>
      <c r="Y84" s="0" t="n">
        <v>0.076087354725199</v>
      </c>
      <c r="Z84" s="0" t="n">
        <v>0.0403841015797162</v>
      </c>
      <c r="AC84" s="71" t="n">
        <f aca="false">1.013*10^5*50*10^(-6)*(M84*10^(-6))/(8.3145*(273.15+25))/3*12.011*10^6</f>
        <v>10.3682824696626</v>
      </c>
      <c r="AD84" s="71" t="n">
        <f aca="false">1.013*10^5*50*10^(-6)*(N84*10^(-6))/(8.3145*(273.15+25))/3*12.011*10^6</f>
        <v>238.030568632392</v>
      </c>
      <c r="AE84" s="71" t="n">
        <f aca="false">1.013*10^5*50*10^(-6)*(O84*10^(-6))/(8.3145*(273.15+25))/3*12.011*10^6</f>
        <v>303.845784899227</v>
      </c>
      <c r="AF84" s="71" t="n">
        <f aca="false">1.013*10^5*50*10^(-6)*(P84*10^(-6))/(8.3145*(273.15+25))/3*12.011*10^6</f>
        <v>437.391873916914</v>
      </c>
      <c r="AG84" s="71" t="n">
        <f aca="false">1.013*10^5*50*10^(-6)*(Q84*10^(-6))/(8.3145*(273.15+25))/3*12.011*10^6</f>
        <v>597.414345100165</v>
      </c>
      <c r="AH84" s="71" t="n">
        <f aca="false">1.013*10^5*50*10^(-6)*(R84*10^(-6))/(8.3145*(273.15+25))/3*12.011*10^6</f>
        <v>664.383285699563</v>
      </c>
      <c r="AK84" s="71" t="n">
        <f aca="false">1.013*10^5*50*10^(-6)*(U84*10^(-6))/(8.3145*(273.15+25))/3*12.011*10^6</f>
        <v>0.00130912657445232</v>
      </c>
      <c r="AL84" s="71" t="n">
        <f aca="false">1.013*10^5*50*10^(-6)*(V84*10^(-6))/(8.3145*(273.15+25))/3*12.011*10^6</f>
        <v>0.00058178268717894</v>
      </c>
      <c r="AM84" s="71" t="n">
        <f aca="false">1.013*10^5*50*10^(-6)*(W84*10^(-6))/(8.3145*(273.15+25))/3*12.011*10^6</f>
        <v>0.000406266767079228</v>
      </c>
      <c r="AN84" s="71" t="n">
        <f aca="false">1.013*10^5*50*10^(-6)*(X84*10^(-6))/(8.3145*(273.15+25))/3*12.011*10^6</f>
        <v>0.000390628782201823</v>
      </c>
      <c r="AO84" s="71" t="n">
        <f aca="false">1.013*10^5*50*10^(-6)*(Y84*10^(-6))/(8.3145*(273.15+25))/3*12.011*10^6</f>
        <v>0.000622413345714709</v>
      </c>
      <c r="AP84" s="71" t="n">
        <f aca="false">1.013*10^5*50*10^(-6)*(Z84*10^(-6))/(8.3145*(273.15+25))/3*12.011*10^6</f>
        <v>0.000330351920745502</v>
      </c>
      <c r="AZ84" s="28" t="n">
        <v>81</v>
      </c>
      <c r="BA84" s="0" t="n">
        <f aca="false">C84-B84</f>
        <v>1267.47794145448</v>
      </c>
      <c r="BB84" s="0" t="n">
        <f aca="false">('7-24-13 Final'!S99-'7-24-13 Initial'!S99)*60</f>
        <v>132.000000000003</v>
      </c>
      <c r="BC84" s="0" t="n">
        <f aca="false">BD84/60</f>
        <v>0.160035093617987</v>
      </c>
      <c r="BD84" s="0" t="n">
        <f aca="false">BA84/BB84</f>
        <v>9.60210561707923</v>
      </c>
      <c r="BE84" s="0" t="n">
        <f aca="false">BD84/3</f>
        <v>3.20070187235974</v>
      </c>
      <c r="BF84" s="65" t="n">
        <f aca="false">D84-B84</f>
        <v>29098.213326671</v>
      </c>
      <c r="BG84" s="0" t="n">
        <f aca="false">('7-29-13 Final #2'!S99-'7-24-13 Initial'!S99)*60</f>
        <v>6819</v>
      </c>
      <c r="BH84" s="0" t="n">
        <f aca="false">BI84/60</f>
        <v>0.0711204314578652</v>
      </c>
      <c r="BI84" s="0" t="n">
        <f aca="false">BF84/BG84</f>
        <v>4.26722588747191</v>
      </c>
      <c r="BJ84" s="0" t="n">
        <f aca="false">BI84/3</f>
        <v>1.4224086291573</v>
      </c>
      <c r="BK84" s="65" t="n">
        <f aca="false">G84-F84</f>
        <v>8045.6271397267</v>
      </c>
      <c r="BL84" s="0" t="n">
        <f aca="false">60*('8-1-13 Final #1'!S99-'7-30-13 Initial + cap'!S99)</f>
        <v>2700</v>
      </c>
      <c r="BM84" s="0" t="n">
        <f aca="false">BN84/60</f>
        <v>0.0496643650600414</v>
      </c>
      <c r="BN84" s="0" t="n">
        <f aca="false">BK84/BL84</f>
        <v>2.97986190360248</v>
      </c>
      <c r="BO84" s="0" t="n">
        <f aca="false">BN84/3</f>
        <v>0.993287301200828</v>
      </c>
      <c r="BP84" s="65" t="n">
        <f aca="false">H84-F84</f>
        <v>24371.0621857633</v>
      </c>
      <c r="BQ84" s="0" t="n">
        <f aca="false">('8-5-13 final 1'!S99-'7-30-13 Initial + cap'!S99)*60</f>
        <v>8506</v>
      </c>
      <c r="BR84" s="0" t="n">
        <f aca="false">BS84/60</f>
        <v>0.0477526886624408</v>
      </c>
      <c r="BS84" s="0" t="n">
        <f aca="false">BP84/BQ84</f>
        <v>2.86516131974645</v>
      </c>
      <c r="BT84" s="0" t="n">
        <f aca="false">BS84/3</f>
        <v>0.955053773248816</v>
      </c>
      <c r="BU84" s="65" t="n">
        <f aca="false">'8-8-13 Final'!U99-'8-5-13 initial'!U99</f>
        <v>19562.0588998486</v>
      </c>
      <c r="BV84" s="0" t="n">
        <f aca="false">('8-8-13 Final'!S99-'8-5-13 initial'!S99)*60</f>
        <v>4285</v>
      </c>
      <c r="BW84" s="0" t="n">
        <f aca="false">BX84/60</f>
        <v>0.076087354725199</v>
      </c>
      <c r="BX84" s="0" t="n">
        <f aca="false">BU84/BV84</f>
        <v>4.56524128351194</v>
      </c>
      <c r="BY84" s="0" t="n">
        <f aca="false">BX84/3</f>
        <v>1.52174709450398</v>
      </c>
      <c r="BZ84" s="65" t="n">
        <v>27748.7238774546</v>
      </c>
      <c r="CA84" s="0" t="n">
        <v>11452</v>
      </c>
      <c r="CB84" s="0" t="n">
        <f aca="false">CC84/60</f>
        <v>0.0403841015797162</v>
      </c>
      <c r="CC84" s="0" t="n">
        <v>2.42304609478297</v>
      </c>
      <c r="CD84" s="0" t="n">
        <v>0.807682031594324</v>
      </c>
    </row>
    <row r="85" customFormat="false" ht="15" hidden="false" customHeight="false" outlineLevel="0" collapsed="false">
      <c r="A85" s="28" t="n">
        <v>82</v>
      </c>
      <c r="B85" s="0" t="n">
        <v>3929.70202844036</v>
      </c>
      <c r="C85" s="0" t="n">
        <v>5187.33532379957</v>
      </c>
      <c r="D85" s="0" t="n">
        <v>35847.2527456761</v>
      </c>
      <c r="F85" s="0" t="n">
        <v>1105.98690801432</v>
      </c>
      <c r="G85" s="0" t="n">
        <v>10287.5602900747</v>
      </c>
      <c r="H85" s="0" t="n">
        <v>26739.4213528523</v>
      </c>
      <c r="I85" s="0" t="n">
        <v>1320.326691381</v>
      </c>
      <c r="J85" s="0" t="n">
        <v>21077.3366635894</v>
      </c>
      <c r="K85" s="0" t="n">
        <v>28765.5076035545</v>
      </c>
      <c r="M85" s="0" t="n">
        <f aca="false">C85-B85</f>
        <v>1257.63329535921</v>
      </c>
      <c r="N85" s="0" t="n">
        <f aca="false">D85-B85</f>
        <v>31917.5507172357</v>
      </c>
      <c r="O85" s="0" t="n">
        <f aca="false">(G85-F85)+N85</f>
        <v>41099.1240992961</v>
      </c>
      <c r="P85" s="0" t="n">
        <f aca="false">(H85-F85)+N85</f>
        <v>57550.9851620737</v>
      </c>
      <c r="Q85" s="0" t="n">
        <f aca="false">(J85-I85)+P85</f>
        <v>77307.9951342821</v>
      </c>
      <c r="R85" s="0" t="n">
        <f aca="false">(K85-J85)+Q85</f>
        <v>84996.1660742471</v>
      </c>
      <c r="U85" s="0" t="n">
        <v>0.160004236050786</v>
      </c>
      <c r="V85" s="0" t="n">
        <v>0.0780113181728399</v>
      </c>
      <c r="W85" s="0" t="n">
        <v>0.0566763789016075</v>
      </c>
      <c r="X85" s="0" t="n">
        <v>0.05022027829011</v>
      </c>
      <c r="Y85" s="0" t="n">
        <v>0.076881508180436</v>
      </c>
      <c r="Z85" s="0" t="n">
        <v>0.0399493171938478</v>
      </c>
      <c r="AC85" s="71" t="n">
        <f aca="false">1.013*10^5*50*10^(-6)*(M85*10^(-6))/(8.3145*(273.15+25))/3*12.011*10^6</f>
        <v>10.2877508342066</v>
      </c>
      <c r="AD85" s="71" t="n">
        <f aca="false">1.013*10^5*50*10^(-6)*(N85*10^(-6))/(8.3145*(273.15+25))/3*12.011*10^6</f>
        <v>261.093444511014</v>
      </c>
      <c r="AE85" s="71" t="n">
        <f aca="false">1.013*10^5*50*10^(-6)*(O85*10^(-6))/(8.3145*(273.15+25))/3*12.011*10^6</f>
        <v>336.200981476821</v>
      </c>
      <c r="AF85" s="71" t="n">
        <f aca="false">1.013*10^5*50*10^(-6)*(P85*10^(-6))/(8.3145*(273.15+25))/3*12.011*10^6</f>
        <v>470.781266522867</v>
      </c>
      <c r="AG85" s="71" t="n">
        <f aca="false">1.013*10^5*50*10^(-6)*(Q85*10^(-6))/(8.3145*(273.15+25))/3*12.011*10^6</f>
        <v>632.39848560656</v>
      </c>
      <c r="AH85" s="71" t="n">
        <f aca="false">1.013*10^5*50*10^(-6)*(R85*10^(-6))/(8.3145*(273.15+25))/3*12.011*10^6</f>
        <v>695.28962191236</v>
      </c>
      <c r="AK85" s="71" t="n">
        <f aca="false">1.013*10^5*50*10^(-6)*(U85*10^(-6))/(8.3145*(273.15+25))/3*12.011*10^6</f>
        <v>0.00130887415193465</v>
      </c>
      <c r="AL85" s="71" t="n">
        <f aca="false">1.013*10^5*50*10^(-6)*(V85*10^(-6))/(8.3145*(273.15+25))/3*12.011*10^6</f>
        <v>0.000638151841694809</v>
      </c>
      <c r="AM85" s="71" t="n">
        <f aca="false">1.013*10^5*50*10^(-6)*(W85*10^(-6))/(8.3145*(273.15+25))/3*12.011*10^6</f>
        <v>0.000463626771393869</v>
      </c>
      <c r="AN85" s="71" t="n">
        <f aca="false">1.013*10^5*50*10^(-6)*(X85*10^(-6))/(8.3145*(273.15+25))/3*12.011*10^6</f>
        <v>0.000410814274542246</v>
      </c>
      <c r="AO85" s="71" t="n">
        <f aca="false">1.013*10^5*50*10^(-6)*(Y85*10^(-6))/(8.3145*(273.15+25))/3*12.011*10^6</f>
        <v>0.000628909717035149</v>
      </c>
      <c r="AP85" s="71" t="n">
        <f aca="false">1.013*10^5*50*10^(-6)*(Z85*10^(-6))/(8.3145*(273.15+25))/3*12.011*10^6</f>
        <v>0.000326795277131721</v>
      </c>
      <c r="AZ85" s="28" t="n">
        <v>82</v>
      </c>
      <c r="BA85" s="0" t="n">
        <f aca="false">C85-B85</f>
        <v>1257.63329535921</v>
      </c>
      <c r="BB85" s="0" t="n">
        <f aca="false">('7-24-13 Final'!S100-'7-24-13 Initial'!S100)*60</f>
        <v>131.000000000004</v>
      </c>
      <c r="BC85" s="0" t="n">
        <f aca="false">BD85/60</f>
        <v>0.160004236050786</v>
      </c>
      <c r="BD85" s="0" t="n">
        <f aca="false">BA85/BB85</f>
        <v>9.60025416304713</v>
      </c>
      <c r="BE85" s="0" t="n">
        <f aca="false">BD85/3</f>
        <v>3.20008472101571</v>
      </c>
      <c r="BF85" s="65" t="n">
        <f aca="false">D85-B85</f>
        <v>31917.5507172357</v>
      </c>
      <c r="BG85" s="0" t="n">
        <f aca="false">('7-29-13 Final #2'!S100-'7-24-13 Initial'!S100)*60</f>
        <v>6819</v>
      </c>
      <c r="BH85" s="0" t="n">
        <f aca="false">BI85/60</f>
        <v>0.0780113181728399</v>
      </c>
      <c r="BI85" s="0" t="n">
        <f aca="false">BF85/BG85</f>
        <v>4.6806790903704</v>
      </c>
      <c r="BJ85" s="0" t="n">
        <f aca="false">BI85/3</f>
        <v>1.5602263634568</v>
      </c>
      <c r="BK85" s="65" t="n">
        <f aca="false">G85-F85</f>
        <v>9181.57338206042</v>
      </c>
      <c r="BL85" s="0" t="n">
        <f aca="false">60*('8-1-13 Final #1'!S100-'7-30-13 Initial + cap'!S100)</f>
        <v>2700</v>
      </c>
      <c r="BM85" s="0" t="n">
        <f aca="false">BN85/60</f>
        <v>0.0566763789016075</v>
      </c>
      <c r="BN85" s="0" t="n">
        <f aca="false">BK85/BL85</f>
        <v>3.40058273409645</v>
      </c>
      <c r="BO85" s="0" t="n">
        <f aca="false">BN85/3</f>
        <v>1.13352757803215</v>
      </c>
      <c r="BP85" s="65" t="n">
        <f aca="false">H85-F85</f>
        <v>25633.4344448379</v>
      </c>
      <c r="BQ85" s="0" t="n">
        <f aca="false">('8-5-13 final 1'!S100-'7-30-13 Initial + cap'!S100)*60</f>
        <v>8507</v>
      </c>
      <c r="BR85" s="0" t="n">
        <f aca="false">BS85/60</f>
        <v>0.05022027829011</v>
      </c>
      <c r="BS85" s="0" t="n">
        <f aca="false">BP85/BQ85</f>
        <v>3.0132166974066</v>
      </c>
      <c r="BT85" s="0" t="n">
        <f aca="false">BS85/3</f>
        <v>1.0044055658022</v>
      </c>
      <c r="BU85" s="65" t="n">
        <f aca="false">'8-8-13 Final'!U100-'8-5-13 initial'!U100</f>
        <v>19757.0099722084</v>
      </c>
      <c r="BV85" s="0" t="n">
        <f aca="false">('8-8-13 Final'!S100-'8-5-13 initial'!S100)*60</f>
        <v>4283</v>
      </c>
      <c r="BW85" s="0" t="n">
        <f aca="false">BX85/60</f>
        <v>0.076881508180436</v>
      </c>
      <c r="BX85" s="0" t="n">
        <f aca="false">BU85/BV85</f>
        <v>4.61289049082616</v>
      </c>
      <c r="BY85" s="0" t="n">
        <f aca="false">BX85/3</f>
        <v>1.53763016360872</v>
      </c>
      <c r="BZ85" s="65" t="n">
        <v>27445.1809121735</v>
      </c>
      <c r="CA85" s="0" t="n">
        <v>11450</v>
      </c>
      <c r="CB85" s="0" t="n">
        <f aca="false">CC85/60</f>
        <v>0.0399493171938478</v>
      </c>
      <c r="CC85" s="0" t="n">
        <v>2.39695903163087</v>
      </c>
      <c r="CD85" s="0" t="n">
        <v>0.798986343876957</v>
      </c>
    </row>
    <row r="86" customFormat="false" ht="15" hidden="false" customHeight="false" outlineLevel="0" collapsed="false">
      <c r="A86" s="0" t="n">
        <v>83</v>
      </c>
      <c r="B86" s="0" t="n">
        <v>3737.17617162934</v>
      </c>
      <c r="C86" s="0" t="n">
        <v>4795.55813589717</v>
      </c>
      <c r="D86" s="0" t="n">
        <v>34678.2485202682</v>
      </c>
      <c r="F86" s="0" t="n">
        <v>1233.19657446978</v>
      </c>
      <c r="G86" s="0" t="n">
        <v>9667.95071231991</v>
      </c>
      <c r="H86" s="0" t="n">
        <v>25728.9563115048</v>
      </c>
      <c r="I86" s="0" t="n">
        <v>1547.37556131971</v>
      </c>
      <c r="J86" s="0" t="n">
        <v>21244.7116914207</v>
      </c>
      <c r="K86" s="0" t="n">
        <v>30242.1162639952</v>
      </c>
      <c r="M86" s="0" t="n">
        <f aca="false">C86-B86</f>
        <v>1058.38196426783</v>
      </c>
      <c r="N86" s="0" t="n">
        <f aca="false">D86-B86</f>
        <v>30941.0723486389</v>
      </c>
      <c r="O86" s="0" t="n">
        <f aca="false">(G86-F86)+N86</f>
        <v>39375.826486489</v>
      </c>
      <c r="P86" s="0" t="n">
        <f aca="false">(H86-F86)+N86</f>
        <v>55436.8320856739</v>
      </c>
      <c r="Q86" s="0" t="n">
        <f aca="false">(J86-I86)+P86</f>
        <v>75134.1682157749</v>
      </c>
      <c r="R86" s="0" t="n">
        <f aca="false">(K86-J86)+Q86</f>
        <v>84131.5727883494</v>
      </c>
      <c r="U86" s="0" t="n">
        <v>0.134654193927201</v>
      </c>
      <c r="V86" s="0" t="n">
        <v>0.0756357493611002</v>
      </c>
      <c r="W86" s="0" t="n">
        <v>0.0520663835669761</v>
      </c>
      <c r="X86" s="0" t="n">
        <v>0.0479800989874153</v>
      </c>
      <c r="Y86" s="0" t="n">
        <v>0.0766671965207109</v>
      </c>
      <c r="Z86" s="0" t="n">
        <v>0.0417681815177227</v>
      </c>
      <c r="AC86" s="71" t="n">
        <f aca="false">1.013*10^5*50*10^(-6)*(M86*10^(-6))/(8.3145*(273.15+25))/3*12.011*10^6</f>
        <v>8.65782575571494</v>
      </c>
      <c r="AD86" s="71" t="n">
        <f aca="false">1.013*10^5*50*10^(-6)*(N86*10^(-6))/(8.3145*(273.15+25))/3*12.011*10^6</f>
        <v>253.105610387835</v>
      </c>
      <c r="AE86" s="71" t="n">
        <f aca="false">1.013*10^5*50*10^(-6)*(O86*10^(-6))/(8.3145*(273.15+25))/3*12.011*10^6</f>
        <v>322.103981565031</v>
      </c>
      <c r="AF86" s="71" t="n">
        <f aca="false">1.013*10^5*50*10^(-6)*(P86*10^(-6))/(8.3145*(273.15+25))/3*12.011*10^6</f>
        <v>453.486972426463</v>
      </c>
      <c r="AG86" s="71" t="n">
        <f aca="false">1.013*10^5*50*10^(-6)*(Q86*10^(-6))/(8.3145*(273.15+25))/3*12.011*10^6</f>
        <v>614.61604474974</v>
      </c>
      <c r="AH86" s="71" t="n">
        <f aca="false">1.013*10^5*50*10^(-6)*(R86*10^(-6))/(8.3145*(273.15+25))/3*12.011*10^6</f>
        <v>688.217035387284</v>
      </c>
      <c r="AK86" s="71" t="n">
        <f aca="false">1.013*10^5*50*10^(-6)*(U86*10^(-6))/(8.3145*(273.15+25))/3*12.011*10^6</f>
        <v>0.00110150454907312</v>
      </c>
      <c r="AL86" s="71" t="n">
        <f aca="false">1.013*10^5*50*10^(-6)*(V86*10^(-6))/(8.3145*(273.15+25))/3*12.011*10^6</f>
        <v>0.000618719102346325</v>
      </c>
      <c r="AM86" s="71" t="n">
        <f aca="false">1.013*10^5*50*10^(-6)*(W86*10^(-6))/(8.3145*(273.15+25))/3*12.011*10^6</f>
        <v>0.000425915871464175</v>
      </c>
      <c r="AN86" s="71" t="n">
        <f aca="false">1.013*10^5*50*10^(-6)*(X86*10^(-6))/(8.3145*(273.15+25))/3*12.011*10^6</f>
        <v>0.000392489054802029</v>
      </c>
      <c r="AO86" s="71" t="n">
        <f aca="false">1.013*10^5*50*10^(-6)*(Y86*10^(-6))/(8.3145*(273.15+25))/3*12.011*10^6</f>
        <v>0.000627156594750415</v>
      </c>
      <c r="AP86" s="71" t="n">
        <f aca="false">1.013*10^5*50*10^(-6)*(Z86*10^(-6))/(8.3145*(273.15+25))/3*12.011*10^6</f>
        <v>0.000341674036333073</v>
      </c>
      <c r="AZ86" s="0" t="n">
        <v>83</v>
      </c>
      <c r="BA86" s="0" t="n">
        <f aca="false">C86-B86</f>
        <v>1058.38196426783</v>
      </c>
      <c r="BB86" s="0" t="n">
        <f aca="false">('7-24-13 Final'!S101-'7-24-13 Initial'!S101)*60</f>
        <v>131.000000000004</v>
      </c>
      <c r="BC86" s="0" t="n">
        <f aca="false">BD86/60</f>
        <v>0.134654193927201</v>
      </c>
      <c r="BD86" s="0" t="n">
        <f aca="false">BA86/BB86</f>
        <v>8.07925163563208</v>
      </c>
      <c r="BE86" s="0" t="n">
        <f aca="false">BD86/3</f>
        <v>2.69308387854403</v>
      </c>
      <c r="BF86" s="65" t="n">
        <f aca="false">D86-B86</f>
        <v>30941.0723486389</v>
      </c>
      <c r="BG86" s="0" t="n">
        <f aca="false">('7-29-13 Final #2'!S101-'7-24-13 Initial'!S101)*60</f>
        <v>6818</v>
      </c>
      <c r="BH86" s="0" t="n">
        <f aca="false">BI86/60</f>
        <v>0.0756357493611002</v>
      </c>
      <c r="BI86" s="0" t="n">
        <f aca="false">BF86/BG86</f>
        <v>4.53814496166601</v>
      </c>
      <c r="BJ86" s="0" t="n">
        <f aca="false">BI86/3</f>
        <v>1.512714987222</v>
      </c>
      <c r="BK86" s="65" t="n">
        <f aca="false">G86-F86</f>
        <v>8434.75413785013</v>
      </c>
      <c r="BL86" s="0" t="n">
        <f aca="false">60*('8-1-13 Final #1'!S101-'7-30-13 Initial + cap'!S101)</f>
        <v>2700</v>
      </c>
      <c r="BM86" s="0" t="n">
        <f aca="false">BN86/60</f>
        <v>0.0520663835669761</v>
      </c>
      <c r="BN86" s="0" t="n">
        <f aca="false">BK86/BL86</f>
        <v>3.12398301401857</v>
      </c>
      <c r="BO86" s="0" t="n">
        <f aca="false">BN86/3</f>
        <v>1.04132767133952</v>
      </c>
      <c r="BP86" s="65" t="n">
        <f aca="false">H86-F86</f>
        <v>24495.759737035</v>
      </c>
      <c r="BQ86" s="0" t="n">
        <f aca="false">('8-5-13 final 1'!S101-'7-30-13 Initial + cap'!S101)*60</f>
        <v>8509</v>
      </c>
      <c r="BR86" s="0" t="n">
        <f aca="false">BS86/60</f>
        <v>0.0479800989874153</v>
      </c>
      <c r="BS86" s="0" t="n">
        <f aca="false">BP86/BQ86</f>
        <v>2.87880593924492</v>
      </c>
      <c r="BT86" s="0" t="n">
        <f aca="false">BS86/3</f>
        <v>0.959601979748306</v>
      </c>
      <c r="BU86" s="65" t="n">
        <f aca="false">'8-8-13 Final'!U101-'8-5-13 initial'!U101</f>
        <v>19697.336130101</v>
      </c>
      <c r="BV86" s="0" t="n">
        <f aca="false">('8-8-13 Final'!S101-'8-5-13 initial'!S101)*60</f>
        <v>4282</v>
      </c>
      <c r="BW86" s="0" t="n">
        <f aca="false">BX86/60</f>
        <v>0.0766671965207109</v>
      </c>
      <c r="BX86" s="0" t="n">
        <f aca="false">BU86/BV86</f>
        <v>4.60003179124265</v>
      </c>
      <c r="BY86" s="0" t="n">
        <f aca="false">BX86/3</f>
        <v>1.53334393041422</v>
      </c>
      <c r="BZ86" s="65" t="n">
        <v>28694.7407026755</v>
      </c>
      <c r="CA86" s="0" t="n">
        <v>11450</v>
      </c>
      <c r="CB86" s="0" t="n">
        <f aca="false">CC86/60</f>
        <v>0.0417681815177227</v>
      </c>
      <c r="CC86" s="0" t="n">
        <v>2.50609089106336</v>
      </c>
      <c r="CD86" s="0" t="n">
        <v>0.835363630354455</v>
      </c>
    </row>
    <row r="87" customFormat="false" ht="15" hidden="false" customHeight="false" outlineLevel="0" collapsed="false">
      <c r="A87" s="28" t="n">
        <v>84</v>
      </c>
      <c r="B87" s="0" t="n">
        <v>1116.22180907852</v>
      </c>
      <c r="C87" s="0" t="n">
        <v>1215.57383081049</v>
      </c>
      <c r="D87" s="0" t="n">
        <v>8681.94786803221</v>
      </c>
      <c r="F87" s="0" t="n">
        <v>13367.7124715124</v>
      </c>
      <c r="G87" s="0" t="n">
        <v>18418.1761710171</v>
      </c>
      <c r="H87" s="0" t="n">
        <v>36392.7053999405</v>
      </c>
      <c r="I87" s="0" t="n">
        <v>35930.0431139096</v>
      </c>
      <c r="J87" s="0" t="n">
        <v>43447.1905534247</v>
      </c>
      <c r="K87" s="0" t="n">
        <v>43041.8787048474</v>
      </c>
      <c r="M87" s="0" t="n">
        <f aca="false">C87-B87</f>
        <v>99.3520217319697</v>
      </c>
      <c r="N87" s="0" t="n">
        <f aca="false">D87-B87</f>
        <v>7565.72605895369</v>
      </c>
      <c r="O87" s="0" t="n">
        <f aca="false">(G87-F87)+N87</f>
        <v>12616.1897584584</v>
      </c>
      <c r="P87" s="0" t="n">
        <f aca="false">(H87-F87)+N87</f>
        <v>30590.7189873818</v>
      </c>
      <c r="Q87" s="0" t="n">
        <f aca="false">(J87-I87)+P87</f>
        <v>38107.8664268969</v>
      </c>
      <c r="R87" s="0" t="n">
        <f aca="false">(K87-J87)+Q87</f>
        <v>37702.5545783196</v>
      </c>
      <c r="U87" s="0" t="n">
        <v>0.0229981531786958</v>
      </c>
      <c r="V87" s="0" t="n">
        <v>0.0184944902194037</v>
      </c>
      <c r="W87" s="0" t="n">
        <v>0.0311757018487944</v>
      </c>
      <c r="X87" s="0" t="n">
        <v>0.0450992927653624</v>
      </c>
      <c r="Y87" s="0" t="n">
        <v>0.0292587087012108</v>
      </c>
      <c r="Z87" s="0" t="n">
        <v>0.0103520168718163</v>
      </c>
      <c r="AC87" s="71" t="n">
        <f aca="false">1.013*10^5*50*10^(-6)*(M87*10^(-6))/(8.3145*(273.15+25))/3*12.011*10^6</f>
        <v>0.812724065293807</v>
      </c>
      <c r="AD87" s="71" t="n">
        <f aca="false">1.013*10^5*50*10^(-6)*(N87*10^(-6))/(8.3145*(273.15+25))/3*12.011*10^6</f>
        <v>61.889506950552</v>
      </c>
      <c r="AE87" s="71" t="n">
        <f aca="false">1.013*10^5*50*10^(-6)*(O87*10^(-6))/(8.3145*(273.15+25))/3*12.011*10^6</f>
        <v>103.203546845519</v>
      </c>
      <c r="AF87" s="71" t="n">
        <f aca="false">1.013*10^5*50*10^(-6)*(P87*10^(-6))/(8.3145*(273.15+25))/3*12.011*10^6</f>
        <v>250.23963339928</v>
      </c>
      <c r="AG87" s="71" t="n">
        <f aca="false">1.013*10^5*50*10^(-6)*(Q87*10^(-6))/(8.3145*(273.15+25))/3*12.011*10^6</f>
        <v>311.73175524998</v>
      </c>
      <c r="AH87" s="71" t="n">
        <f aca="false">1.013*10^5*50*10^(-6)*(R87*10^(-6))/(8.3145*(273.15+25))/3*12.011*10^6</f>
        <v>308.416204267272</v>
      </c>
      <c r="AK87" s="71" t="n">
        <f aca="false">1.013*10^5*50*10^(-6)*(U87*10^(-6))/(8.3145*(273.15+25))/3*12.011*10^6</f>
        <v>0.000188130570669856</v>
      </c>
      <c r="AL87" s="71" t="n">
        <f aca="false">1.013*10^5*50*10^(-6)*(V87*10^(-6))/(8.3145*(273.15+25))/3*12.011*10^6</f>
        <v>0.000151289495821238</v>
      </c>
      <c r="AM87" s="71" t="n">
        <f aca="false">1.013*10^5*50*10^(-6)*(W87*10^(-6))/(8.3145*(273.15+25))/3*12.011*10^6</f>
        <v>0.000255024937623255</v>
      </c>
      <c r="AN87" s="71" t="n">
        <f aca="false">1.013*10^5*50*10^(-6)*(X87*10^(-6))/(8.3145*(273.15+25))/3*12.011*10^6</f>
        <v>0.000368923348706719</v>
      </c>
      <c r="AO87" s="71" t="n">
        <f aca="false">1.013*10^5*50*10^(-6)*(Y87*10^(-6))/(8.3145*(273.15+25))/3*12.011*10^6</f>
        <v>0.000239343460418416</v>
      </c>
      <c r="AP87" s="71" t="n">
        <f aca="false">1.013*10^5*50*10^(-6)*(Z87*10^(-6))/(8.3145*(273.15+25))/3*12.011*10^6</f>
        <v>8.46820536651988E-005</v>
      </c>
      <c r="AZ87" s="28" t="n">
        <v>84</v>
      </c>
      <c r="BA87" s="0" t="n">
        <f aca="false">C87-B87</f>
        <v>99.3520217319697</v>
      </c>
      <c r="BB87" s="0" t="n">
        <f aca="false">('7-24-13 Final'!S102-'7-24-13 Initial'!S102)*60</f>
        <v>72.0000000000027</v>
      </c>
      <c r="BC87" s="0" t="n">
        <f aca="false">BD87/60</f>
        <v>0.0229981531786958</v>
      </c>
      <c r="BD87" s="0" t="n">
        <f aca="false">BA87/BB87</f>
        <v>1.37988919072175</v>
      </c>
      <c r="BE87" s="0" t="n">
        <f aca="false">BD87/3</f>
        <v>0.459963063573916</v>
      </c>
      <c r="BF87" s="65" t="n">
        <f aca="false">D87-B87</f>
        <v>7565.72605895369</v>
      </c>
      <c r="BG87" s="0" t="n">
        <f aca="false">('7-29-13 Final #2'!S102-'7-24-13 Initial'!S102)*60</f>
        <v>6818</v>
      </c>
      <c r="BH87" s="0" t="n">
        <f aca="false">BI87/60</f>
        <v>0.0184944902194037</v>
      </c>
      <c r="BI87" s="0" t="n">
        <f aca="false">BF87/BG87</f>
        <v>1.10966941316422</v>
      </c>
      <c r="BJ87" s="0" t="n">
        <f aca="false">BI87/3</f>
        <v>0.369889804388075</v>
      </c>
      <c r="BK87" s="65" t="n">
        <f aca="false">G87-F87</f>
        <v>5050.46369950469</v>
      </c>
      <c r="BL87" s="0" t="n">
        <f aca="false">60*('8-1-13 Final #1'!S102-'7-30-13 Initial + cap'!S102)</f>
        <v>2700</v>
      </c>
      <c r="BM87" s="0" t="n">
        <f aca="false">BN87/60</f>
        <v>0.0311757018487944</v>
      </c>
      <c r="BN87" s="0" t="n">
        <f aca="false">BK87/BL87</f>
        <v>1.87054211092766</v>
      </c>
      <c r="BO87" s="0" t="n">
        <f aca="false">BN87/3</f>
        <v>0.623514036975888</v>
      </c>
      <c r="BP87" s="65" t="n">
        <f aca="false">H87-F87</f>
        <v>23024.9929284281</v>
      </c>
      <c r="BQ87" s="0" t="n">
        <f aca="false">('8-5-13 final 1'!S102-'7-30-13 Initial + cap'!S102)*60</f>
        <v>8509</v>
      </c>
      <c r="BR87" s="0" t="n">
        <f aca="false">BS87/60</f>
        <v>0.0450992927653624</v>
      </c>
      <c r="BS87" s="0" t="n">
        <f aca="false">BP87/BQ87</f>
        <v>2.70595756592175</v>
      </c>
      <c r="BT87" s="0" t="n">
        <f aca="false">BS87/3</f>
        <v>0.901985855307248</v>
      </c>
      <c r="BU87" s="65" t="n">
        <f aca="false">'8-8-13 Final'!U102-'8-5-13 initial'!U102</f>
        <v>7517.14743951507</v>
      </c>
      <c r="BV87" s="0" t="n">
        <f aca="false">('8-8-13 Final'!S102-'8-5-13 initial'!S102)*60</f>
        <v>4282</v>
      </c>
      <c r="BW87" s="0" t="n">
        <f aca="false">BX87/60</f>
        <v>0.0292587087012108</v>
      </c>
      <c r="BX87" s="0" t="n">
        <f aca="false">BU87/BV87</f>
        <v>1.75552252207265</v>
      </c>
      <c r="BY87" s="0" t="n">
        <f aca="false">BX87/3</f>
        <v>0.585174174024215</v>
      </c>
      <c r="BZ87" s="65" t="n">
        <v>7111.83559093782</v>
      </c>
      <c r="CA87" s="0" t="n">
        <v>11450</v>
      </c>
      <c r="CB87" s="0" t="n">
        <f aca="false">CC87/60</f>
        <v>0.0103520168718163</v>
      </c>
      <c r="CC87" s="0" t="n">
        <v>0.62112101230898</v>
      </c>
      <c r="CD87" s="0" t="n">
        <v>0.207040337436327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selection pane="topLeft" activeCell="O16" activeCellId="0" sqref="O16"/>
    </sheetView>
  </sheetViews>
  <sheetFormatPr defaultRowHeight="15"/>
  <cols>
    <col collapsed="false" hidden="false" max="1" min="1" style="1" width="7.49797570850202"/>
    <col collapsed="false" hidden="false" max="2" min="2" style="1" width="18.2105263157895"/>
    <col collapsed="false" hidden="false" max="3" min="3" style="1" width="9.4251012145749"/>
    <col collapsed="false" hidden="false" max="4" min="4" style="1" width="8.89068825910931"/>
    <col collapsed="false" hidden="false" max="5" min="5" style="1" width="6.31983805668016"/>
    <col collapsed="false" hidden="false" max="6" min="6" style="1" width="6.53441295546559"/>
    <col collapsed="false" hidden="false" max="11" min="7" style="1" width="4.92712550607287"/>
    <col collapsed="false" hidden="false" max="12" min="12" style="1" width="6.96356275303644"/>
    <col collapsed="false" hidden="false" max="15" min="13" style="1" width="8.46153846153846"/>
    <col collapsed="false" hidden="false" max="17" min="16" style="1" width="9.10526315789474"/>
    <col collapsed="false" hidden="false" max="18" min="18" style="1" width="3.10526315789474"/>
    <col collapsed="false" hidden="false" max="19" min="19" style="1" width="9.10526315789474"/>
    <col collapsed="false" hidden="false" max="20" min="20" style="1" width="10.7125506072875"/>
    <col collapsed="false" hidden="false" max="21" min="21" style="1" width="11.1417004048583"/>
    <col collapsed="false" hidden="false" max="1025" min="22" style="0" width="8.57085020242915"/>
  </cols>
  <sheetData>
    <row r="1" customFormat="false" ht="15.75" hidden="false" customHeight="false" outlineLevel="0" collapsed="false">
      <c r="A1" s="2"/>
      <c r="B1" s="2" t="s">
        <v>16</v>
      </c>
      <c r="C1" s="2" t="s">
        <v>17</v>
      </c>
      <c r="D1" s="2"/>
      <c r="E1" s="2"/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3" t="s">
        <v>29</v>
      </c>
      <c r="R1" s="2" t="s">
        <v>30</v>
      </c>
      <c r="S1" s="2" t="s">
        <v>31</v>
      </c>
      <c r="T1" s="2" t="s">
        <v>32</v>
      </c>
      <c r="U1" s="2" t="s">
        <v>33</v>
      </c>
    </row>
    <row r="2" customFormat="false" ht="15" hidden="false" customHeight="false" outlineLevel="0" collapsed="false">
      <c r="A2" s="0"/>
      <c r="B2" s="4"/>
      <c r="C2" s="5" t="s">
        <v>34</v>
      </c>
      <c r="D2" s="1" t="s">
        <v>35</v>
      </c>
      <c r="E2" s="0"/>
      <c r="F2" s="6" t="n">
        <v>2013</v>
      </c>
      <c r="G2" s="6" t="n">
        <v>7</v>
      </c>
      <c r="H2" s="6"/>
      <c r="I2" s="6"/>
      <c r="J2" s="6"/>
      <c r="K2" s="6"/>
      <c r="L2" s="6"/>
      <c r="M2" s="6"/>
      <c r="N2" s="6"/>
      <c r="O2" s="6"/>
      <c r="P2" s="0"/>
      <c r="Q2" s="0"/>
      <c r="R2" s="0"/>
      <c r="S2" s="1" t="n">
        <f aca="false">H2*24+I2+J2/60+K2/3600</f>
        <v>0</v>
      </c>
      <c r="T2" s="0"/>
      <c r="U2" s="0"/>
    </row>
    <row r="3" customFormat="false" ht="15" hidden="false" customHeight="false" outlineLevel="0" collapsed="false">
      <c r="A3" s="0"/>
      <c r="B3" s="7" t="s">
        <v>36</v>
      </c>
      <c r="C3" s="5" t="s">
        <v>34</v>
      </c>
      <c r="D3" s="1" t="s">
        <v>35</v>
      </c>
      <c r="E3" s="0"/>
      <c r="F3" s="6" t="n">
        <v>2013</v>
      </c>
      <c r="G3" s="6" t="n">
        <v>7</v>
      </c>
      <c r="H3" s="6"/>
      <c r="I3" s="6"/>
      <c r="J3" s="6"/>
      <c r="K3" s="6"/>
      <c r="L3" s="6"/>
      <c r="M3" s="6"/>
      <c r="N3" s="6"/>
      <c r="O3" s="6"/>
      <c r="P3" s="0"/>
      <c r="Q3" s="0"/>
      <c r="R3" s="0"/>
      <c r="S3" s="1" t="n">
        <f aca="false">H3*24+I3+J3/60+K3/3600</f>
        <v>0</v>
      </c>
      <c r="T3" s="0"/>
      <c r="U3" s="0"/>
    </row>
    <row r="4" customFormat="false" ht="15" hidden="false" customHeight="false" outlineLevel="0" collapsed="false">
      <c r="A4" s="0"/>
      <c r="B4" s="4" t="n">
        <v>9047</v>
      </c>
      <c r="C4" s="5" t="s">
        <v>34</v>
      </c>
      <c r="D4" s="1" t="s">
        <v>35</v>
      </c>
      <c r="E4" s="0"/>
      <c r="F4" s="6" t="n">
        <v>2013</v>
      </c>
      <c r="G4" s="6" t="n">
        <v>7</v>
      </c>
      <c r="H4" s="6"/>
      <c r="I4" s="6"/>
      <c r="J4" s="6"/>
      <c r="K4" s="6"/>
      <c r="L4" s="6"/>
      <c r="M4" s="6"/>
      <c r="N4" s="6"/>
      <c r="O4" s="6"/>
      <c r="P4" s="0"/>
      <c r="Q4" s="0"/>
      <c r="R4" s="0"/>
      <c r="S4" s="1" t="n">
        <f aca="false">H4*24+I4+J4/60+K4/3600</f>
        <v>0</v>
      </c>
      <c r="T4" s="0"/>
      <c r="U4" s="0"/>
    </row>
    <row r="5" customFormat="false" ht="15" hidden="false" customHeight="false" outlineLevel="0" collapsed="false">
      <c r="A5" s="0"/>
      <c r="B5" s="4"/>
      <c r="C5" s="5" t="s">
        <v>34</v>
      </c>
      <c r="D5" s="1" t="s">
        <v>35</v>
      </c>
      <c r="E5" s="0"/>
      <c r="F5" s="6" t="n">
        <v>2013</v>
      </c>
      <c r="G5" s="6" t="n">
        <v>7</v>
      </c>
      <c r="H5" s="6"/>
      <c r="I5" s="6"/>
      <c r="J5" s="6"/>
      <c r="K5" s="6"/>
      <c r="L5" s="6"/>
      <c r="M5" s="6"/>
      <c r="N5" s="6"/>
      <c r="O5" s="6"/>
      <c r="P5" s="0"/>
      <c r="Q5" s="0"/>
      <c r="R5" s="0"/>
      <c r="S5" s="0"/>
      <c r="T5" s="0"/>
      <c r="U5" s="0"/>
    </row>
    <row r="6" customFormat="false" ht="15" hidden="false" customHeight="false" outlineLevel="0" collapsed="false">
      <c r="A6" s="0"/>
      <c r="B6" s="4"/>
      <c r="C6" s="8"/>
      <c r="D6" s="9"/>
      <c r="E6" s="9"/>
      <c r="F6" s="6"/>
      <c r="G6" s="6"/>
      <c r="H6" s="6"/>
      <c r="I6" s="6"/>
      <c r="J6" s="6"/>
      <c r="K6" s="6"/>
      <c r="L6" s="6"/>
      <c r="M6" s="10"/>
      <c r="N6" s="10"/>
      <c r="O6" s="10"/>
      <c r="P6" s="9"/>
      <c r="Q6" s="9"/>
      <c r="R6" s="9"/>
      <c r="S6" s="9"/>
      <c r="T6" s="9"/>
      <c r="U6" s="9"/>
    </row>
    <row r="7" customFormat="false" ht="15" hidden="false" customHeight="false" outlineLevel="0" collapsed="false">
      <c r="A7" s="0"/>
      <c r="B7" s="4"/>
      <c r="C7" s="5" t="s">
        <v>34</v>
      </c>
      <c r="D7" s="1" t="s">
        <v>37</v>
      </c>
      <c r="E7" s="0"/>
      <c r="F7" s="6" t="n">
        <v>2013</v>
      </c>
      <c r="G7" s="6" t="n">
        <v>7</v>
      </c>
      <c r="H7" s="6"/>
      <c r="I7" s="6"/>
      <c r="J7" s="6"/>
      <c r="K7" s="6"/>
      <c r="L7" s="6"/>
      <c r="M7" s="6"/>
      <c r="N7" s="6"/>
      <c r="O7" s="6"/>
      <c r="P7" s="0"/>
      <c r="Q7" s="0"/>
      <c r="R7" s="0"/>
      <c r="S7" s="1" t="n">
        <f aca="false">H7*24+I7+J7/60+K7/3600</f>
        <v>0</v>
      </c>
      <c r="T7" s="0"/>
      <c r="U7" s="0"/>
    </row>
    <row r="8" customFormat="false" ht="15" hidden="false" customHeight="false" outlineLevel="0" collapsed="false">
      <c r="A8" s="0"/>
      <c r="B8" s="4"/>
      <c r="C8" s="5" t="s">
        <v>34</v>
      </c>
      <c r="D8" s="1" t="s">
        <v>37</v>
      </c>
      <c r="E8" s="0"/>
      <c r="F8" s="6" t="n">
        <v>2013</v>
      </c>
      <c r="G8" s="6" t="n">
        <v>7</v>
      </c>
      <c r="H8" s="6"/>
      <c r="I8" s="6"/>
      <c r="J8" s="6"/>
      <c r="K8" s="6"/>
      <c r="L8" s="6"/>
      <c r="M8" s="6"/>
      <c r="N8" s="6"/>
      <c r="O8" s="6"/>
      <c r="P8" s="0"/>
      <c r="Q8" s="0"/>
      <c r="R8" s="0"/>
      <c r="S8" s="1" t="n">
        <f aca="false">H8*24+I8+J8/60+K8/3600</f>
        <v>0</v>
      </c>
      <c r="T8" s="0"/>
      <c r="U8" s="0"/>
    </row>
    <row r="9" customFormat="false" ht="15" hidden="false" customHeight="false" outlineLevel="0" collapsed="false">
      <c r="A9" s="0"/>
      <c r="B9" s="0"/>
      <c r="C9" s="5" t="s">
        <v>34</v>
      </c>
      <c r="D9" s="1" t="s">
        <v>37</v>
      </c>
      <c r="E9" s="0"/>
      <c r="F9" s="6" t="n">
        <v>2013</v>
      </c>
      <c r="G9" s="6" t="n">
        <v>7</v>
      </c>
      <c r="H9" s="6"/>
      <c r="I9" s="6"/>
      <c r="J9" s="6"/>
      <c r="K9" s="6"/>
      <c r="L9" s="6"/>
      <c r="M9" s="6"/>
      <c r="N9" s="6"/>
      <c r="O9" s="6"/>
      <c r="P9" s="0"/>
      <c r="Q9" s="0"/>
      <c r="R9" s="0"/>
      <c r="S9" s="1" t="n">
        <f aca="false">H9*24+I9+J9/60+K9/3600</f>
        <v>0</v>
      </c>
      <c r="T9" s="0"/>
      <c r="U9" s="0"/>
    </row>
    <row r="10" customFormat="false" ht="15" hidden="false" customHeight="false" outlineLevel="0" collapsed="false">
      <c r="A10" s="0"/>
      <c r="B10" s="4"/>
      <c r="C10" s="5" t="s">
        <v>34</v>
      </c>
      <c r="D10" s="1" t="s">
        <v>37</v>
      </c>
      <c r="E10" s="0"/>
      <c r="F10" s="6" t="n">
        <v>2013</v>
      </c>
      <c r="G10" s="6" t="n">
        <v>7</v>
      </c>
      <c r="H10" s="6"/>
      <c r="I10" s="6"/>
      <c r="J10" s="6"/>
      <c r="K10" s="6"/>
      <c r="L10" s="6"/>
      <c r="M10" s="6"/>
      <c r="N10" s="6"/>
      <c r="O10" s="6"/>
      <c r="P10" s="0"/>
      <c r="Q10" s="0"/>
      <c r="R10" s="0"/>
      <c r="S10" s="0"/>
      <c r="T10" s="0"/>
      <c r="U10" s="0"/>
    </row>
    <row r="11" customFormat="false" ht="15" hidden="false" customHeight="false" outlineLevel="0" collapsed="false">
      <c r="A11" s="0"/>
      <c r="B11" s="4"/>
      <c r="C11" s="5"/>
      <c r="D11" s="0"/>
      <c r="E11" s="0"/>
      <c r="F11" s="6"/>
      <c r="G11" s="6"/>
      <c r="H11" s="6"/>
      <c r="I11" s="6"/>
      <c r="J11" s="6"/>
      <c r="K11" s="6"/>
      <c r="L11" s="6"/>
      <c r="M11" s="6"/>
      <c r="N11" s="6"/>
      <c r="O11" s="6"/>
      <c r="P11" s="0"/>
      <c r="Q11" s="0"/>
      <c r="R11" s="0"/>
      <c r="S11" s="0"/>
      <c r="T11" s="0"/>
      <c r="U11" s="0"/>
    </row>
    <row r="12" customFormat="false" ht="15" hidden="false" customHeight="false" outlineLevel="0" collapsed="false">
      <c r="A12" s="11"/>
      <c r="B12" s="12"/>
      <c r="C12" s="12"/>
      <c r="D12" s="11"/>
      <c r="E12" s="11"/>
      <c r="F12" s="13"/>
      <c r="G12" s="13"/>
      <c r="H12" s="13"/>
      <c r="I12" s="13"/>
      <c r="J12" s="13"/>
      <c r="K12" s="13"/>
      <c r="L12" s="6"/>
      <c r="M12" s="13"/>
      <c r="N12" s="13"/>
      <c r="O12" s="13"/>
      <c r="P12" s="11"/>
      <c r="Q12" s="11"/>
      <c r="R12" s="11"/>
      <c r="S12" s="0"/>
      <c r="T12" s="0"/>
      <c r="U12" s="11"/>
    </row>
    <row r="13" customFormat="false" ht="15" hidden="false" customHeight="false" outlineLevel="0" collapsed="false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customFormat="false" ht="15" hidden="false" customHeight="false" outlineLevel="0" collapsed="false">
      <c r="A14" s="12"/>
      <c r="B14" s="12" t="s">
        <v>38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 t="s">
        <v>39</v>
      </c>
      <c r="R14" s="12"/>
      <c r="S14" s="12"/>
      <c r="T14" s="12"/>
      <c r="U14" s="12"/>
    </row>
    <row r="15" customFormat="false" ht="15" hidden="false" customHeight="false" outlineLevel="0" collapsed="false">
      <c r="A15" s="12"/>
      <c r="B15" s="12"/>
      <c r="C15" s="14" t="s">
        <v>40</v>
      </c>
      <c r="D15" s="12" t="s">
        <v>41</v>
      </c>
      <c r="E15" s="12"/>
      <c r="F15" s="1" t="n">
        <v>9047</v>
      </c>
      <c r="G15" s="12" t="s">
        <v>42</v>
      </c>
      <c r="H15" s="12" t="s">
        <v>43</v>
      </c>
      <c r="I15" s="12"/>
      <c r="J15" s="12"/>
      <c r="K15" s="12"/>
      <c r="L15" s="12"/>
      <c r="M15" s="12" t="e">
        <f aca="false">AVERAGE(M2:M6)</f>
        <v>#DIV/0!</v>
      </c>
      <c r="N15" s="12" t="e">
        <f aca="false">AVERAGE(N2:N6)</f>
        <v>#DIV/0!</v>
      </c>
      <c r="O15" s="12" t="e">
        <f aca="false">AVERAGE(O2:O6)</f>
        <v>#DIV/0!</v>
      </c>
      <c r="P15" s="12"/>
      <c r="Q15" s="15" t="e">
        <f aca="false">F15/O15</f>
        <v>#DIV/0!</v>
      </c>
      <c r="R15" s="12"/>
      <c r="S15" s="12" t="n">
        <f aca="false">AVERAGE(S2:S6)</f>
        <v>0</v>
      </c>
      <c r="T15" s="12"/>
      <c r="U15" s="12"/>
    </row>
    <row r="16" customFormat="false" ht="15" hidden="false" customHeight="false" outlineLevel="0" collapsed="false">
      <c r="A16" s="12"/>
      <c r="B16" s="12"/>
      <c r="C16" s="12"/>
      <c r="D16" s="12"/>
      <c r="E16" s="12"/>
      <c r="F16" s="12"/>
      <c r="G16" s="12"/>
      <c r="H16" s="11" t="s">
        <v>44</v>
      </c>
      <c r="I16" s="12"/>
      <c r="J16" s="12"/>
      <c r="K16" s="12"/>
      <c r="L16" s="12"/>
      <c r="M16" s="12" t="e">
        <f aca="false">AVERAGE(M7:M11)</f>
        <v>#DIV/0!</v>
      </c>
      <c r="N16" s="12" t="e">
        <f aca="false">AVERAGE(N7:N11)</f>
        <v>#DIV/0!</v>
      </c>
      <c r="O16" s="12" t="e">
        <f aca="false">AVERAGE(O7:O11)</f>
        <v>#DIV/0!</v>
      </c>
      <c r="P16" s="12"/>
      <c r="Q16" s="12" t="e">
        <f aca="false">F15/O16</f>
        <v>#DIV/0!</v>
      </c>
      <c r="R16" s="12"/>
      <c r="S16" s="12" t="n">
        <f aca="false">AVERAGE(S7:S11)</f>
        <v>0</v>
      </c>
      <c r="T16" s="12"/>
      <c r="U16" s="1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customFormat="false" ht="15.75" hidden="false" customHeight="false" outlineLevel="0" collapsed="false">
      <c r="A18" s="16"/>
      <c r="B18" s="17"/>
      <c r="C18" s="17"/>
      <c r="D18" s="18"/>
      <c r="E18" s="1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 t="s">
        <v>45</v>
      </c>
      <c r="R18" s="17"/>
      <c r="S18" s="17"/>
      <c r="T18" s="17"/>
      <c r="U18" s="17" t="s">
        <v>46</v>
      </c>
    </row>
    <row r="19" customFormat="false" ht="15" hidden="false" customHeight="false" outlineLevel="0" collapsed="false">
      <c r="A19" s="0"/>
      <c r="B19" s="19" t="s">
        <v>47</v>
      </c>
      <c r="C19" s="0" t="n">
        <v>1</v>
      </c>
      <c r="D19" s="20"/>
      <c r="E19" s="20"/>
      <c r="F19" s="6" t="n">
        <v>2013</v>
      </c>
      <c r="G19" s="6" t="n">
        <v>7</v>
      </c>
      <c r="H19" s="6"/>
      <c r="I19" s="6"/>
      <c r="J19" s="6"/>
      <c r="K19" s="6"/>
      <c r="L19" s="6"/>
      <c r="M19" s="6"/>
      <c r="N19" s="6"/>
      <c r="O19" s="6"/>
      <c r="P19" s="4"/>
      <c r="Q19" s="21" t="e">
        <f aca="false">O19*$Q$15</f>
        <v>#DIV/0!</v>
      </c>
      <c r="R19" s="22"/>
      <c r="S19" s="4" t="n">
        <f aca="false">H19*24+I19+J19/60+K19/3600</f>
        <v>0</v>
      </c>
      <c r="T19" s="23" t="e">
        <f aca="false">Q15+(Q16-Q15)*(S19-S15)/(S16-S15)</f>
        <v>#DIV/0!</v>
      </c>
      <c r="U19" s="24" t="e">
        <f aca="false">O19*T19</f>
        <v>#DIV/0!</v>
      </c>
    </row>
    <row r="20" customFormat="false" ht="15" hidden="false" customHeight="false" outlineLevel="0" collapsed="false">
      <c r="A20" s="25"/>
      <c r="B20" s="26"/>
      <c r="C20" s="0" t="n">
        <v>2</v>
      </c>
      <c r="D20" s="20"/>
      <c r="E20" s="20"/>
      <c r="F20" s="6" t="n">
        <v>2013</v>
      </c>
      <c r="G20" s="6" t="n">
        <v>7</v>
      </c>
      <c r="H20" s="6"/>
      <c r="I20" s="6"/>
      <c r="J20" s="6"/>
      <c r="K20" s="6"/>
      <c r="L20" s="6"/>
      <c r="M20" s="6"/>
      <c r="N20" s="6"/>
      <c r="O20" s="6"/>
      <c r="P20" s="4"/>
      <c r="Q20" s="21" t="e">
        <f aca="false">O20*$Q$15</f>
        <v>#DIV/0!</v>
      </c>
      <c r="R20" s="22"/>
      <c r="S20" s="4" t="n">
        <f aca="false">H20*24+I20+J20/60+K20/3600</f>
        <v>0</v>
      </c>
      <c r="T20" s="23" t="e">
        <f aca="false">Q15+(Q16-Q15)*(S20-S15)/(S16-S15)</f>
        <v>#DIV/0!</v>
      </c>
      <c r="U20" s="24" t="e">
        <f aca="false">O20*T20</f>
        <v>#DIV/0!</v>
      </c>
    </row>
    <row r="21" customFormat="false" ht="15" hidden="false" customHeight="false" outlineLevel="0" collapsed="false">
      <c r="A21" s="25"/>
      <c r="B21" s="26"/>
      <c r="C21" s="0" t="n">
        <v>3</v>
      </c>
      <c r="D21" s="20"/>
      <c r="E21" s="20"/>
      <c r="F21" s="6" t="n">
        <v>2013</v>
      </c>
      <c r="G21" s="6" t="n">
        <v>7</v>
      </c>
      <c r="H21" s="6"/>
      <c r="I21" s="6"/>
      <c r="J21" s="6"/>
      <c r="K21" s="6"/>
      <c r="L21" s="6"/>
      <c r="M21" s="6"/>
      <c r="N21" s="6"/>
      <c r="O21" s="6"/>
      <c r="P21" s="4"/>
      <c r="Q21" s="21" t="e">
        <f aca="false">O21*$Q$15</f>
        <v>#DIV/0!</v>
      </c>
      <c r="R21" s="22"/>
      <c r="S21" s="4" t="n">
        <f aca="false">H21*24+I21+J21/60+K21/3600</f>
        <v>0</v>
      </c>
      <c r="T21" s="23" t="e">
        <f aca="false">Q15+(Q16-Q15)*(S21-S15)/(S16-S15)</f>
        <v>#DIV/0!</v>
      </c>
      <c r="U21" s="24" t="e">
        <f aca="false">O21*T21</f>
        <v>#DIV/0!</v>
      </c>
    </row>
    <row r="22" customFormat="false" ht="15" hidden="false" customHeight="false" outlineLevel="0" collapsed="false">
      <c r="A22" s="25"/>
      <c r="B22" s="27"/>
      <c r="C22" s="0" t="n">
        <v>4</v>
      </c>
      <c r="D22" s="20"/>
      <c r="E22" s="20"/>
      <c r="F22" s="6" t="n">
        <v>2013</v>
      </c>
      <c r="G22" s="6" t="n">
        <v>7</v>
      </c>
      <c r="H22" s="6"/>
      <c r="I22" s="6"/>
      <c r="J22" s="6"/>
      <c r="K22" s="6"/>
      <c r="L22" s="6"/>
      <c r="M22" s="6"/>
      <c r="N22" s="6"/>
      <c r="O22" s="6"/>
      <c r="P22" s="4"/>
      <c r="Q22" s="21" t="e">
        <f aca="false">O22*$Q$15</f>
        <v>#DIV/0!</v>
      </c>
      <c r="R22" s="22"/>
      <c r="S22" s="4" t="n">
        <f aca="false">H22*24+I22+J22/60+K22/3600</f>
        <v>0</v>
      </c>
      <c r="T22" s="23" t="e">
        <f aca="false">Q15+(Q16-Q15)*(S22-S15)/(S16-S15)</f>
        <v>#DIV/0!</v>
      </c>
      <c r="U22" s="24" t="e">
        <f aca="false">O22*T22</f>
        <v>#DIV/0!</v>
      </c>
    </row>
    <row r="23" customFormat="false" ht="15" hidden="false" customHeight="false" outlineLevel="0" collapsed="false">
      <c r="A23" s="25"/>
      <c r="B23" s="26"/>
      <c r="C23" s="0" t="n">
        <v>5</v>
      </c>
      <c r="D23" s="20"/>
      <c r="E23" s="20"/>
      <c r="F23" s="6" t="n">
        <v>2013</v>
      </c>
      <c r="G23" s="6" t="n">
        <v>7</v>
      </c>
      <c r="H23" s="6"/>
      <c r="I23" s="6"/>
      <c r="J23" s="6"/>
      <c r="K23" s="6"/>
      <c r="L23" s="6"/>
      <c r="M23" s="6"/>
      <c r="N23" s="6"/>
      <c r="O23" s="6"/>
      <c r="P23" s="4"/>
      <c r="Q23" s="21" t="e">
        <f aca="false">O23*$Q$15</f>
        <v>#DIV/0!</v>
      </c>
      <c r="R23" s="22"/>
      <c r="S23" s="4" t="n">
        <f aca="false">H23*24+I23+J23/60+K23/3600</f>
        <v>0</v>
      </c>
      <c r="T23" s="23" t="e">
        <f aca="false">Q15+(Q16-Q15)*(S23-S15)/(S16-S15)</f>
        <v>#DIV/0!</v>
      </c>
      <c r="U23" s="24" t="e">
        <f aca="false">O23*T23</f>
        <v>#DIV/0!</v>
      </c>
    </row>
    <row r="24" customFormat="false" ht="15" hidden="false" customHeight="false" outlineLevel="0" collapsed="false">
      <c r="A24" s="25"/>
      <c r="B24" s="26"/>
      <c r="C24" s="28" t="n">
        <v>6</v>
      </c>
      <c r="D24" s="20"/>
      <c r="E24" s="20"/>
      <c r="F24" s="6" t="n">
        <v>2013</v>
      </c>
      <c r="G24" s="6" t="n">
        <v>7</v>
      </c>
      <c r="H24" s="6"/>
      <c r="I24" s="6"/>
      <c r="J24" s="29"/>
      <c r="K24" s="29"/>
      <c r="L24" s="29"/>
      <c r="M24" s="29"/>
      <c r="N24" s="29"/>
      <c r="O24" s="29"/>
      <c r="P24" s="4"/>
      <c r="Q24" s="21" t="e">
        <f aca="false">O24*$Q$15</f>
        <v>#DIV/0!</v>
      </c>
      <c r="R24" s="22"/>
      <c r="S24" s="4" t="n">
        <f aca="false">H24*24+I24+J24/60+K24/3600</f>
        <v>0</v>
      </c>
      <c r="T24" s="23" t="e">
        <f aca="false">Q15+(Q16-Q15)*(S24-S15)/(S16-S15)</f>
        <v>#DIV/0!</v>
      </c>
      <c r="U24" s="24" t="e">
        <f aca="false">O24*T24</f>
        <v>#DIV/0!</v>
      </c>
    </row>
    <row r="25" customFormat="false" ht="15" hidden="false" customHeight="false" outlineLevel="0" collapsed="false">
      <c r="A25" s="25"/>
      <c r="B25" s="27"/>
      <c r="C25" s="30" t="n">
        <v>7</v>
      </c>
      <c r="D25" s="20"/>
      <c r="E25" s="20"/>
      <c r="F25" s="6" t="n">
        <v>2013</v>
      </c>
      <c r="G25" s="6" t="n">
        <v>7</v>
      </c>
      <c r="H25" s="6"/>
      <c r="I25" s="6"/>
      <c r="J25" s="29"/>
      <c r="K25" s="29"/>
      <c r="L25" s="29"/>
      <c r="M25" s="29"/>
      <c r="N25" s="29"/>
      <c r="O25" s="29"/>
      <c r="P25" s="4"/>
      <c r="Q25" s="21" t="e">
        <f aca="false">O25*$Q$15</f>
        <v>#DIV/0!</v>
      </c>
      <c r="R25" s="22"/>
      <c r="S25" s="4" t="n">
        <f aca="false">H25*24+I25+J25/60+K25/3600</f>
        <v>0</v>
      </c>
      <c r="T25" s="23" t="e">
        <f aca="false">Q15+(Q16-Q15)*(S25-S15)/(S16-S15)</f>
        <v>#DIV/0!</v>
      </c>
      <c r="U25" s="24" t="e">
        <f aca="false">O25*T25</f>
        <v>#DIV/0!</v>
      </c>
    </row>
    <row r="26" customFormat="false" ht="15" hidden="false" customHeight="false" outlineLevel="0" collapsed="false">
      <c r="A26" s="25"/>
      <c r="B26" s="26"/>
      <c r="C26" s="28" t="n">
        <v>8</v>
      </c>
      <c r="D26" s="20"/>
      <c r="E26" s="20"/>
      <c r="F26" s="6" t="n">
        <v>2013</v>
      </c>
      <c r="G26" s="6" t="n">
        <v>7</v>
      </c>
      <c r="H26" s="6"/>
      <c r="I26" s="6"/>
      <c r="J26" s="6"/>
      <c r="K26" s="6"/>
      <c r="L26" s="6"/>
      <c r="M26" s="6"/>
      <c r="N26" s="6"/>
      <c r="O26" s="6"/>
      <c r="P26" s="4"/>
      <c r="Q26" s="21" t="e">
        <f aca="false">O26*$Q$15</f>
        <v>#DIV/0!</v>
      </c>
      <c r="R26" s="22"/>
      <c r="S26" s="4" t="n">
        <f aca="false">H26*24+I26+J26/60+K26/3600</f>
        <v>0</v>
      </c>
      <c r="T26" s="23" t="e">
        <f aca="false">Q15+(Q16-Q15)*(S26-S15)/(S16-S15)</f>
        <v>#DIV/0!</v>
      </c>
      <c r="U26" s="24" t="e">
        <f aca="false">O26*T26</f>
        <v>#DIV/0!</v>
      </c>
    </row>
    <row r="27" customFormat="false" ht="15" hidden="false" customHeight="false" outlineLevel="0" collapsed="false">
      <c r="A27" s="25"/>
      <c r="B27" s="26"/>
      <c r="C27" s="0" t="n">
        <v>9</v>
      </c>
      <c r="D27" s="20"/>
      <c r="E27" s="20"/>
      <c r="F27" s="6" t="n">
        <v>2013</v>
      </c>
      <c r="G27" s="6" t="n">
        <v>7</v>
      </c>
      <c r="H27" s="6"/>
      <c r="I27" s="6"/>
      <c r="J27" s="6"/>
      <c r="K27" s="6"/>
      <c r="L27" s="6"/>
      <c r="M27" s="6"/>
      <c r="N27" s="6"/>
      <c r="O27" s="6"/>
      <c r="P27" s="4"/>
      <c r="Q27" s="21" t="e">
        <f aca="false">O27*$Q$15</f>
        <v>#DIV/0!</v>
      </c>
      <c r="R27" s="22"/>
      <c r="S27" s="4" t="n">
        <f aca="false">H27*24+I27+J27/60+K27/3600</f>
        <v>0</v>
      </c>
      <c r="T27" s="23" t="e">
        <f aca="false">Q15+(Q16-Q15)*(S27-S15)/(S16-S15)</f>
        <v>#DIV/0!</v>
      </c>
      <c r="U27" s="24" t="e">
        <f aca="false">O27*T27</f>
        <v>#DIV/0!</v>
      </c>
    </row>
    <row r="28" customFormat="false" ht="15" hidden="false" customHeight="false" outlineLevel="0" collapsed="false">
      <c r="A28" s="25"/>
      <c r="B28" s="27"/>
      <c r="C28" s="0" t="n">
        <v>10</v>
      </c>
      <c r="D28" s="20"/>
      <c r="E28" s="20"/>
      <c r="F28" s="6" t="n">
        <v>2013</v>
      </c>
      <c r="G28" s="6" t="n">
        <v>7</v>
      </c>
      <c r="H28" s="6"/>
      <c r="I28" s="6"/>
      <c r="J28" s="6"/>
      <c r="K28" s="6"/>
      <c r="L28" s="6"/>
      <c r="M28" s="6"/>
      <c r="N28" s="6"/>
      <c r="O28" s="6"/>
      <c r="P28" s="4"/>
      <c r="Q28" s="21" t="e">
        <f aca="false">O28*$Q$15</f>
        <v>#DIV/0!</v>
      </c>
      <c r="R28" s="22"/>
      <c r="S28" s="4" t="n">
        <f aca="false">H28*24+I28+J28/60+K28/3600</f>
        <v>0</v>
      </c>
      <c r="T28" s="23" t="e">
        <f aca="false">Q15+(Q16-Q15)*(S28-S15)/(S16-S15)</f>
        <v>#DIV/0!</v>
      </c>
      <c r="U28" s="24" t="e">
        <f aca="false">O28*T28</f>
        <v>#DIV/0!</v>
      </c>
    </row>
    <row r="29" customFormat="false" ht="15" hidden="false" customHeight="false" outlineLevel="0" collapsed="false">
      <c r="A29" s="25"/>
      <c r="B29" s="26"/>
      <c r="C29" s="0" t="n">
        <v>12</v>
      </c>
      <c r="D29" s="20"/>
      <c r="E29" s="20"/>
      <c r="F29" s="6" t="n">
        <v>2013</v>
      </c>
      <c r="G29" s="6" t="n">
        <v>7</v>
      </c>
      <c r="H29" s="6"/>
      <c r="I29" s="6"/>
      <c r="J29" s="6"/>
      <c r="K29" s="6"/>
      <c r="L29" s="6"/>
      <c r="M29" s="6"/>
      <c r="N29" s="6"/>
      <c r="O29" s="6"/>
      <c r="P29" s="4"/>
      <c r="Q29" s="21" t="e">
        <f aca="false">O29*$Q$15</f>
        <v>#DIV/0!</v>
      </c>
      <c r="R29" s="22"/>
      <c r="S29" s="4" t="n">
        <f aca="false">H29*24+I29+J29/60+K29/3600</f>
        <v>0</v>
      </c>
      <c r="T29" s="23" t="e">
        <f aca="false">Q15+(Q16-Q15)*(S29-S15)/(S16-S15)</f>
        <v>#DIV/0!</v>
      </c>
      <c r="U29" s="24" t="e">
        <f aca="false">O29*T29</f>
        <v>#DIV/0!</v>
      </c>
    </row>
    <row r="30" customFormat="false" ht="15" hidden="false" customHeight="false" outlineLevel="0" collapsed="false">
      <c r="A30" s="25"/>
      <c r="B30" s="26"/>
      <c r="C30" s="27" t="n">
        <v>13</v>
      </c>
      <c r="D30" s="20"/>
      <c r="E30" s="20"/>
      <c r="F30" s="6" t="n">
        <v>2013</v>
      </c>
      <c r="G30" s="6" t="n">
        <v>7</v>
      </c>
      <c r="H30" s="6"/>
      <c r="I30" s="6"/>
      <c r="J30" s="29"/>
      <c r="K30" s="29"/>
      <c r="L30" s="29"/>
      <c r="M30" s="29"/>
      <c r="N30" s="29"/>
      <c r="O30" s="29"/>
      <c r="P30" s="4"/>
      <c r="Q30" s="21" t="e">
        <f aca="false">O30*$Q$15</f>
        <v>#DIV/0!</v>
      </c>
      <c r="R30" s="22"/>
      <c r="S30" s="4" t="n">
        <f aca="false">H30*24+I30+J30/60+K30/3600</f>
        <v>0</v>
      </c>
      <c r="T30" s="23" t="e">
        <f aca="false">Q15+(Q16-Q15)*(S30-S15)/(S16-S15)</f>
        <v>#DIV/0!</v>
      </c>
      <c r="U30" s="24" t="e">
        <f aca="false">O30*T30</f>
        <v>#DIV/0!</v>
      </c>
    </row>
    <row r="31" customFormat="false" ht="15" hidden="false" customHeight="false" outlineLevel="0" collapsed="false">
      <c r="A31" s="25"/>
      <c r="B31" s="31"/>
      <c r="C31" s="0" t="n">
        <v>14</v>
      </c>
      <c r="D31" s="20"/>
      <c r="E31" s="20"/>
      <c r="F31" s="6" t="n">
        <v>2013</v>
      </c>
      <c r="G31" s="6" t="n">
        <v>7</v>
      </c>
      <c r="H31" s="6"/>
      <c r="I31" s="6"/>
      <c r="J31" s="6"/>
      <c r="K31" s="6"/>
      <c r="L31" s="6"/>
      <c r="M31" s="6"/>
      <c r="N31" s="6"/>
      <c r="O31" s="6"/>
      <c r="P31" s="4"/>
      <c r="Q31" s="21" t="e">
        <f aca="false">O31*$Q$15</f>
        <v>#DIV/0!</v>
      </c>
      <c r="R31" s="22"/>
      <c r="S31" s="4" t="n">
        <f aca="false">H31*24+I31+J31/60+K31/3600</f>
        <v>0</v>
      </c>
      <c r="T31" s="23" t="e">
        <f aca="false">Q15+(Q16-Q15)*(S31-S15)/(S16-S15)</f>
        <v>#DIV/0!</v>
      </c>
      <c r="U31" s="24" t="e">
        <f aca="false">O31*T31</f>
        <v>#DIV/0!</v>
      </c>
    </row>
    <row r="32" customFormat="false" ht="15" hidden="false" customHeight="false" outlineLevel="0" collapsed="false">
      <c r="A32" s="25"/>
      <c r="B32" s="26"/>
      <c r="C32" s="30" t="n">
        <v>85</v>
      </c>
      <c r="D32" s="20"/>
      <c r="E32" s="20"/>
      <c r="F32" s="6" t="n">
        <v>2013</v>
      </c>
      <c r="G32" s="6" t="n">
        <v>7</v>
      </c>
      <c r="H32" s="6"/>
      <c r="I32" s="6"/>
      <c r="J32" s="29"/>
      <c r="K32" s="29"/>
      <c r="L32" s="29"/>
      <c r="M32" s="29"/>
      <c r="N32" s="29"/>
      <c r="O32" s="29"/>
      <c r="P32" s="4"/>
      <c r="Q32" s="21" t="e">
        <f aca="false">O32*$Q$15</f>
        <v>#DIV/0!</v>
      </c>
      <c r="R32" s="22"/>
      <c r="S32" s="4" t="n">
        <f aca="false">H32*24+I32+J32/60+K32/3600</f>
        <v>0</v>
      </c>
      <c r="T32" s="23" t="e">
        <f aca="false">Q15+(Q16-Q15)*(S32-S15)/(S16-S15)</f>
        <v>#DIV/0!</v>
      </c>
      <c r="U32" s="24" t="e">
        <f aca="false">O32*T32</f>
        <v>#DIV/0!</v>
      </c>
    </row>
    <row r="33" customFormat="false" ht="15" hidden="false" customHeight="false" outlineLevel="0" collapsed="false">
      <c r="A33" s="25"/>
      <c r="B33" s="26"/>
      <c r="C33" s="28" t="n">
        <v>15</v>
      </c>
      <c r="D33" s="20"/>
      <c r="E33" s="20"/>
      <c r="F33" s="6" t="n">
        <v>2013</v>
      </c>
      <c r="G33" s="6" t="n">
        <v>7</v>
      </c>
      <c r="H33" s="6"/>
      <c r="I33" s="6"/>
      <c r="J33" s="6"/>
      <c r="K33" s="6"/>
      <c r="L33" s="6"/>
      <c r="M33" s="6"/>
      <c r="N33" s="6"/>
      <c r="O33" s="6"/>
      <c r="P33" s="4"/>
      <c r="Q33" s="21" t="e">
        <f aca="false">O33*$Q$15</f>
        <v>#DIV/0!</v>
      </c>
      <c r="R33" s="22"/>
      <c r="S33" s="4" t="n">
        <f aca="false">H33*24+I33+J33/60+K33/3600</f>
        <v>0</v>
      </c>
      <c r="T33" s="23" t="e">
        <f aca="false">Q15+(Q16-Q15)*(S33-S15)/(S16-S15)</f>
        <v>#DIV/0!</v>
      </c>
      <c r="U33" s="24" t="e">
        <f aca="false">O33*T33</f>
        <v>#DIV/0!</v>
      </c>
    </row>
    <row r="34" customFormat="false" ht="15" hidden="false" customHeight="false" outlineLevel="0" collapsed="false">
      <c r="A34" s="25"/>
      <c r="B34" s="27"/>
      <c r="C34" s="28" t="n">
        <v>16</v>
      </c>
      <c r="D34" s="20"/>
      <c r="E34" s="20"/>
      <c r="F34" s="6" t="n">
        <v>2013</v>
      </c>
      <c r="G34" s="6" t="n">
        <v>7</v>
      </c>
      <c r="H34" s="6"/>
      <c r="I34" s="6"/>
      <c r="J34" s="6"/>
      <c r="K34" s="6"/>
      <c r="L34" s="6"/>
      <c r="M34" s="6"/>
      <c r="N34" s="6"/>
      <c r="O34" s="6"/>
      <c r="P34" s="4"/>
      <c r="Q34" s="21" t="e">
        <f aca="false">O34*$Q$15</f>
        <v>#DIV/0!</v>
      </c>
      <c r="R34" s="22"/>
      <c r="S34" s="4" t="n">
        <f aca="false">H34*24+I34+J34/60+K34/3600</f>
        <v>0</v>
      </c>
      <c r="T34" s="23" t="e">
        <f aca="false">Q15+(Q16-Q15)*(S34-S15)/(S16-S15)</f>
        <v>#DIV/0!</v>
      </c>
      <c r="U34" s="24" t="e">
        <f aca="false">O34*T34</f>
        <v>#DIV/0!</v>
      </c>
    </row>
    <row r="35" customFormat="false" ht="15" hidden="false" customHeight="false" outlineLevel="0" collapsed="false">
      <c r="A35" s="25"/>
      <c r="B35" s="26"/>
      <c r="C35" s="0" t="n">
        <v>17</v>
      </c>
      <c r="D35" s="20"/>
      <c r="E35" s="20"/>
      <c r="F35" s="6" t="n">
        <v>2013</v>
      </c>
      <c r="G35" s="6" t="n">
        <v>7</v>
      </c>
      <c r="H35" s="6"/>
      <c r="I35" s="6"/>
      <c r="J35" s="6"/>
      <c r="K35" s="6"/>
      <c r="L35" s="6"/>
      <c r="M35" s="6"/>
      <c r="N35" s="6"/>
      <c r="O35" s="6"/>
      <c r="P35" s="4"/>
      <c r="Q35" s="21" t="e">
        <f aca="false">O35*$Q$15</f>
        <v>#DIV/0!</v>
      </c>
      <c r="R35" s="22"/>
      <c r="S35" s="4" t="n">
        <f aca="false">H35*24+I35+J35/60+K35/3600</f>
        <v>0</v>
      </c>
      <c r="T35" s="23" t="e">
        <f aca="false">Q15+(Q16-Q15)*(S35-S15)/(S16-S15)</f>
        <v>#DIV/0!</v>
      </c>
      <c r="U35" s="24" t="e">
        <f aca="false">O35*T35</f>
        <v>#DIV/0!</v>
      </c>
    </row>
    <row r="36" customFormat="false" ht="15" hidden="false" customHeight="false" outlineLevel="0" collapsed="false">
      <c r="A36" s="32"/>
      <c r="B36" s="33"/>
      <c r="C36" s="28" t="n">
        <v>18</v>
      </c>
      <c r="D36" s="34"/>
      <c r="E36" s="34"/>
      <c r="F36" s="6" t="n">
        <v>2013</v>
      </c>
      <c r="G36" s="6" t="n">
        <v>7</v>
      </c>
      <c r="H36" s="6"/>
      <c r="I36" s="6"/>
      <c r="J36" s="10"/>
      <c r="K36" s="10"/>
      <c r="L36" s="10"/>
      <c r="M36" s="10"/>
      <c r="N36" s="10"/>
      <c r="O36" s="10"/>
      <c r="P36" s="9"/>
      <c r="Q36" s="35" t="e">
        <f aca="false">O36*$Q$15</f>
        <v>#DIV/0!</v>
      </c>
      <c r="R36" s="36"/>
      <c r="S36" s="9" t="n">
        <f aca="false">H36*24+I36+J36/60+K36/3600</f>
        <v>0</v>
      </c>
      <c r="T36" s="37" t="e">
        <f aca="false">Q15+(Q16-Q15)*(S36-S15)/(S16-S15)</f>
        <v>#DIV/0!</v>
      </c>
      <c r="U36" s="38" t="e">
        <f aca="false">O36*T36</f>
        <v>#DIV/0!</v>
      </c>
    </row>
    <row r="37" customFormat="false" ht="15" hidden="false" customHeight="false" outlineLevel="0" collapsed="false">
      <c r="A37" s="25"/>
      <c r="B37" s="27"/>
      <c r="C37" s="28" t="n">
        <v>19</v>
      </c>
      <c r="D37" s="20"/>
      <c r="E37" s="20"/>
      <c r="F37" s="6" t="n">
        <v>2013</v>
      </c>
      <c r="G37" s="6" t="n">
        <v>7</v>
      </c>
      <c r="H37" s="6"/>
      <c r="I37" s="6"/>
      <c r="J37" s="6"/>
      <c r="K37" s="6"/>
      <c r="L37" s="6"/>
      <c r="M37" s="6"/>
      <c r="N37" s="6"/>
      <c r="O37" s="6"/>
      <c r="P37" s="4"/>
      <c r="Q37" s="21" t="e">
        <f aca="false">O37*$Q$15</f>
        <v>#DIV/0!</v>
      </c>
      <c r="R37" s="22"/>
      <c r="S37" s="4" t="n">
        <f aca="false">H37*24+I37+J37/60+K37/3600</f>
        <v>0</v>
      </c>
      <c r="T37" s="23" t="e">
        <f aca="false">Q15+(Q16-Q15)*(S37-S15)/(S16-S15)</f>
        <v>#DIV/0!</v>
      </c>
      <c r="U37" s="24" t="e">
        <f aca="false">O37*T37</f>
        <v>#DIV/0!</v>
      </c>
    </row>
    <row r="38" customFormat="false" ht="15" hidden="false" customHeight="false" outlineLevel="0" collapsed="false">
      <c r="A38" s="25"/>
      <c r="B38" s="26"/>
      <c r="C38" s="0" t="n">
        <v>20</v>
      </c>
      <c r="D38" s="20"/>
      <c r="E38" s="20"/>
      <c r="F38" s="6" t="n">
        <v>2013</v>
      </c>
      <c r="G38" s="6" t="n">
        <v>7</v>
      </c>
      <c r="H38" s="6"/>
      <c r="I38" s="6"/>
      <c r="J38" s="6"/>
      <c r="K38" s="6"/>
      <c r="L38" s="6"/>
      <c r="M38" s="6"/>
      <c r="N38" s="6"/>
      <c r="O38" s="6"/>
      <c r="P38" s="4"/>
      <c r="Q38" s="21" t="e">
        <f aca="false">O38*$Q$15</f>
        <v>#DIV/0!</v>
      </c>
      <c r="R38" s="22"/>
      <c r="S38" s="4" t="n">
        <f aca="false">H38*24+I38+J38/60+K38/3600</f>
        <v>0</v>
      </c>
      <c r="T38" s="23" t="e">
        <f aca="false">Q15+(Q16-Q15)*(S38-S15)/(S16-S15)</f>
        <v>#DIV/0!</v>
      </c>
      <c r="U38" s="24" t="e">
        <f aca="false">O38*T38</f>
        <v>#DIV/0!</v>
      </c>
    </row>
    <row r="39" customFormat="false" ht="15" hidden="false" customHeight="false" outlineLevel="0" collapsed="false">
      <c r="A39" s="32"/>
      <c r="B39" s="33"/>
      <c r="C39" s="28" t="n">
        <v>21</v>
      </c>
      <c r="D39" s="34"/>
      <c r="E39" s="34"/>
      <c r="F39" s="6" t="n">
        <v>2013</v>
      </c>
      <c r="G39" s="6" t="n">
        <v>7</v>
      </c>
      <c r="H39" s="6"/>
      <c r="I39" s="6"/>
      <c r="J39" s="10"/>
      <c r="K39" s="10"/>
      <c r="L39" s="10"/>
      <c r="M39" s="10"/>
      <c r="N39" s="10"/>
      <c r="O39" s="10"/>
      <c r="P39" s="9"/>
      <c r="Q39" s="35" t="e">
        <f aca="false">O39*$Q$15</f>
        <v>#DIV/0!</v>
      </c>
      <c r="R39" s="36"/>
      <c r="S39" s="9" t="n">
        <f aca="false">H39*24+I39+J39/60+K39/3600</f>
        <v>0</v>
      </c>
      <c r="T39" s="37" t="e">
        <f aca="false">Q15+(Q16-Q15)*(S39-S15)/(S16-S15)</f>
        <v>#DIV/0!</v>
      </c>
      <c r="U39" s="38" t="e">
        <f aca="false">O39*T39</f>
        <v>#DIV/0!</v>
      </c>
    </row>
    <row r="40" customFormat="false" ht="15" hidden="false" customHeight="false" outlineLevel="0" collapsed="false">
      <c r="A40" s="19"/>
      <c r="B40" s="27"/>
      <c r="C40" s="28" t="n">
        <v>22</v>
      </c>
      <c r="D40" s="20"/>
      <c r="E40" s="20"/>
      <c r="F40" s="6" t="n">
        <v>2013</v>
      </c>
      <c r="G40" s="6" t="n">
        <v>7</v>
      </c>
      <c r="H40" s="6"/>
      <c r="I40" s="6"/>
      <c r="J40" s="6"/>
      <c r="K40" s="6"/>
      <c r="L40" s="6"/>
      <c r="M40" s="6"/>
      <c r="N40" s="6"/>
      <c r="O40" s="6"/>
      <c r="P40" s="4"/>
      <c r="Q40" s="21" t="e">
        <f aca="false">O40*$Q$15</f>
        <v>#DIV/0!</v>
      </c>
      <c r="R40" s="22"/>
      <c r="S40" s="4" t="n">
        <f aca="false">H40*24+I40+J40/60+K40/3600</f>
        <v>0</v>
      </c>
      <c r="T40" s="23" t="e">
        <f aca="false">Q15+(Q16-Q15)*(S40-S15)/(S16-S15)</f>
        <v>#DIV/0!</v>
      </c>
      <c r="U40" s="24" t="e">
        <f aca="false">O40*T40</f>
        <v>#DIV/0!</v>
      </c>
    </row>
    <row r="41" customFormat="false" ht="15" hidden="false" customHeight="false" outlineLevel="0" collapsed="false">
      <c r="A41" s="25"/>
      <c r="B41" s="26"/>
      <c r="C41" s="0" t="n">
        <v>23</v>
      </c>
      <c r="D41" s="20"/>
      <c r="E41" s="20"/>
      <c r="F41" s="6" t="n">
        <v>2013</v>
      </c>
      <c r="G41" s="6" t="n">
        <v>7</v>
      </c>
      <c r="H41" s="6"/>
      <c r="I41" s="6"/>
      <c r="J41" s="6"/>
      <c r="K41" s="6"/>
      <c r="L41" s="6"/>
      <c r="M41" s="6"/>
      <c r="N41" s="6"/>
      <c r="O41" s="6"/>
      <c r="P41" s="4"/>
      <c r="Q41" s="21" t="e">
        <f aca="false">O41*$Q$15</f>
        <v>#DIV/0!</v>
      </c>
      <c r="R41" s="22"/>
      <c r="S41" s="4" t="n">
        <f aca="false">H41*24+I41+J41/60+K41/3600</f>
        <v>0</v>
      </c>
      <c r="T41" s="23" t="e">
        <f aca="false">Q15+(Q16-Q15)*(S41-S15)/(S16-S15)</f>
        <v>#DIV/0!</v>
      </c>
      <c r="U41" s="24" t="e">
        <f aca="false">O41*T41</f>
        <v>#DIV/0!</v>
      </c>
    </row>
    <row r="42" customFormat="false" ht="15" hidden="false" customHeight="false" outlineLevel="0" collapsed="false">
      <c r="A42" s="25"/>
      <c r="B42" s="26"/>
      <c r="C42" s="28" t="n">
        <v>24</v>
      </c>
      <c r="D42" s="20"/>
      <c r="E42" s="20"/>
      <c r="F42" s="6" t="n">
        <v>2013</v>
      </c>
      <c r="G42" s="6" t="n">
        <v>7</v>
      </c>
      <c r="H42" s="6"/>
      <c r="I42" s="6"/>
      <c r="J42" s="6"/>
      <c r="K42" s="6"/>
      <c r="L42" s="6"/>
      <c r="M42" s="6"/>
      <c r="N42" s="6"/>
      <c r="O42" s="6"/>
      <c r="P42" s="4"/>
      <c r="Q42" s="21" t="e">
        <f aca="false">O42*$Q$15</f>
        <v>#DIV/0!</v>
      </c>
      <c r="R42" s="22"/>
      <c r="S42" s="4" t="n">
        <f aca="false">H42*24+I42+J42/60+K42/3600</f>
        <v>0</v>
      </c>
      <c r="T42" s="23" t="e">
        <f aca="false">Q15+(Q16-Q15)*(S42-S15)/(S16-S15)</f>
        <v>#DIV/0!</v>
      </c>
      <c r="U42" s="24" t="e">
        <f aca="false">O42*T42</f>
        <v>#DIV/0!</v>
      </c>
    </row>
    <row r="43" customFormat="false" ht="15" hidden="false" customHeight="false" outlineLevel="0" collapsed="false">
      <c r="A43" s="25"/>
      <c r="B43" s="27"/>
      <c r="C43" s="28" t="n">
        <v>25</v>
      </c>
      <c r="D43" s="20"/>
      <c r="E43" s="20"/>
      <c r="F43" s="6" t="n">
        <v>2013</v>
      </c>
      <c r="G43" s="6" t="n">
        <v>7</v>
      </c>
      <c r="H43" s="6"/>
      <c r="I43" s="6"/>
      <c r="J43" s="29"/>
      <c r="K43" s="29"/>
      <c r="L43" s="29"/>
      <c r="M43" s="29"/>
      <c r="N43" s="29"/>
      <c r="O43" s="29"/>
      <c r="P43" s="4"/>
      <c r="Q43" s="21" t="e">
        <f aca="false">O43*$Q$15</f>
        <v>#DIV/0!</v>
      </c>
      <c r="R43" s="22"/>
      <c r="S43" s="4" t="n">
        <f aca="false">H43*24+I43+J43/60+K43/3600</f>
        <v>0</v>
      </c>
      <c r="T43" s="23" t="e">
        <f aca="false">Q15+(Q16-Q15)*(S43-S15)/(S16-S15)</f>
        <v>#DIV/0!</v>
      </c>
      <c r="U43" s="24" t="e">
        <f aca="false">O43*T43</f>
        <v>#DIV/0!</v>
      </c>
    </row>
    <row r="44" customFormat="false" ht="15" hidden="false" customHeight="false" outlineLevel="0" collapsed="false">
      <c r="A44" s="19"/>
      <c r="B44" s="26"/>
      <c r="C44" s="0" t="n">
        <v>26</v>
      </c>
      <c r="D44" s="20"/>
      <c r="E44" s="20"/>
      <c r="F44" s="6" t="n">
        <v>2013</v>
      </c>
      <c r="G44" s="6" t="n">
        <v>7</v>
      </c>
      <c r="H44" s="6"/>
      <c r="I44" s="6"/>
      <c r="J44" s="6"/>
      <c r="K44" s="6"/>
      <c r="L44" s="6"/>
      <c r="M44" s="6"/>
      <c r="N44" s="6"/>
      <c r="O44" s="6"/>
      <c r="P44" s="4"/>
      <c r="Q44" s="21" t="e">
        <f aca="false">O44*$Q$15</f>
        <v>#DIV/0!</v>
      </c>
      <c r="R44" s="22"/>
      <c r="S44" s="4" t="n">
        <f aca="false">H44*24+I44+J44/60+K44/3600</f>
        <v>0</v>
      </c>
      <c r="T44" s="23" t="e">
        <f aca="false">Q15+(Q16-Q15)*(S44-S15)/(S16-S15)</f>
        <v>#DIV/0!</v>
      </c>
      <c r="U44" s="24" t="e">
        <f aca="false">O44*T44</f>
        <v>#DIV/0!</v>
      </c>
    </row>
    <row r="45" customFormat="false" ht="15" hidden="false" customHeight="false" outlineLevel="0" collapsed="false">
      <c r="A45" s="25"/>
      <c r="B45" s="26"/>
      <c r="C45" s="28" t="n">
        <v>27</v>
      </c>
      <c r="D45" s="20"/>
      <c r="E45" s="20"/>
      <c r="F45" s="6" t="n">
        <v>2013</v>
      </c>
      <c r="G45" s="6" t="n">
        <v>7</v>
      </c>
      <c r="H45" s="6"/>
      <c r="I45" s="6"/>
      <c r="J45" s="6"/>
      <c r="K45" s="6"/>
      <c r="L45" s="6"/>
      <c r="M45" s="6"/>
      <c r="N45" s="6"/>
      <c r="O45" s="6"/>
      <c r="P45" s="4"/>
      <c r="Q45" s="21" t="e">
        <f aca="false">O45*$Q$15</f>
        <v>#DIV/0!</v>
      </c>
      <c r="R45" s="22"/>
      <c r="S45" s="4" t="n">
        <f aca="false">H45*24+I45+J45/60+K45/3600</f>
        <v>0</v>
      </c>
      <c r="T45" s="23" t="e">
        <f aca="false">Q15+(Q16-Q15)*(S45-S15)/(S16-S15)</f>
        <v>#DIV/0!</v>
      </c>
      <c r="U45" s="24" t="e">
        <f aca="false">O45*T45</f>
        <v>#DIV/0!</v>
      </c>
    </row>
    <row r="46" customFormat="false" ht="15" hidden="false" customHeight="false" outlineLevel="0" collapsed="false">
      <c r="A46" s="25"/>
      <c r="B46" s="27"/>
      <c r="C46" s="28" t="n">
        <v>28</v>
      </c>
      <c r="D46" s="20"/>
      <c r="E46" s="20"/>
      <c r="F46" s="6" t="n">
        <v>2013</v>
      </c>
      <c r="G46" s="6" t="n">
        <v>7</v>
      </c>
      <c r="H46" s="6"/>
      <c r="I46" s="6"/>
      <c r="J46" s="6"/>
      <c r="K46" s="6"/>
      <c r="L46" s="6"/>
      <c r="M46" s="6"/>
      <c r="N46" s="6"/>
      <c r="O46" s="6"/>
      <c r="P46" s="4"/>
      <c r="Q46" s="21" t="e">
        <f aca="false">O46*$Q$15</f>
        <v>#DIV/0!</v>
      </c>
      <c r="R46" s="22"/>
      <c r="S46" s="4" t="n">
        <f aca="false">H46*24+I46+J46/60+K46/3600</f>
        <v>0</v>
      </c>
      <c r="T46" s="23" t="e">
        <f aca="false">Q15+(Q16-Q15)*(S46-S15)/(S16-S15)</f>
        <v>#DIV/0!</v>
      </c>
      <c r="U46" s="24" t="e">
        <f aca="false">O46*T46</f>
        <v>#DIV/0!</v>
      </c>
    </row>
    <row r="47" customFormat="false" ht="15" hidden="false" customHeight="false" outlineLevel="0" collapsed="false">
      <c r="A47" s="25"/>
      <c r="B47" s="26"/>
      <c r="C47" s="0" t="n">
        <v>29</v>
      </c>
      <c r="D47" s="20"/>
      <c r="E47" s="20"/>
      <c r="F47" s="6" t="n">
        <v>2013</v>
      </c>
      <c r="G47" s="6" t="n">
        <v>7</v>
      </c>
      <c r="H47" s="6"/>
      <c r="I47" s="6"/>
      <c r="J47" s="6"/>
      <c r="K47" s="6"/>
      <c r="L47" s="6"/>
      <c r="M47" s="6"/>
      <c r="N47" s="6"/>
      <c r="O47" s="6"/>
      <c r="P47" s="4"/>
      <c r="Q47" s="21" t="e">
        <f aca="false">O47*$Q$15</f>
        <v>#DIV/0!</v>
      </c>
      <c r="R47" s="22"/>
      <c r="S47" s="4" t="n">
        <f aca="false">H47*24+I47+J47/60+K47/3600</f>
        <v>0</v>
      </c>
      <c r="T47" s="23" t="e">
        <f aca="false">Q15+(Q16-Q15)*(S47-S15)/(S16-S15)</f>
        <v>#DIV/0!</v>
      </c>
      <c r="U47" s="24" t="e">
        <f aca="false">O47*T47</f>
        <v>#DIV/0!</v>
      </c>
    </row>
    <row r="48" customFormat="false" ht="15" hidden="false" customHeight="false" outlineLevel="0" collapsed="false">
      <c r="A48" s="25"/>
      <c r="B48" s="26"/>
      <c r="C48" s="28" t="n">
        <v>30</v>
      </c>
      <c r="D48" s="20"/>
      <c r="E48" s="20"/>
      <c r="F48" s="6" t="n">
        <v>2013</v>
      </c>
      <c r="G48" s="6" t="n">
        <v>7</v>
      </c>
      <c r="H48" s="6"/>
      <c r="I48" s="6"/>
      <c r="J48" s="6"/>
      <c r="K48" s="6"/>
      <c r="L48" s="6"/>
      <c r="M48" s="6"/>
      <c r="N48" s="6"/>
      <c r="O48" s="6"/>
      <c r="P48" s="4"/>
      <c r="Q48" s="21" t="e">
        <f aca="false">O48*$Q$15</f>
        <v>#DIV/0!</v>
      </c>
      <c r="R48" s="22"/>
      <c r="S48" s="4" t="n">
        <f aca="false">H48*24+I48+J48/60+K48/3600</f>
        <v>0</v>
      </c>
      <c r="T48" s="23" t="e">
        <f aca="false">Q15+(Q16-Q15)*(S48-S15)/(S16-S15)</f>
        <v>#DIV/0!</v>
      </c>
      <c r="U48" s="24" t="e">
        <f aca="false">O48*T48</f>
        <v>#DIV/0!</v>
      </c>
    </row>
    <row r="49" customFormat="false" ht="15" hidden="false" customHeight="false" outlineLevel="0" collapsed="false">
      <c r="A49" s="25"/>
      <c r="B49" s="27"/>
      <c r="C49" s="28" t="n">
        <v>31</v>
      </c>
      <c r="D49" s="20"/>
      <c r="E49" s="20"/>
      <c r="F49" s="6" t="n">
        <v>2013</v>
      </c>
      <c r="G49" s="6" t="n">
        <v>7</v>
      </c>
      <c r="H49" s="6"/>
      <c r="I49" s="6"/>
      <c r="J49" s="6"/>
      <c r="K49" s="6"/>
      <c r="L49" s="6"/>
      <c r="M49" s="6"/>
      <c r="N49" s="6"/>
      <c r="O49" s="6"/>
      <c r="P49" s="4"/>
      <c r="Q49" s="21" t="e">
        <f aca="false">O49*$Q$15</f>
        <v>#DIV/0!</v>
      </c>
      <c r="R49" s="22"/>
      <c r="S49" s="4" t="n">
        <f aca="false">H49*24+I49+J49/60+K49/3600</f>
        <v>0</v>
      </c>
      <c r="T49" s="23" t="e">
        <f aca="false">Q15+(Q16-Q15)*(S49-S15)/(S16-S15)</f>
        <v>#DIV/0!</v>
      </c>
      <c r="U49" s="24" t="e">
        <f aca="false">O49*T49</f>
        <v>#DIV/0!</v>
      </c>
    </row>
    <row r="50" customFormat="false" ht="15" hidden="false" customHeight="false" outlineLevel="0" collapsed="false">
      <c r="A50" s="25"/>
      <c r="B50" s="26"/>
      <c r="C50" s="0" t="n">
        <v>32</v>
      </c>
      <c r="D50" s="20"/>
      <c r="E50" s="20"/>
      <c r="F50" s="6" t="n">
        <v>2013</v>
      </c>
      <c r="G50" s="6" t="n">
        <v>7</v>
      </c>
      <c r="H50" s="6"/>
      <c r="I50" s="6"/>
      <c r="J50" s="6"/>
      <c r="K50" s="6"/>
      <c r="L50" s="6"/>
      <c r="M50" s="6"/>
      <c r="N50" s="6"/>
      <c r="O50" s="6"/>
      <c r="P50" s="4"/>
      <c r="Q50" s="21" t="e">
        <f aca="false">O50*$Q$15</f>
        <v>#DIV/0!</v>
      </c>
      <c r="R50" s="22"/>
      <c r="S50" s="4" t="n">
        <f aca="false">H50*24+I50+J50/60+K50/3600</f>
        <v>0</v>
      </c>
      <c r="T50" s="23" t="e">
        <f aca="false">Q15+(Q16-Q15)*(S50-S15)/(S16-S15)</f>
        <v>#DIV/0!</v>
      </c>
      <c r="U50" s="24" t="e">
        <f aca="false">O50*T50</f>
        <v>#DIV/0!</v>
      </c>
    </row>
    <row r="51" customFormat="false" ht="15" hidden="false" customHeight="false" outlineLevel="0" collapsed="false">
      <c r="A51" s="25"/>
      <c r="B51" s="26"/>
      <c r="C51" s="28" t="n">
        <v>33</v>
      </c>
      <c r="D51" s="20"/>
      <c r="E51" s="20"/>
      <c r="F51" s="6" t="n">
        <v>2013</v>
      </c>
      <c r="G51" s="6" t="n">
        <v>7</v>
      </c>
      <c r="H51" s="6"/>
      <c r="I51" s="6"/>
      <c r="J51" s="6"/>
      <c r="K51" s="6"/>
      <c r="L51" s="6"/>
      <c r="M51" s="6"/>
      <c r="N51" s="6"/>
      <c r="O51" s="6"/>
      <c r="P51" s="4"/>
      <c r="Q51" s="21" t="e">
        <f aca="false">O51*$Q$15</f>
        <v>#DIV/0!</v>
      </c>
      <c r="R51" s="22"/>
      <c r="S51" s="4" t="n">
        <f aca="false">H51*24+I51+J51/60+K51/3600</f>
        <v>0</v>
      </c>
      <c r="T51" s="23" t="e">
        <f aca="false">Q15+(Q16-Q15)*(S51-S15)/(S16-S15)</f>
        <v>#DIV/0!</v>
      </c>
      <c r="U51" s="24" t="e">
        <f aca="false">O51*T51</f>
        <v>#DIV/0!</v>
      </c>
    </row>
    <row r="52" customFormat="false" ht="15" hidden="false" customHeight="false" outlineLevel="0" collapsed="false">
      <c r="A52" s="39"/>
      <c r="B52" s="26"/>
      <c r="C52" s="28" t="n">
        <v>34</v>
      </c>
      <c r="D52" s="20"/>
      <c r="E52" s="20"/>
      <c r="F52" s="6" t="n">
        <v>2013</v>
      </c>
      <c r="G52" s="6" t="n">
        <v>7</v>
      </c>
      <c r="H52" s="6"/>
      <c r="I52" s="6"/>
      <c r="J52" s="6"/>
      <c r="K52" s="6"/>
      <c r="L52" s="6"/>
      <c r="M52" s="6"/>
      <c r="N52" s="6"/>
      <c r="O52" s="6"/>
      <c r="P52" s="4"/>
      <c r="Q52" s="21" t="e">
        <f aca="false">O52*$Q$15</f>
        <v>#DIV/0!</v>
      </c>
      <c r="R52" s="22"/>
      <c r="S52" s="4" t="n">
        <f aca="false">H52*24+I52+J52/60+K52/3600</f>
        <v>0</v>
      </c>
      <c r="T52" s="23" t="e">
        <f aca="false">Q15+(Q16-Q15)*(S52-S15)/(S16-S15)</f>
        <v>#DIV/0!</v>
      </c>
      <c r="U52" s="24" t="e">
        <f aca="false">O52*T52</f>
        <v>#DIV/0!</v>
      </c>
    </row>
    <row r="53" customFormat="false" ht="15" hidden="false" customHeight="false" outlineLevel="0" collapsed="false">
      <c r="A53" s="25"/>
      <c r="B53" s="26"/>
      <c r="C53" s="0" t="n">
        <v>35</v>
      </c>
      <c r="D53" s="20"/>
      <c r="E53" s="20"/>
      <c r="F53" s="6" t="n">
        <v>2013</v>
      </c>
      <c r="G53" s="6" t="n">
        <v>7</v>
      </c>
      <c r="H53" s="6"/>
      <c r="I53" s="6"/>
      <c r="J53" s="29"/>
      <c r="K53" s="29"/>
      <c r="L53" s="29"/>
      <c r="M53" s="29"/>
      <c r="N53" s="29"/>
      <c r="O53" s="29"/>
      <c r="P53" s="4"/>
      <c r="Q53" s="21" t="e">
        <f aca="false">O53*$Q$15</f>
        <v>#DIV/0!</v>
      </c>
      <c r="R53" s="22"/>
      <c r="S53" s="4" t="n">
        <f aca="false">H53*24+I53+J53/60+K53/3600</f>
        <v>0</v>
      </c>
      <c r="T53" s="23" t="e">
        <f aca="false">Q15+(Q16-Q15)*(S53-S15)/(S16-S15)</f>
        <v>#DIV/0!</v>
      </c>
      <c r="U53" s="24" t="e">
        <f aca="false">O53*T53</f>
        <v>#DIV/0!</v>
      </c>
    </row>
    <row r="54" customFormat="false" ht="15" hidden="false" customHeight="false" outlineLevel="0" collapsed="false">
      <c r="A54" s="19"/>
      <c r="B54" s="26"/>
      <c r="C54" s="28" t="n">
        <v>36</v>
      </c>
      <c r="D54" s="20"/>
      <c r="E54" s="20"/>
      <c r="F54" s="6" t="n">
        <v>2013</v>
      </c>
      <c r="G54" s="6" t="n">
        <v>7</v>
      </c>
      <c r="H54" s="6"/>
      <c r="I54" s="6"/>
      <c r="J54" s="6"/>
      <c r="K54" s="6"/>
      <c r="L54" s="6"/>
      <c r="M54" s="6"/>
      <c r="N54" s="6"/>
      <c r="O54" s="6"/>
      <c r="P54" s="4"/>
      <c r="Q54" s="21" t="e">
        <f aca="false">O54*$Q$15</f>
        <v>#DIV/0!</v>
      </c>
      <c r="R54" s="22"/>
      <c r="S54" s="4" t="n">
        <f aca="false">H54*24+I54+J54/60+K54/3600</f>
        <v>0</v>
      </c>
      <c r="T54" s="23" t="e">
        <f aca="false">Q15+(Q16-Q15)*(S54-S15)/(S16-S15)</f>
        <v>#DIV/0!</v>
      </c>
      <c r="U54" s="24" t="e">
        <f aca="false">O54*T54</f>
        <v>#DIV/0!</v>
      </c>
    </row>
    <row r="55" customFormat="false" ht="15" hidden="false" customHeight="false" outlineLevel="0" collapsed="false">
      <c r="A55" s="0"/>
      <c r="B55" s="26"/>
      <c r="C55" s="28" t="n">
        <v>37</v>
      </c>
      <c r="D55" s="20"/>
      <c r="E55" s="20"/>
      <c r="F55" s="6" t="n">
        <v>2013</v>
      </c>
      <c r="G55" s="6" t="n">
        <v>7</v>
      </c>
      <c r="H55" s="6"/>
      <c r="I55" s="6"/>
      <c r="J55" s="6"/>
      <c r="K55" s="6"/>
      <c r="L55" s="6"/>
      <c r="M55" s="6"/>
      <c r="N55" s="6"/>
      <c r="O55" s="6"/>
      <c r="P55" s="4"/>
      <c r="Q55" s="21" t="e">
        <f aca="false">O55*$Q$15</f>
        <v>#DIV/0!</v>
      </c>
      <c r="R55" s="22"/>
      <c r="S55" s="4" t="n">
        <f aca="false">H55*24+I55+J55/60+K55/3600</f>
        <v>0</v>
      </c>
      <c r="T55" s="23" t="e">
        <f aca="false">Q15+(Q16-Q15)*(S55-S15)/(S16-S15)</f>
        <v>#DIV/0!</v>
      </c>
      <c r="U55" s="24" t="e">
        <f aca="false">O55*T55</f>
        <v>#DIV/0!</v>
      </c>
    </row>
    <row r="56" customFormat="false" ht="15" hidden="false" customHeight="false" outlineLevel="0" collapsed="false">
      <c r="A56" s="0"/>
      <c r="B56" s="26"/>
      <c r="C56" s="0" t="n">
        <v>38</v>
      </c>
      <c r="D56" s="20"/>
      <c r="E56" s="20"/>
      <c r="F56" s="6" t="n">
        <v>2013</v>
      </c>
      <c r="G56" s="6" t="n">
        <v>7</v>
      </c>
      <c r="H56" s="6"/>
      <c r="I56" s="6"/>
      <c r="J56" s="6"/>
      <c r="K56" s="6"/>
      <c r="L56" s="6"/>
      <c r="M56" s="6"/>
      <c r="N56" s="6"/>
      <c r="O56" s="6"/>
      <c r="P56" s="4"/>
      <c r="Q56" s="21" t="e">
        <f aca="false">O56*$Q$15</f>
        <v>#DIV/0!</v>
      </c>
      <c r="R56" s="22"/>
      <c r="S56" s="4" t="n">
        <f aca="false">H56*24+I56+J56/60+K56/3600</f>
        <v>0</v>
      </c>
      <c r="T56" s="23" t="e">
        <f aca="false">Q15+(Q16-Q15)*(S56-S15)/(S16-S15)</f>
        <v>#DIV/0!</v>
      </c>
      <c r="U56" s="24" t="e">
        <f aca="false">O56*T56</f>
        <v>#DIV/0!</v>
      </c>
    </row>
    <row r="57" customFormat="false" ht="15" hidden="false" customHeight="false" outlineLevel="0" collapsed="false">
      <c r="A57" s="0"/>
      <c r="B57" s="26"/>
      <c r="C57" s="28" t="n">
        <v>39</v>
      </c>
      <c r="D57" s="20"/>
      <c r="E57" s="20"/>
      <c r="F57" s="6" t="n">
        <v>2013</v>
      </c>
      <c r="G57" s="6" t="n">
        <v>7</v>
      </c>
      <c r="H57" s="6"/>
      <c r="I57" s="6"/>
      <c r="J57" s="6"/>
      <c r="K57" s="6"/>
      <c r="L57" s="6"/>
      <c r="M57" s="6"/>
      <c r="N57" s="6"/>
      <c r="O57" s="6"/>
      <c r="P57" s="4"/>
      <c r="Q57" s="21" t="e">
        <f aca="false">O57*$Q$15</f>
        <v>#DIV/0!</v>
      </c>
      <c r="R57" s="22"/>
      <c r="S57" s="4" t="n">
        <f aca="false">H57*24+I57+J57/60+K57/3600</f>
        <v>0</v>
      </c>
      <c r="T57" s="23" t="e">
        <f aca="false">Q15+(Q16-Q15)*(S57-S15)/(S16-S15)</f>
        <v>#DIV/0!</v>
      </c>
      <c r="U57" s="24" t="e">
        <f aca="false">O57*T57</f>
        <v>#DIV/0!</v>
      </c>
    </row>
    <row r="58" customFormat="false" ht="15" hidden="false" customHeight="false" outlineLevel="0" collapsed="false">
      <c r="A58" s="0"/>
      <c r="B58" s="26"/>
      <c r="C58" s="28" t="n">
        <v>40</v>
      </c>
      <c r="D58" s="20"/>
      <c r="E58" s="20"/>
      <c r="F58" s="6" t="n">
        <v>2013</v>
      </c>
      <c r="G58" s="6" t="n">
        <v>7</v>
      </c>
      <c r="H58" s="6"/>
      <c r="I58" s="6"/>
      <c r="J58" s="6"/>
      <c r="K58" s="6"/>
      <c r="L58" s="6"/>
      <c r="M58" s="6"/>
      <c r="N58" s="6"/>
      <c r="O58" s="6"/>
      <c r="P58" s="4"/>
      <c r="Q58" s="21" t="e">
        <f aca="false">O58*$Q$15</f>
        <v>#DIV/0!</v>
      </c>
      <c r="R58" s="22"/>
      <c r="S58" s="4" t="n">
        <f aca="false">H58*24+I58+J58/60+K58/3600</f>
        <v>0</v>
      </c>
      <c r="T58" s="23" t="e">
        <f aca="false">Q15+(Q16-Q15)*(S58-S15)/(S16-S15)</f>
        <v>#DIV/0!</v>
      </c>
      <c r="U58" s="24" t="e">
        <f aca="false">O58*T58</f>
        <v>#DIV/0!</v>
      </c>
    </row>
    <row r="59" customFormat="false" ht="15" hidden="false" customHeight="false" outlineLevel="0" collapsed="false">
      <c r="A59" s="0"/>
      <c r="B59" s="26"/>
      <c r="C59" s="0" t="n">
        <v>41</v>
      </c>
      <c r="D59" s="20"/>
      <c r="E59" s="20"/>
      <c r="F59" s="6" t="n">
        <v>2013</v>
      </c>
      <c r="G59" s="6" t="n">
        <v>7</v>
      </c>
      <c r="H59" s="6"/>
      <c r="I59" s="6"/>
      <c r="J59" s="6"/>
      <c r="K59" s="6"/>
      <c r="L59" s="6"/>
      <c r="M59" s="6"/>
      <c r="N59" s="6"/>
      <c r="O59" s="6"/>
      <c r="P59" s="4"/>
      <c r="Q59" s="21" t="e">
        <f aca="false">O59*$Q$15</f>
        <v>#DIV/0!</v>
      </c>
      <c r="R59" s="22"/>
      <c r="S59" s="4" t="n">
        <f aca="false">H59*24+I59+J59/60+K59/3600</f>
        <v>0</v>
      </c>
      <c r="T59" s="23" t="e">
        <f aca="false">Q15+(Q16-Q15)*(S59-S15)/(S16-S15)</f>
        <v>#DIV/0!</v>
      </c>
      <c r="U59" s="24" t="e">
        <f aca="false">O59*T59</f>
        <v>#DIV/0!</v>
      </c>
    </row>
    <row r="60" customFormat="false" ht="15" hidden="false" customHeight="false" outlineLevel="0" collapsed="false">
      <c r="A60" s="0"/>
      <c r="B60" s="40" t="s">
        <v>48</v>
      </c>
      <c r="C60" s="28" t="n">
        <v>42</v>
      </c>
      <c r="D60" s="20"/>
      <c r="E60" s="20"/>
      <c r="F60" s="6" t="n">
        <v>2013</v>
      </c>
      <c r="G60" s="6" t="n">
        <v>7</v>
      </c>
      <c r="H60" s="6"/>
      <c r="I60" s="6"/>
      <c r="J60" s="6"/>
      <c r="K60" s="6"/>
      <c r="L60" s="6"/>
      <c r="M60" s="6"/>
      <c r="N60" s="6"/>
      <c r="O60" s="6"/>
      <c r="P60" s="4"/>
      <c r="Q60" s="21" t="e">
        <f aca="false">O60*$Q$15</f>
        <v>#DIV/0!</v>
      </c>
      <c r="R60" s="22"/>
      <c r="S60" s="4" t="n">
        <f aca="false">H60*24+I60+J60/60+K60/3600</f>
        <v>0</v>
      </c>
      <c r="T60" s="23" t="e">
        <f aca="false">Q15+(Q16-Q15)*(S60-S15)/(S16-S15)</f>
        <v>#DIV/0!</v>
      </c>
      <c r="U60" s="24" t="e">
        <f aca="false">O60*T60</f>
        <v>#DIV/0!</v>
      </c>
    </row>
    <row r="61" customFormat="false" ht="15" hidden="false" customHeight="false" outlineLevel="0" collapsed="false">
      <c r="A61" s="0"/>
      <c r="B61" s="26"/>
      <c r="C61" s="28" t="n">
        <v>43</v>
      </c>
      <c r="D61" s="20"/>
      <c r="E61" s="20"/>
      <c r="F61" s="6" t="n">
        <v>2013</v>
      </c>
      <c r="G61" s="6" t="n">
        <v>7</v>
      </c>
      <c r="H61" s="6"/>
      <c r="I61" s="6"/>
      <c r="J61" s="6"/>
      <c r="K61" s="6"/>
      <c r="L61" s="6"/>
      <c r="M61" s="6"/>
      <c r="N61" s="6"/>
      <c r="O61" s="6"/>
      <c r="P61" s="4"/>
      <c r="Q61" s="21" t="e">
        <f aca="false">O61*$Q$15</f>
        <v>#DIV/0!</v>
      </c>
      <c r="R61" s="22"/>
      <c r="S61" s="4" t="n">
        <f aca="false">H61*24+I61+J61/60+K61/3600</f>
        <v>0</v>
      </c>
      <c r="T61" s="23" t="e">
        <f aca="false">Q15+(Q16-Q15)*(S61-S15)/(S16-S15)</f>
        <v>#DIV/0!</v>
      </c>
      <c r="U61" s="24" t="e">
        <f aca="false">O61*T61</f>
        <v>#DIV/0!</v>
      </c>
    </row>
    <row r="62" customFormat="false" ht="15" hidden="false" customHeight="false" outlineLevel="0" collapsed="false">
      <c r="A62" s="0"/>
      <c r="B62" s="26"/>
      <c r="C62" s="0" t="n">
        <v>44</v>
      </c>
      <c r="D62" s="20"/>
      <c r="E62" s="20"/>
      <c r="F62" s="6" t="n">
        <v>2013</v>
      </c>
      <c r="G62" s="6" t="n">
        <v>7</v>
      </c>
      <c r="H62" s="6"/>
      <c r="I62" s="6"/>
      <c r="J62" s="6"/>
      <c r="K62" s="6"/>
      <c r="L62" s="6"/>
      <c r="M62" s="6"/>
      <c r="N62" s="6"/>
      <c r="O62" s="6"/>
      <c r="P62" s="4"/>
      <c r="Q62" s="21" t="e">
        <f aca="false">O62*$Q$15</f>
        <v>#DIV/0!</v>
      </c>
      <c r="R62" s="22"/>
      <c r="S62" s="4" t="n">
        <f aca="false">H62*24+I62+J62/60+K62/3600</f>
        <v>0</v>
      </c>
      <c r="T62" s="23" t="e">
        <f aca="false">Q15+(Q16-Q15)*(S62-S15)/(S16-S15)</f>
        <v>#DIV/0!</v>
      </c>
      <c r="U62" s="24" t="e">
        <f aca="false">O62*T62</f>
        <v>#DIV/0!</v>
      </c>
    </row>
    <row r="63" customFormat="false" ht="15" hidden="false" customHeight="false" outlineLevel="0" collapsed="false">
      <c r="A63" s="4"/>
      <c r="B63" s="26"/>
      <c r="C63" s="28" t="n">
        <v>45</v>
      </c>
      <c r="D63" s="20"/>
      <c r="E63" s="20"/>
      <c r="F63" s="6" t="n">
        <v>2013</v>
      </c>
      <c r="G63" s="6" t="n">
        <v>7</v>
      </c>
      <c r="H63" s="6"/>
      <c r="I63" s="6"/>
      <c r="J63" s="6"/>
      <c r="K63" s="6"/>
      <c r="L63" s="6"/>
      <c r="M63" s="6"/>
      <c r="N63" s="6"/>
      <c r="O63" s="6"/>
      <c r="P63" s="4"/>
      <c r="Q63" s="21" t="e">
        <f aca="false">O63*$Q$15</f>
        <v>#DIV/0!</v>
      </c>
      <c r="R63" s="22"/>
      <c r="S63" s="4" t="n">
        <f aca="false">H63*24+I63+J63/60+K63/3600</f>
        <v>0</v>
      </c>
      <c r="T63" s="23" t="e">
        <f aca="false">Q15+(Q16-Q15)*(S63-S15)/(S16-S15)</f>
        <v>#DIV/0!</v>
      </c>
      <c r="U63" s="24" t="e">
        <f aca="false">O63*T63</f>
        <v>#DIV/0!</v>
      </c>
    </row>
    <row r="64" customFormat="false" ht="15" hidden="false" customHeight="false" outlineLevel="0" collapsed="false">
      <c r="A64" s="0"/>
      <c r="B64" s="26"/>
      <c r="C64" s="28" t="n">
        <v>46</v>
      </c>
      <c r="D64" s="20"/>
      <c r="E64" s="20"/>
      <c r="F64" s="6" t="n">
        <v>2013</v>
      </c>
      <c r="G64" s="6" t="n">
        <v>7</v>
      </c>
      <c r="H64" s="6"/>
      <c r="I64" s="6"/>
      <c r="J64" s="6"/>
      <c r="K64" s="6"/>
      <c r="L64" s="6"/>
      <c r="M64" s="6"/>
      <c r="N64" s="6"/>
      <c r="O64" s="6"/>
      <c r="P64" s="4"/>
      <c r="Q64" s="21" t="e">
        <f aca="false">O64*$Q$15</f>
        <v>#DIV/0!</v>
      </c>
      <c r="R64" s="22"/>
      <c r="S64" s="4" t="n">
        <f aca="false">H64*24+I64+J64/60+K64/3600</f>
        <v>0</v>
      </c>
      <c r="T64" s="23" t="e">
        <f aca="false">Q15+(Q16-Q15)*(S64-S15)/(S16-S15)</f>
        <v>#DIV/0!</v>
      </c>
      <c r="U64" s="24" t="e">
        <f aca="false">O64*T64</f>
        <v>#DIV/0!</v>
      </c>
    </row>
    <row r="65" customFormat="false" ht="15" hidden="false" customHeight="false" outlineLevel="0" collapsed="false">
      <c r="A65" s="0"/>
      <c r="B65" s="4"/>
      <c r="C65" s="0" t="n">
        <v>47</v>
      </c>
      <c r="D65" s="20"/>
      <c r="E65" s="20"/>
      <c r="F65" s="6" t="n">
        <v>2013</v>
      </c>
      <c r="G65" s="6" t="n">
        <v>7</v>
      </c>
      <c r="H65" s="6"/>
      <c r="I65" s="6"/>
      <c r="J65" s="6"/>
      <c r="K65" s="6"/>
      <c r="L65" s="6"/>
      <c r="M65" s="6"/>
      <c r="N65" s="6"/>
      <c r="O65" s="6"/>
      <c r="P65" s="4"/>
      <c r="Q65" s="21" t="e">
        <f aca="false">O65*$Q$15</f>
        <v>#DIV/0!</v>
      </c>
      <c r="R65" s="22"/>
      <c r="S65" s="4" t="n">
        <f aca="false">H65*24+I65+J65/60+K65/3600</f>
        <v>0</v>
      </c>
      <c r="T65" s="23" t="e">
        <f aca="false">Q15+(Q16-Q15)*(S65-S15)/(S16-S15)</f>
        <v>#DIV/0!</v>
      </c>
      <c r="U65" s="24" t="e">
        <f aca="false">O65*T65</f>
        <v>#DIV/0!</v>
      </c>
    </row>
    <row r="66" customFormat="false" ht="15" hidden="false" customHeight="false" outlineLevel="0" collapsed="false">
      <c r="A66" s="4"/>
      <c r="B66" s="4"/>
      <c r="C66" s="28" t="n">
        <v>48</v>
      </c>
      <c r="D66" s="20"/>
      <c r="E66" s="20"/>
      <c r="F66" s="6" t="n">
        <v>2013</v>
      </c>
      <c r="G66" s="6" t="n">
        <v>7</v>
      </c>
      <c r="H66" s="6"/>
      <c r="I66" s="6"/>
      <c r="J66" s="6"/>
      <c r="K66" s="6"/>
      <c r="L66" s="6"/>
      <c r="M66" s="6"/>
      <c r="N66" s="6"/>
      <c r="O66" s="6"/>
      <c r="P66" s="4"/>
      <c r="Q66" s="21" t="e">
        <f aca="false">O66*$Q$15</f>
        <v>#DIV/0!</v>
      </c>
      <c r="R66" s="22"/>
      <c r="S66" s="4" t="n">
        <f aca="false">H66*24+I66+J66/60+K66/3600</f>
        <v>0</v>
      </c>
      <c r="T66" s="23" t="e">
        <f aca="false">Q15+(Q16-Q15)*(S66-S15)/(S16-S15)</f>
        <v>#DIV/0!</v>
      </c>
      <c r="U66" s="24" t="e">
        <f aca="false">O66*T66</f>
        <v>#DIV/0!</v>
      </c>
    </row>
    <row r="67" customFormat="false" ht="15" hidden="false" customHeight="false" outlineLevel="0" collapsed="false">
      <c r="A67" s="0"/>
      <c r="B67" s="27"/>
      <c r="C67" s="28" t="n">
        <v>49</v>
      </c>
      <c r="D67" s="20"/>
      <c r="E67" s="20"/>
      <c r="F67" s="6" t="n">
        <v>2013</v>
      </c>
      <c r="G67" s="6" t="n">
        <v>7</v>
      </c>
      <c r="H67" s="6"/>
      <c r="I67" s="6"/>
      <c r="J67" s="6"/>
      <c r="K67" s="6"/>
      <c r="L67" s="6"/>
      <c r="M67" s="6"/>
      <c r="N67" s="6"/>
      <c r="O67" s="6"/>
      <c r="P67" s="4"/>
      <c r="Q67" s="21" t="e">
        <f aca="false">O67*$Q$15</f>
        <v>#DIV/0!</v>
      </c>
      <c r="R67" s="22"/>
      <c r="S67" s="4" t="n">
        <f aca="false">H67*24+I67+J67/60+K67/3600</f>
        <v>0</v>
      </c>
      <c r="T67" s="23" t="e">
        <f aca="false">Q15+(Q16-Q15)*(S67-S15)/(S16-S15)</f>
        <v>#DIV/0!</v>
      </c>
      <c r="U67" s="24" t="e">
        <f aca="false">O67*T67</f>
        <v>#DIV/0!</v>
      </c>
    </row>
    <row r="68" customFormat="false" ht="15" hidden="false" customHeight="false" outlineLevel="0" collapsed="false">
      <c r="A68" s="0"/>
      <c r="B68" s="26"/>
      <c r="C68" s="0" t="n">
        <v>50</v>
      </c>
      <c r="D68" s="20"/>
      <c r="E68" s="20"/>
      <c r="F68" s="6" t="n">
        <v>2013</v>
      </c>
      <c r="G68" s="6" t="n">
        <v>7</v>
      </c>
      <c r="H68" s="6"/>
      <c r="I68" s="6"/>
      <c r="J68" s="6"/>
      <c r="K68" s="6"/>
      <c r="L68" s="6"/>
      <c r="M68" s="6"/>
      <c r="N68" s="6"/>
      <c r="O68" s="6"/>
      <c r="P68" s="4"/>
      <c r="Q68" s="21" t="e">
        <f aca="false">O68*$Q$15</f>
        <v>#DIV/0!</v>
      </c>
      <c r="R68" s="22"/>
      <c r="S68" s="4" t="n">
        <f aca="false">H68*24+I68+J68/60+K68/3600</f>
        <v>0</v>
      </c>
      <c r="T68" s="23" t="e">
        <f aca="false">Q15+(Q16-Q15)*(S68-S15)/(S16-S15)</f>
        <v>#DIV/0!</v>
      </c>
      <c r="U68" s="24" t="e">
        <f aca="false">O68*T68</f>
        <v>#DIV/0!</v>
      </c>
    </row>
    <row r="69" customFormat="false" ht="15" hidden="false" customHeight="false" outlineLevel="0" collapsed="false">
      <c r="A69" s="0"/>
      <c r="B69" s="26"/>
      <c r="C69" s="28" t="n">
        <v>51</v>
      </c>
      <c r="D69" s="20"/>
      <c r="E69" s="20"/>
      <c r="F69" s="6" t="n">
        <v>2013</v>
      </c>
      <c r="G69" s="6" t="n">
        <v>7</v>
      </c>
      <c r="H69" s="6"/>
      <c r="I69" s="6"/>
      <c r="J69" s="6"/>
      <c r="K69" s="6"/>
      <c r="L69" s="6"/>
      <c r="M69" s="6"/>
      <c r="N69" s="6"/>
      <c r="O69" s="6"/>
      <c r="P69" s="4"/>
      <c r="Q69" s="21" t="e">
        <f aca="false">O69*$Q$15</f>
        <v>#DIV/0!</v>
      </c>
      <c r="R69" s="22"/>
      <c r="S69" s="4" t="n">
        <f aca="false">H69*24+I69+J69/60+K69/3600</f>
        <v>0</v>
      </c>
      <c r="T69" s="23" t="e">
        <f aca="false">Q15+(Q16-Q15)*(S69-S15)/(S16-S15)</f>
        <v>#DIV/0!</v>
      </c>
      <c r="U69" s="24" t="e">
        <f aca="false">O69*T69</f>
        <v>#DIV/0!</v>
      </c>
    </row>
    <row r="70" customFormat="false" ht="15" hidden="false" customHeight="false" outlineLevel="0" collapsed="false">
      <c r="A70" s="0"/>
      <c r="B70" s="27"/>
      <c r="C70" s="28" t="n">
        <v>52</v>
      </c>
      <c r="D70" s="20"/>
      <c r="E70" s="20"/>
      <c r="F70" s="6" t="n">
        <v>2013</v>
      </c>
      <c r="G70" s="6" t="n">
        <v>7</v>
      </c>
      <c r="H70" s="6"/>
      <c r="I70" s="6"/>
      <c r="J70" s="6"/>
      <c r="K70" s="6"/>
      <c r="L70" s="6"/>
      <c r="M70" s="6"/>
      <c r="N70" s="6"/>
      <c r="O70" s="6"/>
      <c r="P70" s="4"/>
      <c r="Q70" s="21" t="e">
        <f aca="false">O70*$Q$15</f>
        <v>#DIV/0!</v>
      </c>
      <c r="R70" s="22"/>
      <c r="S70" s="4" t="n">
        <f aca="false">H70*24+I70+J70/60+K70/3600</f>
        <v>0</v>
      </c>
      <c r="T70" s="23" t="e">
        <f aca="false">Q15+(Q16-Q15)*(S70-S15)/(S16-S15)</f>
        <v>#DIV/0!</v>
      </c>
      <c r="U70" s="24" t="e">
        <f aca="false">O70*T70</f>
        <v>#DIV/0!</v>
      </c>
    </row>
    <row r="71" customFormat="false" ht="15" hidden="false" customHeight="false" outlineLevel="0" collapsed="false">
      <c r="A71" s="0"/>
      <c r="B71" s="26"/>
      <c r="C71" s="0" t="n">
        <v>53</v>
      </c>
      <c r="D71" s="20"/>
      <c r="E71" s="20"/>
      <c r="F71" s="6" t="n">
        <v>2013</v>
      </c>
      <c r="G71" s="6" t="n">
        <v>7</v>
      </c>
      <c r="H71" s="6"/>
      <c r="I71" s="6"/>
      <c r="J71" s="6"/>
      <c r="K71" s="6"/>
      <c r="L71" s="6"/>
      <c r="M71" s="6"/>
      <c r="N71" s="6"/>
      <c r="O71" s="6"/>
      <c r="P71" s="4"/>
      <c r="Q71" s="21" t="e">
        <f aca="false">O71*$Q$15</f>
        <v>#DIV/0!</v>
      </c>
      <c r="R71" s="22"/>
      <c r="S71" s="4" t="n">
        <f aca="false">H71*24+I71+J71/60+K71/3600</f>
        <v>0</v>
      </c>
      <c r="T71" s="23" t="e">
        <f aca="false">Q15+(Q16-Q15)*(S71-S15)/(S16-S15)</f>
        <v>#DIV/0!</v>
      </c>
      <c r="U71" s="24" t="e">
        <f aca="false">O71*T71</f>
        <v>#DIV/0!</v>
      </c>
    </row>
    <row r="72" customFormat="false" ht="15" hidden="false" customHeight="false" outlineLevel="0" collapsed="false">
      <c r="A72" s="0"/>
      <c r="B72" s="26"/>
      <c r="C72" s="28" t="n">
        <v>54</v>
      </c>
      <c r="D72" s="20"/>
      <c r="E72" s="20"/>
      <c r="F72" s="6" t="n">
        <v>2013</v>
      </c>
      <c r="G72" s="6" t="n">
        <v>7</v>
      </c>
      <c r="H72" s="6"/>
      <c r="I72" s="6"/>
      <c r="J72" s="6"/>
      <c r="K72" s="6"/>
      <c r="L72" s="6"/>
      <c r="M72" s="6"/>
      <c r="N72" s="6"/>
      <c r="O72" s="6"/>
      <c r="P72" s="4"/>
      <c r="Q72" s="21" t="e">
        <f aca="false">O72*$Q$15</f>
        <v>#DIV/0!</v>
      </c>
      <c r="R72" s="22"/>
      <c r="S72" s="4" t="n">
        <f aca="false">H72*24+I72+J72/60+K72/3600</f>
        <v>0</v>
      </c>
      <c r="T72" s="23" t="e">
        <f aca="false">Q15+(Q16-Q15)*(S72-S15)/(S16-S15)</f>
        <v>#DIV/0!</v>
      </c>
      <c r="U72" s="24" t="e">
        <f aca="false">O72*T72</f>
        <v>#DIV/0!</v>
      </c>
    </row>
    <row r="73" customFormat="false" ht="15.75" hidden="false" customHeight="false" outlineLevel="0" collapsed="false">
      <c r="A73" s="2"/>
      <c r="B73" s="41"/>
      <c r="C73" s="28" t="n">
        <v>55</v>
      </c>
      <c r="D73" s="42"/>
      <c r="E73" s="42"/>
      <c r="F73" s="6" t="n">
        <v>2013</v>
      </c>
      <c r="G73" s="6" t="n">
        <v>7</v>
      </c>
      <c r="H73" s="6"/>
      <c r="I73" s="6"/>
      <c r="J73" s="43"/>
      <c r="K73" s="43"/>
      <c r="L73" s="43"/>
      <c r="M73" s="43"/>
      <c r="N73" s="43"/>
      <c r="O73" s="43"/>
      <c r="P73" s="2"/>
      <c r="Q73" s="44" t="e">
        <f aca="false">O73*$Q$15</f>
        <v>#DIV/0!</v>
      </c>
      <c r="R73" s="45"/>
      <c r="S73" s="2" t="n">
        <f aca="false">H73*24+I73+J73/60+K73/3600</f>
        <v>0</v>
      </c>
      <c r="T73" s="46" t="e">
        <f aca="false">Q15+(Q16-Q15)*(S73-S15)/(S16-S15)</f>
        <v>#DIV/0!</v>
      </c>
      <c r="U73" s="47" t="e">
        <f aca="false">O73*T73</f>
        <v>#DIV/0!</v>
      </c>
    </row>
    <row r="74" customFormat="false" ht="15" hidden="false" customHeight="false" outlineLevel="0" collapsed="false">
      <c r="A74" s="0"/>
      <c r="B74" s="26"/>
      <c r="C74" s="0" t="n">
        <v>56</v>
      </c>
      <c r="D74" s="20"/>
      <c r="E74" s="20"/>
      <c r="F74" s="6" t="n">
        <v>2013</v>
      </c>
      <c r="G74" s="6" t="n">
        <v>7</v>
      </c>
      <c r="H74" s="6"/>
      <c r="I74" s="6"/>
      <c r="J74" s="29"/>
      <c r="K74" s="29"/>
      <c r="L74" s="29"/>
      <c r="M74" s="29"/>
      <c r="N74" s="29"/>
      <c r="O74" s="29"/>
      <c r="P74" s="4"/>
      <c r="Q74" s="21" t="e">
        <f aca="false">O74*$Q$15</f>
        <v>#DIV/0!</v>
      </c>
      <c r="R74" s="22"/>
      <c r="S74" s="4" t="n">
        <f aca="false">H74*24+I74+J74/60+K74/3600</f>
        <v>0</v>
      </c>
      <c r="T74" s="23" t="e">
        <f aca="false">Q15+(Q16-Q15)*(S74-S15)/(S16-S15)</f>
        <v>#DIV/0!</v>
      </c>
      <c r="U74" s="24" t="e">
        <f aca="false">O74*T74</f>
        <v>#DIV/0!</v>
      </c>
    </row>
    <row r="75" customFormat="false" ht="15" hidden="false" customHeight="false" outlineLevel="0" collapsed="false">
      <c r="A75" s="4"/>
      <c r="B75" s="26"/>
      <c r="C75" s="28" t="n">
        <v>57</v>
      </c>
      <c r="D75" s="20"/>
      <c r="E75" s="20"/>
      <c r="F75" s="6" t="n">
        <v>2013</v>
      </c>
      <c r="G75" s="6" t="n">
        <v>7</v>
      </c>
      <c r="H75" s="6"/>
      <c r="I75" s="6"/>
      <c r="J75" s="29"/>
      <c r="K75" s="29"/>
      <c r="L75" s="29"/>
      <c r="M75" s="29"/>
      <c r="N75" s="29"/>
      <c r="O75" s="29"/>
      <c r="P75" s="4"/>
      <c r="Q75" s="21" t="e">
        <f aca="false">O75*$Q$15</f>
        <v>#DIV/0!</v>
      </c>
      <c r="R75" s="22"/>
      <c r="S75" s="4" t="n">
        <f aca="false">H75*24+I75+J75/60+K75/3600</f>
        <v>0</v>
      </c>
      <c r="T75" s="23" t="e">
        <f aca="false">Q15+(Q16-Q15)*(S75-S15)/(S16-S15)</f>
        <v>#DIV/0!</v>
      </c>
      <c r="U75" s="24" t="e">
        <f aca="false">O75*T75</f>
        <v>#DIV/0!</v>
      </c>
    </row>
    <row r="76" customFormat="false" ht="15" hidden="false" customHeight="false" outlineLevel="0" collapsed="false">
      <c r="A76" s="0"/>
      <c r="B76" s="26"/>
      <c r="C76" s="28" t="n">
        <v>58</v>
      </c>
      <c r="D76" s="20"/>
      <c r="E76" s="20"/>
      <c r="F76" s="6" t="n">
        <v>2013</v>
      </c>
      <c r="G76" s="6" t="n">
        <v>7</v>
      </c>
      <c r="H76" s="6"/>
      <c r="I76" s="6"/>
      <c r="J76" s="29"/>
      <c r="K76" s="29"/>
      <c r="L76" s="29"/>
      <c r="M76" s="29"/>
      <c r="N76" s="29"/>
      <c r="O76" s="29"/>
      <c r="P76" s="4"/>
      <c r="Q76" s="21" t="e">
        <f aca="false">O76*$Q$15</f>
        <v>#DIV/0!</v>
      </c>
      <c r="R76" s="22"/>
      <c r="S76" s="4" t="n">
        <f aca="false">H76*24+I76+J76/60+K76/3600</f>
        <v>0</v>
      </c>
      <c r="T76" s="23" t="e">
        <f aca="false">Q15+(Q16-Q15)*(S76-S15)/(S16-S15)</f>
        <v>#DIV/0!</v>
      </c>
      <c r="U76" s="24" t="e">
        <f aca="false">O76*T76</f>
        <v>#DIV/0!</v>
      </c>
    </row>
    <row r="77" customFormat="false" ht="15" hidden="false" customHeight="false" outlineLevel="0" collapsed="false">
      <c r="A77" s="0"/>
      <c r="B77" s="4"/>
      <c r="C77" s="0" t="n">
        <v>59</v>
      </c>
      <c r="D77" s="20"/>
      <c r="E77" s="20"/>
      <c r="F77" s="6" t="n">
        <v>2013</v>
      </c>
      <c r="G77" s="6" t="n">
        <v>7</v>
      </c>
      <c r="H77" s="6"/>
      <c r="I77" s="6"/>
      <c r="J77" s="29"/>
      <c r="K77" s="29"/>
      <c r="L77" s="29"/>
      <c r="M77" s="29"/>
      <c r="N77" s="29"/>
      <c r="O77" s="29"/>
      <c r="P77" s="4"/>
      <c r="Q77" s="21" t="e">
        <f aca="false">O77*$Q$15</f>
        <v>#DIV/0!</v>
      </c>
      <c r="R77" s="22"/>
      <c r="S77" s="4" t="n">
        <f aca="false">H77*24+I77+J77/60+K77/3600</f>
        <v>0</v>
      </c>
      <c r="T77" s="23" t="e">
        <f aca="false">Q15+(Q16-Q15)*(S77-S15)/(S16-S15)</f>
        <v>#DIV/0!</v>
      </c>
      <c r="U77" s="24" t="e">
        <f aca="false">O77*T77</f>
        <v>#DIV/0!</v>
      </c>
    </row>
    <row r="78" customFormat="false" ht="15" hidden="false" customHeight="false" outlineLevel="0" collapsed="false">
      <c r="A78" s="0"/>
      <c r="B78" s="4"/>
      <c r="C78" s="28" t="n">
        <v>60</v>
      </c>
      <c r="D78" s="20"/>
      <c r="E78" s="20"/>
      <c r="F78" s="6" t="n">
        <v>2013</v>
      </c>
      <c r="G78" s="6" t="n">
        <v>7</v>
      </c>
      <c r="H78" s="6"/>
      <c r="I78" s="6"/>
      <c r="J78" s="29"/>
      <c r="K78" s="29"/>
      <c r="L78" s="29"/>
      <c r="M78" s="29"/>
      <c r="N78" s="29"/>
      <c r="O78" s="29"/>
      <c r="P78" s="4"/>
      <c r="Q78" s="21" t="e">
        <f aca="false">O78*$Q$15</f>
        <v>#DIV/0!</v>
      </c>
      <c r="R78" s="22"/>
      <c r="S78" s="4" t="n">
        <f aca="false">H78*24+I78+J78/60+K78/3600</f>
        <v>0</v>
      </c>
      <c r="T78" s="23" t="e">
        <f aca="false">Q15+(Q16-Q15)*(S78-S15)/(S16-S15)</f>
        <v>#DIV/0!</v>
      </c>
      <c r="U78" s="24" t="e">
        <f aca="false">O78*T78</f>
        <v>#DIV/0!</v>
      </c>
    </row>
    <row r="79" customFormat="false" ht="15" hidden="false" customHeight="false" outlineLevel="0" collapsed="false">
      <c r="A79" s="0"/>
      <c r="B79" s="27"/>
      <c r="C79" s="28" t="n">
        <v>61</v>
      </c>
      <c r="D79" s="20"/>
      <c r="E79" s="20"/>
      <c r="F79" s="6" t="n">
        <v>2013</v>
      </c>
      <c r="G79" s="6" t="n">
        <v>7</v>
      </c>
      <c r="H79" s="6"/>
      <c r="I79" s="6"/>
      <c r="J79" s="29"/>
      <c r="K79" s="29"/>
      <c r="L79" s="29"/>
      <c r="M79" s="29"/>
      <c r="N79" s="29"/>
      <c r="O79" s="29"/>
      <c r="P79" s="4"/>
      <c r="Q79" s="21" t="e">
        <f aca="false">O79*$Q$15</f>
        <v>#DIV/0!</v>
      </c>
      <c r="R79" s="22"/>
      <c r="S79" s="4" t="n">
        <f aca="false">H79*24+I79+J79/60+K79/3600</f>
        <v>0</v>
      </c>
      <c r="T79" s="23" t="e">
        <f aca="false">Q15+(Q16-Q15)*(S79-S15)/(S16-S15)</f>
        <v>#DIV/0!</v>
      </c>
      <c r="U79" s="24" t="e">
        <f aca="false">O79*T79</f>
        <v>#DIV/0!</v>
      </c>
    </row>
    <row r="80" customFormat="false" ht="15" hidden="false" customHeight="false" outlineLevel="0" collapsed="false">
      <c r="A80" s="0"/>
      <c r="B80" s="26"/>
      <c r="C80" s="0" t="n">
        <v>62</v>
      </c>
      <c r="D80" s="20"/>
      <c r="E80" s="20"/>
      <c r="F80" s="6" t="n">
        <v>2013</v>
      </c>
      <c r="G80" s="6" t="n">
        <v>7</v>
      </c>
      <c r="H80" s="6"/>
      <c r="I80" s="6"/>
      <c r="J80" s="29"/>
      <c r="K80" s="29"/>
      <c r="L80" s="29"/>
      <c r="M80" s="29"/>
      <c r="N80" s="29"/>
      <c r="O80" s="29"/>
      <c r="P80" s="4"/>
      <c r="Q80" s="21" t="e">
        <f aca="false">O80*$Q$15</f>
        <v>#DIV/0!</v>
      </c>
      <c r="R80" s="22"/>
      <c r="S80" s="4" t="n">
        <f aca="false">H80*24+I80+J80/60+K80/3600</f>
        <v>0</v>
      </c>
      <c r="T80" s="23" t="e">
        <f aca="false">Q15+(Q16-Q15)*(S80-S15)/(S16-S15)</f>
        <v>#DIV/0!</v>
      </c>
      <c r="U80" s="24" t="e">
        <f aca="false">O80*T80</f>
        <v>#DIV/0!</v>
      </c>
    </row>
    <row r="81" customFormat="false" ht="15.75" hidden="false" customHeight="false" outlineLevel="0" collapsed="false">
      <c r="A81" s="0"/>
      <c r="B81" s="26"/>
      <c r="C81" s="28" t="n">
        <v>63</v>
      </c>
      <c r="D81" s="20"/>
      <c r="E81" s="20"/>
      <c r="F81" s="6" t="n">
        <v>2013</v>
      </c>
      <c r="G81" s="6" t="n">
        <v>7</v>
      </c>
      <c r="H81" s="6"/>
      <c r="I81" s="6"/>
      <c r="J81" s="29"/>
      <c r="K81" s="29"/>
      <c r="L81" s="29"/>
      <c r="M81" s="29"/>
      <c r="N81" s="29"/>
      <c r="O81" s="29"/>
      <c r="P81" s="4"/>
      <c r="Q81" s="21" t="e">
        <f aca="false">O81*$Q$15</f>
        <v>#DIV/0!</v>
      </c>
      <c r="R81" s="22"/>
      <c r="S81" s="4" t="n">
        <f aca="false">H81*24+I81+J81/60+K81/3600</f>
        <v>0</v>
      </c>
      <c r="T81" s="23" t="e">
        <f aca="false">Q15+(Q16-Q15)*(S81-S15)/(S16-S15)</f>
        <v>#DIV/0!</v>
      </c>
      <c r="U81" s="47" t="e">
        <f aca="false">O81*T81</f>
        <v>#DIV/0!</v>
      </c>
    </row>
    <row r="82" customFormat="false" ht="15" hidden="false" customHeight="false" outlineLevel="0" collapsed="false">
      <c r="A82" s="0"/>
      <c r="B82" s="27"/>
      <c r="C82" s="28" t="n">
        <v>64</v>
      </c>
      <c r="D82" s="20"/>
      <c r="E82" s="20"/>
      <c r="F82" s="6" t="n">
        <v>2013</v>
      </c>
      <c r="G82" s="6" t="n">
        <v>7</v>
      </c>
      <c r="H82" s="6"/>
      <c r="I82" s="6"/>
      <c r="J82" s="29"/>
      <c r="K82" s="29"/>
      <c r="L82" s="29"/>
      <c r="M82" s="29"/>
      <c r="N82" s="29"/>
      <c r="O82" s="29"/>
      <c r="P82" s="4"/>
      <c r="Q82" s="21" t="e">
        <f aca="false">O82*$Q$15</f>
        <v>#DIV/0!</v>
      </c>
      <c r="R82" s="22"/>
      <c r="S82" s="4" t="n">
        <f aca="false">H82*24+I82+J82/60+K82/3600</f>
        <v>0</v>
      </c>
      <c r="T82" s="23" t="e">
        <f aca="false">Q15+(Q16-Q15)*(S82-S15)/(S16-S15)</f>
        <v>#DIV/0!</v>
      </c>
      <c r="U82" s="24" t="e">
        <f aca="false">O82*T82</f>
        <v>#DIV/0!</v>
      </c>
    </row>
    <row r="83" customFormat="false" ht="15" hidden="false" customHeight="false" outlineLevel="0" collapsed="false">
      <c r="A83" s="0"/>
      <c r="B83" s="26"/>
      <c r="C83" s="0" t="n">
        <v>65</v>
      </c>
      <c r="D83" s="20"/>
      <c r="E83" s="20"/>
      <c r="F83" s="6" t="n">
        <v>2013</v>
      </c>
      <c r="G83" s="6" t="n">
        <v>7</v>
      </c>
      <c r="H83" s="6"/>
      <c r="I83" s="6"/>
      <c r="J83" s="29"/>
      <c r="K83" s="29"/>
      <c r="L83" s="29"/>
      <c r="M83" s="29"/>
      <c r="N83" s="29"/>
      <c r="O83" s="29"/>
      <c r="P83" s="4"/>
      <c r="Q83" s="21" t="e">
        <f aca="false">O83*$Q$15</f>
        <v>#DIV/0!</v>
      </c>
      <c r="R83" s="22"/>
      <c r="S83" s="4" t="n">
        <f aca="false">H83*24+I83+J83/60+K83/3600</f>
        <v>0</v>
      </c>
      <c r="T83" s="23" t="e">
        <f aca="false">Q15+(Q16-Q15)*(S83-S15)/(S16-S15)</f>
        <v>#DIV/0!</v>
      </c>
      <c r="U83" s="24" t="e">
        <f aca="false">O83*T83</f>
        <v>#DIV/0!</v>
      </c>
    </row>
    <row r="84" customFormat="false" ht="15" hidden="false" customHeight="false" outlineLevel="0" collapsed="false">
      <c r="A84" s="0"/>
      <c r="B84" s="26"/>
      <c r="C84" s="28" t="n">
        <v>66</v>
      </c>
      <c r="D84" s="20"/>
      <c r="E84" s="20"/>
      <c r="F84" s="6" t="n">
        <v>2013</v>
      </c>
      <c r="G84" s="6" t="n">
        <v>7</v>
      </c>
      <c r="H84" s="6"/>
      <c r="I84" s="6"/>
      <c r="J84" s="29"/>
      <c r="K84" s="29"/>
      <c r="L84" s="29"/>
      <c r="M84" s="29"/>
      <c r="N84" s="29"/>
      <c r="O84" s="29"/>
      <c r="P84" s="4"/>
      <c r="Q84" s="21" t="e">
        <f aca="false">O84*$Q$15</f>
        <v>#DIV/0!</v>
      </c>
      <c r="R84" s="22"/>
      <c r="S84" s="4" t="n">
        <f aca="false">H84*24+I84+J84/60+K84/3600</f>
        <v>0</v>
      </c>
      <c r="T84" s="23" t="e">
        <f aca="false">Q15+(Q16-Q15)*(S84-S15)/(S16-S15)</f>
        <v>#DIV/0!</v>
      </c>
      <c r="U84" s="24" t="e">
        <f aca="false">O84*T84</f>
        <v>#DIV/0!</v>
      </c>
    </row>
    <row r="85" customFormat="false" ht="15" hidden="false" customHeight="false" outlineLevel="0" collapsed="false">
      <c r="A85" s="0"/>
      <c r="B85" s="27"/>
      <c r="C85" s="28" t="n">
        <v>67</v>
      </c>
      <c r="D85" s="20"/>
      <c r="E85" s="20"/>
      <c r="F85" s="6" t="n">
        <v>2013</v>
      </c>
      <c r="G85" s="6" t="n">
        <v>7</v>
      </c>
      <c r="H85" s="6"/>
      <c r="I85" s="6"/>
      <c r="J85" s="29"/>
      <c r="K85" s="29"/>
      <c r="L85" s="29"/>
      <c r="M85" s="29"/>
      <c r="N85" s="29"/>
      <c r="O85" s="29"/>
      <c r="P85" s="4"/>
      <c r="Q85" s="21" t="e">
        <f aca="false">O85*$Q$15</f>
        <v>#DIV/0!</v>
      </c>
      <c r="R85" s="22"/>
      <c r="S85" s="4" t="n">
        <f aca="false">H85*24+I85+J85/60+K85/3600</f>
        <v>0</v>
      </c>
      <c r="T85" s="23" t="e">
        <f aca="false">Q$15+(Q$16-Q$15)*(S85-S$15)/(S$16-S$15)</f>
        <v>#DIV/0!</v>
      </c>
      <c r="U85" s="24" t="e">
        <f aca="false">O85*T85</f>
        <v>#DIV/0!</v>
      </c>
    </row>
    <row r="86" customFormat="false" ht="15" hidden="false" customHeight="false" outlineLevel="0" collapsed="false">
      <c r="A86" s="0"/>
      <c r="B86" s="0"/>
      <c r="C86" s="0" t="n">
        <v>68</v>
      </c>
      <c r="D86" s="20"/>
      <c r="E86" s="20"/>
      <c r="F86" s="6" t="n">
        <v>2013</v>
      </c>
      <c r="G86" s="6" t="n">
        <v>7</v>
      </c>
      <c r="H86" s="6"/>
      <c r="I86" s="6"/>
      <c r="J86" s="6"/>
      <c r="K86" s="6"/>
      <c r="L86" s="6"/>
      <c r="M86" s="6"/>
      <c r="N86" s="6"/>
      <c r="O86" s="6"/>
      <c r="P86" s="4"/>
      <c r="Q86" s="21" t="e">
        <f aca="false">O86*$Q$15</f>
        <v>#DIV/0!</v>
      </c>
      <c r="R86" s="22"/>
      <c r="S86" s="4" t="n">
        <f aca="false">H86*24+I86+J86/60+K86/3600</f>
        <v>0</v>
      </c>
      <c r="T86" s="23" t="e">
        <f aca="false">Q$15+(Q$16-Q$15)*(S86-S$15)/(S$16-S$15)</f>
        <v>#DIV/0!</v>
      </c>
      <c r="U86" s="24" t="e">
        <f aca="false">O86*T86</f>
        <v>#DIV/0!</v>
      </c>
    </row>
    <row r="87" customFormat="false" ht="15.75" hidden="false" customHeight="false" outlineLevel="0" collapsed="false">
      <c r="A87" s="2"/>
      <c r="B87" s="2"/>
      <c r="C87" s="28" t="n">
        <v>69</v>
      </c>
      <c r="D87" s="42"/>
      <c r="E87" s="42"/>
      <c r="F87" s="6" t="n">
        <v>2013</v>
      </c>
      <c r="G87" s="6" t="n">
        <v>7</v>
      </c>
      <c r="H87" s="6"/>
      <c r="I87" s="6"/>
      <c r="J87" s="43"/>
      <c r="K87" s="43"/>
      <c r="L87" s="43"/>
      <c r="M87" s="43"/>
      <c r="N87" s="43"/>
      <c r="O87" s="43"/>
      <c r="P87" s="2"/>
      <c r="Q87" s="44" t="e">
        <f aca="false">O87*$Q$15</f>
        <v>#DIV/0!</v>
      </c>
      <c r="R87" s="45"/>
      <c r="S87" s="2" t="n">
        <f aca="false">H87*24+I87+J87/60+K87/3600</f>
        <v>0</v>
      </c>
      <c r="T87" s="23" t="e">
        <f aca="false">Q$15+(Q$16-Q$15)*(S87-S$15)/(S$16-S$15)</f>
        <v>#DIV/0!</v>
      </c>
      <c r="U87" s="24" t="e">
        <f aca="false">O87*T87</f>
        <v>#DIV/0!</v>
      </c>
    </row>
    <row r="88" customFormat="false" ht="15" hidden="false" customHeight="false" outlineLevel="0" collapsed="false">
      <c r="C88" s="28" t="n">
        <v>70</v>
      </c>
      <c r="F88" s="6" t="n">
        <v>2013</v>
      </c>
      <c r="G88" s="6" t="n">
        <v>7</v>
      </c>
      <c r="H88" s="6"/>
      <c r="I88" s="6"/>
      <c r="Q88" s="48" t="e">
        <f aca="false">O88*$Q$15</f>
        <v>#DIV/0!</v>
      </c>
      <c r="S88" s="1" t="n">
        <f aca="false">H88*24+I88+J88/60+K88/3600</f>
        <v>0</v>
      </c>
      <c r="T88" s="23" t="e">
        <f aca="false">Q$15+(Q$16-Q$15)*(S88-S$15)/(S$16-S$15)</f>
        <v>#DIV/0!</v>
      </c>
      <c r="U88" s="24" t="e">
        <f aca="false">O88*T88</f>
        <v>#DIV/0!</v>
      </c>
    </row>
    <row r="89" customFormat="false" ht="15.75" hidden="false" customHeight="false" outlineLevel="0" collapsed="false">
      <c r="C89" s="0" t="n">
        <v>71</v>
      </c>
      <c r="F89" s="6" t="n">
        <v>2013</v>
      </c>
      <c r="G89" s="6" t="n">
        <v>7</v>
      </c>
      <c r="H89" s="6"/>
      <c r="I89" s="6"/>
      <c r="Q89" s="48" t="e">
        <f aca="false">O89*$Q$15</f>
        <v>#DIV/0!</v>
      </c>
      <c r="S89" s="1" t="n">
        <f aca="false">H89*24+I89+J89/60+K89/3600</f>
        <v>0</v>
      </c>
      <c r="T89" s="23" t="e">
        <f aca="false">Q$15+(Q$16-Q$15)*(S89-S$15)/(S$16-S$15)</f>
        <v>#DIV/0!</v>
      </c>
      <c r="U89" s="47" t="e">
        <f aca="false">O89*T89</f>
        <v>#DIV/0!</v>
      </c>
    </row>
    <row r="90" customFormat="false" ht="15" hidden="false" customHeight="false" outlineLevel="0" collapsed="false">
      <c r="C90" s="28" t="n">
        <v>72</v>
      </c>
      <c r="F90" s="6" t="n">
        <v>2013</v>
      </c>
      <c r="G90" s="6" t="n">
        <v>7</v>
      </c>
      <c r="H90" s="6"/>
      <c r="I90" s="6"/>
      <c r="Q90" s="48" t="e">
        <f aca="false">O90*$Q$15</f>
        <v>#DIV/0!</v>
      </c>
      <c r="S90" s="1" t="n">
        <f aca="false">H90*24+I90+J90/60+K90/3600</f>
        <v>0</v>
      </c>
      <c r="T90" s="23" t="e">
        <f aca="false">Q$15+(Q$16-Q$15)*(S90-S$15)/(S$16-S$15)</f>
        <v>#DIV/0!</v>
      </c>
      <c r="U90" s="24" t="e">
        <f aca="false">O90*T90</f>
        <v>#DIV/0!</v>
      </c>
    </row>
    <row r="91" customFormat="false" ht="15" hidden="false" customHeight="false" outlineLevel="0" collapsed="false">
      <c r="C91" s="28" t="n">
        <v>73</v>
      </c>
      <c r="F91" s="6" t="n">
        <v>2013</v>
      </c>
      <c r="G91" s="6" t="n">
        <v>7</v>
      </c>
      <c r="H91" s="6"/>
      <c r="I91" s="6"/>
      <c r="Q91" s="48" t="e">
        <f aca="false">O91*$Q$15</f>
        <v>#DIV/0!</v>
      </c>
      <c r="S91" s="1" t="n">
        <f aca="false">H91*24+I91+J91/60+K91/3600</f>
        <v>0</v>
      </c>
      <c r="T91" s="23" t="e">
        <f aca="false">Q$15+(Q$16-Q$15)*(S91-S$15)/(S$16-S$15)</f>
        <v>#DIV/0!</v>
      </c>
      <c r="U91" s="24" t="e">
        <f aca="false">O91*T91</f>
        <v>#DIV/0!</v>
      </c>
    </row>
    <row r="92" customFormat="false" ht="15" hidden="false" customHeight="false" outlineLevel="0" collapsed="false">
      <c r="C92" s="0" t="n">
        <v>74</v>
      </c>
      <c r="F92" s="6" t="n">
        <v>2013</v>
      </c>
      <c r="G92" s="6" t="n">
        <v>7</v>
      </c>
      <c r="H92" s="6"/>
      <c r="I92" s="6"/>
      <c r="Q92" s="48" t="e">
        <f aca="false">O92*$Q$15</f>
        <v>#DIV/0!</v>
      </c>
      <c r="S92" s="1" t="n">
        <f aca="false">H92*24+I92+J92/60+K92/3600</f>
        <v>0</v>
      </c>
      <c r="T92" s="23" t="e">
        <f aca="false">Q$15+(Q$16-Q$15)*(S92-S$15)/(S$16-S$15)</f>
        <v>#DIV/0!</v>
      </c>
      <c r="U92" s="24" t="e">
        <f aca="false">O92*T92</f>
        <v>#DIV/0!</v>
      </c>
    </row>
    <row r="93" customFormat="false" ht="15" hidden="false" customHeight="false" outlineLevel="0" collapsed="false">
      <c r="C93" s="28" t="n">
        <v>75</v>
      </c>
      <c r="F93" s="6" t="n">
        <v>2013</v>
      </c>
      <c r="G93" s="6" t="n">
        <v>7</v>
      </c>
      <c r="H93" s="6"/>
      <c r="I93" s="6"/>
      <c r="Q93" s="48" t="e">
        <f aca="false">O93*$Q$15</f>
        <v>#DIV/0!</v>
      </c>
      <c r="S93" s="1" t="n">
        <f aca="false">H93*24+I93+J93/60+K93/3600</f>
        <v>0</v>
      </c>
      <c r="T93" s="23" t="e">
        <f aca="false">Q$15+(Q$16-Q$15)*(S93-S$15)/(S$16-S$15)</f>
        <v>#DIV/0!</v>
      </c>
      <c r="U93" s="24" t="e">
        <f aca="false">O93*T93</f>
        <v>#DIV/0!</v>
      </c>
    </row>
    <row r="94" customFormat="false" ht="15" hidden="false" customHeight="false" outlineLevel="0" collapsed="false">
      <c r="C94" s="28" t="n">
        <v>76</v>
      </c>
      <c r="F94" s="6" t="n">
        <v>2013</v>
      </c>
      <c r="G94" s="6" t="n">
        <v>7</v>
      </c>
      <c r="H94" s="6"/>
      <c r="I94" s="6"/>
      <c r="Q94" s="48" t="e">
        <f aca="false">O94*$Q$15</f>
        <v>#DIV/0!</v>
      </c>
      <c r="S94" s="1" t="n">
        <f aca="false">H94*24+I94+J94/60+K94/3600</f>
        <v>0</v>
      </c>
      <c r="T94" s="23" t="e">
        <f aca="false">Q$15+(Q$16-Q$15)*(S94-S$15)/(S$16-S$15)</f>
        <v>#DIV/0!</v>
      </c>
      <c r="U94" s="24" t="e">
        <f aca="false">O94*T94</f>
        <v>#DIV/0!</v>
      </c>
    </row>
    <row r="95" customFormat="false" ht="15" hidden="false" customHeight="false" outlineLevel="0" collapsed="false">
      <c r="C95" s="0" t="n">
        <v>77</v>
      </c>
      <c r="F95" s="6" t="n">
        <v>2013</v>
      </c>
      <c r="G95" s="6" t="n">
        <v>7</v>
      </c>
      <c r="H95" s="6"/>
      <c r="I95" s="6"/>
      <c r="Q95" s="48" t="e">
        <f aca="false">O95*$Q$15</f>
        <v>#DIV/0!</v>
      </c>
      <c r="S95" s="1" t="n">
        <f aca="false">H95*24+I95+J95/60+K95/3600</f>
        <v>0</v>
      </c>
      <c r="T95" s="23" t="e">
        <f aca="false">Q$15+(Q$16-Q$15)*(S95-S$15)/(S$16-S$15)</f>
        <v>#DIV/0!</v>
      </c>
      <c r="U95" s="24" t="e">
        <f aca="false">O95*T95</f>
        <v>#DIV/0!</v>
      </c>
    </row>
    <row r="96" customFormat="false" ht="15" hidden="false" customHeight="false" outlineLevel="0" collapsed="false">
      <c r="C96" s="28" t="n">
        <v>78</v>
      </c>
      <c r="F96" s="6" t="n">
        <v>2013</v>
      </c>
      <c r="G96" s="6" t="n">
        <v>7</v>
      </c>
      <c r="H96" s="6"/>
      <c r="I96" s="6"/>
      <c r="Q96" s="48" t="e">
        <f aca="false">O96*$Q$15</f>
        <v>#DIV/0!</v>
      </c>
      <c r="S96" s="1" t="n">
        <f aca="false">H96*24+I96+J96/60+K96/3600</f>
        <v>0</v>
      </c>
      <c r="T96" s="23" t="e">
        <f aca="false">Q$15+(Q$16-Q$15)*(S96-S$15)/(S$16-S$15)</f>
        <v>#DIV/0!</v>
      </c>
      <c r="U96" s="24" t="e">
        <f aca="false">O96*T96</f>
        <v>#DIV/0!</v>
      </c>
    </row>
    <row r="97" customFormat="false" ht="15.75" hidden="false" customHeight="false" outlineLevel="0" collapsed="false">
      <c r="C97" s="28" t="n">
        <v>79</v>
      </c>
      <c r="F97" s="6" t="n">
        <v>2013</v>
      </c>
      <c r="G97" s="6" t="n">
        <v>7</v>
      </c>
      <c r="H97" s="6"/>
      <c r="I97" s="6"/>
      <c r="Q97" s="48" t="e">
        <f aca="false">O97*$Q$15</f>
        <v>#DIV/0!</v>
      </c>
      <c r="S97" s="1" t="n">
        <f aca="false">H97*24+I97+J97/60+K97/3600</f>
        <v>0</v>
      </c>
      <c r="T97" s="23" t="e">
        <f aca="false">Q$15+(Q$16-Q$15)*(S97-S$15)/(S$16-S$15)</f>
        <v>#DIV/0!</v>
      </c>
      <c r="U97" s="47" t="e">
        <f aca="false">O97*T97</f>
        <v>#DIV/0!</v>
      </c>
    </row>
    <row r="98" customFormat="false" ht="15" hidden="false" customHeight="false" outlineLevel="0" collapsed="false">
      <c r="C98" s="0" t="n">
        <v>80</v>
      </c>
      <c r="F98" s="6" t="n">
        <v>2013</v>
      </c>
      <c r="G98" s="6" t="n">
        <v>7</v>
      </c>
      <c r="H98" s="6"/>
      <c r="I98" s="6"/>
      <c r="Q98" s="48" t="e">
        <f aca="false">O98*$Q$15</f>
        <v>#DIV/0!</v>
      </c>
      <c r="S98" s="1" t="n">
        <f aca="false">H98*24+I98+J98/60+K98/3600</f>
        <v>0</v>
      </c>
      <c r="T98" s="23" t="e">
        <f aca="false">Q$15+(Q$16-Q$15)*(S98-S$15)/(S$16-S$15)</f>
        <v>#DIV/0!</v>
      </c>
      <c r="U98" s="24" t="e">
        <f aca="false">O98*T98</f>
        <v>#DIV/0!</v>
      </c>
    </row>
    <row r="99" customFormat="false" ht="15" hidden="false" customHeight="false" outlineLevel="0" collapsed="false">
      <c r="C99" s="28" t="n">
        <v>81</v>
      </c>
      <c r="F99" s="6" t="n">
        <v>2013</v>
      </c>
      <c r="G99" s="6" t="n">
        <v>7</v>
      </c>
      <c r="H99" s="6"/>
      <c r="I99" s="6"/>
      <c r="Q99" s="48" t="e">
        <f aca="false">O99*$Q$15</f>
        <v>#DIV/0!</v>
      </c>
      <c r="S99" s="1" t="n">
        <f aca="false">H99*24+I99+J99/60+K99/3600</f>
        <v>0</v>
      </c>
      <c r="T99" s="23" t="e">
        <f aca="false">Q$15+(Q$16-Q$15)*(S99-S$15)/(S$16-S$15)</f>
        <v>#DIV/0!</v>
      </c>
      <c r="U99" s="24" t="e">
        <f aca="false">O99*T99</f>
        <v>#DIV/0!</v>
      </c>
    </row>
    <row r="100" customFormat="false" ht="15" hidden="false" customHeight="false" outlineLevel="0" collapsed="false">
      <c r="C100" s="28" t="n">
        <v>82</v>
      </c>
      <c r="F100" s="6" t="n">
        <v>2013</v>
      </c>
      <c r="G100" s="6" t="n">
        <v>7</v>
      </c>
      <c r="H100" s="6"/>
      <c r="I100" s="6"/>
      <c r="Q100" s="48" t="e">
        <f aca="false">O100*$Q$15</f>
        <v>#DIV/0!</v>
      </c>
      <c r="S100" s="1" t="n">
        <f aca="false">H100*24+I100+J100/60+K100/3600</f>
        <v>0</v>
      </c>
      <c r="T100" s="23" t="e">
        <f aca="false">Q$15+(Q$16-Q$15)*(S100-S$15)/(S$16-S$15)</f>
        <v>#DIV/0!</v>
      </c>
      <c r="U100" s="24" t="e">
        <f aca="false">O100*T100</f>
        <v>#DIV/0!</v>
      </c>
    </row>
    <row r="101" customFormat="false" ht="15" hidden="false" customHeight="false" outlineLevel="0" collapsed="false">
      <c r="C101" s="0" t="n">
        <v>83</v>
      </c>
      <c r="F101" s="6" t="n">
        <v>2013</v>
      </c>
      <c r="G101" s="6" t="n">
        <v>7</v>
      </c>
      <c r="H101" s="6"/>
      <c r="I101" s="6"/>
      <c r="Q101" s="48" t="e">
        <f aca="false">O101*$Q$15</f>
        <v>#DIV/0!</v>
      </c>
      <c r="S101" s="1" t="n">
        <f aca="false">H101*24+I101+J101/60+K101/3600</f>
        <v>0</v>
      </c>
      <c r="T101" s="23" t="e">
        <f aca="false">Q$15+(Q$16-Q$15)*(S101-S$15)/(S$16-S$15)</f>
        <v>#DIV/0!</v>
      </c>
      <c r="U101" s="24" t="e">
        <f aca="false">O101*T101</f>
        <v>#DIV/0!</v>
      </c>
    </row>
    <row r="102" customFormat="false" ht="15" hidden="false" customHeight="false" outlineLevel="0" collapsed="false">
      <c r="C102" s="28" t="n">
        <v>84</v>
      </c>
      <c r="F102" s="6" t="n">
        <v>2013</v>
      </c>
      <c r="G102" s="6" t="n">
        <v>7</v>
      </c>
      <c r="H102" s="6"/>
      <c r="I102" s="6"/>
      <c r="Q102" s="48" t="e">
        <f aca="false">O102*$Q$15</f>
        <v>#DIV/0!</v>
      </c>
      <c r="S102" s="1" t="n">
        <f aca="false">H102*24+I102+J102/60+K102/3600</f>
        <v>0</v>
      </c>
      <c r="T102" s="23" t="e">
        <f aca="false">Q$15+(Q$16-Q$15)*(S102-S$15)/(S$16-S$15)</f>
        <v>#DIV/0!</v>
      </c>
      <c r="U102" s="24" t="e">
        <f aca="false">O102*T102</f>
        <v>#DIV/0!</v>
      </c>
    </row>
  </sheetData>
  <conditionalFormatting sqref="N88:N65536">
    <cfRule type="cellIs" priority="2" operator="greaterThan" aboveAverage="0" equalAverage="0" bottom="0" percent="0" rank="0" text="" dxfId="0">
      <formula>300000</formula>
    </cfRule>
  </conditionalFormatting>
  <conditionalFormatting sqref="Q19:Q87">
    <cfRule type="cellIs" priority="3" operator="greaterThan" aboveAverage="0" equalAverage="0" bottom="0" percent="0" rank="0" text="" dxfId="1">
      <formula>20000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0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3" zoomScaleNormal="93" zoomScalePageLayoutView="100" workbookViewId="0">
      <pane xSplit="0" ySplit="1" topLeftCell="A5" activePane="bottomLeft" state="frozen"/>
      <selection pane="topLeft" activeCell="A1" activeCellId="0" sqref="A1"/>
      <selection pane="bottomLeft" activeCell="AU20" activeCellId="0" sqref="AU20"/>
    </sheetView>
  </sheetViews>
  <sheetFormatPr defaultRowHeight="15"/>
  <cols>
    <col collapsed="false" hidden="false" max="15" min="1" style="0" width="8.89068825910931"/>
    <col collapsed="false" hidden="false" max="16" min="16" style="0" width="13.1740890688259"/>
    <col collapsed="false" hidden="false" max="17" min="17" style="0" width="10.1781376518219"/>
    <col collapsed="false" hidden="false" max="24" min="18" style="0" width="8.57085020242915"/>
    <col collapsed="false" hidden="false" max="25" min="25" style="49" width="9.10526315789474"/>
    <col collapsed="false" hidden="false" max="47" min="26" style="0" width="8.57085020242915"/>
    <col collapsed="false" hidden="false" max="48" min="48" style="0" width="10.1781376518219"/>
    <col collapsed="false" hidden="false" max="1025" min="49" style="0" width="8.57085020242915"/>
  </cols>
  <sheetData>
    <row r="1" s="50" customFormat="true" ht="65.25" hidden="false" customHeight="true" outlineLevel="0" collapsed="false">
      <c r="A1" s="50" t="s">
        <v>49</v>
      </c>
      <c r="B1" s="50" t="s">
        <v>50</v>
      </c>
      <c r="C1" s="50" t="s">
        <v>51</v>
      </c>
      <c r="D1" s="50" t="s">
        <v>4</v>
      </c>
      <c r="E1" s="50" t="s">
        <v>52</v>
      </c>
      <c r="F1" s="50" t="s">
        <v>53</v>
      </c>
      <c r="G1" s="50" t="s">
        <v>54</v>
      </c>
      <c r="H1" s="50" t="s">
        <v>55</v>
      </c>
      <c r="I1" s="50" t="s">
        <v>56</v>
      </c>
      <c r="J1" s="50" t="s">
        <v>57</v>
      </c>
      <c r="K1" s="50" t="s">
        <v>58</v>
      </c>
      <c r="L1" s="50" t="s">
        <v>59</v>
      </c>
      <c r="M1" s="50" t="s">
        <v>60</v>
      </c>
      <c r="N1" s="50" t="s">
        <v>61</v>
      </c>
      <c r="O1" s="50" t="s">
        <v>62</v>
      </c>
      <c r="P1" s="50" t="s">
        <v>63</v>
      </c>
      <c r="Q1" s="50" t="s">
        <v>64</v>
      </c>
      <c r="R1" s="50" t="s">
        <v>65</v>
      </c>
      <c r="S1" s="50" t="s">
        <v>66</v>
      </c>
      <c r="T1" s="50" t="s">
        <v>67</v>
      </c>
      <c r="U1" s="50" t="s">
        <v>68</v>
      </c>
      <c r="V1" s="50" t="s">
        <v>69</v>
      </c>
      <c r="X1" s="50" t="s">
        <v>70</v>
      </c>
      <c r="Y1" s="51" t="s">
        <v>71</v>
      </c>
      <c r="Z1" s="50" t="s">
        <v>72</v>
      </c>
    </row>
    <row r="2" customFormat="false" ht="15.75" hidden="false" customHeight="false" outlineLevel="0" collapsed="false">
      <c r="A2" s="0" t="n">
        <v>1</v>
      </c>
      <c r="B2" s="0" t="s">
        <v>11</v>
      </c>
      <c r="C2" s="0" t="n">
        <v>15</v>
      </c>
      <c r="D2" s="0" t="s">
        <v>73</v>
      </c>
      <c r="E2" s="0" t="n">
        <v>1</v>
      </c>
      <c r="F2" s="0" t="n">
        <v>57.562</v>
      </c>
      <c r="G2" s="49" t="n">
        <v>3</v>
      </c>
      <c r="H2" s="49" t="n">
        <v>12</v>
      </c>
      <c r="I2" s="52" t="n">
        <f aca="false">SUM(G2:H2)</f>
        <v>15</v>
      </c>
      <c r="J2" s="0" t="n">
        <v>0.277808342248254</v>
      </c>
      <c r="K2" s="0" t="n">
        <f aca="false">(J2*I2)*0.6</f>
        <v>2.50027508023429</v>
      </c>
      <c r="L2" s="0" t="n">
        <v>2</v>
      </c>
      <c r="M2" s="0" t="n">
        <v>0.5</v>
      </c>
      <c r="N2" s="0" t="n">
        <f aca="false">K2-(L2+M2)</f>
        <v>0.000275080234286573</v>
      </c>
      <c r="O2" s="49" t="n">
        <f aca="false">I2+K2+F2</f>
        <v>75.0622750802343</v>
      </c>
      <c r="P2" s="0" t="n">
        <v>75.09</v>
      </c>
      <c r="Q2" s="0" t="n">
        <f aca="false">O2-P2</f>
        <v>-0.027724919765717</v>
      </c>
      <c r="T2" s="0" t="n">
        <f aca="false">S2-R2</f>
        <v>0</v>
      </c>
      <c r="U2" s="0" t="s">
        <v>74</v>
      </c>
      <c r="X2" s="0" t="n">
        <v>3</v>
      </c>
      <c r="Y2" s="0"/>
      <c r="Z2" s="0" t="n">
        <f aca="false">(Y2-O2)+0.25</f>
        <v>-74.8122750802343</v>
      </c>
    </row>
    <row r="3" customFormat="false" ht="15.75" hidden="false" customHeight="false" outlineLevel="0" collapsed="false">
      <c r="A3" s="0" t="n">
        <v>2</v>
      </c>
      <c r="B3" s="0" t="s">
        <v>11</v>
      </c>
      <c r="C3" s="0" t="n">
        <v>15</v>
      </c>
      <c r="D3" s="0" t="s">
        <v>73</v>
      </c>
      <c r="E3" s="0" t="n">
        <v>2</v>
      </c>
      <c r="F3" s="0" t="n">
        <v>57.573</v>
      </c>
      <c r="G3" s="49" t="n">
        <v>3</v>
      </c>
      <c r="H3" s="53" t="n">
        <v>12</v>
      </c>
      <c r="I3" s="52" t="n">
        <f aca="false">SUM(G3:H3)</f>
        <v>15</v>
      </c>
      <c r="J3" s="0" t="n">
        <v>0.277808342248254</v>
      </c>
      <c r="K3" s="0" t="n">
        <f aca="false">(J3*I3)*0.6</f>
        <v>2.50027508023429</v>
      </c>
      <c r="L3" s="0" t="n">
        <v>2</v>
      </c>
      <c r="M3" s="0" t="n">
        <v>0.5</v>
      </c>
      <c r="N3" s="0" t="n">
        <f aca="false">K3-(L3+M3)</f>
        <v>0.000275080234287461</v>
      </c>
      <c r="O3" s="49" t="n">
        <f aca="false">I3+K3+F3</f>
        <v>75.0732750802343</v>
      </c>
      <c r="P3" s="0" t="n">
        <v>75.1</v>
      </c>
      <c r="Q3" s="0" t="n">
        <f aca="false">O3-P3</f>
        <v>-0.0267249197657122</v>
      </c>
      <c r="T3" s="0" t="n">
        <f aca="false">S3-R3</f>
        <v>0</v>
      </c>
      <c r="U3" s="0" t="s">
        <v>74</v>
      </c>
      <c r="X3" s="0" t="n">
        <v>3</v>
      </c>
      <c r="Y3" s="0"/>
      <c r="Z3" s="0" t="n">
        <f aca="false">(Y3-O3)+0.25</f>
        <v>-74.8232750802343</v>
      </c>
      <c r="AT3" s="0" t="s">
        <v>75</v>
      </c>
      <c r="AV3" s="54" t="n">
        <v>41479</v>
      </c>
    </row>
    <row r="4" customFormat="false" ht="15.75" hidden="false" customHeight="false" outlineLevel="0" collapsed="false">
      <c r="A4" s="0" t="n">
        <v>3</v>
      </c>
      <c r="B4" s="0" t="s">
        <v>11</v>
      </c>
      <c r="C4" s="0" t="n">
        <v>15</v>
      </c>
      <c r="D4" s="0" t="s">
        <v>73</v>
      </c>
      <c r="E4" s="0" t="n">
        <v>3</v>
      </c>
      <c r="F4" s="0" t="n">
        <v>59.277</v>
      </c>
      <c r="G4" s="49" t="n">
        <v>3</v>
      </c>
      <c r="H4" s="49" t="n">
        <v>12</v>
      </c>
      <c r="I4" s="52" t="n">
        <f aca="false">SUM(G4:H4)</f>
        <v>15</v>
      </c>
      <c r="J4" s="0" t="n">
        <v>0.277808342248254</v>
      </c>
      <c r="K4" s="0" t="n">
        <f aca="false">(J4*I4)*0.6</f>
        <v>2.50027508023429</v>
      </c>
      <c r="L4" s="0" t="n">
        <v>2</v>
      </c>
      <c r="M4" s="0" t="n">
        <v>0.5</v>
      </c>
      <c r="N4" s="0" t="n">
        <f aca="false">K4-(L4+M4)</f>
        <v>0.000275080234287461</v>
      </c>
      <c r="O4" s="49" t="n">
        <f aca="false">I4+K4+F4</f>
        <v>76.7772750802343</v>
      </c>
      <c r="P4" s="0" t="n">
        <v>76.8</v>
      </c>
      <c r="Q4" s="0" t="n">
        <f aca="false">O4-P4</f>
        <v>-0.0227249197657073</v>
      </c>
      <c r="T4" s="0" t="n">
        <f aca="false">S4-R4</f>
        <v>0</v>
      </c>
      <c r="U4" s="0" t="s">
        <v>74</v>
      </c>
      <c r="X4" s="0" t="n">
        <v>3</v>
      </c>
      <c r="Y4" s="0"/>
      <c r="Z4" s="0" t="n">
        <f aca="false">(Y4-O4)+0.25</f>
        <v>-76.5272750802343</v>
      </c>
      <c r="AT4" s="0" t="s">
        <v>50</v>
      </c>
      <c r="AU4" s="0" t="s">
        <v>76</v>
      </c>
      <c r="AV4" s="0" t="s">
        <v>77</v>
      </c>
    </row>
    <row r="5" customFormat="false" ht="15.75" hidden="false" customHeight="false" outlineLevel="0" collapsed="false">
      <c r="A5" s="0" t="n">
        <v>4</v>
      </c>
      <c r="B5" s="0" t="s">
        <v>11</v>
      </c>
      <c r="C5" s="0" t="n">
        <v>15</v>
      </c>
      <c r="D5" s="0" t="s">
        <v>73</v>
      </c>
      <c r="E5" s="0" t="n">
        <v>4</v>
      </c>
      <c r="F5" s="0" t="n">
        <v>57.995</v>
      </c>
      <c r="G5" s="49" t="n">
        <v>3</v>
      </c>
      <c r="H5" s="53" t="n">
        <v>12</v>
      </c>
      <c r="I5" s="52" t="n">
        <f aca="false">SUM(G5:H5)</f>
        <v>15</v>
      </c>
      <c r="J5" s="0" t="n">
        <v>0.277808342248254</v>
      </c>
      <c r="K5" s="0" t="n">
        <f aca="false">(J5*I5)*0.6</f>
        <v>2.50027508023429</v>
      </c>
      <c r="L5" s="0" t="n">
        <v>2</v>
      </c>
      <c r="M5" s="0" t="n">
        <v>0.5</v>
      </c>
      <c r="N5" s="0" t="n">
        <f aca="false">K5-(L5+M5)</f>
        <v>0.000275080234287461</v>
      </c>
      <c r="O5" s="49" t="n">
        <f aca="false">I5+K5+F5</f>
        <v>75.4952750802343</v>
      </c>
      <c r="P5" s="0" t="n">
        <v>75.51</v>
      </c>
      <c r="Q5" s="0" t="n">
        <f aca="false">O5-P5</f>
        <v>-0.014724919765726</v>
      </c>
      <c r="T5" s="0" t="n">
        <f aca="false">S5-R5</f>
        <v>0</v>
      </c>
      <c r="U5" s="0" t="s">
        <v>74</v>
      </c>
      <c r="X5" s="0" t="n">
        <v>3</v>
      </c>
      <c r="Y5" s="0"/>
      <c r="Z5" s="0" t="n">
        <f aca="false">(Y5-O5)+0.25</f>
        <v>-75.2452750802343</v>
      </c>
      <c r="AT5" s="0" t="s">
        <v>78</v>
      </c>
      <c r="AU5" s="0" t="s">
        <v>79</v>
      </c>
      <c r="AV5" s="0" t="n">
        <v>86</v>
      </c>
    </row>
    <row r="6" customFormat="false" ht="15.75" hidden="false" customHeight="false" outlineLevel="0" collapsed="false">
      <c r="A6" s="0" t="n">
        <v>5</v>
      </c>
      <c r="B6" s="0" t="s">
        <v>11</v>
      </c>
      <c r="C6" s="0" t="n">
        <v>15</v>
      </c>
      <c r="D6" s="0" t="s">
        <v>73</v>
      </c>
      <c r="E6" s="0" t="n">
        <v>5</v>
      </c>
      <c r="F6" s="0" t="n">
        <v>58.243</v>
      </c>
      <c r="G6" s="49" t="n">
        <v>3</v>
      </c>
      <c r="H6" s="49" t="n">
        <v>12</v>
      </c>
      <c r="I6" s="52" t="n">
        <f aca="false">SUM(G6:H6)</f>
        <v>15</v>
      </c>
      <c r="J6" s="0" t="n">
        <v>0.277808342248254</v>
      </c>
      <c r="K6" s="0" t="n">
        <f aca="false">(J6*I6)*0.6</f>
        <v>2.50027508023429</v>
      </c>
      <c r="L6" s="0" t="n">
        <v>2</v>
      </c>
      <c r="M6" s="0" t="n">
        <v>0.5</v>
      </c>
      <c r="N6" s="0" t="n">
        <f aca="false">K6-(L6+M6)</f>
        <v>0.000275080234287461</v>
      </c>
      <c r="O6" s="49" t="n">
        <f aca="false">I6+K6+F6</f>
        <v>75.7432750802343</v>
      </c>
      <c r="P6" s="0" t="n">
        <v>75.72</v>
      </c>
      <c r="Q6" s="0" t="n">
        <f aca="false">O6-P6</f>
        <v>0.0232750802342991</v>
      </c>
      <c r="T6" s="0" t="n">
        <f aca="false">S6-R6</f>
        <v>0</v>
      </c>
      <c r="U6" s="0" t="s">
        <v>74</v>
      </c>
      <c r="X6" s="0" t="n">
        <v>3</v>
      </c>
      <c r="Y6" s="0"/>
      <c r="Z6" s="0" t="n">
        <f aca="false">(Y6-O6)+0.25</f>
        <v>-75.4932750802343</v>
      </c>
      <c r="AT6" s="0" t="s">
        <v>78</v>
      </c>
      <c r="AU6" s="0" t="s">
        <v>79</v>
      </c>
      <c r="AV6" s="0" t="n">
        <v>87</v>
      </c>
    </row>
    <row r="7" customFormat="false" ht="15.75" hidden="false" customHeight="false" outlineLevel="0" collapsed="false">
      <c r="A7" s="0" t="n">
        <v>6</v>
      </c>
      <c r="B7" s="0" t="s">
        <v>11</v>
      </c>
      <c r="C7" s="0" t="n">
        <v>15</v>
      </c>
      <c r="D7" s="0" t="s">
        <v>80</v>
      </c>
      <c r="E7" s="0" t="n">
        <v>1</v>
      </c>
      <c r="F7" s="0" t="n">
        <v>58.338</v>
      </c>
      <c r="G7" s="49" t="n">
        <v>3</v>
      </c>
      <c r="H7" s="53" t="n">
        <v>12</v>
      </c>
      <c r="I7" s="52" t="n">
        <f aca="false">SUM(G7:H7)</f>
        <v>15</v>
      </c>
      <c r="J7" s="0" t="n">
        <v>0.277808342248254</v>
      </c>
      <c r="K7" s="0" t="n">
        <f aca="false">(J7*I7)*0.6</f>
        <v>2.50027508023429</v>
      </c>
      <c r="L7" s="0" t="n">
        <v>2</v>
      </c>
      <c r="M7" s="0" t="n">
        <v>0</v>
      </c>
      <c r="N7" s="0" t="n">
        <f aca="false">K7-(L7+M7)</f>
        <v>0.500275080234287</v>
      </c>
      <c r="O7" s="49" t="n">
        <f aca="false">I7+K7+F7</f>
        <v>75.8382750802343</v>
      </c>
      <c r="P7" s="0" t="n">
        <v>75.86</v>
      </c>
      <c r="Q7" s="0" t="n">
        <f aca="false">O7-P7</f>
        <v>-0.0217249197657026</v>
      </c>
      <c r="T7" s="0" t="n">
        <f aca="false">S7-R7</f>
        <v>0</v>
      </c>
      <c r="X7" s="0" t="n">
        <v>3</v>
      </c>
      <c r="Y7" s="0"/>
      <c r="Z7" s="0" t="n">
        <f aca="false">(Y7-O7)+0.25</f>
        <v>-75.5882750802343</v>
      </c>
      <c r="AT7" s="0" t="s">
        <v>78</v>
      </c>
      <c r="AU7" s="0" t="s">
        <v>79</v>
      </c>
      <c r="AV7" s="0" t="n">
        <v>88</v>
      </c>
    </row>
    <row r="8" customFormat="false" ht="15.75" hidden="false" customHeight="false" outlineLevel="0" collapsed="false">
      <c r="A8" s="0" t="n">
        <v>7</v>
      </c>
      <c r="B8" s="0" t="s">
        <v>11</v>
      </c>
      <c r="C8" s="0" t="n">
        <v>15</v>
      </c>
      <c r="D8" s="0" t="s">
        <v>80</v>
      </c>
      <c r="E8" s="0" t="n">
        <v>2</v>
      </c>
      <c r="F8" s="0" t="n">
        <v>57.756</v>
      </c>
      <c r="G8" s="49" t="n">
        <v>3</v>
      </c>
      <c r="H8" s="49" t="n">
        <v>12</v>
      </c>
      <c r="I8" s="52" t="n">
        <f aca="false">SUM(G8:H8)</f>
        <v>15</v>
      </c>
      <c r="J8" s="0" t="n">
        <v>0.277808342248254</v>
      </c>
      <c r="K8" s="0" t="n">
        <f aca="false">(J8*I8)*0.6</f>
        <v>2.50027508023429</v>
      </c>
      <c r="L8" s="0" t="n">
        <v>2</v>
      </c>
      <c r="M8" s="0" t="n">
        <v>0</v>
      </c>
      <c r="N8" s="0" t="n">
        <f aca="false">K8-(L8+M8)</f>
        <v>0.500275080234287</v>
      </c>
      <c r="O8" s="49" t="n">
        <f aca="false">I8+K8+F8</f>
        <v>75.2562750802343</v>
      </c>
      <c r="P8" s="0" t="n">
        <v>75.27</v>
      </c>
      <c r="Q8" s="0" t="n">
        <f aca="false">O8-P8</f>
        <v>-0.013724919765707</v>
      </c>
      <c r="T8" s="0" t="n">
        <f aca="false">S8-R8</f>
        <v>0</v>
      </c>
      <c r="X8" s="0" t="n">
        <v>3</v>
      </c>
      <c r="Y8" s="0"/>
      <c r="Z8" s="0" t="n">
        <f aca="false">(Y8-O8)+0.25</f>
        <v>-75.0062750802343</v>
      </c>
      <c r="AT8" s="0" t="s">
        <v>78</v>
      </c>
      <c r="AU8" s="0" t="s">
        <v>81</v>
      </c>
      <c r="AV8" s="0" t="n">
        <v>93</v>
      </c>
    </row>
    <row r="9" customFormat="false" ht="15.75" hidden="false" customHeight="false" outlineLevel="0" collapsed="false">
      <c r="A9" s="0" t="n">
        <v>8</v>
      </c>
      <c r="B9" s="0" t="s">
        <v>11</v>
      </c>
      <c r="C9" s="0" t="n">
        <v>15</v>
      </c>
      <c r="D9" s="0" t="s">
        <v>80</v>
      </c>
      <c r="E9" s="0" t="n">
        <v>3</v>
      </c>
      <c r="F9" s="0" t="n">
        <v>57.906</v>
      </c>
      <c r="G9" s="49" t="n">
        <v>3</v>
      </c>
      <c r="H9" s="53" t="n">
        <v>12</v>
      </c>
      <c r="I9" s="52" t="n">
        <f aca="false">SUM(G9:H9)</f>
        <v>15</v>
      </c>
      <c r="J9" s="0" t="n">
        <v>0.277808342248254</v>
      </c>
      <c r="K9" s="0" t="n">
        <f aca="false">(J9*I9)*0.6</f>
        <v>2.50027508023429</v>
      </c>
      <c r="L9" s="0" t="n">
        <v>2</v>
      </c>
      <c r="M9" s="0" t="n">
        <v>0</v>
      </c>
      <c r="N9" s="0" t="n">
        <f aca="false">K9-(L9+M9)</f>
        <v>0.500275080234287</v>
      </c>
      <c r="O9" s="49" t="n">
        <f aca="false">I9+K9+F9</f>
        <v>75.4062750802343</v>
      </c>
      <c r="P9" s="0" t="n">
        <v>75.41</v>
      </c>
      <c r="Q9" s="0" t="n">
        <f aca="false">O9-P9</f>
        <v>-0.00372491976571609</v>
      </c>
      <c r="T9" s="0" t="n">
        <f aca="false">S9-R9</f>
        <v>0</v>
      </c>
      <c r="X9" s="0" t="n">
        <v>3</v>
      </c>
      <c r="Y9" s="0"/>
      <c r="Z9" s="0" t="n">
        <f aca="false">(Y9-O9)+0.25</f>
        <v>-75.1562750802343</v>
      </c>
      <c r="AT9" s="0" t="s">
        <v>78</v>
      </c>
      <c r="AU9" s="0" t="s">
        <v>81</v>
      </c>
      <c r="AV9" s="0" t="n">
        <v>94</v>
      </c>
    </row>
    <row r="10" customFormat="false" ht="15.75" hidden="false" customHeight="false" outlineLevel="0" collapsed="false">
      <c r="A10" s="0" t="n">
        <v>9</v>
      </c>
      <c r="B10" s="0" t="s">
        <v>11</v>
      </c>
      <c r="C10" s="0" t="n">
        <v>15</v>
      </c>
      <c r="D10" s="0" t="s">
        <v>80</v>
      </c>
      <c r="E10" s="0" t="n">
        <v>4</v>
      </c>
      <c r="F10" s="0" t="n">
        <v>57.778</v>
      </c>
      <c r="G10" s="49" t="n">
        <v>3</v>
      </c>
      <c r="H10" s="49" t="n">
        <v>12</v>
      </c>
      <c r="I10" s="52" t="n">
        <f aca="false">SUM(G10:H10)</f>
        <v>15</v>
      </c>
      <c r="J10" s="0" t="n">
        <v>0.277808342248254</v>
      </c>
      <c r="K10" s="0" t="n">
        <f aca="false">(J10*I10)*0.6</f>
        <v>2.50027508023429</v>
      </c>
      <c r="L10" s="0" t="n">
        <v>2</v>
      </c>
      <c r="M10" s="0" t="n">
        <v>0</v>
      </c>
      <c r="N10" s="0" t="n">
        <f aca="false">K10-(L10+M10)</f>
        <v>0.500275080234287</v>
      </c>
      <c r="O10" s="49" t="n">
        <f aca="false">I10+K10+F10</f>
        <v>75.2782750802343</v>
      </c>
      <c r="P10" s="0" t="n">
        <v>75.29</v>
      </c>
      <c r="Q10" s="0" t="n">
        <f aca="false">O10-P10</f>
        <v>-0.0117249197657117</v>
      </c>
      <c r="T10" s="0" t="n">
        <f aca="false">S10-R10</f>
        <v>0</v>
      </c>
      <c r="X10" s="0" t="n">
        <v>3</v>
      </c>
      <c r="Y10" s="0"/>
      <c r="Z10" s="0" t="n">
        <f aca="false">(Y10-O10)+0.25</f>
        <v>-75.0282750802343</v>
      </c>
      <c r="AT10" s="0" t="s">
        <v>78</v>
      </c>
      <c r="AU10" s="0" t="s">
        <v>81</v>
      </c>
      <c r="AV10" s="0" t="n">
        <v>95</v>
      </c>
    </row>
    <row r="11" customFormat="false" ht="15.75" hidden="false" customHeight="false" outlineLevel="0" collapsed="false">
      <c r="A11" s="0" t="n">
        <v>10</v>
      </c>
      <c r="B11" s="0" t="s">
        <v>11</v>
      </c>
      <c r="C11" s="0" t="n">
        <v>15</v>
      </c>
      <c r="D11" s="0" t="s">
        <v>80</v>
      </c>
      <c r="E11" s="0" t="n">
        <v>5</v>
      </c>
      <c r="F11" s="0" t="n">
        <v>58.732</v>
      </c>
      <c r="G11" s="49" t="n">
        <v>3</v>
      </c>
      <c r="H11" s="53" t="n">
        <v>12</v>
      </c>
      <c r="I11" s="52" t="n">
        <f aca="false">SUM(G11:H11)</f>
        <v>15</v>
      </c>
      <c r="J11" s="0" t="n">
        <v>0.277808342248254</v>
      </c>
      <c r="K11" s="0" t="n">
        <f aca="false">(J11*I11)*0.6</f>
        <v>2.50027508023429</v>
      </c>
      <c r="L11" s="0" t="n">
        <v>2</v>
      </c>
      <c r="M11" s="0" t="n">
        <v>0</v>
      </c>
      <c r="N11" s="0" t="n">
        <f aca="false">K11-(L11+M11)</f>
        <v>0.500275080234287</v>
      </c>
      <c r="O11" s="49" t="n">
        <f aca="false">I11+K11+F11</f>
        <v>76.2322750802343</v>
      </c>
      <c r="P11" s="0" t="n">
        <v>76.23</v>
      </c>
      <c r="Q11" s="0" t="n">
        <f aca="false">O11-P11</f>
        <v>0.00227508023428413</v>
      </c>
      <c r="T11" s="0" t="n">
        <f aca="false">S11-R11</f>
        <v>0</v>
      </c>
      <c r="X11" s="0" t="n">
        <v>3</v>
      </c>
      <c r="Y11" s="0"/>
      <c r="Z11" s="0" t="n">
        <f aca="false">(Y11-O11)+0.25</f>
        <v>-75.9822750802343</v>
      </c>
      <c r="AC11" s="0" t="s">
        <v>82</v>
      </c>
      <c r="AT11" s="0" t="s">
        <v>83</v>
      </c>
      <c r="AU11" s="0" t="s">
        <v>79</v>
      </c>
      <c r="AV11" s="0" t="n">
        <v>89</v>
      </c>
    </row>
    <row r="12" customFormat="false" ht="15.75" hidden="false" customHeight="false" outlineLevel="0" collapsed="false">
      <c r="A12" s="0" t="n">
        <v>85</v>
      </c>
      <c r="B12" s="0" t="s">
        <v>11</v>
      </c>
      <c r="C12" s="0" t="n">
        <v>15</v>
      </c>
      <c r="D12" s="0" t="s">
        <v>84</v>
      </c>
      <c r="E12" s="0" t="n">
        <v>1</v>
      </c>
      <c r="F12" s="0" t="n">
        <v>58.667</v>
      </c>
      <c r="G12" s="49" t="n">
        <v>3</v>
      </c>
      <c r="H12" s="49" t="n">
        <v>12</v>
      </c>
      <c r="I12" s="52" t="n">
        <f aca="false">SUM(G12:H12)</f>
        <v>15</v>
      </c>
      <c r="J12" s="0" t="n">
        <v>0.277808342248254</v>
      </c>
      <c r="K12" s="0" t="n">
        <f aca="false">(J12*I12)*0.6</f>
        <v>2.50027508023429</v>
      </c>
      <c r="L12" s="0" t="n">
        <v>0</v>
      </c>
      <c r="M12" s="0" t="n">
        <v>0</v>
      </c>
      <c r="N12" s="0" t="n">
        <f aca="false">K12-(L12+M12)</f>
        <v>2.50027508023429</v>
      </c>
      <c r="O12" s="49" t="n">
        <f aca="false">I12+K12+F12</f>
        <v>76.1672750802343</v>
      </c>
      <c r="P12" s="0" t="n">
        <v>75.06</v>
      </c>
      <c r="Q12" s="0" t="n">
        <f aca="false">O12-P12</f>
        <v>1.10727508023429</v>
      </c>
      <c r="T12" s="0" t="n">
        <f aca="false">S12-R12</f>
        <v>0</v>
      </c>
      <c r="X12" s="0" t="n">
        <v>3</v>
      </c>
      <c r="Y12" s="0"/>
      <c r="Z12" s="0" t="n">
        <f aca="false">(Y12-O12)+0.25</f>
        <v>-75.9172750802343</v>
      </c>
      <c r="AT12" s="0" t="s">
        <v>83</v>
      </c>
      <c r="AU12" s="0" t="s">
        <v>79</v>
      </c>
      <c r="AV12" s="0" t="n">
        <v>90</v>
      </c>
    </row>
    <row r="13" customFormat="false" ht="15.75" hidden="false" customHeight="false" outlineLevel="0" collapsed="false">
      <c r="A13" s="0" t="n">
        <v>12</v>
      </c>
      <c r="B13" s="0" t="s">
        <v>11</v>
      </c>
      <c r="C13" s="0" t="n">
        <v>15</v>
      </c>
      <c r="D13" s="0" t="s">
        <v>85</v>
      </c>
      <c r="E13" s="0" t="n">
        <v>2</v>
      </c>
      <c r="F13" s="0" t="n">
        <v>58.732</v>
      </c>
      <c r="G13" s="49" t="n">
        <v>3</v>
      </c>
      <c r="H13" s="53" t="n">
        <v>12</v>
      </c>
      <c r="I13" s="52" t="n">
        <f aca="false">SUM(G13:H13)</f>
        <v>15</v>
      </c>
      <c r="J13" s="0" t="n">
        <v>0.277808342248254</v>
      </c>
      <c r="K13" s="0" t="n">
        <f aca="false">(J13*I13)*0.6</f>
        <v>2.50027508023429</v>
      </c>
      <c r="L13" s="0" t="n">
        <v>0</v>
      </c>
      <c r="M13" s="0" t="n">
        <v>0</v>
      </c>
      <c r="N13" s="0" t="n">
        <f aca="false">K13-(L13+M13)</f>
        <v>2.50027508023429</v>
      </c>
      <c r="O13" s="49" t="n">
        <f aca="false">I13+K13+F13</f>
        <v>76.2322750802343</v>
      </c>
      <c r="P13" s="0" t="n">
        <v>76.26</v>
      </c>
      <c r="Q13" s="0" t="n">
        <f aca="false">O13-P13</f>
        <v>-0.027724919765717</v>
      </c>
      <c r="T13" s="0" t="n">
        <f aca="false">S13-R13</f>
        <v>0</v>
      </c>
      <c r="X13" s="0" t="n">
        <v>3</v>
      </c>
      <c r="Y13" s="0"/>
      <c r="Z13" s="0" t="n">
        <f aca="false">(Y13-O13)+0.25</f>
        <v>-75.9822750802343</v>
      </c>
      <c r="AT13" s="0" t="s">
        <v>83</v>
      </c>
      <c r="AU13" s="0" t="s">
        <v>79</v>
      </c>
      <c r="AV13" s="0" t="n">
        <v>91</v>
      </c>
    </row>
    <row r="14" customFormat="false" ht="15.75" hidden="false" customHeight="false" outlineLevel="0" collapsed="false">
      <c r="A14" s="0" t="n">
        <v>13</v>
      </c>
      <c r="B14" s="0" t="s">
        <v>11</v>
      </c>
      <c r="C14" s="0" t="n">
        <v>15</v>
      </c>
      <c r="D14" s="0" t="s">
        <v>85</v>
      </c>
      <c r="E14" s="0" t="n">
        <v>3</v>
      </c>
      <c r="F14" s="0" t="n">
        <v>58.172</v>
      </c>
      <c r="G14" s="49" t="n">
        <v>3</v>
      </c>
      <c r="H14" s="49" t="n">
        <v>12</v>
      </c>
      <c r="I14" s="52" t="n">
        <f aca="false">SUM(G14:H14)</f>
        <v>15</v>
      </c>
      <c r="J14" s="0" t="n">
        <v>0.277808342248254</v>
      </c>
      <c r="K14" s="0" t="n">
        <f aca="false">(J14*I14)*0.6</f>
        <v>2.50027508023429</v>
      </c>
      <c r="L14" s="0" t="n">
        <v>0</v>
      </c>
      <c r="M14" s="0" t="n">
        <v>0</v>
      </c>
      <c r="N14" s="0" t="n">
        <f aca="false">K14-(L14+M14)</f>
        <v>2.50027508023429</v>
      </c>
      <c r="O14" s="49" t="n">
        <f aca="false">I14+K14+F14</f>
        <v>75.6722750802343</v>
      </c>
      <c r="P14" s="0" t="n">
        <v>75.69</v>
      </c>
      <c r="Q14" s="0" t="n">
        <f aca="false">O14-P14</f>
        <v>-0.0177249197657119</v>
      </c>
      <c r="T14" s="0" t="n">
        <f aca="false">S14-R14</f>
        <v>0</v>
      </c>
      <c r="X14" s="0" t="n">
        <v>3</v>
      </c>
      <c r="Y14" s="0"/>
      <c r="Z14" s="0" t="n">
        <f aca="false">(Y14-O14)+0.25</f>
        <v>-75.4222750802343</v>
      </c>
      <c r="AT14" s="0" t="s">
        <v>83</v>
      </c>
      <c r="AU14" s="0" t="s">
        <v>81</v>
      </c>
      <c r="AV14" s="0" t="n">
        <v>92</v>
      </c>
    </row>
    <row r="15" s="55" customFormat="true" ht="15.75" hidden="false" customHeight="false" outlineLevel="0" collapsed="false">
      <c r="A15" s="55" t="n">
        <v>14</v>
      </c>
      <c r="B15" s="55" t="s">
        <v>11</v>
      </c>
      <c r="C15" s="55" t="n">
        <v>15</v>
      </c>
      <c r="D15" s="55" t="s">
        <v>85</v>
      </c>
      <c r="E15" s="55" t="n">
        <v>1</v>
      </c>
      <c r="F15" s="55" t="n">
        <v>57.993</v>
      </c>
      <c r="G15" s="49" t="n">
        <v>3</v>
      </c>
      <c r="H15" s="53" t="n">
        <v>12</v>
      </c>
      <c r="I15" s="52" t="n">
        <f aca="false">SUM(G15:H15)</f>
        <v>15</v>
      </c>
      <c r="J15" s="55" t="n">
        <v>0.277808342248254</v>
      </c>
      <c r="K15" s="55" t="n">
        <f aca="false">(J15*I15)*0.6</f>
        <v>2.50027508023429</v>
      </c>
      <c r="L15" s="55" t="n">
        <v>0</v>
      </c>
      <c r="M15" s="55" t="n">
        <v>0</v>
      </c>
      <c r="N15" s="55" t="n">
        <f aca="false">K15-(L15+M15)</f>
        <v>2.50027508023429</v>
      </c>
      <c r="O15" s="49" t="n">
        <f aca="false">I15+K15+F15</f>
        <v>75.4932750802343</v>
      </c>
      <c r="P15" s="55" t="n">
        <v>75.52</v>
      </c>
      <c r="Q15" s="55" t="n">
        <f aca="false">O15-P15</f>
        <v>-0.026724919765698</v>
      </c>
      <c r="T15" s="55" t="n">
        <f aca="false">S15-R15</f>
        <v>0</v>
      </c>
      <c r="X15" s="55" t="n">
        <v>3</v>
      </c>
      <c r="Y15" s="49"/>
      <c r="Z15" s="55" t="n">
        <f aca="false">(Y15-O15)+0.25</f>
        <v>-75.2432750802343</v>
      </c>
      <c r="AT15" s="55" t="s">
        <v>83</v>
      </c>
      <c r="AU15" s="55" t="s">
        <v>81</v>
      </c>
      <c r="AV15" s="55" t="n">
        <v>96</v>
      </c>
    </row>
    <row r="16" customFormat="false" ht="15.75" hidden="false" customHeight="false" outlineLevel="0" collapsed="false">
      <c r="A16" s="0" t="n">
        <v>15</v>
      </c>
      <c r="B16" s="0" t="s">
        <v>12</v>
      </c>
      <c r="C16" s="0" t="n">
        <v>15</v>
      </c>
      <c r="D16" s="0" t="s">
        <v>73</v>
      </c>
      <c r="E16" s="0" t="n">
        <v>1</v>
      </c>
      <c r="F16" s="0" t="n">
        <v>59.313</v>
      </c>
      <c r="G16" s="49" t="n">
        <v>3</v>
      </c>
      <c r="H16" s="49" t="n">
        <v>12</v>
      </c>
      <c r="I16" s="52" t="n">
        <f aca="false">SUM(G16:H16)</f>
        <v>15</v>
      </c>
      <c r="J16" s="0" t="n">
        <v>0.321843508561852</v>
      </c>
      <c r="K16" s="0" t="n">
        <f aca="false">(J16*I16)*0.6</f>
        <v>2.89659157705667</v>
      </c>
      <c r="L16" s="0" t="n">
        <v>2</v>
      </c>
      <c r="M16" s="0" t="n">
        <v>0.5</v>
      </c>
      <c r="N16" s="0" t="n">
        <f aca="false">K16-(L16+M16)</f>
        <v>0.396591577056672</v>
      </c>
      <c r="O16" s="49" t="n">
        <f aca="false">I16+K16+F16</f>
        <v>77.2095915770567</v>
      </c>
      <c r="P16" s="56" t="n">
        <v>77.19</v>
      </c>
      <c r="Q16" s="0" t="n">
        <f aca="false">O16-P16</f>
        <v>0.0195915770566728</v>
      </c>
      <c r="T16" s="0" t="n">
        <f aca="false">S16-R16</f>
        <v>0</v>
      </c>
      <c r="U16" s="0" t="s">
        <v>74</v>
      </c>
      <c r="X16" s="0" t="n">
        <v>3</v>
      </c>
      <c r="Y16" s="0"/>
      <c r="Z16" s="0" t="n">
        <f aca="false">(Y16-O16)+0.25</f>
        <v>-76.9595915770567</v>
      </c>
      <c r="AT16" s="0" t="s">
        <v>83</v>
      </c>
      <c r="AU16" s="0" t="s">
        <v>81</v>
      </c>
      <c r="AV16" s="56" t="n">
        <v>97</v>
      </c>
    </row>
    <row r="17" customFormat="false" ht="15.75" hidden="false" customHeight="false" outlineLevel="0" collapsed="false">
      <c r="A17" s="0" t="n">
        <v>16</v>
      </c>
      <c r="B17" s="0" t="s">
        <v>12</v>
      </c>
      <c r="C17" s="0" t="n">
        <v>15</v>
      </c>
      <c r="D17" s="0" t="s">
        <v>73</v>
      </c>
      <c r="E17" s="0" t="n">
        <v>2</v>
      </c>
      <c r="F17" s="0" t="n">
        <v>59.31</v>
      </c>
      <c r="G17" s="49" t="n">
        <v>3</v>
      </c>
      <c r="H17" s="53" t="n">
        <v>12</v>
      </c>
      <c r="I17" s="52" t="n">
        <f aca="false">SUM(G17:H17)</f>
        <v>15</v>
      </c>
      <c r="J17" s="0" t="n">
        <v>0.321843508561852</v>
      </c>
      <c r="K17" s="0" t="n">
        <f aca="false">(J17*I17)*0.6</f>
        <v>2.89659157705667</v>
      </c>
      <c r="L17" s="0" t="n">
        <v>2</v>
      </c>
      <c r="M17" s="0" t="n">
        <v>0.5</v>
      </c>
      <c r="N17" s="0" t="n">
        <f aca="false">K17-(L17+M17)</f>
        <v>0.396591577056672</v>
      </c>
      <c r="O17" s="49" t="n">
        <f aca="false">I17+K17+F17</f>
        <v>77.2065915770567</v>
      </c>
      <c r="P17" s="56" t="n">
        <v>77.17</v>
      </c>
      <c r="Q17" s="0" t="n">
        <f aca="false">O17-P17</f>
        <v>0.0365915770566687</v>
      </c>
      <c r="T17" s="0" t="n">
        <f aca="false">S17-R17</f>
        <v>0</v>
      </c>
      <c r="U17" s="0" t="s">
        <v>74</v>
      </c>
      <c r="X17" s="0" t="n">
        <v>3</v>
      </c>
      <c r="Y17" s="0"/>
      <c r="Z17" s="0" t="n">
        <f aca="false">(Y17-O17)+0.25</f>
        <v>-76.9565915770567</v>
      </c>
      <c r="AT17" s="0" t="s">
        <v>86</v>
      </c>
      <c r="AU17" s="57" t="s">
        <v>87</v>
      </c>
      <c r="AV17" s="0" t="s">
        <v>88</v>
      </c>
    </row>
    <row r="18" customFormat="false" ht="15.75" hidden="false" customHeight="false" outlineLevel="0" collapsed="false">
      <c r="A18" s="0" t="n">
        <v>17</v>
      </c>
      <c r="B18" s="0" t="s">
        <v>12</v>
      </c>
      <c r="C18" s="0" t="n">
        <v>15</v>
      </c>
      <c r="D18" s="0" t="s">
        <v>73</v>
      </c>
      <c r="E18" s="0" t="n">
        <v>3</v>
      </c>
      <c r="F18" s="0" t="n">
        <v>59.258</v>
      </c>
      <c r="G18" s="49" t="n">
        <v>3</v>
      </c>
      <c r="H18" s="49" t="n">
        <v>12</v>
      </c>
      <c r="I18" s="52" t="n">
        <f aca="false">SUM(G18:H18)</f>
        <v>15</v>
      </c>
      <c r="J18" s="0" t="n">
        <v>0.321843508561852</v>
      </c>
      <c r="K18" s="0" t="n">
        <f aca="false">(J18*I18)*0.6</f>
        <v>2.89659157705667</v>
      </c>
      <c r="L18" s="0" t="n">
        <v>2</v>
      </c>
      <c r="M18" s="0" t="n">
        <v>0.5</v>
      </c>
      <c r="N18" s="0" t="n">
        <f aca="false">K18-(L18+M18)</f>
        <v>0.396591577056672</v>
      </c>
      <c r="O18" s="49" t="n">
        <f aca="false">I18+K18+F18</f>
        <v>77.1545915770567</v>
      </c>
      <c r="P18" s="56" t="n">
        <v>77.12</v>
      </c>
      <c r="Q18" s="0" t="n">
        <f aca="false">O18-P18</f>
        <v>0.0345915770566734</v>
      </c>
      <c r="T18" s="0" t="n">
        <f aca="false">S18-R18</f>
        <v>0</v>
      </c>
      <c r="U18" s="0" t="s">
        <v>74</v>
      </c>
      <c r="X18" s="0" t="n">
        <v>3</v>
      </c>
      <c r="Y18" s="0"/>
      <c r="Z18" s="0" t="n">
        <f aca="false">(Y18-O18)+0.25</f>
        <v>-76.9045915770567</v>
      </c>
      <c r="AT18" s="0" t="s">
        <v>86</v>
      </c>
      <c r="AU18" s="57" t="s">
        <v>87</v>
      </c>
      <c r="AV18" s="0" t="s">
        <v>89</v>
      </c>
    </row>
    <row r="19" customFormat="false" ht="15.75" hidden="false" customHeight="false" outlineLevel="0" collapsed="false">
      <c r="A19" s="0" t="n">
        <v>18</v>
      </c>
      <c r="B19" s="0" t="s">
        <v>12</v>
      </c>
      <c r="C19" s="0" t="n">
        <v>15</v>
      </c>
      <c r="D19" s="0" t="s">
        <v>73</v>
      </c>
      <c r="E19" s="0" t="n">
        <v>4</v>
      </c>
      <c r="F19" s="0" t="n">
        <v>58.044</v>
      </c>
      <c r="G19" s="49" t="n">
        <v>3</v>
      </c>
      <c r="H19" s="53" t="n">
        <v>12</v>
      </c>
      <c r="I19" s="52" t="n">
        <f aca="false">SUM(G19:H19)</f>
        <v>15</v>
      </c>
      <c r="J19" s="0" t="n">
        <v>0.321843508561852</v>
      </c>
      <c r="K19" s="0" t="n">
        <f aca="false">(J19*I19)*0.6</f>
        <v>2.89659157705667</v>
      </c>
      <c r="L19" s="0" t="n">
        <v>2</v>
      </c>
      <c r="M19" s="0" t="n">
        <v>0.5</v>
      </c>
      <c r="N19" s="0" t="n">
        <f aca="false">K19-(L19+M19)</f>
        <v>0.396591577056672</v>
      </c>
      <c r="O19" s="49" t="n">
        <f aca="false">I19+K19+F19</f>
        <v>75.9405915770567</v>
      </c>
      <c r="P19" s="56" t="n">
        <v>75.98</v>
      </c>
      <c r="Q19" s="0" t="n">
        <f aca="false">O19-P19</f>
        <v>-0.0394084229433389</v>
      </c>
      <c r="T19" s="0" t="n">
        <f aca="false">S19-R19</f>
        <v>0</v>
      </c>
      <c r="U19" s="0" t="s">
        <v>74</v>
      </c>
      <c r="X19" s="0" t="n">
        <v>3</v>
      </c>
      <c r="Y19" s="0"/>
      <c r="Z19" s="0" t="n">
        <f aca="false">(Y19-O19)+0.25</f>
        <v>-75.6905915770567</v>
      </c>
      <c r="AT19" s="0" t="s">
        <v>86</v>
      </c>
      <c r="AU19" s="57" t="s">
        <v>87</v>
      </c>
      <c r="AV19" s="0" t="s">
        <v>90</v>
      </c>
    </row>
    <row r="20" customFormat="false" ht="15.75" hidden="false" customHeight="false" outlineLevel="0" collapsed="false">
      <c r="A20" s="0" t="n">
        <v>19</v>
      </c>
      <c r="B20" s="0" t="s">
        <v>12</v>
      </c>
      <c r="C20" s="0" t="n">
        <v>15</v>
      </c>
      <c r="D20" s="0" t="s">
        <v>73</v>
      </c>
      <c r="E20" s="0" t="n">
        <v>5</v>
      </c>
      <c r="F20" s="0" t="n">
        <v>59.353</v>
      </c>
      <c r="G20" s="49" t="n">
        <v>3</v>
      </c>
      <c r="H20" s="49" t="n">
        <v>12</v>
      </c>
      <c r="I20" s="52" t="n">
        <f aca="false">SUM(G20:H20)</f>
        <v>15</v>
      </c>
      <c r="J20" s="0" t="n">
        <v>0.321843508561852</v>
      </c>
      <c r="K20" s="0" t="n">
        <f aca="false">(J20*I20)*0.6</f>
        <v>2.89659157705667</v>
      </c>
      <c r="L20" s="0" t="n">
        <v>2</v>
      </c>
      <c r="M20" s="0" t="n">
        <v>0.5</v>
      </c>
      <c r="N20" s="0" t="n">
        <f aca="false">K20-(L20+M20)</f>
        <v>0.396591577056672</v>
      </c>
      <c r="O20" s="49" t="n">
        <f aca="false">I20+K20+F20</f>
        <v>77.2495915770567</v>
      </c>
      <c r="P20" s="56" t="n">
        <v>77.28</v>
      </c>
      <c r="Q20" s="0" t="n">
        <f aca="false">O20-P20</f>
        <v>-0.0304084229433244</v>
      </c>
      <c r="T20" s="0" t="n">
        <f aca="false">S20-R20</f>
        <v>0</v>
      </c>
      <c r="U20" s="0" t="s">
        <v>74</v>
      </c>
      <c r="X20" s="0" t="n">
        <v>3</v>
      </c>
      <c r="Y20" s="0"/>
      <c r="Z20" s="0" t="n">
        <f aca="false">(Y20-O20)+0.25</f>
        <v>-76.9995915770567</v>
      </c>
    </row>
    <row r="21" customFormat="false" ht="15.75" hidden="false" customHeight="false" outlineLevel="0" collapsed="false">
      <c r="A21" s="0" t="n">
        <v>20</v>
      </c>
      <c r="B21" s="0" t="s">
        <v>12</v>
      </c>
      <c r="C21" s="0" t="n">
        <v>15</v>
      </c>
      <c r="D21" s="0" t="s">
        <v>80</v>
      </c>
      <c r="E21" s="0" t="n">
        <v>1</v>
      </c>
      <c r="F21" s="0" t="n">
        <v>57.832</v>
      </c>
      <c r="G21" s="49" t="n">
        <v>3</v>
      </c>
      <c r="H21" s="53" t="n">
        <v>12</v>
      </c>
      <c r="I21" s="52" t="n">
        <f aca="false">SUM(G21:H21)</f>
        <v>15</v>
      </c>
      <c r="J21" s="0" t="n">
        <v>0.321843508561852</v>
      </c>
      <c r="K21" s="0" t="n">
        <f aca="false">(J21*I21)*0.6</f>
        <v>2.89659157705667</v>
      </c>
      <c r="L21" s="0" t="n">
        <v>2</v>
      </c>
      <c r="M21" s="0" t="n">
        <v>0</v>
      </c>
      <c r="N21" s="0" t="n">
        <f aca="false">K21-(L21+M21)</f>
        <v>0.896591577056672</v>
      </c>
      <c r="O21" s="49" t="n">
        <f aca="false">I21+K21+F21</f>
        <v>75.7285915770567</v>
      </c>
      <c r="P21" s="0" t="n">
        <v>75.73</v>
      </c>
      <c r="Q21" s="0" t="n">
        <f aca="false">O21-P21</f>
        <v>-0.00140842294332799</v>
      </c>
      <c r="T21" s="0" t="n">
        <f aca="false">S21-R21</f>
        <v>0</v>
      </c>
      <c r="X21" s="0" t="n">
        <v>3</v>
      </c>
      <c r="Y21" s="0"/>
      <c r="Z21" s="0" t="n">
        <f aca="false">(Y21-O21)+0.25</f>
        <v>-75.4785915770567</v>
      </c>
    </row>
    <row r="22" customFormat="false" ht="15.75" hidden="false" customHeight="false" outlineLevel="0" collapsed="false">
      <c r="A22" s="0" t="n">
        <v>21</v>
      </c>
      <c r="B22" s="0" t="s">
        <v>12</v>
      </c>
      <c r="C22" s="0" t="n">
        <v>15</v>
      </c>
      <c r="D22" s="0" t="s">
        <v>80</v>
      </c>
      <c r="E22" s="0" t="n">
        <v>2</v>
      </c>
      <c r="F22" s="0" t="n">
        <v>57.781</v>
      </c>
      <c r="G22" s="49" t="n">
        <v>3</v>
      </c>
      <c r="H22" s="49" t="n">
        <v>12</v>
      </c>
      <c r="I22" s="52" t="n">
        <f aca="false">SUM(G22:H22)</f>
        <v>15</v>
      </c>
      <c r="J22" s="0" t="n">
        <v>0.321843508561852</v>
      </c>
      <c r="K22" s="0" t="n">
        <f aca="false">(J22*I22)*0.6</f>
        <v>2.89659157705667</v>
      </c>
      <c r="L22" s="0" t="n">
        <v>2</v>
      </c>
      <c r="M22" s="0" t="n">
        <v>0</v>
      </c>
      <c r="N22" s="0" t="n">
        <f aca="false">K22-(L22+M22)</f>
        <v>0.896591577056672</v>
      </c>
      <c r="O22" s="49" t="n">
        <f aca="false">I22+K22+F22</f>
        <v>75.6775915770567</v>
      </c>
      <c r="P22" s="0" t="n">
        <v>75.68</v>
      </c>
      <c r="Q22" s="0" t="n">
        <f aca="false">O22-P22</f>
        <v>-0.00240842294333277</v>
      </c>
      <c r="T22" s="0" t="n">
        <f aca="false">S22-R22</f>
        <v>0</v>
      </c>
      <c r="X22" s="0" t="n">
        <v>3</v>
      </c>
      <c r="Y22" s="0"/>
      <c r="Z22" s="0" t="n">
        <f aca="false">(Y22-O22)+0.25</f>
        <v>-75.4275915770567</v>
      </c>
    </row>
    <row r="23" customFormat="false" ht="15.75" hidden="false" customHeight="false" outlineLevel="0" collapsed="false">
      <c r="A23" s="0" t="n">
        <v>22</v>
      </c>
      <c r="B23" s="0" t="s">
        <v>12</v>
      </c>
      <c r="C23" s="0" t="n">
        <v>15</v>
      </c>
      <c r="D23" s="0" t="s">
        <v>80</v>
      </c>
      <c r="E23" s="0" t="n">
        <v>3</v>
      </c>
      <c r="F23" s="0" t="n">
        <v>59.121</v>
      </c>
      <c r="G23" s="49" t="n">
        <v>3</v>
      </c>
      <c r="H23" s="53" t="n">
        <v>12</v>
      </c>
      <c r="I23" s="52" t="n">
        <f aca="false">SUM(G23:H23)</f>
        <v>15</v>
      </c>
      <c r="J23" s="0" t="n">
        <v>0.321843508561852</v>
      </c>
      <c r="K23" s="0" t="n">
        <f aca="false">(J23*I23)*0.6</f>
        <v>2.89659157705667</v>
      </c>
      <c r="L23" s="0" t="n">
        <v>2</v>
      </c>
      <c r="M23" s="0" t="n">
        <v>0</v>
      </c>
      <c r="N23" s="0" t="n">
        <f aca="false">K23-(L23+M23)</f>
        <v>0.896591577056672</v>
      </c>
      <c r="O23" s="49" t="n">
        <f aca="false">I23+K23+F23</f>
        <v>77.0175915770567</v>
      </c>
      <c r="P23" s="0" t="n">
        <v>77.05</v>
      </c>
      <c r="Q23" s="0" t="n">
        <f aca="false">O23-P23</f>
        <v>-0.0324084229433197</v>
      </c>
      <c r="T23" s="0" t="n">
        <f aca="false">S23-R23</f>
        <v>0</v>
      </c>
      <c r="X23" s="0" t="n">
        <v>3</v>
      </c>
      <c r="Y23" s="0"/>
      <c r="Z23" s="0" t="n">
        <f aca="false">(Y23-O23)+0.25</f>
        <v>-76.7675915770567</v>
      </c>
    </row>
    <row r="24" customFormat="false" ht="15.75" hidden="false" customHeight="false" outlineLevel="0" collapsed="false">
      <c r="A24" s="0" t="n">
        <v>23</v>
      </c>
      <c r="B24" s="0" t="s">
        <v>12</v>
      </c>
      <c r="C24" s="0" t="n">
        <v>15</v>
      </c>
      <c r="D24" s="0" t="s">
        <v>80</v>
      </c>
      <c r="E24" s="0" t="n">
        <v>4</v>
      </c>
      <c r="F24" s="0" t="n">
        <v>57.805</v>
      </c>
      <c r="G24" s="49" t="n">
        <v>3</v>
      </c>
      <c r="H24" s="49" t="n">
        <v>12</v>
      </c>
      <c r="I24" s="52" t="n">
        <f aca="false">SUM(G24:H24)</f>
        <v>15</v>
      </c>
      <c r="J24" s="0" t="n">
        <v>0.321843508561852</v>
      </c>
      <c r="K24" s="0" t="n">
        <f aca="false">(J24*I24)*0.6</f>
        <v>2.89659157705667</v>
      </c>
      <c r="L24" s="0" t="n">
        <v>2</v>
      </c>
      <c r="M24" s="0" t="n">
        <v>0</v>
      </c>
      <c r="N24" s="0" t="n">
        <f aca="false">K24-(L24+M24)</f>
        <v>0.896591577056672</v>
      </c>
      <c r="O24" s="49" t="n">
        <f aca="false">I24+K24+F24</f>
        <v>75.7015915770567</v>
      </c>
      <c r="P24" s="0" t="n">
        <v>75.71</v>
      </c>
      <c r="Q24" s="0" t="n">
        <f aca="false">O24-P24</f>
        <v>-0.00840842294331878</v>
      </c>
      <c r="T24" s="0" t="n">
        <f aca="false">S24-R24</f>
        <v>0</v>
      </c>
      <c r="X24" s="0" t="n">
        <v>3</v>
      </c>
      <c r="Y24" s="0"/>
      <c r="Z24" s="0" t="n">
        <f aca="false">(Y24-O24)+0.25</f>
        <v>-75.4515915770567</v>
      </c>
    </row>
    <row r="25" customFormat="false" ht="15.75" hidden="false" customHeight="false" outlineLevel="0" collapsed="false">
      <c r="A25" s="0" t="n">
        <v>24</v>
      </c>
      <c r="B25" s="0" t="s">
        <v>12</v>
      </c>
      <c r="C25" s="0" t="n">
        <v>15</v>
      </c>
      <c r="D25" s="0" t="s">
        <v>80</v>
      </c>
      <c r="E25" s="0" t="n">
        <v>5</v>
      </c>
      <c r="F25" s="0" t="n">
        <v>57.324</v>
      </c>
      <c r="G25" s="49" t="n">
        <v>3</v>
      </c>
      <c r="H25" s="53" t="n">
        <v>12</v>
      </c>
      <c r="I25" s="52" t="n">
        <f aca="false">SUM(G25:H25)</f>
        <v>15</v>
      </c>
      <c r="J25" s="0" t="n">
        <v>0.321843508561852</v>
      </c>
      <c r="K25" s="0" t="n">
        <f aca="false">(J25*I25)*0.6</f>
        <v>2.89659157705667</v>
      </c>
      <c r="L25" s="0" t="n">
        <v>2</v>
      </c>
      <c r="M25" s="0" t="n">
        <v>0</v>
      </c>
      <c r="N25" s="0" t="n">
        <f aca="false">K25-(L25+M25)</f>
        <v>0.896591577056672</v>
      </c>
      <c r="O25" s="49" t="n">
        <f aca="false">I25+K25+F25</f>
        <v>75.2205915770567</v>
      </c>
      <c r="P25" s="0" t="n">
        <v>75.23</v>
      </c>
      <c r="Q25" s="0" t="n">
        <f aca="false">O25-P25</f>
        <v>-0.00940842294333777</v>
      </c>
      <c r="T25" s="0" t="n">
        <f aca="false">S25-R25</f>
        <v>0</v>
      </c>
      <c r="X25" s="0" t="n">
        <v>3</v>
      </c>
      <c r="Y25" s="0"/>
      <c r="Z25" s="0" t="n">
        <f aca="false">(Y25-O25)+0.25</f>
        <v>-74.9705915770567</v>
      </c>
    </row>
    <row r="26" customFormat="false" ht="15.75" hidden="false" customHeight="false" outlineLevel="0" collapsed="false">
      <c r="A26" s="0" t="n">
        <v>25</v>
      </c>
      <c r="B26" s="0" t="s">
        <v>12</v>
      </c>
      <c r="C26" s="0" t="n">
        <v>15</v>
      </c>
      <c r="D26" s="0" t="s">
        <v>85</v>
      </c>
      <c r="E26" s="0" t="n">
        <v>1</v>
      </c>
      <c r="F26" s="0" t="n">
        <v>59.082</v>
      </c>
      <c r="G26" s="49" t="n">
        <v>3</v>
      </c>
      <c r="H26" s="49" t="n">
        <v>12</v>
      </c>
      <c r="I26" s="52" t="n">
        <f aca="false">SUM(G26:H26)</f>
        <v>15</v>
      </c>
      <c r="J26" s="0" t="n">
        <v>0.321843508561852</v>
      </c>
      <c r="K26" s="0" t="n">
        <f aca="false">(J26*I26)*0.6</f>
        <v>2.89659157705667</v>
      </c>
      <c r="L26" s="0" t="n">
        <v>0</v>
      </c>
      <c r="M26" s="0" t="n">
        <v>0</v>
      </c>
      <c r="N26" s="0" t="n">
        <f aca="false">K26-(L26+M26)</f>
        <v>2.89659157705667</v>
      </c>
      <c r="O26" s="49" t="n">
        <f aca="false">I26+K26+F26</f>
        <v>76.9785915770567</v>
      </c>
      <c r="P26" s="0" t="n">
        <v>77.38</v>
      </c>
      <c r="Q26" s="0" t="n">
        <f aca="false">O26-P26</f>
        <v>-0.401408422943319</v>
      </c>
      <c r="T26" s="0" t="n">
        <f aca="false">S26-R26</f>
        <v>0</v>
      </c>
      <c r="X26" s="0" t="n">
        <v>3</v>
      </c>
      <c r="Y26" s="0"/>
      <c r="Z26" s="0" t="n">
        <f aca="false">(Y26-O26)+0.25</f>
        <v>-76.7285915770567</v>
      </c>
    </row>
    <row r="27" customFormat="false" ht="15.75" hidden="false" customHeight="false" outlineLevel="0" collapsed="false">
      <c r="A27" s="0" t="n">
        <v>26</v>
      </c>
      <c r="B27" s="0" t="s">
        <v>12</v>
      </c>
      <c r="C27" s="0" t="n">
        <v>15</v>
      </c>
      <c r="D27" s="0" t="s">
        <v>85</v>
      </c>
      <c r="E27" s="0" t="n">
        <v>2</v>
      </c>
      <c r="F27" s="0" t="n">
        <v>59.485</v>
      </c>
      <c r="G27" s="49" t="n">
        <v>3</v>
      </c>
      <c r="H27" s="53" t="n">
        <v>12</v>
      </c>
      <c r="I27" s="52" t="n">
        <f aca="false">SUM(G27:H27)</f>
        <v>15</v>
      </c>
      <c r="J27" s="0" t="n">
        <v>0.321843508561852</v>
      </c>
      <c r="K27" s="0" t="n">
        <f aca="false">(J27*I27)*0.6</f>
        <v>2.89659157705667</v>
      </c>
      <c r="L27" s="0" t="n">
        <v>0</v>
      </c>
      <c r="M27" s="0" t="n">
        <v>0</v>
      </c>
      <c r="N27" s="0" t="n">
        <f aca="false">K27-(L27+M27)</f>
        <v>2.89659157705667</v>
      </c>
      <c r="O27" s="49" t="n">
        <f aca="false">I27+K27+F27</f>
        <v>77.3815915770567</v>
      </c>
      <c r="P27" s="0" t="n">
        <v>77.32</v>
      </c>
      <c r="Q27" s="0" t="n">
        <f aca="false">O27-P27</f>
        <v>0.0615915770566744</v>
      </c>
      <c r="T27" s="0" t="n">
        <f aca="false">S27-R27</f>
        <v>0</v>
      </c>
      <c r="X27" s="0" t="n">
        <v>3</v>
      </c>
      <c r="Y27" s="0"/>
      <c r="Z27" s="0" t="n">
        <f aca="false">(Y27-O27)+0.25</f>
        <v>-77.1315915770567</v>
      </c>
    </row>
    <row r="28" customFormat="false" ht="15.75" hidden="false" customHeight="false" outlineLevel="0" collapsed="false">
      <c r="A28" s="0" t="n">
        <v>27</v>
      </c>
      <c r="B28" s="0" t="s">
        <v>12</v>
      </c>
      <c r="C28" s="0" t="n">
        <v>15</v>
      </c>
      <c r="D28" s="0" t="s">
        <v>85</v>
      </c>
      <c r="E28" s="0" t="n">
        <v>3</v>
      </c>
      <c r="F28" s="0" t="n">
        <v>59.258</v>
      </c>
      <c r="G28" s="49" t="n">
        <v>3</v>
      </c>
      <c r="H28" s="49" t="n">
        <v>12</v>
      </c>
      <c r="I28" s="52" t="n">
        <f aca="false">SUM(G28:H28)</f>
        <v>15</v>
      </c>
      <c r="J28" s="0" t="n">
        <v>0.321843508561852</v>
      </c>
      <c r="K28" s="0" t="n">
        <f aca="false">(J28*I28)*0.6</f>
        <v>2.89659157705667</v>
      </c>
      <c r="L28" s="0" t="n">
        <v>0</v>
      </c>
      <c r="M28" s="0" t="n">
        <v>0</v>
      </c>
      <c r="N28" s="0" t="n">
        <f aca="false">K28-(L28+M28)</f>
        <v>2.89659157705667</v>
      </c>
      <c r="O28" s="49" t="n">
        <f aca="false">I28+K28+F28</f>
        <v>77.1545915770567</v>
      </c>
      <c r="P28" s="0" t="n">
        <v>77.79</v>
      </c>
      <c r="Q28" s="0" t="n">
        <f aca="false">O28-P28</f>
        <v>-0.635408422943328</v>
      </c>
      <c r="T28" s="0" t="n">
        <f aca="false">S28-R28</f>
        <v>0</v>
      </c>
      <c r="X28" s="0" t="n">
        <v>3</v>
      </c>
      <c r="Y28" s="0"/>
      <c r="Z28" s="0" t="n">
        <f aca="false">(Y28-O28)+0.25</f>
        <v>-76.9045915770567</v>
      </c>
    </row>
    <row r="29" s="55" customFormat="true" ht="15.75" hidden="false" customHeight="false" outlineLevel="0" collapsed="false">
      <c r="A29" s="55" t="n">
        <v>28</v>
      </c>
      <c r="B29" s="55" t="s">
        <v>12</v>
      </c>
      <c r="C29" s="55" t="n">
        <v>15</v>
      </c>
      <c r="D29" s="55" t="s">
        <v>84</v>
      </c>
      <c r="E29" s="55" t="n">
        <v>1</v>
      </c>
      <c r="F29" s="55" t="n">
        <v>59.252</v>
      </c>
      <c r="G29" s="49" t="n">
        <v>3</v>
      </c>
      <c r="H29" s="53" t="n">
        <v>12</v>
      </c>
      <c r="I29" s="52" t="n">
        <f aca="false">SUM(G29:H29)</f>
        <v>15</v>
      </c>
      <c r="J29" s="55" t="n">
        <v>0.321843508561852</v>
      </c>
      <c r="K29" s="55" t="n">
        <f aca="false">(J29*I29)*0.6</f>
        <v>2.89659157705667</v>
      </c>
      <c r="L29" s="55" t="n">
        <v>0</v>
      </c>
      <c r="M29" s="55" t="n">
        <v>0</v>
      </c>
      <c r="N29" s="55" t="n">
        <f aca="false">K29-(L29+M29)</f>
        <v>2.89659157705667</v>
      </c>
      <c r="O29" s="49" t="n">
        <f aca="false">I29+K29+F29</f>
        <v>77.1485915770567</v>
      </c>
      <c r="P29" s="55" t="n">
        <v>77.14</v>
      </c>
      <c r="Q29" s="55" t="n">
        <f aca="false">O29-P29</f>
        <v>0.00859157705667712</v>
      </c>
      <c r="T29" s="55" t="n">
        <f aca="false">S29-R29</f>
        <v>0</v>
      </c>
      <c r="X29" s="55" t="n">
        <v>3</v>
      </c>
      <c r="Y29" s="49"/>
      <c r="Z29" s="55" t="n">
        <f aca="false">(Y29-O29)+0.25</f>
        <v>-76.8985915770567</v>
      </c>
    </row>
    <row r="30" customFormat="false" ht="15.75" hidden="false" customHeight="false" outlineLevel="0" collapsed="false">
      <c r="A30" s="0" t="n">
        <v>29</v>
      </c>
      <c r="B30" s="0" t="s">
        <v>91</v>
      </c>
      <c r="C30" s="0" t="n">
        <v>15</v>
      </c>
      <c r="D30" s="0" t="s">
        <v>73</v>
      </c>
      <c r="E30" s="0" t="n">
        <v>1</v>
      </c>
      <c r="F30" s="0" t="n">
        <v>58.177</v>
      </c>
      <c r="G30" s="49" t="n">
        <v>3</v>
      </c>
      <c r="H30" s="49" t="n">
        <v>12</v>
      </c>
      <c r="I30" s="52" t="n">
        <f aca="false">SUM(G30:H30)</f>
        <v>15</v>
      </c>
      <c r="J30" s="0" t="n">
        <v>0.342507548432798</v>
      </c>
      <c r="K30" s="0" t="n">
        <f aca="false">(J30*I30)*0.6</f>
        <v>3.08256793589519</v>
      </c>
      <c r="L30" s="0" t="n">
        <v>2</v>
      </c>
      <c r="M30" s="0" t="n">
        <v>0.5</v>
      </c>
      <c r="N30" s="0" t="n">
        <f aca="false">K30-(L30+M30)</f>
        <v>0.582567935895186</v>
      </c>
      <c r="O30" s="49" t="n">
        <f aca="false">I30+K30+F30</f>
        <v>76.2595679358952</v>
      </c>
      <c r="P30" s="0" t="n">
        <v>75.33</v>
      </c>
      <c r="Q30" s="0" t="n">
        <f aca="false">O30-P30</f>
        <v>0.929567935895179</v>
      </c>
      <c r="T30" s="0" t="n">
        <f aca="false">S30-R30</f>
        <v>0</v>
      </c>
      <c r="U30" s="0" t="s">
        <v>74</v>
      </c>
      <c r="X30" s="0" t="n">
        <v>3</v>
      </c>
      <c r="Y30" s="0"/>
      <c r="Z30" s="0" t="n">
        <f aca="false">(Y30-O30)+0.25</f>
        <v>-76.0095679358952</v>
      </c>
    </row>
    <row r="31" customFormat="false" ht="15.75" hidden="false" customHeight="false" outlineLevel="0" collapsed="false">
      <c r="A31" s="0" t="n">
        <v>30</v>
      </c>
      <c r="B31" s="0" t="s">
        <v>91</v>
      </c>
      <c r="C31" s="0" t="n">
        <v>15</v>
      </c>
      <c r="D31" s="0" t="s">
        <v>73</v>
      </c>
      <c r="E31" s="0" t="n">
        <v>2</v>
      </c>
      <c r="F31" s="0" t="n">
        <v>58.045</v>
      </c>
      <c r="G31" s="49" t="n">
        <v>3</v>
      </c>
      <c r="H31" s="53" t="n">
        <v>12</v>
      </c>
      <c r="I31" s="52" t="n">
        <f aca="false">SUM(G31:H31)</f>
        <v>15</v>
      </c>
      <c r="J31" s="0" t="n">
        <v>0.342507548432798</v>
      </c>
      <c r="K31" s="0" t="n">
        <f aca="false">(J31*I31)*0.6</f>
        <v>3.08256793589519</v>
      </c>
      <c r="L31" s="0" t="n">
        <v>2</v>
      </c>
      <c r="M31" s="0" t="n">
        <v>0.5</v>
      </c>
      <c r="N31" s="0" t="n">
        <f aca="false">K31-(L31+M31)</f>
        <v>0.582567935895186</v>
      </c>
      <c r="O31" s="49" t="n">
        <f aca="false">I31+K31+F31</f>
        <v>76.1275679358952</v>
      </c>
      <c r="P31" s="0" t="n">
        <v>76.17</v>
      </c>
      <c r="Q31" s="0" t="n">
        <f aca="false">O31-P31</f>
        <v>-0.0424320641048155</v>
      </c>
      <c r="T31" s="0" t="n">
        <f aca="false">S31-R31</f>
        <v>0</v>
      </c>
      <c r="U31" s="0" t="s">
        <v>74</v>
      </c>
      <c r="X31" s="0" t="n">
        <v>3</v>
      </c>
      <c r="Y31" s="0"/>
      <c r="Z31" s="0" t="n">
        <f aca="false">(Y31-O31)+0.25</f>
        <v>-75.8775679358952</v>
      </c>
    </row>
    <row r="32" customFormat="false" ht="15.75" hidden="false" customHeight="false" outlineLevel="0" collapsed="false">
      <c r="A32" s="0" t="n">
        <v>31</v>
      </c>
      <c r="B32" s="0" t="s">
        <v>91</v>
      </c>
      <c r="C32" s="0" t="n">
        <v>15</v>
      </c>
      <c r="D32" s="0" t="s">
        <v>73</v>
      </c>
      <c r="E32" s="0" t="n">
        <v>3</v>
      </c>
      <c r="F32" s="0" t="n">
        <v>58.694</v>
      </c>
      <c r="G32" s="49" t="n">
        <v>3</v>
      </c>
      <c r="H32" s="49" t="n">
        <v>12</v>
      </c>
      <c r="I32" s="52" t="n">
        <f aca="false">SUM(G32:H32)</f>
        <v>15</v>
      </c>
      <c r="J32" s="0" t="n">
        <v>0.342507548432798</v>
      </c>
      <c r="K32" s="0" t="n">
        <f aca="false">(J32*I32)*0.6</f>
        <v>3.08256793589519</v>
      </c>
      <c r="L32" s="0" t="n">
        <v>2</v>
      </c>
      <c r="M32" s="0" t="n">
        <v>0.5</v>
      </c>
      <c r="N32" s="0" t="n">
        <f aca="false">K32-(L32+M32)</f>
        <v>0.582567935895186</v>
      </c>
      <c r="O32" s="49" t="n">
        <f aca="false">I32+K32+F32</f>
        <v>76.7765679358952</v>
      </c>
      <c r="P32" s="0" t="n">
        <v>76.82</v>
      </c>
      <c r="Q32" s="0" t="n">
        <f aca="false">O32-P32</f>
        <v>-0.043432064104806</v>
      </c>
      <c r="T32" s="0" t="n">
        <f aca="false">S32-R32</f>
        <v>0</v>
      </c>
      <c r="U32" s="0" t="s">
        <v>74</v>
      </c>
      <c r="X32" s="0" t="n">
        <v>3</v>
      </c>
      <c r="Y32" s="0"/>
      <c r="Z32" s="0" t="n">
        <f aca="false">(Y32-O32)+0.25</f>
        <v>-76.5265679358952</v>
      </c>
    </row>
    <row r="33" customFormat="false" ht="15.75" hidden="false" customHeight="false" outlineLevel="0" collapsed="false">
      <c r="A33" s="0" t="n">
        <v>32</v>
      </c>
      <c r="B33" s="0" t="s">
        <v>91</v>
      </c>
      <c r="C33" s="0" t="n">
        <v>15</v>
      </c>
      <c r="D33" s="0" t="s">
        <v>73</v>
      </c>
      <c r="E33" s="0" t="n">
        <v>4</v>
      </c>
      <c r="F33" s="0" t="n">
        <v>57.306</v>
      </c>
      <c r="G33" s="49" t="n">
        <v>3</v>
      </c>
      <c r="H33" s="53" t="n">
        <v>12</v>
      </c>
      <c r="I33" s="52" t="n">
        <f aca="false">SUM(G33:H33)</f>
        <v>15</v>
      </c>
      <c r="J33" s="0" t="n">
        <v>0.342507548432798</v>
      </c>
      <c r="K33" s="0" t="n">
        <f aca="false">(J33*I33)*0.6</f>
        <v>3.08256793589519</v>
      </c>
      <c r="L33" s="0" t="n">
        <v>2</v>
      </c>
      <c r="M33" s="0" t="n">
        <v>0.5</v>
      </c>
      <c r="N33" s="0" t="n">
        <f aca="false">K33-(L33+M33)</f>
        <v>0.582567935895186</v>
      </c>
      <c r="O33" s="49" t="n">
        <f aca="false">I33+K33+F33</f>
        <v>75.3885679358952</v>
      </c>
      <c r="P33" s="0" t="n">
        <v>75.4</v>
      </c>
      <c r="Q33" s="0" t="n">
        <f aca="false">O33-P33</f>
        <v>-0.0114320641048238</v>
      </c>
      <c r="T33" s="0" t="n">
        <f aca="false">S33-R33</f>
        <v>0</v>
      </c>
      <c r="U33" s="0" t="s">
        <v>74</v>
      </c>
      <c r="X33" s="0" t="n">
        <v>3</v>
      </c>
      <c r="Y33" s="0"/>
      <c r="Z33" s="0" t="n">
        <f aca="false">(Y33-O33)+0.25</f>
        <v>-75.1385679358952</v>
      </c>
    </row>
    <row r="34" customFormat="false" ht="15.75" hidden="false" customHeight="false" outlineLevel="0" collapsed="false">
      <c r="A34" s="0" t="n">
        <v>33</v>
      </c>
      <c r="B34" s="0" t="s">
        <v>91</v>
      </c>
      <c r="C34" s="0" t="n">
        <v>15</v>
      </c>
      <c r="D34" s="0" t="s">
        <v>73</v>
      </c>
      <c r="E34" s="0" t="n">
        <v>5</v>
      </c>
      <c r="F34" s="0" t="n">
        <v>58.787</v>
      </c>
      <c r="G34" s="49" t="n">
        <v>3</v>
      </c>
      <c r="H34" s="49" t="n">
        <v>12</v>
      </c>
      <c r="I34" s="52" t="n">
        <f aca="false">SUM(G34:H34)</f>
        <v>15</v>
      </c>
      <c r="J34" s="0" t="n">
        <v>0.342507548432798</v>
      </c>
      <c r="K34" s="0" t="n">
        <f aca="false">(J34*I34)*0.6</f>
        <v>3.08256793589519</v>
      </c>
      <c r="L34" s="0" t="n">
        <v>2</v>
      </c>
      <c r="M34" s="0" t="n">
        <v>0.5</v>
      </c>
      <c r="N34" s="0" t="n">
        <f aca="false">K34-(L34+M34)</f>
        <v>0.582567935895186</v>
      </c>
      <c r="O34" s="49" t="n">
        <f aca="false">I34+K34+F34</f>
        <v>76.8695679358952</v>
      </c>
      <c r="P34" s="0" t="n">
        <v>76.88</v>
      </c>
      <c r="Q34" s="0" t="n">
        <f aca="false">O34-P34</f>
        <v>-0.0104320641048048</v>
      </c>
      <c r="T34" s="0" t="n">
        <f aca="false">S34-R34</f>
        <v>0</v>
      </c>
      <c r="U34" s="0" t="s">
        <v>74</v>
      </c>
      <c r="X34" s="0" t="n">
        <v>3</v>
      </c>
      <c r="Y34" s="0"/>
      <c r="Z34" s="0" t="n">
        <f aca="false">(Y34-O34)+0.25</f>
        <v>-76.6195679358952</v>
      </c>
    </row>
    <row r="35" customFormat="false" ht="15.75" hidden="false" customHeight="false" outlineLevel="0" collapsed="false">
      <c r="A35" s="0" t="n">
        <v>34</v>
      </c>
      <c r="B35" s="0" t="s">
        <v>91</v>
      </c>
      <c r="C35" s="0" t="n">
        <v>15</v>
      </c>
      <c r="D35" s="0" t="s">
        <v>80</v>
      </c>
      <c r="E35" s="0" t="n">
        <v>1</v>
      </c>
      <c r="F35" s="0" t="n">
        <v>58.746</v>
      </c>
      <c r="G35" s="49" t="n">
        <v>3</v>
      </c>
      <c r="H35" s="53" t="n">
        <v>12</v>
      </c>
      <c r="I35" s="52" t="n">
        <f aca="false">SUM(G35:H35)</f>
        <v>15</v>
      </c>
      <c r="J35" s="0" t="n">
        <v>0.342507548432798</v>
      </c>
      <c r="K35" s="0" t="n">
        <f aca="false">(J35*I35)*0.6</f>
        <v>3.08256793589519</v>
      </c>
      <c r="L35" s="0" t="n">
        <v>2</v>
      </c>
      <c r="M35" s="0" t="n">
        <v>0</v>
      </c>
      <c r="N35" s="0" t="n">
        <f aca="false">K35-(L35+M35)</f>
        <v>1.08256793589519</v>
      </c>
      <c r="O35" s="49" t="n">
        <f aca="false">I35+K35+F35</f>
        <v>76.8285679358952</v>
      </c>
      <c r="P35" s="0" t="n">
        <v>76.84</v>
      </c>
      <c r="Q35" s="0" t="n">
        <f aca="false">O35-P35</f>
        <v>-0.0114320641048096</v>
      </c>
      <c r="T35" s="0" t="n">
        <f aca="false">S35-R35</f>
        <v>0</v>
      </c>
      <c r="X35" s="0" t="n">
        <v>3</v>
      </c>
      <c r="Y35" s="0"/>
      <c r="Z35" s="0" t="n">
        <f aca="false">(Y35-O35)+0.25</f>
        <v>-76.5785679358952</v>
      </c>
    </row>
    <row r="36" customFormat="false" ht="15.75" hidden="false" customHeight="false" outlineLevel="0" collapsed="false">
      <c r="A36" s="0" t="n">
        <v>35</v>
      </c>
      <c r="B36" s="0" t="s">
        <v>91</v>
      </c>
      <c r="C36" s="0" t="n">
        <v>15</v>
      </c>
      <c r="D36" s="0" t="s">
        <v>80</v>
      </c>
      <c r="E36" s="0" t="n">
        <v>2</v>
      </c>
      <c r="F36" s="0" t="n">
        <v>59.216</v>
      </c>
      <c r="G36" s="49" t="n">
        <v>3</v>
      </c>
      <c r="H36" s="49" t="n">
        <v>12</v>
      </c>
      <c r="I36" s="52" t="n">
        <f aca="false">SUM(G36:H36)</f>
        <v>15</v>
      </c>
      <c r="J36" s="0" t="n">
        <v>0.342507548432798</v>
      </c>
      <c r="K36" s="0" t="n">
        <f aca="false">(J36*I36)*0.6</f>
        <v>3.08256793589519</v>
      </c>
      <c r="L36" s="0" t="n">
        <v>2</v>
      </c>
      <c r="M36" s="0" t="n">
        <v>0</v>
      </c>
      <c r="N36" s="0" t="n">
        <f aca="false">K36-(L36+M36)</f>
        <v>1.08256793589519</v>
      </c>
      <c r="O36" s="49" t="n">
        <f aca="false">I36+K36+F36</f>
        <v>77.2985679358952</v>
      </c>
      <c r="P36" s="0" t="n">
        <v>77.28</v>
      </c>
      <c r="Q36" s="0" t="n">
        <f aca="false">O36-P36</f>
        <v>0.0185679358951916</v>
      </c>
      <c r="T36" s="0" t="n">
        <f aca="false">S36-R36</f>
        <v>0</v>
      </c>
      <c r="X36" s="0" t="n">
        <v>3</v>
      </c>
      <c r="Y36" s="0"/>
      <c r="Z36" s="0" t="n">
        <f aca="false">(Y36-O36)+0.25</f>
        <v>-77.0485679358952</v>
      </c>
    </row>
    <row r="37" customFormat="false" ht="15.75" hidden="false" customHeight="false" outlineLevel="0" collapsed="false">
      <c r="A37" s="0" t="n">
        <v>36</v>
      </c>
      <c r="B37" s="0" t="s">
        <v>91</v>
      </c>
      <c r="C37" s="0" t="n">
        <v>15</v>
      </c>
      <c r="D37" s="0" t="s">
        <v>80</v>
      </c>
      <c r="E37" s="0" t="n">
        <v>3</v>
      </c>
      <c r="F37" s="0" t="n">
        <v>57.85</v>
      </c>
      <c r="G37" s="49" t="n">
        <v>3</v>
      </c>
      <c r="H37" s="53" t="n">
        <v>12</v>
      </c>
      <c r="I37" s="52" t="n">
        <f aca="false">SUM(G37:H37)</f>
        <v>15</v>
      </c>
      <c r="J37" s="0" t="n">
        <v>0.342507548432798</v>
      </c>
      <c r="K37" s="0" t="n">
        <f aca="false">(J37*I37)*0.6</f>
        <v>3.08256793589519</v>
      </c>
      <c r="L37" s="0" t="n">
        <v>2</v>
      </c>
      <c r="M37" s="0" t="n">
        <v>0</v>
      </c>
      <c r="N37" s="0" t="n">
        <f aca="false">K37-(L37+M37)</f>
        <v>1.08256793589519</v>
      </c>
      <c r="O37" s="49" t="n">
        <f aca="false">I37+K37+F37</f>
        <v>75.9325679358952</v>
      </c>
      <c r="P37" s="0" t="n">
        <v>75.93</v>
      </c>
      <c r="Q37" s="0" t="n">
        <f aca="false">O37-P37</f>
        <v>0.00256793589517201</v>
      </c>
      <c r="T37" s="0" t="n">
        <f aca="false">S37-R37</f>
        <v>0</v>
      </c>
      <c r="X37" s="0" t="n">
        <v>3</v>
      </c>
      <c r="Y37" s="0"/>
      <c r="Z37" s="0" t="n">
        <f aca="false">(Y37-O37)+0.25</f>
        <v>-75.6825679358952</v>
      </c>
    </row>
    <row r="38" customFormat="false" ht="15.75" hidden="false" customHeight="false" outlineLevel="0" collapsed="false">
      <c r="A38" s="0" t="n">
        <v>37</v>
      </c>
      <c r="B38" s="0" t="s">
        <v>91</v>
      </c>
      <c r="C38" s="0" t="n">
        <v>15</v>
      </c>
      <c r="D38" s="0" t="s">
        <v>80</v>
      </c>
      <c r="E38" s="0" t="n">
        <v>4</v>
      </c>
      <c r="F38" s="0" t="n">
        <v>59.211</v>
      </c>
      <c r="G38" s="49" t="n">
        <v>3</v>
      </c>
      <c r="H38" s="49" t="n">
        <v>12</v>
      </c>
      <c r="I38" s="52" t="n">
        <f aca="false">SUM(G38:H38)</f>
        <v>15</v>
      </c>
      <c r="J38" s="0" t="n">
        <v>0.342507548432798</v>
      </c>
      <c r="K38" s="0" t="n">
        <f aca="false">(J38*I38)*0.6</f>
        <v>3.08256793589519</v>
      </c>
      <c r="L38" s="0" t="n">
        <v>2</v>
      </c>
      <c r="M38" s="0" t="n">
        <v>0</v>
      </c>
      <c r="N38" s="0" t="n">
        <f aca="false">K38-(L38+M38)</f>
        <v>1.08256793589519</v>
      </c>
      <c r="O38" s="49" t="n">
        <f aca="false">I38+K38+F38</f>
        <v>77.2935679358952</v>
      </c>
      <c r="P38" s="0" t="n">
        <v>77.32</v>
      </c>
      <c r="Q38" s="0" t="n">
        <f aca="false">O38-P38</f>
        <v>-0.0264320641048101</v>
      </c>
      <c r="T38" s="0" t="n">
        <f aca="false">S38-R38</f>
        <v>0</v>
      </c>
      <c r="X38" s="0" t="n">
        <v>3</v>
      </c>
      <c r="Y38" s="0"/>
      <c r="Z38" s="0" t="n">
        <f aca="false">(Y38-O38)+0.25</f>
        <v>-77.0435679358952</v>
      </c>
    </row>
    <row r="39" customFormat="false" ht="15.75" hidden="false" customHeight="false" outlineLevel="0" collapsed="false">
      <c r="A39" s="0" t="n">
        <v>38</v>
      </c>
      <c r="B39" s="0" t="s">
        <v>91</v>
      </c>
      <c r="C39" s="0" t="n">
        <v>15</v>
      </c>
      <c r="D39" s="0" t="s">
        <v>80</v>
      </c>
      <c r="E39" s="0" t="n">
        <v>5</v>
      </c>
      <c r="F39" s="0" t="n">
        <v>58.795</v>
      </c>
      <c r="G39" s="49" t="n">
        <v>3</v>
      </c>
      <c r="H39" s="53" t="n">
        <v>12</v>
      </c>
      <c r="I39" s="52" t="n">
        <f aca="false">SUM(G39:H39)</f>
        <v>15</v>
      </c>
      <c r="J39" s="0" t="n">
        <v>0.342507548432798</v>
      </c>
      <c r="K39" s="0" t="n">
        <f aca="false">(J39*I39)*0.6</f>
        <v>3.08256793589519</v>
      </c>
      <c r="L39" s="0" t="n">
        <v>2</v>
      </c>
      <c r="M39" s="0" t="n">
        <v>0</v>
      </c>
      <c r="N39" s="0" t="n">
        <f aca="false">K39-(L39+M39)</f>
        <v>1.08256793589519</v>
      </c>
      <c r="O39" s="49" t="n">
        <f aca="false">I39+K39+F39</f>
        <v>76.8775679358952</v>
      </c>
      <c r="P39" s="0" t="n">
        <v>76.87</v>
      </c>
      <c r="Q39" s="0" t="n">
        <f aca="false">O39-P39</f>
        <v>0.00756793589518168</v>
      </c>
      <c r="T39" s="0" t="n">
        <f aca="false">S39-R39</f>
        <v>0</v>
      </c>
      <c r="X39" s="0" t="n">
        <v>3</v>
      </c>
      <c r="Y39" s="0"/>
      <c r="Z39" s="0" t="n">
        <f aca="false">(Y39-O39)+0.25</f>
        <v>-76.6275679358952</v>
      </c>
    </row>
    <row r="40" customFormat="false" ht="15.75" hidden="false" customHeight="false" outlineLevel="0" collapsed="false">
      <c r="A40" s="0" t="n">
        <v>39</v>
      </c>
      <c r="B40" s="0" t="s">
        <v>91</v>
      </c>
      <c r="C40" s="0" t="n">
        <v>15</v>
      </c>
      <c r="D40" s="0" t="s">
        <v>85</v>
      </c>
      <c r="E40" s="0" t="n">
        <v>1</v>
      </c>
      <c r="F40" s="0" t="n">
        <v>59.006</v>
      </c>
      <c r="G40" s="49" t="n">
        <v>3</v>
      </c>
      <c r="H40" s="49" t="n">
        <v>12</v>
      </c>
      <c r="I40" s="52" t="n">
        <f aca="false">SUM(G40:H40)</f>
        <v>15</v>
      </c>
      <c r="J40" s="0" t="n">
        <v>0.342507548432798</v>
      </c>
      <c r="K40" s="0" t="n">
        <f aca="false">(J40*I40)*0.6</f>
        <v>3.08256793589519</v>
      </c>
      <c r="L40" s="0" t="n">
        <v>0</v>
      </c>
      <c r="M40" s="0" t="n">
        <v>0</v>
      </c>
      <c r="N40" s="0" t="n">
        <f aca="false">K40-(L40+M40)</f>
        <v>3.08256793589519</v>
      </c>
      <c r="O40" s="49" t="n">
        <f aca="false">I40+K40+F40</f>
        <v>77.0885679358952</v>
      </c>
      <c r="P40" s="0" t="n">
        <v>77.08</v>
      </c>
      <c r="Q40" s="0" t="n">
        <f aca="false">O40-P40</f>
        <v>0.00856793589518645</v>
      </c>
      <c r="T40" s="0" t="n">
        <f aca="false">S40-R40</f>
        <v>0</v>
      </c>
      <c r="X40" s="0" t="n">
        <v>3</v>
      </c>
      <c r="Y40" s="0"/>
      <c r="Z40" s="0" t="n">
        <f aca="false">(Y40-O40)+0.25</f>
        <v>-76.8385679358952</v>
      </c>
    </row>
    <row r="41" customFormat="false" ht="15.75" hidden="false" customHeight="false" outlineLevel="0" collapsed="false">
      <c r="A41" s="0" t="n">
        <v>40</v>
      </c>
      <c r="B41" s="0" t="s">
        <v>91</v>
      </c>
      <c r="C41" s="0" t="n">
        <v>15</v>
      </c>
      <c r="D41" s="0" t="s">
        <v>85</v>
      </c>
      <c r="E41" s="0" t="n">
        <v>2</v>
      </c>
      <c r="F41" s="0" t="n">
        <v>58.879</v>
      </c>
      <c r="G41" s="49" t="n">
        <v>3</v>
      </c>
      <c r="H41" s="53" t="n">
        <v>12</v>
      </c>
      <c r="I41" s="52" t="n">
        <f aca="false">SUM(G41:H41)</f>
        <v>15</v>
      </c>
      <c r="J41" s="0" t="n">
        <v>0.342507548432798</v>
      </c>
      <c r="K41" s="0" t="n">
        <f aca="false">(J41*I41)*0.6</f>
        <v>3.08256793589519</v>
      </c>
      <c r="L41" s="0" t="n">
        <v>0</v>
      </c>
      <c r="M41" s="0" t="n">
        <v>0</v>
      </c>
      <c r="N41" s="0" t="n">
        <f aca="false">K41-(L41+M41)</f>
        <v>3.08256793589519</v>
      </c>
      <c r="O41" s="49" t="n">
        <f aca="false">I41+K41+F41</f>
        <v>76.9615679358952</v>
      </c>
      <c r="P41" s="0" t="n">
        <v>76.97</v>
      </c>
      <c r="Q41" s="0" t="n">
        <f aca="false">O41-P41</f>
        <v>-0.00843206410482367</v>
      </c>
      <c r="T41" s="0" t="n">
        <f aca="false">S41-R41</f>
        <v>0</v>
      </c>
      <c r="X41" s="0" t="n">
        <v>3</v>
      </c>
      <c r="Y41" s="0"/>
      <c r="Z41" s="0" t="n">
        <f aca="false">(Y41-O41)+0.25</f>
        <v>-76.7115679358952</v>
      </c>
    </row>
    <row r="42" customFormat="false" ht="15.75" hidden="false" customHeight="false" outlineLevel="0" collapsed="false">
      <c r="A42" s="0" t="n">
        <v>41</v>
      </c>
      <c r="B42" s="0" t="s">
        <v>91</v>
      </c>
      <c r="C42" s="0" t="n">
        <v>15</v>
      </c>
      <c r="D42" s="0" t="s">
        <v>85</v>
      </c>
      <c r="E42" s="0" t="n">
        <v>3</v>
      </c>
      <c r="F42" s="0" t="n">
        <v>57.871</v>
      </c>
      <c r="G42" s="49" t="n">
        <v>3</v>
      </c>
      <c r="H42" s="49" t="n">
        <v>12</v>
      </c>
      <c r="I42" s="52" t="n">
        <f aca="false">SUM(G42:H42)</f>
        <v>15</v>
      </c>
      <c r="J42" s="0" t="n">
        <v>0.342507548432798</v>
      </c>
      <c r="K42" s="0" t="n">
        <f aca="false">(J42*I42)*0.6</f>
        <v>3.08256793589519</v>
      </c>
      <c r="L42" s="0" t="n">
        <v>0</v>
      </c>
      <c r="M42" s="0" t="n">
        <v>0</v>
      </c>
      <c r="N42" s="0" t="n">
        <f aca="false">K42-(L42+M42)</f>
        <v>3.08256793589519</v>
      </c>
      <c r="O42" s="49" t="n">
        <f aca="false">I42+K42+F42</f>
        <v>75.9535679358952</v>
      </c>
      <c r="P42" s="0" t="n">
        <v>75.94</v>
      </c>
      <c r="Q42" s="0" t="n">
        <f aca="false">O42-P42</f>
        <v>0.0135679358951961</v>
      </c>
      <c r="T42" s="0" t="n">
        <f aca="false">S42-R42</f>
        <v>0</v>
      </c>
      <c r="X42" s="0" t="n">
        <v>3</v>
      </c>
      <c r="Y42" s="0"/>
      <c r="Z42" s="0" t="n">
        <f aca="false">(Y42-O42)+0.25</f>
        <v>-75.7035679358952</v>
      </c>
    </row>
    <row r="43" s="55" customFormat="true" ht="15.75" hidden="false" customHeight="false" outlineLevel="0" collapsed="false">
      <c r="A43" s="55" t="n">
        <v>42</v>
      </c>
      <c r="B43" s="55" t="s">
        <v>91</v>
      </c>
      <c r="C43" s="55" t="n">
        <v>15</v>
      </c>
      <c r="D43" s="55" t="s">
        <v>84</v>
      </c>
      <c r="E43" s="55" t="n">
        <v>1</v>
      </c>
      <c r="F43" s="55" t="n">
        <v>58.982</v>
      </c>
      <c r="G43" s="49" t="n">
        <v>3</v>
      </c>
      <c r="H43" s="53" t="n">
        <v>12</v>
      </c>
      <c r="I43" s="52" t="n">
        <f aca="false">SUM(G43:H43)</f>
        <v>15</v>
      </c>
      <c r="J43" s="55" t="n">
        <v>0.342507548432798</v>
      </c>
      <c r="K43" s="55" t="n">
        <f aca="false">(J43*I43)*0.6</f>
        <v>3.08256793589519</v>
      </c>
      <c r="L43" s="55" t="n">
        <v>0</v>
      </c>
      <c r="M43" s="55" t="n">
        <v>0</v>
      </c>
      <c r="N43" s="55" t="n">
        <f aca="false">K43-(L43+M43)</f>
        <v>3.08256793589519</v>
      </c>
      <c r="O43" s="49" t="n">
        <f aca="false">I43+K43+F43</f>
        <v>77.0645679358952</v>
      </c>
      <c r="P43" s="55" t="n">
        <v>77.05</v>
      </c>
      <c r="Q43" s="55" t="n">
        <f aca="false">O43-P43</f>
        <v>0.0145679358951867</v>
      </c>
      <c r="T43" s="55" t="n">
        <f aca="false">S43-R43</f>
        <v>0</v>
      </c>
      <c r="X43" s="55" t="n">
        <v>3</v>
      </c>
      <c r="Y43" s="49"/>
      <c r="Z43" s="55" t="n">
        <f aca="false">(Y43-O43)+0.25</f>
        <v>-76.8145679358952</v>
      </c>
    </row>
    <row r="44" customFormat="false" ht="15.75" hidden="false" customHeight="false" outlineLevel="0" collapsed="false">
      <c r="A44" s="0" t="n">
        <v>43</v>
      </c>
      <c r="B44" s="0" t="s">
        <v>11</v>
      </c>
      <c r="C44" s="0" t="n">
        <v>25</v>
      </c>
      <c r="D44" s="0" t="s">
        <v>73</v>
      </c>
      <c r="E44" s="0" t="n">
        <v>1</v>
      </c>
      <c r="F44" s="0" t="n">
        <v>58.85</v>
      </c>
      <c r="G44" s="49" t="n">
        <v>3</v>
      </c>
      <c r="H44" s="49" t="n">
        <v>12</v>
      </c>
      <c r="I44" s="52" t="n">
        <f aca="false">SUM(G44:H44)</f>
        <v>15</v>
      </c>
      <c r="J44" s="0" t="n">
        <v>0.277808342248254</v>
      </c>
      <c r="K44" s="0" t="n">
        <f aca="false">(J44*I44)*0.6</f>
        <v>2.50027508023429</v>
      </c>
      <c r="L44" s="0" t="n">
        <v>2</v>
      </c>
      <c r="M44" s="0" t="n">
        <v>0.5</v>
      </c>
      <c r="N44" s="0" t="n">
        <f aca="false">K44-(L44+M44)</f>
        <v>0.000275080234287461</v>
      </c>
      <c r="O44" s="49" t="n">
        <f aca="false">I44+K44+F44</f>
        <v>76.3502750802343</v>
      </c>
      <c r="P44" s="0" t="n">
        <v>76.63</v>
      </c>
      <c r="Q44" s="0" t="n">
        <f aca="false">O44-P44</f>
        <v>-0.279724919765698</v>
      </c>
      <c r="T44" s="0" t="n">
        <f aca="false">S44-R44</f>
        <v>0</v>
      </c>
      <c r="X44" s="0" t="n">
        <v>3</v>
      </c>
      <c r="Y44" s="0"/>
      <c r="Z44" s="0" t="n">
        <f aca="false">(Y44-O44)+0.25</f>
        <v>-76.1002750802343</v>
      </c>
    </row>
    <row r="45" customFormat="false" ht="15.75" hidden="false" customHeight="false" outlineLevel="0" collapsed="false">
      <c r="A45" s="0" t="n">
        <v>44</v>
      </c>
      <c r="B45" s="0" t="s">
        <v>11</v>
      </c>
      <c r="C45" s="0" t="n">
        <v>25</v>
      </c>
      <c r="D45" s="0" t="s">
        <v>73</v>
      </c>
      <c r="E45" s="0" t="n">
        <v>2</v>
      </c>
      <c r="F45" s="0" t="n">
        <v>57.897</v>
      </c>
      <c r="G45" s="49" t="n">
        <v>3</v>
      </c>
      <c r="H45" s="53" t="n">
        <v>12</v>
      </c>
      <c r="I45" s="52" t="n">
        <f aca="false">SUM(G45:H45)</f>
        <v>15</v>
      </c>
      <c r="J45" s="0" t="n">
        <v>0.277808342248254</v>
      </c>
      <c r="K45" s="0" t="n">
        <f aca="false">(J45*I45)*0.6</f>
        <v>2.50027508023429</v>
      </c>
      <c r="L45" s="0" t="n">
        <v>2</v>
      </c>
      <c r="M45" s="0" t="n">
        <v>0.5</v>
      </c>
      <c r="N45" s="0" t="n">
        <f aca="false">K45-(L45+M45)</f>
        <v>0.000275080234287461</v>
      </c>
      <c r="O45" s="49" t="n">
        <f aca="false">I45+K45+F45</f>
        <v>75.3972750802343</v>
      </c>
      <c r="P45" s="0" t="n">
        <v>75.6</v>
      </c>
      <c r="Q45" s="0" t="n">
        <f aca="false">O45-P45</f>
        <v>-0.2027249197657</v>
      </c>
      <c r="T45" s="0" t="n">
        <f aca="false">S45-R45</f>
        <v>0</v>
      </c>
      <c r="X45" s="0" t="n">
        <v>3</v>
      </c>
      <c r="Y45" s="0"/>
      <c r="Z45" s="0" t="n">
        <f aca="false">(Y45-O45)+0.25</f>
        <v>-75.1472750802343</v>
      </c>
    </row>
    <row r="46" customFormat="false" ht="15.75" hidden="false" customHeight="false" outlineLevel="0" collapsed="false">
      <c r="A46" s="0" t="n">
        <v>45</v>
      </c>
      <c r="B46" s="0" t="s">
        <v>11</v>
      </c>
      <c r="C46" s="0" t="n">
        <v>25</v>
      </c>
      <c r="D46" s="0" t="s">
        <v>73</v>
      </c>
      <c r="E46" s="0" t="n">
        <v>3</v>
      </c>
      <c r="F46" s="0" t="n">
        <v>59.337</v>
      </c>
      <c r="G46" s="49" t="n">
        <v>3</v>
      </c>
      <c r="H46" s="49" t="n">
        <v>12</v>
      </c>
      <c r="I46" s="52" t="n">
        <f aca="false">SUM(G46:H46)</f>
        <v>15</v>
      </c>
      <c r="J46" s="0" t="n">
        <v>0.277808342248254</v>
      </c>
      <c r="K46" s="0" t="n">
        <f aca="false">(J46*I46)*0.6</f>
        <v>2.50027508023429</v>
      </c>
      <c r="L46" s="0" t="n">
        <v>2</v>
      </c>
      <c r="M46" s="0" t="n">
        <v>0.5</v>
      </c>
      <c r="N46" s="0" t="n">
        <f aca="false">K46-(L46+M46)</f>
        <v>0.000275080234287461</v>
      </c>
      <c r="O46" s="49" t="n">
        <f aca="false">I46+K46+F46</f>
        <v>76.8372750802343</v>
      </c>
      <c r="P46" s="0" t="n">
        <v>77.13</v>
      </c>
      <c r="Q46" s="0" t="n">
        <f aca="false">O46-P46</f>
        <v>-0.292724919765703</v>
      </c>
      <c r="T46" s="0" t="n">
        <f aca="false">S46-R46</f>
        <v>0</v>
      </c>
      <c r="X46" s="0" t="n">
        <v>3</v>
      </c>
      <c r="Y46" s="49" t="n">
        <v>72.72</v>
      </c>
      <c r="Z46" s="0" t="n">
        <f aca="false">(Y46-O46)+0.25</f>
        <v>-3.86727508023429</v>
      </c>
    </row>
    <row r="47" customFormat="false" ht="15.75" hidden="false" customHeight="false" outlineLevel="0" collapsed="false">
      <c r="A47" s="0" t="n">
        <v>46</v>
      </c>
      <c r="B47" s="0" t="s">
        <v>11</v>
      </c>
      <c r="C47" s="0" t="n">
        <v>25</v>
      </c>
      <c r="D47" s="0" t="s">
        <v>73</v>
      </c>
      <c r="E47" s="0" t="n">
        <v>4</v>
      </c>
      <c r="F47" s="0" t="n">
        <v>58.031</v>
      </c>
      <c r="G47" s="49" t="n">
        <v>3</v>
      </c>
      <c r="H47" s="53" t="n">
        <v>12</v>
      </c>
      <c r="I47" s="52" t="n">
        <f aca="false">SUM(G47:H47)</f>
        <v>15</v>
      </c>
      <c r="J47" s="0" t="n">
        <v>0.277808342248254</v>
      </c>
      <c r="K47" s="0" t="n">
        <f aca="false">(J47*I47)*0.6</f>
        <v>2.50027508023429</v>
      </c>
      <c r="L47" s="0" t="n">
        <v>2</v>
      </c>
      <c r="M47" s="0" t="n">
        <v>0.5</v>
      </c>
      <c r="N47" s="0" t="n">
        <f aca="false">K47-(L47+M47)</f>
        <v>0.000275080234287461</v>
      </c>
      <c r="O47" s="49" t="n">
        <f aca="false">I47+K47+F47</f>
        <v>75.5312750802343</v>
      </c>
      <c r="P47" s="0" t="n">
        <v>76.07</v>
      </c>
      <c r="Q47" s="0" t="n">
        <f aca="false">O47-P47</f>
        <v>-0.538724919765713</v>
      </c>
      <c r="T47" s="0" t="n">
        <f aca="false">S47-R47</f>
        <v>0</v>
      </c>
      <c r="X47" s="0" t="n">
        <v>3</v>
      </c>
      <c r="Y47" s="0"/>
      <c r="Z47" s="0" t="n">
        <f aca="false">(Y47-O47)+0.25</f>
        <v>-75.2812750802343</v>
      </c>
    </row>
    <row r="48" customFormat="false" ht="15.75" hidden="false" customHeight="false" outlineLevel="0" collapsed="false">
      <c r="A48" s="0" t="n">
        <v>47</v>
      </c>
      <c r="B48" s="0" t="s">
        <v>11</v>
      </c>
      <c r="C48" s="0" t="n">
        <v>25</v>
      </c>
      <c r="D48" s="0" t="s">
        <v>73</v>
      </c>
      <c r="E48" s="0" t="n">
        <v>5</v>
      </c>
      <c r="F48" s="0" t="n">
        <v>58.151</v>
      </c>
      <c r="G48" s="49" t="n">
        <v>3</v>
      </c>
      <c r="H48" s="49" t="n">
        <v>12</v>
      </c>
      <c r="I48" s="52" t="n">
        <f aca="false">SUM(G48:H48)</f>
        <v>15</v>
      </c>
      <c r="J48" s="0" t="n">
        <v>0.277808342248254</v>
      </c>
      <c r="K48" s="0" t="n">
        <f aca="false">(J48*I48)*0.6</f>
        <v>2.50027508023429</v>
      </c>
      <c r="L48" s="0" t="n">
        <v>2</v>
      </c>
      <c r="M48" s="0" t="n">
        <v>0.5</v>
      </c>
      <c r="N48" s="0" t="n">
        <f aca="false">K48-(L48+M48)</f>
        <v>0.000275080234287461</v>
      </c>
      <c r="O48" s="49" t="n">
        <f aca="false">I48+K48+F48</f>
        <v>75.6512750802343</v>
      </c>
      <c r="P48" s="0" t="n">
        <v>75.91</v>
      </c>
      <c r="Q48" s="0" t="n">
        <f aca="false">O48-P48</f>
        <v>-0.258724919765712</v>
      </c>
      <c r="T48" s="0" t="n">
        <f aca="false">S48-R48</f>
        <v>0</v>
      </c>
      <c r="X48" s="0" t="n">
        <v>3</v>
      </c>
      <c r="Y48" s="0"/>
      <c r="Z48" s="0" t="n">
        <f aca="false">(Y48-O48)+0.25</f>
        <v>-75.4012750802343</v>
      </c>
    </row>
    <row r="49" customFormat="false" ht="15.75" hidden="false" customHeight="false" outlineLevel="0" collapsed="false">
      <c r="A49" s="0" t="n">
        <v>48</v>
      </c>
      <c r="B49" s="0" t="s">
        <v>11</v>
      </c>
      <c r="C49" s="0" t="n">
        <v>25</v>
      </c>
      <c r="D49" s="0" t="s">
        <v>80</v>
      </c>
      <c r="E49" s="0" t="n">
        <v>1</v>
      </c>
      <c r="F49" s="0" t="n">
        <v>58.083</v>
      </c>
      <c r="G49" s="49" t="n">
        <v>3</v>
      </c>
      <c r="H49" s="53" t="n">
        <v>12</v>
      </c>
      <c r="I49" s="52" t="n">
        <f aca="false">SUM(G49:H49)</f>
        <v>15</v>
      </c>
      <c r="J49" s="0" t="n">
        <v>0.277808342248254</v>
      </c>
      <c r="K49" s="0" t="n">
        <f aca="false">(J49*I49)*0.6</f>
        <v>2.50027508023429</v>
      </c>
      <c r="L49" s="0" t="n">
        <v>2</v>
      </c>
      <c r="M49" s="0" t="n">
        <v>0</v>
      </c>
      <c r="N49" s="0" t="n">
        <f aca="false">K49-(L49+M49)</f>
        <v>0.500275080234287</v>
      </c>
      <c r="O49" s="49" t="n">
        <f aca="false">I49+K49+F49</f>
        <v>75.5832750802343</v>
      </c>
      <c r="P49" s="0" t="n">
        <v>75.96</v>
      </c>
      <c r="Q49" s="0" t="n">
        <f aca="false">O49-P49</f>
        <v>-0.376724919765707</v>
      </c>
      <c r="T49" s="0" t="n">
        <f aca="false">S49-R49</f>
        <v>0</v>
      </c>
      <c r="X49" s="0" t="n">
        <v>3</v>
      </c>
      <c r="Y49" s="0"/>
      <c r="Z49" s="0" t="n">
        <f aca="false">(Y49-O49)+0.25</f>
        <v>-75.3332750802343</v>
      </c>
    </row>
    <row r="50" customFormat="false" ht="15.75" hidden="false" customHeight="false" outlineLevel="0" collapsed="false">
      <c r="A50" s="0" t="n">
        <v>49</v>
      </c>
      <c r="B50" s="0" t="s">
        <v>11</v>
      </c>
      <c r="C50" s="0" t="n">
        <v>25</v>
      </c>
      <c r="D50" s="0" t="s">
        <v>80</v>
      </c>
      <c r="E50" s="0" t="n">
        <v>2</v>
      </c>
      <c r="F50" s="0" t="n">
        <v>59.344</v>
      </c>
      <c r="G50" s="49" t="n">
        <v>3</v>
      </c>
      <c r="H50" s="49" t="n">
        <v>12</v>
      </c>
      <c r="I50" s="52" t="n">
        <f aca="false">SUM(G50:H50)</f>
        <v>15</v>
      </c>
      <c r="J50" s="0" t="n">
        <v>0.277808342248254</v>
      </c>
      <c r="K50" s="0" t="n">
        <f aca="false">(J50*I50)*0.6</f>
        <v>2.50027508023429</v>
      </c>
      <c r="L50" s="0" t="n">
        <v>2</v>
      </c>
      <c r="M50" s="0" t="n">
        <v>0</v>
      </c>
      <c r="N50" s="0" t="n">
        <f aca="false">K50-(L50+M50)</f>
        <v>0.500275080234287</v>
      </c>
      <c r="O50" s="49" t="n">
        <f aca="false">I50+K50+F50</f>
        <v>76.8442750802343</v>
      </c>
      <c r="P50" s="0" t="n">
        <v>76.85</v>
      </c>
      <c r="Q50" s="0" t="n">
        <f aca="false">O50-P50</f>
        <v>-0.00572491976569722</v>
      </c>
      <c r="T50" s="0" t="n">
        <f aca="false">S50-R50</f>
        <v>0</v>
      </c>
      <c r="X50" s="0" t="n">
        <v>3</v>
      </c>
      <c r="Y50" s="0"/>
      <c r="Z50" s="0" t="n">
        <f aca="false">(Y50-O50)+0.25</f>
        <v>-76.5942750802343</v>
      </c>
    </row>
    <row r="51" customFormat="false" ht="15.75" hidden="false" customHeight="false" outlineLevel="0" collapsed="false">
      <c r="A51" s="0" t="n">
        <v>50</v>
      </c>
      <c r="B51" s="0" t="s">
        <v>11</v>
      </c>
      <c r="C51" s="0" t="n">
        <v>25</v>
      </c>
      <c r="D51" s="0" t="s">
        <v>80</v>
      </c>
      <c r="E51" s="0" t="n">
        <v>3</v>
      </c>
      <c r="F51" s="0" t="n">
        <v>59.044</v>
      </c>
      <c r="G51" s="49" t="n">
        <v>3</v>
      </c>
      <c r="H51" s="53" t="n">
        <v>12</v>
      </c>
      <c r="I51" s="52" t="n">
        <f aca="false">SUM(G51:H51)</f>
        <v>15</v>
      </c>
      <c r="J51" s="0" t="n">
        <v>0.277808342248254</v>
      </c>
      <c r="K51" s="0" t="n">
        <f aca="false">(J51*I51)*0.6</f>
        <v>2.50027508023429</v>
      </c>
      <c r="L51" s="0" t="n">
        <v>2</v>
      </c>
      <c r="M51" s="0" t="n">
        <v>0</v>
      </c>
      <c r="N51" s="0" t="n">
        <f aca="false">K51-(L51+M51)</f>
        <v>0.500275080234287</v>
      </c>
      <c r="O51" s="49" t="n">
        <f aca="false">I51+K51+F51</f>
        <v>76.5442750802343</v>
      </c>
      <c r="P51" s="0" t="n">
        <v>76.53</v>
      </c>
      <c r="Q51" s="0" t="n">
        <f aca="false">O51-P51</f>
        <v>0.0142750802342846</v>
      </c>
      <c r="T51" s="0" t="n">
        <f aca="false">S51-R51</f>
        <v>0</v>
      </c>
      <c r="X51" s="0" t="n">
        <v>3</v>
      </c>
      <c r="Y51" s="0"/>
      <c r="Z51" s="0" t="n">
        <f aca="false">(Y51-O51)+0.25</f>
        <v>-76.2942750802343</v>
      </c>
    </row>
    <row r="52" customFormat="false" ht="15.75" hidden="false" customHeight="false" outlineLevel="0" collapsed="false">
      <c r="A52" s="0" t="n">
        <v>51</v>
      </c>
      <c r="B52" s="0" t="s">
        <v>11</v>
      </c>
      <c r="C52" s="0" t="n">
        <v>25</v>
      </c>
      <c r="D52" s="0" t="s">
        <v>80</v>
      </c>
      <c r="E52" s="0" t="n">
        <v>4</v>
      </c>
      <c r="F52" s="0" t="n">
        <v>59.433</v>
      </c>
      <c r="G52" s="49" t="n">
        <v>3</v>
      </c>
      <c r="H52" s="49" t="n">
        <v>12</v>
      </c>
      <c r="I52" s="52" t="n">
        <f aca="false">SUM(G52:H52)</f>
        <v>15</v>
      </c>
      <c r="J52" s="0" t="n">
        <v>0.277808342248254</v>
      </c>
      <c r="K52" s="0" t="n">
        <f aca="false">(J52*I52)*0.6</f>
        <v>2.50027508023429</v>
      </c>
      <c r="L52" s="0" t="n">
        <v>2</v>
      </c>
      <c r="M52" s="0" t="n">
        <v>0</v>
      </c>
      <c r="N52" s="0" t="n">
        <f aca="false">K52-(L52+M52)</f>
        <v>0.500275080234287</v>
      </c>
      <c r="O52" s="49" t="n">
        <f aca="false">I52+K52+F52</f>
        <v>76.9332750802343</v>
      </c>
      <c r="P52" s="0" t="n">
        <v>76.92</v>
      </c>
      <c r="Q52" s="0" t="n">
        <f aca="false">O52-P52</f>
        <v>0.013275080234294</v>
      </c>
      <c r="T52" s="0" t="n">
        <f aca="false">S52-R52</f>
        <v>0</v>
      </c>
      <c r="X52" s="0" t="n">
        <v>3</v>
      </c>
      <c r="Y52" s="0"/>
      <c r="Z52" s="0" t="n">
        <f aca="false">(Y52-O52)+0.25</f>
        <v>-76.6832750802343</v>
      </c>
    </row>
    <row r="53" customFormat="false" ht="15.75" hidden="false" customHeight="false" outlineLevel="0" collapsed="false">
      <c r="A53" s="0" t="n">
        <v>52</v>
      </c>
      <c r="B53" s="0" t="s">
        <v>11</v>
      </c>
      <c r="C53" s="0" t="n">
        <v>25</v>
      </c>
      <c r="D53" s="0" t="s">
        <v>80</v>
      </c>
      <c r="E53" s="0" t="n">
        <v>5</v>
      </c>
      <c r="F53" s="0" t="n">
        <v>58.198</v>
      </c>
      <c r="G53" s="49" t="n">
        <v>3</v>
      </c>
      <c r="H53" s="53" t="n">
        <v>12</v>
      </c>
      <c r="I53" s="52" t="n">
        <f aca="false">SUM(G53:H53)</f>
        <v>15</v>
      </c>
      <c r="J53" s="0" t="n">
        <v>0.277808342248254</v>
      </c>
      <c r="K53" s="0" t="n">
        <f aca="false">(J53*I53)*0.6</f>
        <v>2.50027508023429</v>
      </c>
      <c r="L53" s="0" t="n">
        <v>2</v>
      </c>
      <c r="M53" s="0" t="n">
        <v>0</v>
      </c>
      <c r="N53" s="0" t="n">
        <f aca="false">K53-(L53+M53)</f>
        <v>0.500275080234287</v>
      </c>
      <c r="O53" s="49" t="n">
        <f aca="false">I53+K53+F53</f>
        <v>75.6982750802343</v>
      </c>
      <c r="P53" s="0" t="n">
        <v>75.68</v>
      </c>
      <c r="Q53" s="0" t="n">
        <f aca="false">O53-P53</f>
        <v>0.0182750802342753</v>
      </c>
      <c r="T53" s="0" t="n">
        <f aca="false">S53-R53</f>
        <v>0</v>
      </c>
      <c r="X53" s="0" t="n">
        <v>3</v>
      </c>
      <c r="Y53" s="0"/>
      <c r="Z53" s="0" t="n">
        <f aca="false">(Y53-O53)+0.25</f>
        <v>-75.4482750802343</v>
      </c>
    </row>
    <row r="54" customFormat="false" ht="15.75" hidden="false" customHeight="false" outlineLevel="0" collapsed="false">
      <c r="A54" s="0" t="n">
        <v>53</v>
      </c>
      <c r="B54" s="0" t="s">
        <v>11</v>
      </c>
      <c r="C54" s="0" t="n">
        <v>25</v>
      </c>
      <c r="D54" s="0" t="s">
        <v>85</v>
      </c>
      <c r="E54" s="0" t="n">
        <v>1</v>
      </c>
      <c r="F54" s="0" t="n">
        <v>58.997</v>
      </c>
      <c r="G54" s="49" t="n">
        <v>3</v>
      </c>
      <c r="H54" s="49" t="n">
        <v>12</v>
      </c>
      <c r="I54" s="52" t="n">
        <f aca="false">SUM(G54:H54)</f>
        <v>15</v>
      </c>
      <c r="J54" s="0" t="n">
        <v>0.277808342248254</v>
      </c>
      <c r="K54" s="0" t="n">
        <f aca="false">(J54*I54)*0.6</f>
        <v>2.50027508023429</v>
      </c>
      <c r="L54" s="0" t="n">
        <v>0</v>
      </c>
      <c r="M54" s="0" t="n">
        <v>0</v>
      </c>
      <c r="N54" s="0" t="n">
        <f aca="false">K54-(L54+M54)</f>
        <v>2.50027508023429</v>
      </c>
      <c r="O54" s="49" t="n">
        <f aca="false">I54+K54+F54</f>
        <v>76.4972750802343</v>
      </c>
      <c r="P54" s="0" t="n">
        <v>76.48</v>
      </c>
      <c r="Q54" s="0" t="n">
        <f aca="false">O54-P54</f>
        <v>0.0172750802342847</v>
      </c>
      <c r="T54" s="0" t="n">
        <f aca="false">S54-R54</f>
        <v>0</v>
      </c>
      <c r="X54" s="0" t="n">
        <v>3</v>
      </c>
      <c r="Y54" s="0"/>
      <c r="Z54" s="0" t="n">
        <f aca="false">(Y54-O54)+0.25</f>
        <v>-76.2472750802343</v>
      </c>
    </row>
    <row r="55" customFormat="false" ht="15.75" hidden="false" customHeight="false" outlineLevel="0" collapsed="false">
      <c r="A55" s="0" t="n">
        <v>54</v>
      </c>
      <c r="B55" s="0" t="s">
        <v>11</v>
      </c>
      <c r="C55" s="0" t="n">
        <v>25</v>
      </c>
      <c r="D55" s="0" t="s">
        <v>85</v>
      </c>
      <c r="E55" s="0" t="n">
        <v>2</v>
      </c>
      <c r="F55" s="0" t="n">
        <v>58.384</v>
      </c>
      <c r="G55" s="49" t="n">
        <v>3</v>
      </c>
      <c r="H55" s="53" t="n">
        <v>12</v>
      </c>
      <c r="I55" s="52" t="n">
        <f aca="false">SUM(G55:H55)</f>
        <v>15</v>
      </c>
      <c r="J55" s="0" t="n">
        <v>0.277808342248254</v>
      </c>
      <c r="K55" s="0" t="n">
        <f aca="false">(J55*I55)*0.6</f>
        <v>2.50027508023429</v>
      </c>
      <c r="L55" s="0" t="n">
        <v>0</v>
      </c>
      <c r="M55" s="0" t="n">
        <v>0</v>
      </c>
      <c r="N55" s="0" t="n">
        <f aca="false">K55-(L55+M55)</f>
        <v>2.50027508023429</v>
      </c>
      <c r="O55" s="49" t="n">
        <f aca="false">I55+K55+F55</f>
        <v>75.8842750802343</v>
      </c>
      <c r="P55" s="0" t="n">
        <v>75.92</v>
      </c>
      <c r="Q55" s="0" t="n">
        <f aca="false">O55-P55</f>
        <v>-0.0357249197657126</v>
      </c>
      <c r="T55" s="0" t="n">
        <f aca="false">S55-R55</f>
        <v>0</v>
      </c>
      <c r="X55" s="0" t="n">
        <v>3</v>
      </c>
      <c r="Y55" s="0"/>
      <c r="Z55" s="0" t="n">
        <f aca="false">(Y55-O55)+0.25</f>
        <v>-75.6342750802343</v>
      </c>
    </row>
    <row r="56" customFormat="false" ht="15.75" hidden="false" customHeight="false" outlineLevel="0" collapsed="false">
      <c r="A56" s="0" t="n">
        <v>55</v>
      </c>
      <c r="B56" s="0" t="s">
        <v>11</v>
      </c>
      <c r="C56" s="0" t="n">
        <v>25</v>
      </c>
      <c r="D56" s="0" t="s">
        <v>85</v>
      </c>
      <c r="E56" s="0" t="n">
        <v>3</v>
      </c>
      <c r="F56" s="0" t="n">
        <v>58.284</v>
      </c>
      <c r="G56" s="49" t="n">
        <v>3</v>
      </c>
      <c r="H56" s="49" t="n">
        <v>12</v>
      </c>
      <c r="I56" s="52" t="n">
        <f aca="false">SUM(G56:H56)</f>
        <v>15</v>
      </c>
      <c r="J56" s="0" t="n">
        <v>0.277808342248254</v>
      </c>
      <c r="K56" s="0" t="n">
        <f aca="false">(J56*I56)*0.6</f>
        <v>2.50027508023429</v>
      </c>
      <c r="L56" s="0" t="n">
        <v>0</v>
      </c>
      <c r="M56" s="0" t="n">
        <v>0</v>
      </c>
      <c r="N56" s="0" t="n">
        <f aca="false">K56-(L56+M56)</f>
        <v>2.50027508023429</v>
      </c>
      <c r="O56" s="49" t="n">
        <f aca="false">I56+K56+F56</f>
        <v>75.7842750802343</v>
      </c>
      <c r="P56" s="0" t="n">
        <v>75.79</v>
      </c>
      <c r="Q56" s="0" t="n">
        <f aca="false">O56-P56</f>
        <v>-0.00572491976571143</v>
      </c>
      <c r="T56" s="0" t="n">
        <f aca="false">S56-R56</f>
        <v>0</v>
      </c>
      <c r="X56" s="0" t="n">
        <v>3</v>
      </c>
      <c r="Y56" s="0"/>
      <c r="Z56" s="0" t="n">
        <f aca="false">(Y56-O56)+0.25</f>
        <v>-75.5342750802343</v>
      </c>
    </row>
    <row r="57" s="55" customFormat="true" ht="15.75" hidden="false" customHeight="false" outlineLevel="0" collapsed="false">
      <c r="A57" s="55" t="n">
        <v>56</v>
      </c>
      <c r="B57" s="55" t="s">
        <v>11</v>
      </c>
      <c r="C57" s="55" t="n">
        <v>25</v>
      </c>
      <c r="D57" s="55" t="s">
        <v>84</v>
      </c>
      <c r="E57" s="55" t="n">
        <v>1</v>
      </c>
      <c r="F57" s="55" t="n">
        <v>58.467</v>
      </c>
      <c r="G57" s="49" t="n">
        <v>3</v>
      </c>
      <c r="H57" s="53" t="n">
        <v>12</v>
      </c>
      <c r="I57" s="52" t="n">
        <f aca="false">SUM(G57:H57)</f>
        <v>15</v>
      </c>
      <c r="J57" s="55" t="n">
        <v>0.277808342248254</v>
      </c>
      <c r="K57" s="55" t="n">
        <f aca="false">(J57*I57)*0.6</f>
        <v>2.50027508023429</v>
      </c>
      <c r="L57" s="55" t="n">
        <v>0</v>
      </c>
      <c r="M57" s="55" t="n">
        <v>0</v>
      </c>
      <c r="N57" s="55" t="n">
        <f aca="false">K57-(L57+M57)</f>
        <v>2.50027508023429</v>
      </c>
      <c r="O57" s="49" t="n">
        <f aca="false">I57+K57+F57</f>
        <v>75.9672750802343</v>
      </c>
      <c r="P57" s="55" t="n">
        <v>75.97</v>
      </c>
      <c r="Q57" s="55" t="n">
        <f aca="false">O57-P57</f>
        <v>-0.00272491976571132</v>
      </c>
      <c r="T57" s="55" t="n">
        <f aca="false">S57-R57</f>
        <v>0</v>
      </c>
      <c r="X57" s="55" t="n">
        <v>3</v>
      </c>
      <c r="Y57" s="49"/>
      <c r="Z57" s="55" t="n">
        <f aca="false">(Y57-O57)+0.25</f>
        <v>-75.7172750802343</v>
      </c>
    </row>
    <row r="58" customFormat="false" ht="15.75" hidden="false" customHeight="false" outlineLevel="0" collapsed="false">
      <c r="A58" s="0" t="n">
        <v>57</v>
      </c>
      <c r="B58" s="0" t="s">
        <v>12</v>
      </c>
      <c r="C58" s="0" t="n">
        <v>25</v>
      </c>
      <c r="D58" s="0" t="s">
        <v>73</v>
      </c>
      <c r="E58" s="0" t="n">
        <v>1</v>
      </c>
      <c r="F58" s="0" t="n">
        <v>58.864</v>
      </c>
      <c r="G58" s="49" t="n">
        <v>3</v>
      </c>
      <c r="H58" s="49" t="n">
        <v>12</v>
      </c>
      <c r="I58" s="52" t="n">
        <f aca="false">SUM(G58:H58)</f>
        <v>15</v>
      </c>
      <c r="J58" s="0" t="n">
        <v>0.321843508561852</v>
      </c>
      <c r="K58" s="0" t="n">
        <f aca="false">(J58*I58)*0.6</f>
        <v>2.89659157705667</v>
      </c>
      <c r="L58" s="0" t="n">
        <v>2</v>
      </c>
      <c r="M58" s="0" t="n">
        <v>0.5</v>
      </c>
      <c r="N58" s="0" t="n">
        <f aca="false">K58-(L58+M58)</f>
        <v>0.396591577056672</v>
      </c>
      <c r="O58" s="49" t="n">
        <f aca="false">I58+K58+F58</f>
        <v>76.7605915770567</v>
      </c>
      <c r="P58" s="56" t="n">
        <v>76.77</v>
      </c>
      <c r="Q58" s="0" t="n">
        <f aca="false">O58-P58</f>
        <v>-0.00940842294332356</v>
      </c>
      <c r="T58" s="0" t="n">
        <f aca="false">S58-R58</f>
        <v>0</v>
      </c>
      <c r="X58" s="0" t="n">
        <v>3</v>
      </c>
      <c r="Y58" s="0"/>
      <c r="Z58" s="0" t="n">
        <f aca="false">(Y58-O58)+0.25</f>
        <v>-76.5105915770567</v>
      </c>
    </row>
    <row r="59" customFormat="false" ht="15.75" hidden="false" customHeight="false" outlineLevel="0" collapsed="false">
      <c r="A59" s="0" t="n">
        <v>58</v>
      </c>
      <c r="B59" s="0" t="s">
        <v>12</v>
      </c>
      <c r="C59" s="0" t="n">
        <v>25</v>
      </c>
      <c r="D59" s="0" t="s">
        <v>73</v>
      </c>
      <c r="E59" s="0" t="n">
        <v>2</v>
      </c>
      <c r="F59" s="0" t="n">
        <v>58.951</v>
      </c>
      <c r="G59" s="49" t="n">
        <v>3</v>
      </c>
      <c r="H59" s="53" t="n">
        <v>12</v>
      </c>
      <c r="I59" s="52" t="n">
        <f aca="false">SUM(G59:H59)</f>
        <v>15</v>
      </c>
      <c r="J59" s="0" t="n">
        <v>0.321843508561852</v>
      </c>
      <c r="K59" s="0" t="n">
        <f aca="false">(J59*I59)*0.6</f>
        <v>2.89659157705667</v>
      </c>
      <c r="L59" s="0" t="n">
        <v>2</v>
      </c>
      <c r="M59" s="0" t="n">
        <v>0.5</v>
      </c>
      <c r="N59" s="0" t="n">
        <f aca="false">K59-(L59+M59)</f>
        <v>0.396591577056672</v>
      </c>
      <c r="O59" s="49" t="n">
        <f aca="false">I59+K59+F59</f>
        <v>76.8475915770567</v>
      </c>
      <c r="P59" s="56" t="n">
        <v>76.87</v>
      </c>
      <c r="Q59" s="0" t="n">
        <f aca="false">O59-P59</f>
        <v>-0.0224084229433288</v>
      </c>
      <c r="T59" s="0" t="n">
        <f aca="false">S59-R59</f>
        <v>0</v>
      </c>
      <c r="X59" s="0" t="n">
        <v>3</v>
      </c>
      <c r="Y59" s="0"/>
      <c r="Z59" s="0" t="n">
        <f aca="false">(Y59-O59)+0.25</f>
        <v>-76.5975915770567</v>
      </c>
    </row>
    <row r="60" customFormat="false" ht="15.75" hidden="false" customHeight="false" outlineLevel="0" collapsed="false">
      <c r="A60" s="0" t="n">
        <v>59</v>
      </c>
      <c r="B60" s="0" t="s">
        <v>12</v>
      </c>
      <c r="C60" s="0" t="n">
        <v>25</v>
      </c>
      <c r="D60" s="0" t="s">
        <v>73</v>
      </c>
      <c r="E60" s="0" t="n">
        <v>3</v>
      </c>
      <c r="F60" s="0" t="n">
        <v>59.209</v>
      </c>
      <c r="G60" s="49" t="n">
        <v>3</v>
      </c>
      <c r="H60" s="49" t="n">
        <v>12</v>
      </c>
      <c r="I60" s="52" t="n">
        <f aca="false">SUM(G60:H60)</f>
        <v>15</v>
      </c>
      <c r="J60" s="0" t="n">
        <v>0.321843508561852</v>
      </c>
      <c r="K60" s="0" t="n">
        <f aca="false">(J60*I60)*0.6</f>
        <v>2.89659157705667</v>
      </c>
      <c r="L60" s="0" t="n">
        <v>2</v>
      </c>
      <c r="M60" s="0" t="n">
        <v>0.5</v>
      </c>
      <c r="N60" s="0" t="n">
        <f aca="false">K60-(L60+M60)</f>
        <v>0.396591577056672</v>
      </c>
      <c r="O60" s="49" t="n">
        <f aca="false">I60+K60+F60</f>
        <v>77.1055915770567</v>
      </c>
      <c r="P60" s="56" t="n">
        <v>77.1</v>
      </c>
      <c r="Q60" s="0" t="n">
        <f aca="false">O60-P60</f>
        <v>0.00559157705667701</v>
      </c>
      <c r="T60" s="0" t="n">
        <f aca="false">S60-R60</f>
        <v>0</v>
      </c>
      <c r="X60" s="0" t="n">
        <v>3</v>
      </c>
      <c r="Y60" s="0"/>
      <c r="Z60" s="0" t="n">
        <f aca="false">(Y60-O60)+0.25</f>
        <v>-76.8555915770567</v>
      </c>
    </row>
    <row r="61" customFormat="false" ht="15.75" hidden="false" customHeight="false" outlineLevel="0" collapsed="false">
      <c r="A61" s="0" t="n">
        <v>60</v>
      </c>
      <c r="B61" s="0" t="s">
        <v>12</v>
      </c>
      <c r="C61" s="0" t="n">
        <v>25</v>
      </c>
      <c r="D61" s="0" t="s">
        <v>73</v>
      </c>
      <c r="E61" s="0" t="n">
        <v>4</v>
      </c>
      <c r="F61" s="0" t="n">
        <v>58.475</v>
      </c>
      <c r="G61" s="49" t="n">
        <v>3</v>
      </c>
      <c r="H61" s="53" t="n">
        <v>12</v>
      </c>
      <c r="I61" s="52" t="n">
        <f aca="false">SUM(G61:H61)</f>
        <v>15</v>
      </c>
      <c r="J61" s="0" t="n">
        <v>0.321843508561852</v>
      </c>
      <c r="K61" s="0" t="n">
        <f aca="false">(J61*I61)*0.6</f>
        <v>2.89659157705667</v>
      </c>
      <c r="L61" s="0" t="n">
        <v>2</v>
      </c>
      <c r="M61" s="0" t="n">
        <v>0.5</v>
      </c>
      <c r="N61" s="0" t="n">
        <f aca="false">K61-(L61+M61)</f>
        <v>0.396591577056672</v>
      </c>
      <c r="O61" s="49" t="n">
        <f aca="false">I61+K61+F61</f>
        <v>76.3715915770567</v>
      </c>
      <c r="P61" s="56" t="n">
        <v>75.58</v>
      </c>
      <c r="Q61" s="0" t="n">
        <f aca="false">O61-P61</f>
        <v>0.791591577056678</v>
      </c>
      <c r="T61" s="0" t="n">
        <f aca="false">S61-R61</f>
        <v>0</v>
      </c>
      <c r="X61" s="0" t="n">
        <v>3</v>
      </c>
      <c r="Y61" s="0"/>
      <c r="Z61" s="0" t="n">
        <f aca="false">(Y61-O61)+0.25</f>
        <v>-76.1215915770567</v>
      </c>
    </row>
    <row r="62" customFormat="false" ht="15.75" hidden="false" customHeight="false" outlineLevel="0" collapsed="false">
      <c r="A62" s="0" t="n">
        <v>61</v>
      </c>
      <c r="B62" s="0" t="s">
        <v>12</v>
      </c>
      <c r="C62" s="0" t="n">
        <v>25</v>
      </c>
      <c r="D62" s="0" t="s">
        <v>73</v>
      </c>
      <c r="E62" s="0" t="n">
        <v>5</v>
      </c>
      <c r="F62" s="0" t="n">
        <v>57.343</v>
      </c>
      <c r="G62" s="49" t="n">
        <v>3</v>
      </c>
      <c r="H62" s="49" t="n">
        <v>12</v>
      </c>
      <c r="I62" s="52" t="n">
        <f aca="false">SUM(G62:H62)</f>
        <v>15</v>
      </c>
      <c r="J62" s="0" t="n">
        <v>0.321843508561852</v>
      </c>
      <c r="K62" s="0" t="n">
        <f aca="false">(J62*I62)*0.6</f>
        <v>2.89659157705667</v>
      </c>
      <c r="L62" s="0" t="n">
        <v>2</v>
      </c>
      <c r="M62" s="0" t="n">
        <v>0.5</v>
      </c>
      <c r="N62" s="0" t="n">
        <f aca="false">K62-(L62+M62)</f>
        <v>0.396591577056672</v>
      </c>
      <c r="O62" s="49" t="n">
        <f aca="false">I62+K62+F62</f>
        <v>75.2395915770567</v>
      </c>
      <c r="P62" s="56" t="n">
        <v>75.22</v>
      </c>
      <c r="Q62" s="0" t="n">
        <f aca="false">O62-P62</f>
        <v>0.0195915770566728</v>
      </c>
      <c r="T62" s="0" t="n">
        <f aca="false">S62-R62</f>
        <v>0</v>
      </c>
      <c r="X62" s="0" t="n">
        <v>3</v>
      </c>
      <c r="Y62" s="0"/>
      <c r="Z62" s="0" t="n">
        <f aca="false">(Y62-O62)+0.25</f>
        <v>-74.9895915770567</v>
      </c>
    </row>
    <row r="63" customFormat="false" ht="15.75" hidden="false" customHeight="false" outlineLevel="0" collapsed="false">
      <c r="A63" s="0" t="n">
        <v>62</v>
      </c>
      <c r="B63" s="0" t="s">
        <v>12</v>
      </c>
      <c r="C63" s="0" t="n">
        <v>25</v>
      </c>
      <c r="D63" s="0" t="s">
        <v>80</v>
      </c>
      <c r="E63" s="0" t="n">
        <v>1</v>
      </c>
      <c r="F63" s="0" t="n">
        <v>58.367</v>
      </c>
      <c r="G63" s="49" t="n">
        <v>3</v>
      </c>
      <c r="H63" s="53" t="n">
        <v>12</v>
      </c>
      <c r="I63" s="52" t="n">
        <f aca="false">SUM(G63:H63)</f>
        <v>15</v>
      </c>
      <c r="J63" s="0" t="n">
        <v>0.321843508561852</v>
      </c>
      <c r="K63" s="0" t="n">
        <f aca="false">(J63*I63)*0.6</f>
        <v>2.89659157705667</v>
      </c>
      <c r="L63" s="0" t="n">
        <v>2</v>
      </c>
      <c r="M63" s="0" t="n">
        <v>0</v>
      </c>
      <c r="N63" s="0" t="n">
        <f aca="false">K63-(L63+M63)</f>
        <v>0.896591577056672</v>
      </c>
      <c r="O63" s="49" t="n">
        <f aca="false">I63+K63+F63</f>
        <v>76.2635915770567</v>
      </c>
      <c r="P63" s="56" t="n">
        <v>76.25</v>
      </c>
      <c r="Q63" s="0" t="n">
        <f aca="false">O63-P63</f>
        <v>0.0135915770566726</v>
      </c>
      <c r="T63" s="0" t="n">
        <f aca="false">S63-R63</f>
        <v>0</v>
      </c>
      <c r="X63" s="0" t="n">
        <v>3</v>
      </c>
      <c r="Y63" s="0"/>
      <c r="Z63" s="0" t="n">
        <f aca="false">(Y63-O63)+0.25</f>
        <v>-76.0135915770567</v>
      </c>
    </row>
    <row r="64" customFormat="false" ht="15.75" hidden="false" customHeight="false" outlineLevel="0" collapsed="false">
      <c r="A64" s="0" t="n">
        <v>63</v>
      </c>
      <c r="B64" s="0" t="s">
        <v>12</v>
      </c>
      <c r="C64" s="0" t="n">
        <v>25</v>
      </c>
      <c r="D64" s="0" t="s">
        <v>80</v>
      </c>
      <c r="E64" s="0" t="n">
        <v>2</v>
      </c>
      <c r="F64" s="0" t="n">
        <v>57.597</v>
      </c>
      <c r="G64" s="49" t="n">
        <v>3</v>
      </c>
      <c r="H64" s="49" t="n">
        <v>12</v>
      </c>
      <c r="I64" s="52" t="n">
        <f aca="false">SUM(G64:H64)</f>
        <v>15</v>
      </c>
      <c r="J64" s="0" t="n">
        <v>0.321843508561852</v>
      </c>
      <c r="K64" s="0" t="n">
        <f aca="false">(J64*I64)*0.6</f>
        <v>2.89659157705667</v>
      </c>
      <c r="L64" s="0" t="n">
        <v>2</v>
      </c>
      <c r="M64" s="0" t="n">
        <v>0</v>
      </c>
      <c r="N64" s="0" t="n">
        <f aca="false">K64-(L64+M64)</f>
        <v>0.896591577056672</v>
      </c>
      <c r="O64" s="49" t="n">
        <f aca="false">I64+K64+F64</f>
        <v>75.4935915770567</v>
      </c>
      <c r="P64" s="56" t="n">
        <v>75.53</v>
      </c>
      <c r="Q64" s="0" t="n">
        <f aca="false">O64-P64</f>
        <v>-0.0364084229433246</v>
      </c>
      <c r="T64" s="0" t="n">
        <f aca="false">S64-R64</f>
        <v>0</v>
      </c>
      <c r="X64" s="0" t="n">
        <v>3</v>
      </c>
      <c r="Y64" s="0"/>
      <c r="Z64" s="0" t="n">
        <f aca="false">(Y64-O64)+0.25</f>
        <v>-75.2435915770567</v>
      </c>
    </row>
    <row r="65" customFormat="false" ht="15.75" hidden="false" customHeight="false" outlineLevel="0" collapsed="false">
      <c r="A65" s="0" t="n">
        <v>64</v>
      </c>
      <c r="B65" s="0" t="s">
        <v>12</v>
      </c>
      <c r="C65" s="0" t="n">
        <v>25</v>
      </c>
      <c r="D65" s="0" t="s">
        <v>80</v>
      </c>
      <c r="E65" s="0" t="n">
        <v>3</v>
      </c>
      <c r="F65" s="0" t="n">
        <v>58.696</v>
      </c>
      <c r="G65" s="49" t="n">
        <v>3</v>
      </c>
      <c r="H65" s="53" t="n">
        <v>12</v>
      </c>
      <c r="I65" s="52" t="n">
        <f aca="false">SUM(G65:H65)</f>
        <v>15</v>
      </c>
      <c r="J65" s="0" t="n">
        <v>0.321843508561852</v>
      </c>
      <c r="K65" s="0" t="n">
        <f aca="false">(J65*I65)*0.6</f>
        <v>2.89659157705667</v>
      </c>
      <c r="L65" s="0" t="n">
        <v>2</v>
      </c>
      <c r="M65" s="0" t="n">
        <v>0</v>
      </c>
      <c r="N65" s="0" t="n">
        <f aca="false">K65-(L65+M65)</f>
        <v>0.896591577056672</v>
      </c>
      <c r="O65" s="49" t="n">
        <f aca="false">I65+K65+F65</f>
        <v>76.5925915770567</v>
      </c>
      <c r="P65" s="56" t="n">
        <v>76.58</v>
      </c>
      <c r="Q65" s="0" t="n">
        <f aca="false">O65-P65</f>
        <v>0.0125915770566678</v>
      </c>
      <c r="T65" s="0" t="n">
        <f aca="false">S65-R65</f>
        <v>0</v>
      </c>
      <c r="X65" s="0" t="n">
        <v>3</v>
      </c>
      <c r="Y65" s="0"/>
      <c r="Z65" s="0" t="n">
        <f aca="false">(Y65-O65)+0.25</f>
        <v>-76.3425915770567</v>
      </c>
    </row>
    <row r="66" customFormat="false" ht="15.75" hidden="false" customHeight="false" outlineLevel="0" collapsed="false">
      <c r="A66" s="0" t="n">
        <v>65</v>
      </c>
      <c r="B66" s="0" t="s">
        <v>12</v>
      </c>
      <c r="C66" s="0" t="n">
        <v>25</v>
      </c>
      <c r="D66" s="0" t="s">
        <v>80</v>
      </c>
      <c r="E66" s="0" t="n">
        <v>4</v>
      </c>
      <c r="F66" s="0" t="n">
        <v>58.724</v>
      </c>
      <c r="G66" s="49" t="n">
        <v>3</v>
      </c>
      <c r="H66" s="49" t="n">
        <v>12</v>
      </c>
      <c r="I66" s="52" t="n">
        <f aca="false">SUM(G66:H66)</f>
        <v>15</v>
      </c>
      <c r="J66" s="0" t="n">
        <v>0.321843508561852</v>
      </c>
      <c r="K66" s="0" t="n">
        <f aca="false">(J66*I66)*0.6</f>
        <v>2.89659157705667</v>
      </c>
      <c r="L66" s="0" t="n">
        <v>2</v>
      </c>
      <c r="M66" s="0" t="n">
        <v>0</v>
      </c>
      <c r="N66" s="0" t="n">
        <f aca="false">K66-(L66+M66)</f>
        <v>0.896591577056672</v>
      </c>
      <c r="O66" s="49" t="n">
        <f aca="false">I66+K66+F66</f>
        <v>76.6205915770567</v>
      </c>
      <c r="P66" s="56" t="n">
        <v>76.62</v>
      </c>
      <c r="Q66" s="0" t="n">
        <f aca="false">O66-P66</f>
        <v>0.000591577056667347</v>
      </c>
      <c r="T66" s="0" t="n">
        <f aca="false">S66-R66</f>
        <v>0</v>
      </c>
      <c r="X66" s="0" t="n">
        <v>3</v>
      </c>
      <c r="Y66" s="0"/>
      <c r="Z66" s="0" t="n">
        <f aca="false">(Y66-O66)+0.25</f>
        <v>-76.3705915770567</v>
      </c>
    </row>
    <row r="67" customFormat="false" ht="15.75" hidden="false" customHeight="false" outlineLevel="0" collapsed="false">
      <c r="A67" s="0" t="n">
        <v>66</v>
      </c>
      <c r="B67" s="0" t="s">
        <v>12</v>
      </c>
      <c r="C67" s="0" t="n">
        <v>25</v>
      </c>
      <c r="D67" s="0" t="s">
        <v>80</v>
      </c>
      <c r="E67" s="0" t="n">
        <v>5</v>
      </c>
      <c r="F67" s="0" t="n">
        <v>58.198</v>
      </c>
      <c r="G67" s="49" t="n">
        <v>3</v>
      </c>
      <c r="H67" s="53" t="n">
        <v>12</v>
      </c>
      <c r="I67" s="52" t="n">
        <f aca="false">SUM(G67:H67)</f>
        <v>15</v>
      </c>
      <c r="J67" s="0" t="n">
        <v>0.321843508561852</v>
      </c>
      <c r="K67" s="0" t="n">
        <f aca="false">(J67*I67)*0.6</f>
        <v>2.89659157705667</v>
      </c>
      <c r="L67" s="0" t="n">
        <v>2</v>
      </c>
      <c r="M67" s="0" t="n">
        <v>0</v>
      </c>
      <c r="N67" s="0" t="n">
        <f aca="false">K67-(L67+M67)</f>
        <v>0.896591577056672</v>
      </c>
      <c r="O67" s="49" t="n">
        <f aca="false">I67+K67+F67</f>
        <v>76.0945915770567</v>
      </c>
      <c r="P67" s="56" t="n">
        <v>76.01</v>
      </c>
      <c r="Q67" s="0" t="n">
        <f aca="false">O67-P67</f>
        <v>0.0845915770566705</v>
      </c>
      <c r="T67" s="0" t="n">
        <f aca="false">S67-R67</f>
        <v>0</v>
      </c>
      <c r="X67" s="0" t="n">
        <v>3</v>
      </c>
      <c r="Y67" s="0"/>
      <c r="Z67" s="0" t="n">
        <f aca="false">(Y67-O67)+0.25</f>
        <v>-75.8445915770567</v>
      </c>
    </row>
    <row r="68" customFormat="false" ht="15.75" hidden="false" customHeight="false" outlineLevel="0" collapsed="false">
      <c r="A68" s="0" t="n">
        <v>67</v>
      </c>
      <c r="B68" s="0" t="s">
        <v>12</v>
      </c>
      <c r="C68" s="0" t="n">
        <v>25</v>
      </c>
      <c r="D68" s="0" t="s">
        <v>85</v>
      </c>
      <c r="E68" s="0" t="n">
        <v>1</v>
      </c>
      <c r="F68" s="0" t="n">
        <v>59.601</v>
      </c>
      <c r="G68" s="49" t="n">
        <v>3</v>
      </c>
      <c r="H68" s="49" t="n">
        <v>12</v>
      </c>
      <c r="I68" s="52" t="n">
        <f aca="false">SUM(G68:H68)</f>
        <v>15</v>
      </c>
      <c r="J68" s="0" t="n">
        <v>0.321843508561852</v>
      </c>
      <c r="K68" s="0" t="n">
        <f aca="false">(J68*I68)*0.6</f>
        <v>2.89659157705667</v>
      </c>
      <c r="L68" s="0" t="n">
        <v>0</v>
      </c>
      <c r="M68" s="0" t="n">
        <v>0</v>
      </c>
      <c r="N68" s="0" t="n">
        <f aca="false">K68-(L68+M68)</f>
        <v>2.89659157705667</v>
      </c>
      <c r="O68" s="49" t="n">
        <f aca="false">I68+K68+F68</f>
        <v>77.4975915770567</v>
      </c>
      <c r="P68" s="56" t="n">
        <v>77.49</v>
      </c>
      <c r="Q68" s="0" t="n">
        <f aca="false">O68-P68</f>
        <v>0.00759157705667235</v>
      </c>
      <c r="T68" s="0" t="n">
        <f aca="false">S68-R68</f>
        <v>0</v>
      </c>
      <c r="X68" s="0" t="n">
        <v>3</v>
      </c>
      <c r="Y68" s="0"/>
      <c r="Z68" s="0" t="n">
        <f aca="false">(Y68-O68)+0.25</f>
        <v>-77.2475915770567</v>
      </c>
    </row>
    <row r="69" customFormat="false" ht="15.75" hidden="false" customHeight="false" outlineLevel="0" collapsed="false">
      <c r="A69" s="0" t="n">
        <v>68</v>
      </c>
      <c r="B69" s="0" t="s">
        <v>12</v>
      </c>
      <c r="C69" s="0" t="n">
        <v>25</v>
      </c>
      <c r="D69" s="0" t="s">
        <v>85</v>
      </c>
      <c r="E69" s="0" t="n">
        <v>2</v>
      </c>
      <c r="F69" s="0" t="n">
        <v>58.91</v>
      </c>
      <c r="G69" s="49" t="n">
        <v>3</v>
      </c>
      <c r="H69" s="53" t="n">
        <v>12</v>
      </c>
      <c r="I69" s="52" t="n">
        <f aca="false">SUM(G69:H69)</f>
        <v>15</v>
      </c>
      <c r="J69" s="0" t="n">
        <v>0.321843508561852</v>
      </c>
      <c r="K69" s="0" t="n">
        <f aca="false">(J69*I69)*0.6</f>
        <v>2.89659157705667</v>
      </c>
      <c r="L69" s="0" t="n">
        <v>0</v>
      </c>
      <c r="M69" s="0" t="n">
        <v>0</v>
      </c>
      <c r="N69" s="0" t="n">
        <f aca="false">K69-(L69+M69)</f>
        <v>2.89659157705667</v>
      </c>
      <c r="O69" s="49" t="n">
        <f aca="false">I69+K69+F69</f>
        <v>76.8065915770567</v>
      </c>
      <c r="P69" s="56" t="n">
        <v>76.79</v>
      </c>
      <c r="Q69" s="0" t="n">
        <f aca="false">O69-P69</f>
        <v>0.0165915770566585</v>
      </c>
      <c r="T69" s="0" t="n">
        <f aca="false">S69-R69</f>
        <v>0</v>
      </c>
      <c r="X69" s="0" t="n">
        <v>3</v>
      </c>
      <c r="Y69" s="0"/>
      <c r="Z69" s="0" t="n">
        <f aca="false">(Y69-O69)+0.25</f>
        <v>-76.5565915770567</v>
      </c>
    </row>
    <row r="70" customFormat="false" ht="15.75" hidden="false" customHeight="false" outlineLevel="0" collapsed="false">
      <c r="A70" s="0" t="n">
        <v>69</v>
      </c>
      <c r="B70" s="0" t="s">
        <v>12</v>
      </c>
      <c r="C70" s="0" t="n">
        <v>25</v>
      </c>
      <c r="D70" s="0" t="s">
        <v>85</v>
      </c>
      <c r="E70" s="0" t="n">
        <v>3</v>
      </c>
      <c r="F70" s="0" t="n">
        <v>59.46</v>
      </c>
      <c r="G70" s="49" t="n">
        <v>3</v>
      </c>
      <c r="H70" s="49" t="n">
        <v>12</v>
      </c>
      <c r="I70" s="52" t="n">
        <f aca="false">SUM(G70:H70)</f>
        <v>15</v>
      </c>
      <c r="J70" s="0" t="n">
        <v>0.321843508561852</v>
      </c>
      <c r="K70" s="0" t="n">
        <f aca="false">(J70*I70)*0.6</f>
        <v>2.89659157705667</v>
      </c>
      <c r="L70" s="0" t="n">
        <v>0</v>
      </c>
      <c r="M70" s="0" t="n">
        <v>0</v>
      </c>
      <c r="N70" s="0" t="n">
        <f aca="false">K70-(L70+M70)</f>
        <v>2.89659157705667</v>
      </c>
      <c r="O70" s="49" t="n">
        <f aca="false">I70+K70+F70</f>
        <v>77.3565915770567</v>
      </c>
      <c r="P70" s="56" t="n">
        <v>75.19</v>
      </c>
      <c r="Q70" s="0" t="n">
        <f aca="false">O70-P70</f>
        <v>2.16659157705668</v>
      </c>
      <c r="T70" s="0" t="n">
        <f aca="false">S70-R70</f>
        <v>0</v>
      </c>
      <c r="X70" s="0" t="n">
        <v>3</v>
      </c>
      <c r="Y70" s="0"/>
      <c r="Z70" s="0" t="n">
        <f aca="false">(Y70-O70)+0.25</f>
        <v>-77.1065915770567</v>
      </c>
    </row>
    <row r="71" s="55" customFormat="true" ht="15.75" hidden="false" customHeight="false" outlineLevel="0" collapsed="false">
      <c r="A71" s="55" t="n">
        <v>70</v>
      </c>
      <c r="B71" s="55" t="s">
        <v>12</v>
      </c>
      <c r="C71" s="55" t="n">
        <v>25</v>
      </c>
      <c r="D71" s="55" t="s">
        <v>84</v>
      </c>
      <c r="E71" s="55" t="n">
        <v>1</v>
      </c>
      <c r="F71" s="55" t="n">
        <v>58.171</v>
      </c>
      <c r="G71" s="49" t="n">
        <v>3</v>
      </c>
      <c r="H71" s="53" t="n">
        <v>12</v>
      </c>
      <c r="I71" s="52" t="n">
        <f aca="false">SUM(G71:H71)</f>
        <v>15</v>
      </c>
      <c r="J71" s="55" t="n">
        <v>0.321843508561852</v>
      </c>
      <c r="K71" s="55" t="n">
        <f aca="false">(J71*I71)*0.6</f>
        <v>2.89659157705667</v>
      </c>
      <c r="L71" s="55" t="n">
        <v>0</v>
      </c>
      <c r="M71" s="55" t="n">
        <v>0</v>
      </c>
      <c r="N71" s="55" t="n">
        <f aca="false">K71-(L71+M71)</f>
        <v>2.89659157705667</v>
      </c>
      <c r="O71" s="49" t="n">
        <f aca="false">I71+K71+F71</f>
        <v>76.0675915770567</v>
      </c>
      <c r="P71" s="55" t="n">
        <v>76.04</v>
      </c>
      <c r="Q71" s="55" t="n">
        <f aca="false">O71-P71</f>
        <v>0.0275915770566684</v>
      </c>
      <c r="T71" s="55" t="n">
        <f aca="false">S71-R71</f>
        <v>0</v>
      </c>
      <c r="X71" s="55" t="n">
        <v>3</v>
      </c>
      <c r="Y71" s="49"/>
      <c r="Z71" s="55" t="n">
        <f aca="false">(Y71-O71)+0.25</f>
        <v>-75.8175915770567</v>
      </c>
    </row>
    <row r="72" customFormat="false" ht="15.75" hidden="false" customHeight="false" outlineLevel="0" collapsed="false">
      <c r="A72" s="0" t="n">
        <v>71</v>
      </c>
      <c r="B72" s="0" t="s">
        <v>91</v>
      </c>
      <c r="C72" s="0" t="n">
        <v>25</v>
      </c>
      <c r="D72" s="0" t="s">
        <v>73</v>
      </c>
      <c r="E72" s="0" t="n">
        <v>1</v>
      </c>
      <c r="F72" s="0" t="n">
        <v>59.614</v>
      </c>
      <c r="G72" s="49" t="n">
        <v>3</v>
      </c>
      <c r="H72" s="49" t="n">
        <v>12</v>
      </c>
      <c r="I72" s="52" t="n">
        <f aca="false">SUM(G72:H72)</f>
        <v>15</v>
      </c>
      <c r="J72" s="0" t="n">
        <v>0.342507548432798</v>
      </c>
      <c r="K72" s="0" t="n">
        <f aca="false">(J72*I72)*0.6</f>
        <v>3.08256793589519</v>
      </c>
      <c r="L72" s="0" t="n">
        <v>2</v>
      </c>
      <c r="M72" s="0" t="n">
        <v>0.5</v>
      </c>
      <c r="N72" s="0" t="n">
        <f aca="false">K72-(L72+M72)</f>
        <v>0.582567935895186</v>
      </c>
      <c r="O72" s="49" t="n">
        <f aca="false">I72+K72+F72</f>
        <v>77.6965679358952</v>
      </c>
      <c r="P72" s="56" t="n">
        <v>77.73</v>
      </c>
      <c r="Q72" s="0" t="n">
        <f aca="false">O72-P72</f>
        <v>-0.0334320641048151</v>
      </c>
      <c r="T72" s="0" t="n">
        <f aca="false">S72-R72</f>
        <v>0</v>
      </c>
      <c r="X72" s="0" t="n">
        <v>3</v>
      </c>
      <c r="Y72" s="0"/>
      <c r="Z72" s="0" t="n">
        <f aca="false">(Y72-O72)+0.25</f>
        <v>-77.4465679358952</v>
      </c>
    </row>
    <row r="73" customFormat="false" ht="15.75" hidden="false" customHeight="false" outlineLevel="0" collapsed="false">
      <c r="A73" s="0" t="n">
        <v>72</v>
      </c>
      <c r="B73" s="0" t="s">
        <v>91</v>
      </c>
      <c r="C73" s="0" t="n">
        <v>25</v>
      </c>
      <c r="D73" s="0" t="s">
        <v>73</v>
      </c>
      <c r="E73" s="0" t="n">
        <v>2</v>
      </c>
      <c r="F73" s="0" t="n">
        <v>59.523</v>
      </c>
      <c r="G73" s="49" t="n">
        <v>3</v>
      </c>
      <c r="H73" s="53" t="n">
        <v>12</v>
      </c>
      <c r="I73" s="52" t="n">
        <f aca="false">SUM(G73:H73)</f>
        <v>15</v>
      </c>
      <c r="J73" s="0" t="n">
        <v>0.342507548432798</v>
      </c>
      <c r="K73" s="0" t="n">
        <f aca="false">(J73*I73)*0.6</f>
        <v>3.08256793589519</v>
      </c>
      <c r="L73" s="0" t="n">
        <v>2</v>
      </c>
      <c r="M73" s="0" t="n">
        <v>0.5</v>
      </c>
      <c r="N73" s="0" t="n">
        <f aca="false">K73-(L73+M73)</f>
        <v>0.582567935895186</v>
      </c>
      <c r="O73" s="49" t="n">
        <f aca="false">I73+K73+F73</f>
        <v>77.6055679358952</v>
      </c>
      <c r="P73" s="56" t="n">
        <v>77.61</v>
      </c>
      <c r="Q73" s="0" t="n">
        <f aca="false">O73-P73</f>
        <v>-0.00443206410481878</v>
      </c>
      <c r="T73" s="0" t="n">
        <f aca="false">S73-R73</f>
        <v>0</v>
      </c>
      <c r="X73" s="0" t="n">
        <v>3</v>
      </c>
      <c r="Y73" s="0"/>
      <c r="Z73" s="0" t="n">
        <f aca="false">(Y73-O73)+0.25</f>
        <v>-77.3555679358952</v>
      </c>
    </row>
    <row r="74" customFormat="false" ht="15.75" hidden="false" customHeight="false" outlineLevel="0" collapsed="false">
      <c r="A74" s="0" t="n">
        <v>73</v>
      </c>
      <c r="B74" s="0" t="s">
        <v>91</v>
      </c>
      <c r="C74" s="0" t="n">
        <v>25</v>
      </c>
      <c r="D74" s="0" t="s">
        <v>73</v>
      </c>
      <c r="E74" s="0" t="n">
        <v>3</v>
      </c>
      <c r="F74" s="0" t="n">
        <v>59.398</v>
      </c>
      <c r="G74" s="49" t="n">
        <v>3</v>
      </c>
      <c r="H74" s="49" t="n">
        <v>12</v>
      </c>
      <c r="I74" s="52" t="n">
        <f aca="false">SUM(G74:H74)</f>
        <v>15</v>
      </c>
      <c r="J74" s="0" t="n">
        <v>0.342507548432798</v>
      </c>
      <c r="K74" s="0" t="n">
        <f aca="false">(J74*I74)*0.6</f>
        <v>3.08256793589519</v>
      </c>
      <c r="L74" s="0" t="n">
        <v>2</v>
      </c>
      <c r="M74" s="0" t="n">
        <v>0.5</v>
      </c>
      <c r="N74" s="0" t="n">
        <f aca="false">K74-(L74+M74)</f>
        <v>0.582567935895186</v>
      </c>
      <c r="O74" s="49" t="n">
        <f aca="false">I74+K74+F74</f>
        <v>77.4805679358952</v>
      </c>
      <c r="P74" s="56" t="n">
        <v>77.48</v>
      </c>
      <c r="Q74" s="0" t="n">
        <f aca="false">O74-P74</f>
        <v>0.000567935895176674</v>
      </c>
      <c r="T74" s="0" t="n">
        <f aca="false">S74-R74</f>
        <v>0</v>
      </c>
      <c r="X74" s="0" t="n">
        <v>3</v>
      </c>
      <c r="Y74" s="0"/>
      <c r="Z74" s="0" t="n">
        <f aca="false">(Y74-O74)+0.25</f>
        <v>-77.2305679358952</v>
      </c>
    </row>
    <row r="75" customFormat="false" ht="15.75" hidden="false" customHeight="false" outlineLevel="0" collapsed="false">
      <c r="A75" s="0" t="n">
        <v>74</v>
      </c>
      <c r="B75" s="0" t="s">
        <v>91</v>
      </c>
      <c r="C75" s="0" t="n">
        <v>25</v>
      </c>
      <c r="D75" s="0" t="s">
        <v>73</v>
      </c>
      <c r="E75" s="0" t="n">
        <v>4</v>
      </c>
      <c r="F75" s="0" t="n">
        <v>59.069</v>
      </c>
      <c r="G75" s="49" t="n">
        <v>3</v>
      </c>
      <c r="H75" s="53" t="n">
        <v>12</v>
      </c>
      <c r="I75" s="52" t="n">
        <f aca="false">SUM(G75:H75)</f>
        <v>15</v>
      </c>
      <c r="J75" s="0" t="n">
        <v>0.342507548432798</v>
      </c>
      <c r="K75" s="0" t="n">
        <f aca="false">(J75*I75)*0.6</f>
        <v>3.08256793589519</v>
      </c>
      <c r="L75" s="0" t="n">
        <v>2</v>
      </c>
      <c r="M75" s="0" t="n">
        <v>0.5</v>
      </c>
      <c r="N75" s="0" t="n">
        <f aca="false">K75-(L75+M75)</f>
        <v>0.582567935895186</v>
      </c>
      <c r="O75" s="49" t="n">
        <f aca="false">I75+K75+F75</f>
        <v>77.1515679358952</v>
      </c>
      <c r="P75" s="56" t="n">
        <v>76.52</v>
      </c>
      <c r="Q75" s="0" t="n">
        <f aca="false">O75-P75</f>
        <v>0.631567935895191</v>
      </c>
      <c r="T75" s="0" t="n">
        <f aca="false">S75-R75</f>
        <v>0</v>
      </c>
      <c r="X75" s="0" t="n">
        <v>3</v>
      </c>
      <c r="Y75" s="0"/>
      <c r="Z75" s="0" t="n">
        <f aca="false">(Y75-O75)+0.25</f>
        <v>-76.9015679358952</v>
      </c>
    </row>
    <row r="76" customFormat="false" ht="15.75" hidden="false" customHeight="false" outlineLevel="0" collapsed="false">
      <c r="A76" s="0" t="n">
        <v>75</v>
      </c>
      <c r="B76" s="0" t="s">
        <v>91</v>
      </c>
      <c r="C76" s="0" t="n">
        <v>25</v>
      </c>
      <c r="D76" s="0" t="s">
        <v>73</v>
      </c>
      <c r="E76" s="0" t="n">
        <v>5</v>
      </c>
      <c r="F76" s="0" t="n">
        <v>58.032</v>
      </c>
      <c r="G76" s="49" t="n">
        <v>3</v>
      </c>
      <c r="H76" s="49" t="n">
        <v>12</v>
      </c>
      <c r="I76" s="52" t="n">
        <f aca="false">SUM(G76:H76)</f>
        <v>15</v>
      </c>
      <c r="J76" s="0" t="n">
        <v>0.342507548432798</v>
      </c>
      <c r="K76" s="0" t="n">
        <f aca="false">(J76*I76)*0.6</f>
        <v>3.08256793589519</v>
      </c>
      <c r="L76" s="0" t="n">
        <v>2</v>
      </c>
      <c r="M76" s="0" t="n">
        <v>0.5</v>
      </c>
      <c r="N76" s="0" t="n">
        <f aca="false">K76-(L76+M76)</f>
        <v>0.582567935895186</v>
      </c>
      <c r="O76" s="49" t="n">
        <f aca="false">I76+K76+F76</f>
        <v>76.1145679358952</v>
      </c>
      <c r="P76" s="56" t="n">
        <v>76.13</v>
      </c>
      <c r="Q76" s="0" t="n">
        <f aca="false">O76-P76</f>
        <v>-0.0154320641048145</v>
      </c>
      <c r="T76" s="0" t="n">
        <f aca="false">S76-R76</f>
        <v>0</v>
      </c>
      <c r="X76" s="0" t="n">
        <v>3</v>
      </c>
      <c r="Y76" s="0"/>
      <c r="Z76" s="0" t="n">
        <f aca="false">(Y76-O76)+0.25</f>
        <v>-75.8645679358952</v>
      </c>
    </row>
    <row r="77" customFormat="false" ht="15.75" hidden="false" customHeight="false" outlineLevel="0" collapsed="false">
      <c r="A77" s="0" t="n">
        <v>76</v>
      </c>
      <c r="B77" s="0" t="s">
        <v>91</v>
      </c>
      <c r="C77" s="0" t="n">
        <v>25</v>
      </c>
      <c r="D77" s="0" t="s">
        <v>80</v>
      </c>
      <c r="E77" s="0" t="n">
        <v>1</v>
      </c>
      <c r="F77" s="0" t="n">
        <v>57.761</v>
      </c>
      <c r="G77" s="49" t="n">
        <v>3</v>
      </c>
      <c r="H77" s="53" t="n">
        <v>12</v>
      </c>
      <c r="I77" s="52" t="n">
        <f aca="false">SUM(G77:H77)</f>
        <v>15</v>
      </c>
      <c r="J77" s="0" t="n">
        <v>0.342507548432798</v>
      </c>
      <c r="K77" s="0" t="n">
        <f aca="false">(J77*I77)*0.6</f>
        <v>3.08256793589519</v>
      </c>
      <c r="L77" s="0" t="n">
        <v>2</v>
      </c>
      <c r="M77" s="0" t="n">
        <v>0</v>
      </c>
      <c r="N77" s="0" t="n">
        <f aca="false">K77-(L77+M77)</f>
        <v>1.08256793589519</v>
      </c>
      <c r="O77" s="49" t="n">
        <f aca="false">I77+K77+F77</f>
        <v>75.8435679358952</v>
      </c>
      <c r="P77" s="56" t="n">
        <v>75.83</v>
      </c>
      <c r="Q77" s="0" t="n">
        <f aca="false">O77-P77</f>
        <v>0.0135679358951819</v>
      </c>
      <c r="T77" s="0" t="n">
        <f aca="false">S77-R77</f>
        <v>0</v>
      </c>
      <c r="X77" s="0" t="n">
        <v>3</v>
      </c>
      <c r="Y77" s="0"/>
      <c r="Z77" s="0" t="n">
        <f aca="false">(Y77-O77)+0.25</f>
        <v>-75.5935679358952</v>
      </c>
    </row>
    <row r="78" customFormat="false" ht="15.75" hidden="false" customHeight="false" outlineLevel="0" collapsed="false">
      <c r="A78" s="0" t="n">
        <v>77</v>
      </c>
      <c r="B78" s="0" t="s">
        <v>91</v>
      </c>
      <c r="C78" s="0" t="n">
        <v>25</v>
      </c>
      <c r="D78" s="0" t="s">
        <v>80</v>
      </c>
      <c r="E78" s="0" t="n">
        <v>2</v>
      </c>
      <c r="F78" s="0" t="n">
        <v>59.67</v>
      </c>
      <c r="G78" s="49" t="n">
        <v>3</v>
      </c>
      <c r="H78" s="49" t="n">
        <v>12</v>
      </c>
      <c r="I78" s="52" t="n">
        <f aca="false">SUM(G78:H78)</f>
        <v>15</v>
      </c>
      <c r="J78" s="0" t="n">
        <v>0.342507548432798</v>
      </c>
      <c r="K78" s="0" t="n">
        <f aca="false">(J78*I78)*0.6</f>
        <v>3.08256793589519</v>
      </c>
      <c r="L78" s="0" t="n">
        <v>2</v>
      </c>
      <c r="M78" s="0" t="n">
        <v>0</v>
      </c>
      <c r="N78" s="0" t="n">
        <f aca="false">K78-(L78+M78)</f>
        <v>1.08256793589519</v>
      </c>
      <c r="O78" s="49" t="n">
        <f aca="false">I78+K78+F78</f>
        <v>77.7525679358952</v>
      </c>
      <c r="P78" s="56" t="n">
        <v>77.75</v>
      </c>
      <c r="Q78" s="0" t="n">
        <f aca="false">O78-P78</f>
        <v>0.00256793589518622</v>
      </c>
      <c r="T78" s="0" t="n">
        <f aca="false">S78-R78</f>
        <v>0</v>
      </c>
      <c r="X78" s="0" t="n">
        <v>3</v>
      </c>
      <c r="Y78" s="0"/>
      <c r="Z78" s="0" t="n">
        <f aca="false">(Y78-O78)+0.25</f>
        <v>-77.5025679358952</v>
      </c>
    </row>
    <row r="79" customFormat="false" ht="15.75" hidden="false" customHeight="false" outlineLevel="0" collapsed="false">
      <c r="A79" s="0" t="n">
        <v>78</v>
      </c>
      <c r="B79" s="0" t="s">
        <v>91</v>
      </c>
      <c r="C79" s="0" t="n">
        <v>25</v>
      </c>
      <c r="D79" s="0" t="s">
        <v>80</v>
      </c>
      <c r="E79" s="0" t="n">
        <v>3</v>
      </c>
      <c r="F79" s="0" t="n">
        <v>59.693</v>
      </c>
      <c r="G79" s="49" t="n">
        <v>3</v>
      </c>
      <c r="H79" s="53" t="n">
        <v>12</v>
      </c>
      <c r="I79" s="52" t="n">
        <f aca="false">SUM(G79:H79)</f>
        <v>15</v>
      </c>
      <c r="J79" s="0" t="n">
        <v>0.342507548432798</v>
      </c>
      <c r="K79" s="0" t="n">
        <f aca="false">(J79*I79)*0.6</f>
        <v>3.08256793589519</v>
      </c>
      <c r="L79" s="0" t="n">
        <v>2</v>
      </c>
      <c r="M79" s="0" t="n">
        <v>0</v>
      </c>
      <c r="N79" s="0" t="n">
        <f aca="false">K79-(L79+M79)</f>
        <v>1.08256793589519</v>
      </c>
      <c r="O79" s="49" t="n">
        <f aca="false">I79+K79+F79</f>
        <v>77.7755679358952</v>
      </c>
      <c r="P79" s="56" t="n">
        <v>77.78</v>
      </c>
      <c r="Q79" s="0" t="n">
        <f aca="false">O79-P79</f>
        <v>-0.00443206410481878</v>
      </c>
      <c r="T79" s="0" t="n">
        <f aca="false">S79-R79</f>
        <v>0</v>
      </c>
      <c r="X79" s="0" t="n">
        <v>3</v>
      </c>
      <c r="Y79" s="0"/>
      <c r="Z79" s="0" t="n">
        <f aca="false">(Y79-O79)+0.25</f>
        <v>-77.5255679358952</v>
      </c>
    </row>
    <row r="80" customFormat="false" ht="15.75" hidden="false" customHeight="false" outlineLevel="0" collapsed="false">
      <c r="A80" s="0" t="n">
        <v>79</v>
      </c>
      <c r="B80" s="0" t="s">
        <v>91</v>
      </c>
      <c r="C80" s="0" t="n">
        <v>25</v>
      </c>
      <c r="D80" s="0" t="s">
        <v>80</v>
      </c>
      <c r="E80" s="0" t="n">
        <v>4</v>
      </c>
      <c r="F80" s="0" t="n">
        <v>59.48</v>
      </c>
      <c r="G80" s="49" t="n">
        <v>3</v>
      </c>
      <c r="H80" s="49" t="n">
        <v>12</v>
      </c>
      <c r="I80" s="52" t="n">
        <f aca="false">SUM(G80:H80)</f>
        <v>15</v>
      </c>
      <c r="J80" s="0" t="n">
        <v>0.342507548432798</v>
      </c>
      <c r="K80" s="0" t="n">
        <f aca="false">(J80*I80)*0.6</f>
        <v>3.08256793589519</v>
      </c>
      <c r="L80" s="0" t="n">
        <v>2</v>
      </c>
      <c r="M80" s="0" t="n">
        <v>0</v>
      </c>
      <c r="N80" s="0" t="n">
        <f aca="false">K80-(L80+M80)</f>
        <v>1.08256793589519</v>
      </c>
      <c r="O80" s="49" t="n">
        <f aca="false">I80+K80+F80</f>
        <v>77.5625679358952</v>
      </c>
      <c r="P80" s="56" t="n">
        <v>77.58</v>
      </c>
      <c r="Q80" s="0" t="n">
        <f aca="false">O80-P80</f>
        <v>-0.017432064104824</v>
      </c>
      <c r="T80" s="0" t="n">
        <f aca="false">S80-R80</f>
        <v>0</v>
      </c>
      <c r="X80" s="0" t="n">
        <v>3</v>
      </c>
      <c r="Y80" s="0"/>
      <c r="Z80" s="0" t="n">
        <f aca="false">(Y80-O80)+0.25</f>
        <v>-77.3125679358952</v>
      </c>
    </row>
    <row r="81" customFormat="false" ht="15.75" hidden="false" customHeight="false" outlineLevel="0" collapsed="false">
      <c r="A81" s="0" t="n">
        <v>80</v>
      </c>
      <c r="B81" s="0" t="s">
        <v>91</v>
      </c>
      <c r="C81" s="0" t="n">
        <v>25</v>
      </c>
      <c r="D81" s="0" t="s">
        <v>80</v>
      </c>
      <c r="E81" s="0" t="n">
        <v>5</v>
      </c>
      <c r="F81" s="0" t="n">
        <v>59.495</v>
      </c>
      <c r="G81" s="49" t="n">
        <v>3</v>
      </c>
      <c r="H81" s="53" t="n">
        <v>12</v>
      </c>
      <c r="I81" s="52" t="n">
        <f aca="false">SUM(G81:H81)</f>
        <v>15</v>
      </c>
      <c r="J81" s="0" t="n">
        <v>0.342507548432798</v>
      </c>
      <c r="K81" s="0" t="n">
        <f aca="false">(J81*I81)*0.6</f>
        <v>3.08256793589519</v>
      </c>
      <c r="L81" s="0" t="n">
        <v>2</v>
      </c>
      <c r="M81" s="0" t="n">
        <v>0</v>
      </c>
      <c r="N81" s="0" t="n">
        <f aca="false">K81-(L81+M81)</f>
        <v>1.08256793589519</v>
      </c>
      <c r="O81" s="49" t="n">
        <f aca="false">I81+K81+F81</f>
        <v>77.5775679358952</v>
      </c>
      <c r="P81" s="56" t="n">
        <v>77.57</v>
      </c>
      <c r="Q81" s="0" t="n">
        <f aca="false">O81-P81</f>
        <v>0.00756793589519589</v>
      </c>
      <c r="T81" s="0" t="n">
        <f aca="false">S81-R81</f>
        <v>0</v>
      </c>
      <c r="X81" s="0" t="n">
        <v>3</v>
      </c>
      <c r="Y81" s="0"/>
      <c r="Z81" s="0" t="n">
        <f aca="false">(Y81-O81)+0.25</f>
        <v>-77.3275679358952</v>
      </c>
    </row>
    <row r="82" customFormat="false" ht="15.75" hidden="false" customHeight="false" outlineLevel="0" collapsed="false">
      <c r="A82" s="0" t="n">
        <v>81</v>
      </c>
      <c r="B82" s="0" t="s">
        <v>91</v>
      </c>
      <c r="C82" s="0" t="n">
        <v>25</v>
      </c>
      <c r="D82" s="0" t="s">
        <v>85</v>
      </c>
      <c r="E82" s="0" t="n">
        <v>1</v>
      </c>
      <c r="F82" s="0" t="n">
        <v>57.949</v>
      </c>
      <c r="G82" s="49" t="n">
        <v>3</v>
      </c>
      <c r="H82" s="49" t="n">
        <v>12</v>
      </c>
      <c r="I82" s="52" t="n">
        <f aca="false">SUM(G82:H82)</f>
        <v>15</v>
      </c>
      <c r="J82" s="0" t="n">
        <v>0.342507548432798</v>
      </c>
      <c r="K82" s="0" t="n">
        <f aca="false">(J82*I82)*0.6</f>
        <v>3.08256793589519</v>
      </c>
      <c r="L82" s="0" t="n">
        <v>0</v>
      </c>
      <c r="M82" s="0" t="n">
        <v>0</v>
      </c>
      <c r="N82" s="0" t="n">
        <f aca="false">K82-(L82+M82)</f>
        <v>3.08256793589519</v>
      </c>
      <c r="O82" s="49" t="n">
        <f aca="false">I82+K82+F82</f>
        <v>76.0315679358952</v>
      </c>
      <c r="P82" s="56" t="n">
        <v>76</v>
      </c>
      <c r="Q82" s="0" t="n">
        <f aca="false">O82-P82</f>
        <v>0.0315679358951826</v>
      </c>
      <c r="T82" s="0" t="n">
        <f aca="false">S82-R82</f>
        <v>0</v>
      </c>
      <c r="X82" s="0" t="n">
        <v>3</v>
      </c>
      <c r="Y82" s="0"/>
      <c r="Z82" s="0" t="n">
        <f aca="false">(Y82-O82)+0.25</f>
        <v>-75.7815679358952</v>
      </c>
    </row>
    <row r="83" customFormat="false" ht="15.75" hidden="false" customHeight="false" outlineLevel="0" collapsed="false">
      <c r="A83" s="0" t="n">
        <v>82</v>
      </c>
      <c r="B83" s="0" t="s">
        <v>91</v>
      </c>
      <c r="C83" s="0" t="n">
        <v>25</v>
      </c>
      <c r="D83" s="0" t="s">
        <v>85</v>
      </c>
      <c r="E83" s="0" t="n">
        <v>2</v>
      </c>
      <c r="F83" s="0" t="n">
        <v>59.426</v>
      </c>
      <c r="G83" s="49" t="n">
        <v>3</v>
      </c>
      <c r="H83" s="53" t="n">
        <v>12</v>
      </c>
      <c r="I83" s="52" t="n">
        <f aca="false">SUM(G83:H83)</f>
        <v>15</v>
      </c>
      <c r="J83" s="0" t="n">
        <v>0.342507548432798</v>
      </c>
      <c r="K83" s="0" t="n">
        <f aca="false">(J83*I83)*0.6</f>
        <v>3.08256793589519</v>
      </c>
      <c r="L83" s="0" t="n">
        <v>0</v>
      </c>
      <c r="M83" s="0" t="n">
        <v>0</v>
      </c>
      <c r="N83" s="0" t="n">
        <f aca="false">K83-(L83+M83)</f>
        <v>3.08256793589519</v>
      </c>
      <c r="O83" s="49" t="n">
        <f aca="false">I83+K83+F83</f>
        <v>77.5085679358952</v>
      </c>
      <c r="P83" s="56" t="n">
        <v>77.5</v>
      </c>
      <c r="Q83" s="0" t="n">
        <f aca="false">O83-P83</f>
        <v>0.00856793589518645</v>
      </c>
      <c r="T83" s="0" t="n">
        <f aca="false">S83-R83</f>
        <v>0</v>
      </c>
      <c r="X83" s="0" t="n">
        <v>3</v>
      </c>
      <c r="Y83" s="0"/>
      <c r="Z83" s="0" t="n">
        <f aca="false">(Y83-O83)+0.25</f>
        <v>-77.2585679358952</v>
      </c>
    </row>
    <row r="84" customFormat="false" ht="15.75" hidden="false" customHeight="false" outlineLevel="0" collapsed="false">
      <c r="A84" s="0" t="n">
        <v>83</v>
      </c>
      <c r="B84" s="0" t="s">
        <v>91</v>
      </c>
      <c r="C84" s="0" t="n">
        <v>25</v>
      </c>
      <c r="D84" s="0" t="s">
        <v>85</v>
      </c>
      <c r="E84" s="0" t="n">
        <v>3</v>
      </c>
      <c r="F84" s="0" t="n">
        <v>58.468</v>
      </c>
      <c r="G84" s="49" t="n">
        <v>3</v>
      </c>
      <c r="H84" s="49" t="n">
        <v>12</v>
      </c>
      <c r="I84" s="52" t="n">
        <f aca="false">SUM(G84:H84)</f>
        <v>15</v>
      </c>
      <c r="J84" s="0" t="n">
        <v>0.342507548432798</v>
      </c>
      <c r="K84" s="0" t="n">
        <f aca="false">(J84*I84)*0.6</f>
        <v>3.08256793589519</v>
      </c>
      <c r="L84" s="0" t="n">
        <v>0</v>
      </c>
      <c r="M84" s="0" t="n">
        <v>0</v>
      </c>
      <c r="N84" s="0" t="n">
        <f aca="false">K84-(L84+M84)</f>
        <v>3.08256793589519</v>
      </c>
      <c r="O84" s="49" t="n">
        <f aca="false">I84+K84+F84</f>
        <v>76.5505679358952</v>
      </c>
      <c r="P84" s="56" t="n">
        <v>76.52</v>
      </c>
      <c r="Q84" s="0" t="n">
        <f aca="false">O84-P84</f>
        <v>0.030567935895192</v>
      </c>
      <c r="T84" s="0" t="n">
        <f aca="false">S84-R84</f>
        <v>0</v>
      </c>
      <c r="X84" s="0" t="n">
        <v>3</v>
      </c>
      <c r="Y84" s="0"/>
      <c r="Z84" s="0" t="n">
        <f aca="false">(Y84-O84)+0.25</f>
        <v>-76.3005679358952</v>
      </c>
    </row>
    <row r="85" s="55" customFormat="true" ht="15.75" hidden="false" customHeight="false" outlineLevel="0" collapsed="false">
      <c r="A85" s="55" t="n">
        <v>84</v>
      </c>
      <c r="B85" s="55" t="s">
        <v>91</v>
      </c>
      <c r="C85" s="55" t="n">
        <v>25</v>
      </c>
      <c r="D85" s="55" t="s">
        <v>84</v>
      </c>
      <c r="E85" s="55" t="n">
        <v>1</v>
      </c>
      <c r="F85" s="55" t="n">
        <v>59.231</v>
      </c>
      <c r="G85" s="53" t="n">
        <v>3</v>
      </c>
      <c r="H85" s="53" t="n">
        <v>12</v>
      </c>
      <c r="I85" s="52" t="n">
        <f aca="false">SUM(G85:H85)</f>
        <v>15</v>
      </c>
      <c r="J85" s="55" t="n">
        <v>0.342507548432798</v>
      </c>
      <c r="K85" s="55" t="n">
        <f aca="false">(J85*I85)*0.6</f>
        <v>3.08256793589519</v>
      </c>
      <c r="L85" s="55" t="n">
        <v>0</v>
      </c>
      <c r="M85" s="55" t="n">
        <v>0</v>
      </c>
      <c r="N85" s="55" t="n">
        <f aca="false">K85-(L85+M85)</f>
        <v>3.08256793589519</v>
      </c>
      <c r="O85" s="49" t="n">
        <f aca="false">I85+K85+F85</f>
        <v>77.3135679358952</v>
      </c>
      <c r="P85" s="55" t="n">
        <v>77.34</v>
      </c>
      <c r="Q85" s="55" t="n">
        <f aca="false">O85-P85</f>
        <v>-0.0264320641048243</v>
      </c>
      <c r="T85" s="55" t="n">
        <f aca="false">S85-R85</f>
        <v>0</v>
      </c>
      <c r="X85" s="55" t="n">
        <v>3</v>
      </c>
      <c r="Y85" s="49"/>
      <c r="Z85" s="55" t="n">
        <f aca="false">(Y85-O85)+0.25</f>
        <v>-77.0635679358952</v>
      </c>
    </row>
    <row r="86" customFormat="false" ht="15.75" hidden="false" customHeight="false" outlineLevel="0" collapsed="false">
      <c r="A86" s="0" t="n">
        <v>85</v>
      </c>
      <c r="F86" s="0" t="n">
        <v>59.811</v>
      </c>
      <c r="Y86" s="0"/>
    </row>
    <row r="87" customFormat="false" ht="15" hidden="false" customHeight="false" outlineLevel="0" collapsed="false">
      <c r="A87" s="0" t="n">
        <v>86</v>
      </c>
      <c r="F87" s="0" t="n">
        <v>57.504</v>
      </c>
      <c r="Y87" s="0"/>
    </row>
    <row r="88" customFormat="false" ht="15" hidden="false" customHeight="false" outlineLevel="0" collapsed="false">
      <c r="A88" s="0" t="n">
        <v>87</v>
      </c>
      <c r="F88" s="0" t="n">
        <v>59.602</v>
      </c>
      <c r="Y88" s="0"/>
    </row>
    <row r="89" customFormat="false" ht="15" hidden="false" customHeight="false" outlineLevel="0" collapsed="false">
      <c r="A89" s="0" t="n">
        <v>88</v>
      </c>
      <c r="F89" s="0" t="n">
        <v>59.049</v>
      </c>
      <c r="Y89" s="0"/>
    </row>
    <row r="90" customFormat="false" ht="15" hidden="false" customHeight="false" outlineLevel="0" collapsed="false">
      <c r="A90" s="0" t="n">
        <v>89</v>
      </c>
      <c r="F90" s="0" t="n">
        <v>59.038</v>
      </c>
      <c r="Y90" s="0"/>
    </row>
    <row r="91" customFormat="false" ht="15" hidden="false" customHeight="false" outlineLevel="0" collapsed="false">
      <c r="A91" s="0" t="n">
        <v>90</v>
      </c>
      <c r="F91" s="0" t="n">
        <v>58.951</v>
      </c>
      <c r="Y91" s="0"/>
    </row>
    <row r="92" customFormat="false" ht="15" hidden="false" customHeight="false" outlineLevel="0" collapsed="false">
      <c r="A92" s="0" t="n">
        <v>91</v>
      </c>
      <c r="F92" s="0" t="n">
        <v>58.116</v>
      </c>
      <c r="Y92" s="0"/>
    </row>
    <row r="93" customFormat="false" ht="15" hidden="false" customHeight="false" outlineLevel="0" collapsed="false">
      <c r="A93" s="0" t="n">
        <v>92</v>
      </c>
      <c r="F93" s="0" t="n">
        <v>60.056</v>
      </c>
      <c r="Y93" s="0"/>
    </row>
    <row r="94" customFormat="false" ht="15" hidden="false" customHeight="false" outlineLevel="0" collapsed="false">
      <c r="A94" s="0" t="n">
        <v>93</v>
      </c>
      <c r="F94" s="0" t="n">
        <v>59.165</v>
      </c>
      <c r="Y94" s="0"/>
    </row>
    <row r="95" customFormat="false" ht="15" hidden="false" customHeight="false" outlineLevel="0" collapsed="false">
      <c r="A95" s="0" t="n">
        <v>94</v>
      </c>
      <c r="F95" s="0" t="n">
        <v>58.041</v>
      </c>
      <c r="Y95" s="0"/>
    </row>
    <row r="96" customFormat="false" ht="15" hidden="false" customHeight="false" outlineLevel="0" collapsed="false">
      <c r="A96" s="0" t="n">
        <v>95</v>
      </c>
      <c r="F96" s="0" t="n">
        <v>59.169</v>
      </c>
      <c r="Y96" s="0"/>
    </row>
    <row r="97" customFormat="false" ht="15" hidden="false" customHeight="false" outlineLevel="0" collapsed="false">
      <c r="A97" s="0" t="n">
        <v>96</v>
      </c>
      <c r="F97" s="0" t="n">
        <v>58.208</v>
      </c>
      <c r="Y97" s="0"/>
    </row>
    <row r="98" customFormat="false" ht="15" hidden="false" customHeight="false" outlineLevel="0" collapsed="false">
      <c r="A98" s="0" t="n">
        <v>97</v>
      </c>
      <c r="F98" s="0" t="n">
        <v>59.998</v>
      </c>
      <c r="Y98" s="0"/>
    </row>
    <row r="99" s="55" customFormat="true" ht="15.75" hidden="false" customHeight="false" outlineLevel="0" collapsed="false">
      <c r="A99" s="55" t="n">
        <v>99</v>
      </c>
      <c r="F99" s="55" t="n">
        <v>59.133</v>
      </c>
      <c r="Y99" s="53"/>
    </row>
    <row r="100" customFormat="false" ht="15.75" hidden="false" customHeight="false" outlineLevel="0" collapsed="false">
      <c r="L100" s="0" t="s">
        <v>92</v>
      </c>
      <c r="M100" s="0" t="s">
        <v>92</v>
      </c>
    </row>
    <row r="101" customFormat="false" ht="15" hidden="false" customHeight="false" outlineLevel="0" collapsed="false">
      <c r="L101" s="0" t="n">
        <f aca="false">SUM(L2:L85)</f>
        <v>120</v>
      </c>
      <c r="M101" s="0" t="n">
        <f aca="false">SUM(M2:M85)</f>
        <v>15</v>
      </c>
    </row>
    <row r="102" customFormat="false" ht="15" hidden="false" customHeight="false" outlineLevel="0" collapsed="false">
      <c r="F102" s="0" t="n">
        <f aca="false">AVERAGE(F2:F99)</f>
        <v>58.6757448979592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O15" activeCellId="0" sqref="O15"/>
    </sheetView>
  </sheetViews>
  <sheetFormatPr defaultRowHeight="15"/>
  <cols>
    <col collapsed="false" hidden="false" max="1" min="1" style="1" width="7.49797570850202"/>
    <col collapsed="false" hidden="false" max="2" min="2" style="1" width="18.2105263157895"/>
    <col collapsed="false" hidden="false" max="3" min="3" style="1" width="9.4251012145749"/>
    <col collapsed="false" hidden="false" max="4" min="4" style="1" width="8.89068825910931"/>
    <col collapsed="false" hidden="false" max="5" min="5" style="1" width="6.31983805668016"/>
    <col collapsed="false" hidden="false" max="6" min="6" style="1" width="6.53441295546559"/>
    <col collapsed="false" hidden="false" max="11" min="7" style="1" width="4.92712550607287"/>
    <col collapsed="false" hidden="false" max="12" min="12" style="1" width="6.96356275303644"/>
    <col collapsed="false" hidden="false" max="14" min="13" style="1" width="8.46153846153846"/>
    <col collapsed="false" hidden="false" max="15" min="15" style="1" width="9.4251012145749"/>
    <col collapsed="false" hidden="false" max="17" min="16" style="1" width="9.10526315789474"/>
    <col collapsed="false" hidden="false" max="18" min="18" style="1" width="3.10526315789474"/>
    <col collapsed="false" hidden="false" max="19" min="19" style="1" width="9.10526315789474"/>
    <col collapsed="false" hidden="false" max="20" min="20" style="1" width="10.7125506072875"/>
    <col collapsed="false" hidden="false" max="21" min="21" style="1" width="11.1417004048583"/>
    <col collapsed="false" hidden="false" max="22" min="22" style="1" width="9.10526315789474"/>
    <col collapsed="false" hidden="false" max="23" min="23" style="52" width="15.7449392712551"/>
    <col collapsed="false" hidden="false" max="26" min="24" style="52" width="9.10526315789474"/>
    <col collapsed="false" hidden="false" max="256" min="27" style="1" width="9.10526315789474"/>
    <col collapsed="false" hidden="false" max="257" min="257" style="1" width="7.49797570850202"/>
    <col collapsed="false" hidden="false" max="258" min="258" style="1" width="18.2105263157895"/>
    <col collapsed="false" hidden="false" max="259" min="259" style="1" width="9.4251012145749"/>
    <col collapsed="false" hidden="false" max="260" min="260" style="1" width="8.89068825910931"/>
    <col collapsed="false" hidden="false" max="261" min="261" style="1" width="6.31983805668016"/>
    <col collapsed="false" hidden="false" max="262" min="262" style="1" width="6.53441295546559"/>
    <col collapsed="false" hidden="false" max="267" min="263" style="1" width="4.92712550607287"/>
    <col collapsed="false" hidden="false" max="268" min="268" style="1" width="6.96356275303644"/>
    <col collapsed="false" hidden="false" max="271" min="269" style="1" width="8.46153846153846"/>
    <col collapsed="false" hidden="false" max="273" min="272" style="1" width="9.10526315789474"/>
    <col collapsed="false" hidden="false" max="274" min="274" style="1" width="3.10526315789474"/>
    <col collapsed="false" hidden="false" max="512" min="275" style="1" width="9.10526315789474"/>
    <col collapsed="false" hidden="false" max="513" min="513" style="1" width="7.49797570850202"/>
    <col collapsed="false" hidden="false" max="514" min="514" style="1" width="18.2105263157895"/>
    <col collapsed="false" hidden="false" max="515" min="515" style="1" width="9.4251012145749"/>
    <col collapsed="false" hidden="false" max="516" min="516" style="1" width="8.89068825910931"/>
    <col collapsed="false" hidden="false" max="517" min="517" style="1" width="6.31983805668016"/>
    <col collapsed="false" hidden="false" max="518" min="518" style="1" width="6.53441295546559"/>
    <col collapsed="false" hidden="false" max="523" min="519" style="1" width="4.92712550607287"/>
    <col collapsed="false" hidden="false" max="524" min="524" style="1" width="6.96356275303644"/>
    <col collapsed="false" hidden="false" max="527" min="525" style="1" width="8.46153846153846"/>
    <col collapsed="false" hidden="false" max="529" min="528" style="1" width="9.10526315789474"/>
    <col collapsed="false" hidden="false" max="530" min="530" style="1" width="3.10526315789474"/>
    <col collapsed="false" hidden="false" max="768" min="531" style="1" width="9.10526315789474"/>
    <col collapsed="false" hidden="false" max="769" min="769" style="1" width="7.49797570850202"/>
    <col collapsed="false" hidden="false" max="770" min="770" style="1" width="18.2105263157895"/>
    <col collapsed="false" hidden="false" max="771" min="771" style="1" width="9.4251012145749"/>
    <col collapsed="false" hidden="false" max="772" min="772" style="1" width="8.89068825910931"/>
    <col collapsed="false" hidden="false" max="773" min="773" style="1" width="6.31983805668016"/>
    <col collapsed="false" hidden="false" max="774" min="774" style="1" width="6.53441295546559"/>
    <col collapsed="false" hidden="false" max="779" min="775" style="1" width="4.92712550607287"/>
    <col collapsed="false" hidden="false" max="780" min="780" style="1" width="6.96356275303644"/>
    <col collapsed="false" hidden="false" max="783" min="781" style="1" width="8.46153846153846"/>
    <col collapsed="false" hidden="false" max="785" min="784" style="1" width="9.10526315789474"/>
    <col collapsed="false" hidden="false" max="786" min="786" style="1" width="3.10526315789474"/>
    <col collapsed="false" hidden="false" max="1025" min="787" style="1" width="9.10526315789474"/>
  </cols>
  <sheetData>
    <row r="1" s="2" customFormat="true" ht="15.75" hidden="false" customHeight="false" outlineLevel="0" collapsed="false">
      <c r="B1" s="2" t="s">
        <v>16</v>
      </c>
      <c r="C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3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W1" s="56"/>
      <c r="X1" s="56"/>
      <c r="Y1" s="56"/>
      <c r="Z1" s="56"/>
    </row>
    <row r="2" customFormat="false" ht="15" hidden="false" customHeight="false" outlineLevel="0" collapsed="false">
      <c r="A2" s="0"/>
      <c r="B2" s="4"/>
      <c r="C2" s="5" t="s">
        <v>34</v>
      </c>
      <c r="D2" s="1" t="s">
        <v>35</v>
      </c>
      <c r="E2" s="0"/>
      <c r="F2" s="6" t="n">
        <v>2013</v>
      </c>
      <c r="G2" s="6" t="n">
        <v>7</v>
      </c>
      <c r="H2" s="6" t="n">
        <v>24</v>
      </c>
      <c r="I2" s="6" t="n">
        <v>17</v>
      </c>
      <c r="J2" s="6" t="n">
        <v>13</v>
      </c>
      <c r="K2" s="6"/>
      <c r="L2" s="6"/>
      <c r="M2" s="6"/>
      <c r="N2" s="6"/>
      <c r="O2" s="6" t="n">
        <v>175213</v>
      </c>
      <c r="P2" s="0"/>
      <c r="Q2" s="0"/>
      <c r="R2" s="0"/>
      <c r="S2" s="1" t="n">
        <f aca="false">H2*24+I2+J2/60+K2/3600</f>
        <v>593.216666666667</v>
      </c>
      <c r="T2" s="0"/>
      <c r="U2" s="0"/>
      <c r="V2" s="0"/>
      <c r="W2" s="56"/>
      <c r="X2" s="56"/>
      <c r="Y2" s="56"/>
      <c r="Z2" s="56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7" t="s">
        <v>36</v>
      </c>
      <c r="C3" s="5" t="s">
        <v>34</v>
      </c>
      <c r="D3" s="1" t="s">
        <v>35</v>
      </c>
      <c r="E3" s="0"/>
      <c r="F3" s="6" t="n">
        <v>2013</v>
      </c>
      <c r="G3" s="6" t="n">
        <v>7</v>
      </c>
      <c r="H3" s="6" t="n">
        <v>24</v>
      </c>
      <c r="I3" s="6" t="n">
        <v>17</v>
      </c>
      <c r="J3" s="6" t="n">
        <v>14</v>
      </c>
      <c r="K3" s="6"/>
      <c r="L3" s="6"/>
      <c r="M3" s="6"/>
      <c r="N3" s="6"/>
      <c r="O3" s="6" t="n">
        <v>177598</v>
      </c>
      <c r="P3" s="0"/>
      <c r="Q3" s="0"/>
      <c r="R3" s="0"/>
      <c r="S3" s="1" t="n">
        <f aca="false">H3*24+I3+J3/60+K3/3600</f>
        <v>593.233333333333</v>
      </c>
      <c r="T3" s="0"/>
      <c r="U3" s="0"/>
      <c r="V3" s="0"/>
      <c r="W3" s="56"/>
      <c r="X3" s="56"/>
      <c r="Y3" s="56"/>
      <c r="Z3" s="56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0"/>
      <c r="B4" s="4" t="n">
        <v>9047</v>
      </c>
      <c r="C4" s="5" t="s">
        <v>34</v>
      </c>
      <c r="D4" s="1" t="s">
        <v>35</v>
      </c>
      <c r="E4" s="0"/>
      <c r="F4" s="6" t="n">
        <v>2013</v>
      </c>
      <c r="G4" s="6" t="n">
        <v>7</v>
      </c>
      <c r="H4" s="6" t="n">
        <v>24</v>
      </c>
      <c r="I4" s="6" t="n">
        <v>17</v>
      </c>
      <c r="J4" s="6" t="n">
        <v>14</v>
      </c>
      <c r="K4" s="6"/>
      <c r="L4" s="6"/>
      <c r="M4" s="6"/>
      <c r="N4" s="6"/>
      <c r="O4" s="6" t="n">
        <v>165664</v>
      </c>
      <c r="P4" s="0"/>
      <c r="Q4" s="0"/>
      <c r="R4" s="0"/>
      <c r="S4" s="1" t="n">
        <f aca="false">H4*24+I4+J4/60+K4/3600</f>
        <v>593.233333333333</v>
      </c>
      <c r="T4" s="0"/>
      <c r="U4" s="0"/>
      <c r="V4" s="0"/>
      <c r="W4" s="56"/>
      <c r="X4" s="56"/>
      <c r="Y4" s="56"/>
      <c r="Z4" s="56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0"/>
      <c r="B5" s="4"/>
      <c r="C5" s="5" t="s">
        <v>34</v>
      </c>
      <c r="D5" s="1" t="s">
        <v>35</v>
      </c>
      <c r="E5" s="0"/>
      <c r="F5" s="6" t="n">
        <v>2013</v>
      </c>
      <c r="G5" s="6" t="n">
        <v>7</v>
      </c>
      <c r="H5" s="6" t="n">
        <v>24</v>
      </c>
      <c r="I5" s="6" t="n">
        <v>17</v>
      </c>
      <c r="J5" s="6" t="n">
        <v>15</v>
      </c>
      <c r="K5" s="6"/>
      <c r="L5" s="6"/>
      <c r="M5" s="6"/>
      <c r="N5" s="6"/>
      <c r="O5" s="6" t="n">
        <v>163066</v>
      </c>
      <c r="P5" s="0"/>
      <c r="Q5" s="0"/>
      <c r="R5" s="0"/>
      <c r="S5" s="1" t="n">
        <f aca="false">H5*24+I5+J5/60+K5/3600</f>
        <v>593.25</v>
      </c>
      <c r="T5" s="0"/>
      <c r="U5" s="0"/>
      <c r="V5" s="0"/>
      <c r="W5" s="56"/>
      <c r="X5" s="56"/>
      <c r="Y5" s="56"/>
      <c r="Z5" s="56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0"/>
      <c r="B6" s="4"/>
      <c r="C6" s="8"/>
      <c r="D6" s="9"/>
      <c r="E6" s="9"/>
      <c r="F6" s="6"/>
      <c r="G6" s="6"/>
      <c r="H6" s="6"/>
      <c r="I6" s="6"/>
      <c r="J6" s="6"/>
      <c r="K6" s="6"/>
      <c r="L6" s="6"/>
      <c r="M6" s="10"/>
      <c r="N6" s="10"/>
      <c r="O6" s="10"/>
      <c r="P6" s="9"/>
      <c r="Q6" s="9"/>
      <c r="R6" s="9"/>
      <c r="S6" s="9"/>
      <c r="T6" s="9"/>
      <c r="U6" s="9"/>
      <c r="V6" s="0"/>
      <c r="W6" s="56"/>
      <c r="X6" s="56"/>
      <c r="Y6" s="56"/>
      <c r="Z6" s="56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0"/>
      <c r="B7" s="4"/>
      <c r="C7" s="5" t="s">
        <v>34</v>
      </c>
      <c r="D7" s="1" t="s">
        <v>37</v>
      </c>
      <c r="E7" s="0"/>
      <c r="F7" s="6" t="n">
        <v>2013</v>
      </c>
      <c r="G7" s="6" t="n">
        <v>7</v>
      </c>
      <c r="H7" s="6" t="n">
        <v>24</v>
      </c>
      <c r="I7" s="6" t="n">
        <v>18</v>
      </c>
      <c r="J7" s="6" t="n">
        <v>49</v>
      </c>
      <c r="K7" s="6"/>
      <c r="L7" s="6"/>
      <c r="M7" s="6"/>
      <c r="N7" s="6"/>
      <c r="O7" s="6" t="n">
        <v>164726</v>
      </c>
      <c r="P7" s="0"/>
      <c r="Q7" s="0"/>
      <c r="R7" s="0"/>
      <c r="S7" s="1" t="n">
        <f aca="false">H7*24+I7+J7/60+K7/3600</f>
        <v>594.816666666667</v>
      </c>
      <c r="T7" s="0"/>
      <c r="U7" s="0"/>
      <c r="V7" s="0"/>
      <c r="W7" s="56"/>
      <c r="X7" s="56"/>
      <c r="Y7" s="56"/>
      <c r="Z7" s="56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0"/>
      <c r="B8" s="4"/>
      <c r="C8" s="5" t="s">
        <v>34</v>
      </c>
      <c r="D8" s="1" t="s">
        <v>37</v>
      </c>
      <c r="E8" s="0"/>
      <c r="F8" s="6" t="n">
        <v>2013</v>
      </c>
      <c r="G8" s="6" t="n">
        <v>7</v>
      </c>
      <c r="H8" s="6" t="n">
        <v>24</v>
      </c>
      <c r="I8" s="6" t="n">
        <v>18</v>
      </c>
      <c r="J8" s="6" t="n">
        <v>50</v>
      </c>
      <c r="K8" s="6"/>
      <c r="L8" s="6"/>
      <c r="M8" s="6"/>
      <c r="N8" s="6"/>
      <c r="O8" s="6" t="n">
        <v>172890</v>
      </c>
      <c r="P8" s="0"/>
      <c r="Q8" s="0"/>
      <c r="R8" s="0"/>
      <c r="S8" s="1" t="n">
        <f aca="false">H8*24+I8+J8/60+K8/3600</f>
        <v>594.833333333333</v>
      </c>
      <c r="T8" s="0"/>
      <c r="U8" s="0"/>
      <c r="V8" s="0"/>
      <c r="W8" s="56"/>
      <c r="X8" s="56"/>
      <c r="Y8" s="56"/>
      <c r="Z8" s="56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0"/>
      <c r="B9" s="0"/>
      <c r="C9" s="5" t="s">
        <v>34</v>
      </c>
      <c r="D9" s="1" t="s">
        <v>37</v>
      </c>
      <c r="E9" s="0"/>
      <c r="F9" s="6" t="n">
        <v>2013</v>
      </c>
      <c r="G9" s="6" t="n">
        <v>7</v>
      </c>
      <c r="H9" s="6" t="n">
        <v>24</v>
      </c>
      <c r="I9" s="6" t="n">
        <v>18</v>
      </c>
      <c r="J9" s="6" t="n">
        <v>51</v>
      </c>
      <c r="K9" s="6"/>
      <c r="L9" s="6"/>
      <c r="M9" s="6"/>
      <c r="N9" s="6"/>
      <c r="O9" s="6" t="n">
        <v>170208</v>
      </c>
      <c r="P9" s="0"/>
      <c r="Q9" s="0"/>
      <c r="R9" s="0"/>
      <c r="S9" s="1" t="n">
        <f aca="false">H9*24+I9+J9/60+K9/3600</f>
        <v>594.85</v>
      </c>
      <c r="T9" s="0"/>
      <c r="U9" s="0"/>
      <c r="V9" s="0"/>
      <c r="W9" s="56"/>
      <c r="X9" s="56"/>
      <c r="Y9" s="56"/>
      <c r="Z9" s="56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4"/>
      <c r="C10" s="5" t="s">
        <v>34</v>
      </c>
      <c r="D10" s="1" t="s">
        <v>37</v>
      </c>
      <c r="E10" s="0"/>
      <c r="F10" s="6"/>
      <c r="G10" s="6"/>
      <c r="H10" s="6"/>
      <c r="I10" s="6"/>
      <c r="J10" s="6"/>
      <c r="K10" s="6"/>
      <c r="L10" s="6"/>
      <c r="M10" s="6"/>
      <c r="N10" s="6"/>
      <c r="O10" s="6"/>
      <c r="P10" s="0"/>
      <c r="Q10" s="0"/>
      <c r="R10" s="0"/>
      <c r="S10" s="0"/>
      <c r="T10" s="0"/>
      <c r="U10" s="0"/>
      <c r="V10" s="0"/>
      <c r="W10" s="56"/>
      <c r="X10" s="56"/>
      <c r="Y10" s="56"/>
      <c r="Z10" s="56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0"/>
      <c r="B11" s="4"/>
      <c r="C11" s="5"/>
      <c r="D11" s="0"/>
      <c r="E11" s="0"/>
      <c r="F11" s="6"/>
      <c r="G11" s="6"/>
      <c r="H11" s="6"/>
      <c r="I11" s="6"/>
      <c r="J11" s="6"/>
      <c r="K11" s="6"/>
      <c r="L11" s="6"/>
      <c r="M11" s="6"/>
      <c r="N11" s="6"/>
      <c r="O11" s="6"/>
      <c r="P11" s="0"/>
      <c r="Q11" s="0"/>
      <c r="R11" s="0"/>
      <c r="S11" s="0"/>
      <c r="T11" s="0"/>
      <c r="U11" s="0"/>
      <c r="V11" s="0"/>
      <c r="W11" s="56"/>
      <c r="X11" s="56"/>
      <c r="Y11" s="56"/>
      <c r="Z11" s="56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11" customFormat="true" ht="15" hidden="false" customHeight="false" outlineLevel="0" collapsed="false">
      <c r="B12" s="12"/>
      <c r="C12" s="12"/>
      <c r="F12" s="13"/>
      <c r="G12" s="13"/>
      <c r="H12" s="13"/>
      <c r="I12" s="13"/>
      <c r="J12" s="13"/>
      <c r="K12" s="13"/>
      <c r="L12" s="6"/>
      <c r="M12" s="13"/>
      <c r="N12" s="13"/>
      <c r="O12" s="13"/>
      <c r="S12" s="1"/>
      <c r="T12" s="1"/>
      <c r="W12" s="56"/>
      <c r="X12" s="56"/>
      <c r="Y12" s="56"/>
      <c r="Z12" s="56"/>
    </row>
    <row r="13" s="11" customFormat="true" ht="15" hidden="false" customHeight="false" outlineLevel="0" collapsed="false">
      <c r="B13" s="12"/>
      <c r="C13" s="12"/>
      <c r="F13" s="0"/>
      <c r="G13" s="0"/>
      <c r="H13" s="0"/>
      <c r="I13" s="0"/>
      <c r="J13" s="0"/>
      <c r="K13" s="0"/>
      <c r="L13" s="0"/>
      <c r="M13" s="0"/>
      <c r="N13" s="0"/>
      <c r="O13" s="0"/>
      <c r="S13" s="0"/>
      <c r="T13" s="0"/>
      <c r="W13" s="56"/>
      <c r="X13" s="56"/>
      <c r="Y13" s="56"/>
      <c r="Z13" s="56"/>
    </row>
    <row r="14" s="12" customFormat="true" ht="15" hidden="false" customHeight="false" outlineLevel="0" collapsed="false">
      <c r="B14" s="12" t="s">
        <v>38</v>
      </c>
      <c r="Q14" s="12" t="s">
        <v>39</v>
      </c>
      <c r="W14" s="56"/>
      <c r="X14" s="56"/>
      <c r="Y14" s="56"/>
      <c r="Z14" s="56"/>
    </row>
    <row r="15" customFormat="false" ht="15" hidden="false" customHeight="false" outlineLevel="0" collapsed="false">
      <c r="A15" s="12"/>
      <c r="B15" s="0"/>
      <c r="C15" s="14" t="s">
        <v>40</v>
      </c>
      <c r="D15" s="12" t="s">
        <v>41</v>
      </c>
      <c r="E15" s="12"/>
      <c r="F15" s="1" t="n">
        <v>9047</v>
      </c>
      <c r="G15" s="12" t="s">
        <v>42</v>
      </c>
      <c r="H15" s="12" t="s">
        <v>43</v>
      </c>
      <c r="I15" s="12"/>
      <c r="J15" s="12"/>
      <c r="K15" s="12"/>
      <c r="L15" s="12"/>
      <c r="M15" s="12" t="e">
        <f aca="false">AVERAGE(M2:M6)</f>
        <v>#DIV/0!</v>
      </c>
      <c r="N15" s="12" t="e">
        <f aca="false">AVERAGE(N2:N6)</f>
        <v>#DIV/0!</v>
      </c>
      <c r="O15" s="12" t="n">
        <f aca="false">AVERAGE(O2:O6)</f>
        <v>170385.25</v>
      </c>
      <c r="P15" s="0"/>
      <c r="Q15" s="15" t="n">
        <f aca="false">F15/O15</f>
        <v>0.0530973191634839</v>
      </c>
      <c r="R15" s="0"/>
      <c r="S15" s="12" t="n">
        <f aca="false">AVERAGE(S2:S6)</f>
        <v>593.233333333333</v>
      </c>
      <c r="T15" s="0"/>
      <c r="U15" s="0"/>
      <c r="V15" s="0"/>
      <c r="W15" s="56"/>
      <c r="X15" s="56"/>
      <c r="Y15" s="56"/>
      <c r="Z15" s="56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12"/>
      <c r="B16" s="0"/>
      <c r="C16" s="0"/>
      <c r="D16" s="0"/>
      <c r="E16" s="12"/>
      <c r="F16" s="0"/>
      <c r="G16" s="0"/>
      <c r="H16" s="11" t="s">
        <v>44</v>
      </c>
      <c r="I16" s="0"/>
      <c r="J16" s="0"/>
      <c r="K16" s="0"/>
      <c r="L16" s="0"/>
      <c r="M16" s="12" t="e">
        <f aca="false">AVERAGE(M7:M11)</f>
        <v>#DIV/0!</v>
      </c>
      <c r="N16" s="12" t="e">
        <f aca="false">AVERAGE(N7:N11)</f>
        <v>#DIV/0!</v>
      </c>
      <c r="O16" s="12" t="n">
        <f aca="false">AVERAGE(O7:O11)</f>
        <v>169274.666666667</v>
      </c>
      <c r="P16" s="0"/>
      <c r="Q16" s="12" t="n">
        <f aca="false">F15/O16</f>
        <v>0.053445681968556</v>
      </c>
      <c r="R16" s="0"/>
      <c r="S16" s="12" t="n">
        <f aca="false">AVERAGE(S7:S11)</f>
        <v>594.833333333333</v>
      </c>
      <c r="T16" s="0"/>
      <c r="U16" s="0"/>
      <c r="V16" s="0"/>
      <c r="W16" s="56"/>
      <c r="X16" s="56"/>
      <c r="Y16" s="56"/>
      <c r="Z16" s="56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2" customFormat="true" ht="15.75" hidden="false" customHeight="false" outlineLevel="0" collapsed="false">
      <c r="W17" s="27"/>
      <c r="X17" s="27"/>
      <c r="Y17" s="56"/>
      <c r="Z17" s="56"/>
    </row>
    <row r="18" customFormat="false" ht="15.75" hidden="false" customHeight="false" outlineLevel="0" collapsed="false">
      <c r="A18" s="16"/>
      <c r="B18" s="17"/>
      <c r="C18" s="17"/>
      <c r="D18" s="18"/>
      <c r="E18" s="1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 t="s">
        <v>45</v>
      </c>
      <c r="R18" s="17"/>
      <c r="S18" s="17"/>
      <c r="T18" s="17"/>
      <c r="U18" s="17" t="s">
        <v>46</v>
      </c>
      <c r="V18" s="17"/>
      <c r="W18" s="56"/>
      <c r="X18" s="56"/>
      <c r="Y18" s="56"/>
      <c r="Z18" s="56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0"/>
      <c r="B19" s="19" t="s">
        <v>47</v>
      </c>
      <c r="C19" s="0" t="n">
        <v>1</v>
      </c>
      <c r="D19" s="20"/>
      <c r="E19" s="20"/>
      <c r="F19" s="6" t="n">
        <v>2013</v>
      </c>
      <c r="G19" s="6" t="n">
        <v>7</v>
      </c>
      <c r="H19" s="6" t="n">
        <v>24</v>
      </c>
      <c r="I19" s="6" t="n">
        <v>17</v>
      </c>
      <c r="J19" s="6" t="n">
        <v>17</v>
      </c>
      <c r="K19" s="6"/>
      <c r="L19" s="6"/>
      <c r="M19" s="6"/>
      <c r="N19" s="6"/>
      <c r="O19" s="6" t="n">
        <v>21254</v>
      </c>
      <c r="P19" s="4"/>
      <c r="Q19" s="58" t="n">
        <f aca="false">O19*$Q$15</f>
        <v>1128.53042150069</v>
      </c>
      <c r="R19" s="22"/>
      <c r="S19" s="4" t="n">
        <f aca="false">H19*24+I19+J19/60+K19/3600</f>
        <v>593.283333333333</v>
      </c>
      <c r="T19" s="23" t="n">
        <f aca="false">Q15+(Q16-Q15)*(S19-S15)/(S16-S15)</f>
        <v>0.0531082055011424</v>
      </c>
      <c r="U19" s="24" t="n">
        <f aca="false">O19*T19</f>
        <v>1128.76179972128</v>
      </c>
      <c r="V19" s="4"/>
      <c r="W19" s="59"/>
      <c r="X19" s="56"/>
      <c r="Y19" s="56"/>
      <c r="Z19" s="56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25"/>
      <c r="B20" s="26"/>
      <c r="C20" s="0" t="n">
        <v>2</v>
      </c>
      <c r="D20" s="20"/>
      <c r="E20" s="20"/>
      <c r="F20" s="6" t="n">
        <v>2013</v>
      </c>
      <c r="G20" s="6" t="n">
        <v>7</v>
      </c>
      <c r="H20" s="6" t="n">
        <v>24</v>
      </c>
      <c r="I20" s="6" t="n">
        <v>17</v>
      </c>
      <c r="J20" s="6" t="n">
        <v>18</v>
      </c>
      <c r="K20" s="6"/>
      <c r="L20" s="6"/>
      <c r="M20" s="6"/>
      <c r="N20" s="6"/>
      <c r="O20" s="6" t="n">
        <v>25712</v>
      </c>
      <c r="P20" s="4"/>
      <c r="Q20" s="58" t="n">
        <f aca="false">O20*$Q$15</f>
        <v>1365.2382703315</v>
      </c>
      <c r="R20" s="22"/>
      <c r="S20" s="4" t="n">
        <f aca="false">H20*24+I20+J20/60+K20/3600</f>
        <v>593.3</v>
      </c>
      <c r="T20" s="23" t="n">
        <f aca="false">Q15+(Q16-Q15)*(S20-S15)/(S16-S15)</f>
        <v>0.0531118342803619</v>
      </c>
      <c r="U20" s="24" t="n">
        <f aca="false">O20*T20</f>
        <v>1365.61148301667</v>
      </c>
      <c r="V20" s="4"/>
      <c r="W20" s="56"/>
      <c r="X20" s="56"/>
      <c r="Y20" s="56"/>
      <c r="Z20" s="56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25"/>
      <c r="B21" s="26"/>
      <c r="C21" s="0" t="n">
        <v>3</v>
      </c>
      <c r="D21" s="20"/>
      <c r="E21" s="20"/>
      <c r="F21" s="6" t="n">
        <v>2013</v>
      </c>
      <c r="G21" s="6" t="n">
        <v>7</v>
      </c>
      <c r="H21" s="6" t="n">
        <v>24</v>
      </c>
      <c r="I21" s="6" t="n">
        <v>17</v>
      </c>
      <c r="J21" s="6" t="n">
        <v>19</v>
      </c>
      <c r="K21" s="6"/>
      <c r="L21" s="6"/>
      <c r="M21" s="6"/>
      <c r="N21" s="6"/>
      <c r="O21" s="6" t="n">
        <v>20458</v>
      </c>
      <c r="P21" s="4"/>
      <c r="Q21" s="58" t="n">
        <f aca="false">O21*$Q$15</f>
        <v>1086.26495544655</v>
      </c>
      <c r="R21" s="22"/>
      <c r="S21" s="4" t="n">
        <f aca="false">H21*24+I21+J21/60+K21/3600</f>
        <v>593.316666666667</v>
      </c>
      <c r="T21" s="23" t="n">
        <f aca="false">Q15+(Q16-Q15)*(S21-S15)/(S16-S15)</f>
        <v>0.0531154630595815</v>
      </c>
      <c r="U21" s="24" t="n">
        <f aca="false">O21*T21</f>
        <v>1086.63614327292</v>
      </c>
      <c r="V21" s="4"/>
      <c r="W21" s="56"/>
      <c r="X21" s="56"/>
      <c r="Y21" s="56"/>
      <c r="Z21" s="56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4" customFormat="true" ht="13.5" hidden="false" customHeight="true" outlineLevel="0" collapsed="false">
      <c r="A22" s="25"/>
      <c r="B22" s="27"/>
      <c r="C22" s="4" t="n">
        <v>4</v>
      </c>
      <c r="D22" s="20"/>
      <c r="E22" s="20"/>
      <c r="F22" s="6" t="n">
        <v>2013</v>
      </c>
      <c r="G22" s="6" t="n">
        <v>7</v>
      </c>
      <c r="H22" s="6" t="n">
        <v>24</v>
      </c>
      <c r="I22" s="6" t="n">
        <v>17</v>
      </c>
      <c r="J22" s="6" t="n">
        <v>28</v>
      </c>
      <c r="K22" s="6"/>
      <c r="L22" s="6"/>
      <c r="M22" s="6"/>
      <c r="N22" s="6"/>
      <c r="O22" s="6" t="n">
        <v>21651</v>
      </c>
      <c r="Q22" s="58" t="n">
        <f aca="false">O22*$Q$15</f>
        <v>1149.61005720859</v>
      </c>
      <c r="R22" s="22"/>
      <c r="S22" s="4" t="n">
        <f aca="false">H22*24+I22+J22/60+K22/3600</f>
        <v>593.466666666667</v>
      </c>
      <c r="T22" s="23" t="n">
        <f aca="false">Q15+(Q16-Q15)*(S22-S15)/(S16-S15)</f>
        <v>0.053148122072557</v>
      </c>
      <c r="U22" s="24" t="n">
        <f aca="false">O22*T22</f>
        <v>1150.70999099293</v>
      </c>
      <c r="W22" s="56"/>
      <c r="X22" s="56"/>
      <c r="Y22" s="56"/>
      <c r="Z22" s="56"/>
    </row>
    <row r="23" customFormat="false" ht="15" hidden="false" customHeight="false" outlineLevel="0" collapsed="false">
      <c r="A23" s="25"/>
      <c r="B23" s="26"/>
      <c r="C23" s="0" t="n">
        <v>5</v>
      </c>
      <c r="D23" s="20"/>
      <c r="E23" s="20"/>
      <c r="F23" s="6" t="n">
        <v>2013</v>
      </c>
      <c r="G23" s="6" t="n">
        <v>7</v>
      </c>
      <c r="H23" s="6" t="n">
        <v>24</v>
      </c>
      <c r="I23" s="6" t="n">
        <v>17</v>
      </c>
      <c r="J23" s="6" t="n">
        <v>21</v>
      </c>
      <c r="K23" s="6"/>
      <c r="L23" s="6"/>
      <c r="M23" s="6"/>
      <c r="N23" s="6"/>
      <c r="O23" s="6" t="n">
        <v>22893</v>
      </c>
      <c r="P23" s="4"/>
      <c r="Q23" s="58" t="n">
        <f aca="false">O23*$Q$15</f>
        <v>1215.55692760964</v>
      </c>
      <c r="R23" s="22"/>
      <c r="S23" s="4" t="n">
        <f aca="false">H23*24+I23+J23/60+K23/3600</f>
        <v>593.35</v>
      </c>
      <c r="T23" s="23" t="n">
        <f aca="false">Q15+(Q16-Q15)*(S23-S15)/(S16-S15)</f>
        <v>0.0531227206180204</v>
      </c>
      <c r="U23" s="24" t="n">
        <f aca="false">O23*T23</f>
        <v>1216.13844310834</v>
      </c>
      <c r="V23" s="4"/>
      <c r="W23" s="56"/>
      <c r="X23" s="56"/>
      <c r="Y23" s="56"/>
      <c r="Z23" s="56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25"/>
      <c r="B24" s="26"/>
      <c r="C24" s="28" t="n">
        <v>6</v>
      </c>
      <c r="D24" s="20"/>
      <c r="E24" s="20"/>
      <c r="F24" s="6" t="n">
        <v>2013</v>
      </c>
      <c r="G24" s="6" t="n">
        <v>7</v>
      </c>
      <c r="H24" s="6" t="n">
        <v>24</v>
      </c>
      <c r="I24" s="6" t="n">
        <v>17</v>
      </c>
      <c r="J24" s="29" t="n">
        <v>21</v>
      </c>
      <c r="K24" s="29"/>
      <c r="L24" s="29"/>
      <c r="M24" s="29"/>
      <c r="N24" s="29"/>
      <c r="O24" s="29" t="n">
        <v>16330</v>
      </c>
      <c r="P24" s="4"/>
      <c r="Q24" s="58" t="n">
        <f aca="false">O24*$Q$15</f>
        <v>867.079221939693</v>
      </c>
      <c r="R24" s="22"/>
      <c r="S24" s="4" t="n">
        <f aca="false">H24*24+I24+J24/60+K24/3600</f>
        <v>593.35</v>
      </c>
      <c r="T24" s="23" t="n">
        <f aca="false">Q15+(Q16-Q15)*(S24-S15)/(S16-S15)</f>
        <v>0.0531227206180204</v>
      </c>
      <c r="U24" s="24" t="n">
        <f aca="false">O24*T24</f>
        <v>867.494027692274</v>
      </c>
      <c r="V24" s="4"/>
      <c r="W24" s="56"/>
      <c r="X24" s="56"/>
      <c r="Y24" s="56"/>
      <c r="Z24" s="56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5" hidden="false" customHeight="true" outlineLevel="0" collapsed="false">
      <c r="A25" s="25"/>
      <c r="B25" s="27"/>
      <c r="C25" s="30" t="n">
        <v>7</v>
      </c>
      <c r="D25" s="20"/>
      <c r="E25" s="20"/>
      <c r="F25" s="6" t="n">
        <v>2013</v>
      </c>
      <c r="G25" s="6" t="n">
        <v>7</v>
      </c>
      <c r="H25" s="6" t="n">
        <v>24</v>
      </c>
      <c r="I25" s="6" t="n">
        <v>17</v>
      </c>
      <c r="J25" s="29" t="n">
        <v>22</v>
      </c>
      <c r="K25" s="29"/>
      <c r="L25" s="29"/>
      <c r="M25" s="29"/>
      <c r="N25" s="29"/>
      <c r="O25" s="29" t="n">
        <v>17274</v>
      </c>
      <c r="P25" s="4"/>
      <c r="Q25" s="58" t="n">
        <f aca="false">O25*$Q$15</f>
        <v>917.203091230021</v>
      </c>
      <c r="R25" s="22"/>
      <c r="S25" s="4" t="n">
        <f aca="false">H25*24+I25+J25/60+K25/3600</f>
        <v>593.366666666667</v>
      </c>
      <c r="T25" s="23" t="n">
        <f aca="false">Q15+(Q16-Q15)*(S25-S15)/(S16-S15)</f>
        <v>0.0531263493972399</v>
      </c>
      <c r="U25" s="24" t="n">
        <f aca="false">O25*T25</f>
        <v>917.704559487923</v>
      </c>
      <c r="V25" s="4"/>
      <c r="W25" s="56"/>
      <c r="X25" s="56"/>
      <c r="Y25" s="56"/>
      <c r="Z25" s="56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4" customFormat="true" ht="15" hidden="false" customHeight="false" outlineLevel="0" collapsed="false">
      <c r="A26" s="25"/>
      <c r="B26" s="26"/>
      <c r="C26" s="28" t="n">
        <v>8</v>
      </c>
      <c r="D26" s="20"/>
      <c r="E26" s="20"/>
      <c r="F26" s="6" t="n">
        <v>2013</v>
      </c>
      <c r="G26" s="6" t="n">
        <v>7</v>
      </c>
      <c r="H26" s="6" t="n">
        <v>24</v>
      </c>
      <c r="I26" s="6" t="n">
        <v>17</v>
      </c>
      <c r="J26" s="6" t="n">
        <v>23</v>
      </c>
      <c r="K26" s="6"/>
      <c r="L26" s="6"/>
      <c r="M26" s="6"/>
      <c r="N26" s="6"/>
      <c r="O26" s="6" t="n">
        <v>16160</v>
      </c>
      <c r="Q26" s="58" t="n">
        <f aca="false">O26*$Q$15</f>
        <v>858.0526776819</v>
      </c>
      <c r="R26" s="22"/>
      <c r="S26" s="4" t="n">
        <f aca="false">H26*24+I26+J26/60+K26/3600</f>
        <v>593.383333333333</v>
      </c>
      <c r="T26" s="23" t="n">
        <f aca="false">Q15+(Q16-Q15)*(S26-S15)/(S16-S15)</f>
        <v>0.0531299781764594</v>
      </c>
      <c r="U26" s="24" t="n">
        <f aca="false">O26*T26</f>
        <v>858.580447331585</v>
      </c>
      <c r="W26" s="56"/>
      <c r="X26" s="56"/>
      <c r="Y26" s="56"/>
      <c r="Z26" s="56"/>
    </row>
    <row r="27" customFormat="false" ht="15" hidden="false" customHeight="false" outlineLevel="0" collapsed="false">
      <c r="A27" s="25"/>
      <c r="B27" s="26"/>
      <c r="C27" s="0" t="n">
        <v>9</v>
      </c>
      <c r="D27" s="20"/>
      <c r="E27" s="20"/>
      <c r="F27" s="6" t="n">
        <v>2013</v>
      </c>
      <c r="G27" s="6" t="n">
        <v>7</v>
      </c>
      <c r="H27" s="6" t="n">
        <v>24</v>
      </c>
      <c r="I27" s="6" t="n">
        <v>17</v>
      </c>
      <c r="J27" s="6" t="n">
        <v>24</v>
      </c>
      <c r="K27" s="6"/>
      <c r="L27" s="6"/>
      <c r="M27" s="6"/>
      <c r="N27" s="6"/>
      <c r="O27" s="6" t="n">
        <v>16195</v>
      </c>
      <c r="P27" s="4"/>
      <c r="Q27" s="58" t="n">
        <f aca="false">O27*$Q$15</f>
        <v>859.911083852622</v>
      </c>
      <c r="R27" s="22"/>
      <c r="S27" s="4" t="n">
        <f aca="false">H27*24+I27+J27/60+K27/3600</f>
        <v>593.4</v>
      </c>
      <c r="T27" s="23" t="n">
        <f aca="false">Q15+(Q16-Q15)*(S27-S15)/(S16-S15)</f>
        <v>0.0531336069556789</v>
      </c>
      <c r="U27" s="24" t="n">
        <f aca="false">O27*T27</f>
        <v>860.49876464722</v>
      </c>
      <c r="V27" s="4"/>
      <c r="W27" s="56"/>
      <c r="X27" s="56"/>
      <c r="Y27" s="56"/>
      <c r="Z27" s="56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5" hidden="false" customHeight="true" outlineLevel="0" collapsed="false">
      <c r="A28" s="25"/>
      <c r="B28" s="27"/>
      <c r="C28" s="0" t="n">
        <v>10</v>
      </c>
      <c r="D28" s="20"/>
      <c r="E28" s="20"/>
      <c r="F28" s="6" t="n">
        <v>2013</v>
      </c>
      <c r="G28" s="6" t="n">
        <v>7</v>
      </c>
      <c r="H28" s="6" t="n">
        <v>24</v>
      </c>
      <c r="I28" s="6" t="n">
        <v>17</v>
      </c>
      <c r="J28" s="6" t="n">
        <v>25</v>
      </c>
      <c r="K28" s="6"/>
      <c r="L28" s="6"/>
      <c r="M28" s="6"/>
      <c r="N28" s="6"/>
      <c r="O28" s="6" t="n">
        <v>18688</v>
      </c>
      <c r="P28" s="4"/>
      <c r="Q28" s="58" t="n">
        <f aca="false">O28*$Q$15</f>
        <v>992.282700527188</v>
      </c>
      <c r="R28" s="22"/>
      <c r="S28" s="4" t="n">
        <f aca="false">H28*24+I28+J28/60+K28/3600</f>
        <v>593.416666666667</v>
      </c>
      <c r="T28" s="23" t="n">
        <f aca="false">Q15+(Q16-Q15)*(S28-S15)/(S16-S15)</f>
        <v>0.0531372357348984</v>
      </c>
      <c r="U28" s="24" t="n">
        <f aca="false">O28*T28</f>
        <v>993.028661413782</v>
      </c>
      <c r="V28" s="4"/>
      <c r="W28" s="56"/>
      <c r="X28" s="56"/>
      <c r="Y28" s="56"/>
      <c r="Z28" s="56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25"/>
      <c r="B29" s="26"/>
      <c r="C29" s="0" t="n">
        <v>12</v>
      </c>
      <c r="D29" s="20"/>
      <c r="E29" s="20"/>
      <c r="F29" s="6" t="n">
        <v>2013</v>
      </c>
      <c r="G29" s="6" t="n">
        <v>7</v>
      </c>
      <c r="H29" s="6" t="n">
        <v>24</v>
      </c>
      <c r="I29" s="6" t="n">
        <v>17</v>
      </c>
      <c r="J29" s="6" t="n">
        <v>26</v>
      </c>
      <c r="K29" s="6"/>
      <c r="L29" s="6"/>
      <c r="M29" s="6"/>
      <c r="N29" s="6"/>
      <c r="O29" s="6" t="n">
        <v>18197</v>
      </c>
      <c r="P29" s="4"/>
      <c r="Q29" s="58" t="n">
        <f aca="false">O29*$Q$15</f>
        <v>966.211916817917</v>
      </c>
      <c r="R29" s="22"/>
      <c r="S29" s="4" t="n">
        <f aca="false">H29*24+I29+J29/60+K29/3600</f>
        <v>593.433333333333</v>
      </c>
      <c r="T29" s="23" t="n">
        <f aca="false">Q15+(Q16-Q15)*(S29-S15)/(S16-S15)</f>
        <v>0.0531408645141179</v>
      </c>
      <c r="U29" s="24" t="n">
        <f aca="false">O29*T29</f>
        <v>967.004311563404</v>
      </c>
      <c r="V29" s="4"/>
      <c r="W29" s="56"/>
      <c r="X29" s="56"/>
      <c r="Y29" s="56"/>
      <c r="Z29" s="56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4" customFormat="true" ht="12.75" hidden="false" customHeight="true" outlineLevel="0" collapsed="false">
      <c r="A30" s="25"/>
      <c r="B30" s="26"/>
      <c r="C30" s="27" t="n">
        <v>13</v>
      </c>
      <c r="D30" s="20"/>
      <c r="E30" s="20"/>
      <c r="F30" s="6" t="n">
        <v>2013</v>
      </c>
      <c r="G30" s="6" t="n">
        <v>7</v>
      </c>
      <c r="H30" s="6" t="n">
        <v>24</v>
      </c>
      <c r="I30" s="6" t="n">
        <v>17</v>
      </c>
      <c r="J30" s="29" t="n">
        <v>27</v>
      </c>
      <c r="K30" s="29"/>
      <c r="L30" s="29"/>
      <c r="M30" s="29"/>
      <c r="N30" s="29"/>
      <c r="O30" s="29" t="n">
        <v>15749</v>
      </c>
      <c r="Q30" s="58" t="n">
        <f aca="false">O30*$Q$15</f>
        <v>836.229679505708</v>
      </c>
      <c r="R30" s="22"/>
      <c r="S30" s="4" t="n">
        <f aca="false">H30*24+I30+J30/60+K30/3600</f>
        <v>593.45</v>
      </c>
      <c r="T30" s="23" t="n">
        <f aca="false">Q15+(Q16-Q15)*(S30-S15)/(S16-S15)</f>
        <v>0.0531444932933375</v>
      </c>
      <c r="U30" s="24" t="n">
        <f aca="false">O30*T30</f>
        <v>836.972624876772</v>
      </c>
      <c r="W30" s="56"/>
      <c r="X30" s="56"/>
      <c r="Y30" s="56"/>
      <c r="Z30" s="56"/>
    </row>
    <row r="31" customFormat="false" ht="13.5" hidden="false" customHeight="true" outlineLevel="0" collapsed="false">
      <c r="A31" s="25"/>
      <c r="B31" s="31"/>
      <c r="C31" s="0" t="n">
        <v>14</v>
      </c>
      <c r="D31" s="20"/>
      <c r="E31" s="20"/>
      <c r="F31" s="6" t="n">
        <v>2013</v>
      </c>
      <c r="G31" s="6" t="n">
        <v>7</v>
      </c>
      <c r="H31" s="6" t="n">
        <v>24</v>
      </c>
      <c r="I31" s="6" t="n">
        <v>17</v>
      </c>
      <c r="J31" s="6" t="n">
        <v>30</v>
      </c>
      <c r="K31" s="6"/>
      <c r="L31" s="6"/>
      <c r="M31" s="6"/>
      <c r="N31" s="6"/>
      <c r="O31" s="6" t="n">
        <v>16325</v>
      </c>
      <c r="P31" s="4"/>
      <c r="Q31" s="58" t="n">
        <f aca="false">O31*$Q$15</f>
        <v>866.813735343875</v>
      </c>
      <c r="R31" s="22"/>
      <c r="S31" s="4" t="n">
        <f aca="false">H31*24+I31+J31/60+K31/3600</f>
        <v>593.5</v>
      </c>
      <c r="T31" s="23" t="n">
        <f aca="false">Q15+(Q16-Q15)*(S31-S15)/(S16-S15)</f>
        <v>0.053155379630996</v>
      </c>
      <c r="U31" s="24" t="n">
        <f aca="false">O31*T31</f>
        <v>867.761572476009</v>
      </c>
      <c r="V31" s="4"/>
      <c r="W31" s="56"/>
      <c r="X31" s="56"/>
      <c r="Y31" s="56"/>
      <c r="Z31" s="56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25"/>
      <c r="B32" s="26"/>
      <c r="C32" s="30" t="n">
        <v>85</v>
      </c>
      <c r="D32" s="20"/>
      <c r="E32" s="20"/>
      <c r="F32" s="6" t="n">
        <v>2013</v>
      </c>
      <c r="G32" s="6" t="n">
        <v>7</v>
      </c>
      <c r="H32" s="6" t="n">
        <v>24</v>
      </c>
      <c r="I32" s="6" t="n">
        <v>17</v>
      </c>
      <c r="J32" s="29" t="n">
        <v>29</v>
      </c>
      <c r="K32" s="29"/>
      <c r="L32" s="29"/>
      <c r="M32" s="29"/>
      <c r="N32" s="29"/>
      <c r="O32" s="29" t="n">
        <v>11125</v>
      </c>
      <c r="P32" s="4"/>
      <c r="Q32" s="58" t="n">
        <f aca="false">O32*$Q$15</f>
        <v>590.707675693759</v>
      </c>
      <c r="R32" s="22"/>
      <c r="S32" s="4" t="n">
        <f aca="false">H32*24+I32+J32/60+K32/3600</f>
        <v>593.483333333333</v>
      </c>
      <c r="T32" s="23" t="n">
        <f aca="false">Q15+(Q16-Q15)*(S32-S15)/(S16-S15)</f>
        <v>0.0531517508517764</v>
      </c>
      <c r="U32" s="24" t="n">
        <f aca="false">O32*T32</f>
        <v>591.313228226013</v>
      </c>
      <c r="V32" s="4"/>
      <c r="W32" s="56"/>
      <c r="X32" s="56"/>
      <c r="Y32" s="56"/>
      <c r="Z32" s="56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25"/>
      <c r="B33" s="26"/>
      <c r="C33" s="28" t="n">
        <v>15</v>
      </c>
      <c r="D33" s="20"/>
      <c r="E33" s="20"/>
      <c r="F33" s="6" t="n">
        <v>2013</v>
      </c>
      <c r="G33" s="6" t="n">
        <v>7</v>
      </c>
      <c r="H33" s="6" t="n">
        <v>24</v>
      </c>
      <c r="I33" s="6" t="n">
        <v>17</v>
      </c>
      <c r="J33" s="6" t="n">
        <v>31</v>
      </c>
      <c r="K33" s="6"/>
      <c r="L33" s="6"/>
      <c r="M33" s="6"/>
      <c r="N33" s="6"/>
      <c r="O33" s="6" t="n">
        <v>30637</v>
      </c>
      <c r="P33" s="4"/>
      <c r="Q33" s="58" t="n">
        <f aca="false">O33*$Q$15</f>
        <v>1626.74256721166</v>
      </c>
      <c r="R33" s="22"/>
      <c r="S33" s="4" t="n">
        <f aca="false">H33*24+I33+J33/60+K33/3600</f>
        <v>593.516666666667</v>
      </c>
      <c r="T33" s="23" t="n">
        <f aca="false">Q15+(Q16-Q15)*(S33-S15)/(S16-S15)</f>
        <v>0.0531590084102155</v>
      </c>
      <c r="U33" s="24" t="n">
        <f aca="false">O33*T33</f>
        <v>1628.63254066377</v>
      </c>
      <c r="V33" s="4"/>
      <c r="W33" s="56"/>
      <c r="X33" s="56"/>
      <c r="Y33" s="56"/>
      <c r="Z33" s="56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5" hidden="false" customHeight="true" outlineLevel="0" collapsed="false">
      <c r="A34" s="25"/>
      <c r="B34" s="27"/>
      <c r="C34" s="28" t="n">
        <v>16</v>
      </c>
      <c r="D34" s="20"/>
      <c r="E34" s="20"/>
      <c r="F34" s="6" t="n">
        <v>2013</v>
      </c>
      <c r="G34" s="6" t="n">
        <v>7</v>
      </c>
      <c r="H34" s="6" t="n">
        <v>24</v>
      </c>
      <c r="I34" s="6" t="n">
        <v>17</v>
      </c>
      <c r="J34" s="6" t="n">
        <v>32</v>
      </c>
      <c r="K34" s="6"/>
      <c r="L34" s="6"/>
      <c r="M34" s="6"/>
      <c r="N34" s="6"/>
      <c r="O34" s="6" t="n">
        <v>30864</v>
      </c>
      <c r="P34" s="4"/>
      <c r="Q34" s="58" t="n">
        <f aca="false">O34*$Q$15</f>
        <v>1638.79565866177</v>
      </c>
      <c r="R34" s="22"/>
      <c r="S34" s="4" t="n">
        <f aca="false">H34*24+I34+J34/60+K34/3600</f>
        <v>593.533333333333</v>
      </c>
      <c r="T34" s="23" t="n">
        <f aca="false">Q15+(Q16-Q15)*(S34-S15)/(S16-S15)</f>
        <v>0.0531626371894349</v>
      </c>
      <c r="U34" s="24" t="n">
        <f aca="false">O34*T34</f>
        <v>1640.81163421472</v>
      </c>
      <c r="V34" s="4"/>
      <c r="W34" s="56"/>
      <c r="X34" s="56"/>
      <c r="Y34" s="56"/>
      <c r="Z34" s="56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25"/>
      <c r="B35" s="26"/>
      <c r="C35" s="0" t="n">
        <v>17</v>
      </c>
      <c r="D35" s="20"/>
      <c r="E35" s="20"/>
      <c r="F35" s="6" t="n">
        <v>2013</v>
      </c>
      <c r="G35" s="6" t="n">
        <v>7</v>
      </c>
      <c r="H35" s="6" t="n">
        <v>24</v>
      </c>
      <c r="I35" s="6" t="n">
        <v>17</v>
      </c>
      <c r="J35" s="6" t="n">
        <v>33</v>
      </c>
      <c r="K35" s="6"/>
      <c r="L35" s="6"/>
      <c r="M35" s="6"/>
      <c r="N35" s="6"/>
      <c r="O35" s="6" t="n">
        <v>28986</v>
      </c>
      <c r="P35" s="4"/>
      <c r="Q35" s="58" t="n">
        <f aca="false">O35*$Q$15</f>
        <v>1539.07889327275</v>
      </c>
      <c r="R35" s="22"/>
      <c r="S35" s="4" t="n">
        <f aca="false">H35*24+I35+J35/60+K35/3600</f>
        <v>593.55</v>
      </c>
      <c r="T35" s="23" t="n">
        <f aca="false">Q15+(Q16-Q15)*(S35-S15)/(S16-S15)</f>
        <v>0.0531662659686544</v>
      </c>
      <c r="U35" s="24" t="n">
        <f aca="false">O35*T35</f>
        <v>1541.07738536742</v>
      </c>
      <c r="V35" s="4"/>
      <c r="W35" s="56"/>
      <c r="X35" s="56"/>
      <c r="Y35" s="56"/>
      <c r="Z35" s="56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9" customFormat="true" ht="15" hidden="false" customHeight="false" outlineLevel="0" collapsed="false">
      <c r="A36" s="32"/>
      <c r="B36" s="33"/>
      <c r="C36" s="28" t="n">
        <v>18</v>
      </c>
      <c r="D36" s="34"/>
      <c r="E36" s="34"/>
      <c r="F36" s="6" t="n">
        <v>2013</v>
      </c>
      <c r="G36" s="6" t="n">
        <v>7</v>
      </c>
      <c r="H36" s="6" t="n">
        <v>24</v>
      </c>
      <c r="I36" s="6" t="n">
        <v>17</v>
      </c>
      <c r="J36" s="10" t="n">
        <v>34</v>
      </c>
      <c r="K36" s="10"/>
      <c r="L36" s="10"/>
      <c r="M36" s="10"/>
      <c r="N36" s="10"/>
      <c r="O36" s="10" t="n">
        <v>33704</v>
      </c>
      <c r="Q36" s="60" t="n">
        <f aca="false">O36*$Q$15</f>
        <v>1789.59204508606</v>
      </c>
      <c r="R36" s="36"/>
      <c r="S36" s="9" t="n">
        <f aca="false">H36*24+I36+J36/60+K36/3600</f>
        <v>593.566666666667</v>
      </c>
      <c r="T36" s="37" t="n">
        <f aca="false">Q15+(Q16-Q15)*(S36-S15)/(S16-S15)</f>
        <v>0.053169894747874</v>
      </c>
      <c r="U36" s="38" t="n">
        <f aca="false">O36*T36</f>
        <v>1792.03813258234</v>
      </c>
      <c r="W36" s="61"/>
      <c r="X36" s="61"/>
      <c r="Y36" s="61"/>
      <c r="Z36" s="61"/>
    </row>
    <row r="37" customFormat="false" ht="13.5" hidden="false" customHeight="true" outlineLevel="0" collapsed="false">
      <c r="A37" s="25"/>
      <c r="B37" s="27"/>
      <c r="C37" s="28" t="n">
        <v>19</v>
      </c>
      <c r="D37" s="20"/>
      <c r="E37" s="20"/>
      <c r="F37" s="6" t="n">
        <v>2013</v>
      </c>
      <c r="G37" s="6" t="n">
        <v>7</v>
      </c>
      <c r="H37" s="6" t="n">
        <v>24</v>
      </c>
      <c r="I37" s="6" t="n">
        <v>17</v>
      </c>
      <c r="J37" s="6" t="n">
        <v>35</v>
      </c>
      <c r="K37" s="6"/>
      <c r="L37" s="6"/>
      <c r="M37" s="6"/>
      <c r="N37" s="6"/>
      <c r="O37" s="6" t="n">
        <v>32722</v>
      </c>
      <c r="P37" s="4"/>
      <c r="Q37" s="58" t="n">
        <f aca="false">O37*$Q$15</f>
        <v>1737.45047766752</v>
      </c>
      <c r="R37" s="22"/>
      <c r="S37" s="4" t="n">
        <f aca="false">H37*24+I37+J37/60+K37/3600</f>
        <v>593.583333333333</v>
      </c>
      <c r="T37" s="23" t="n">
        <f aca="false">Q15+(Q16-Q15)*(S37-S15)/(S16-S15)</f>
        <v>0.0531735235270935</v>
      </c>
      <c r="U37" s="24" t="n">
        <f aca="false">O37*T37</f>
        <v>1739.94403685355</v>
      </c>
      <c r="V37" s="4"/>
      <c r="W37" s="56"/>
      <c r="X37" s="56"/>
      <c r="Y37" s="56"/>
      <c r="Z37" s="56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25"/>
      <c r="B38" s="26"/>
      <c r="C38" s="0" t="n">
        <v>20</v>
      </c>
      <c r="D38" s="20"/>
      <c r="E38" s="20"/>
      <c r="F38" s="6" t="n">
        <v>2013</v>
      </c>
      <c r="G38" s="6" t="n">
        <v>7</v>
      </c>
      <c r="H38" s="6" t="n">
        <v>24</v>
      </c>
      <c r="I38" s="6" t="n">
        <v>17</v>
      </c>
      <c r="J38" s="6" t="n">
        <v>37</v>
      </c>
      <c r="K38" s="6"/>
      <c r="L38" s="6"/>
      <c r="M38" s="6"/>
      <c r="N38" s="6"/>
      <c r="O38" s="6" t="n">
        <v>26467</v>
      </c>
      <c r="P38" s="4"/>
      <c r="Q38" s="58" t="n">
        <f aca="false">O38*$Q$15</f>
        <v>1405.32674629993</v>
      </c>
      <c r="R38" s="22"/>
      <c r="S38" s="4" t="n">
        <f aca="false">H38*24+I38+J38/60+K38/3600</f>
        <v>593.616666666667</v>
      </c>
      <c r="T38" s="23" t="n">
        <f aca="false">Q15+(Q16-Q15)*(S38-S15)/(S16-S15)</f>
        <v>0.0531807810855325</v>
      </c>
      <c r="U38" s="24" t="n">
        <f aca="false">O38*T38</f>
        <v>1407.53573299079</v>
      </c>
      <c r="V38" s="4"/>
      <c r="W38" s="56"/>
      <c r="X38" s="56"/>
      <c r="Y38" s="56"/>
      <c r="Z38" s="56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9" customFormat="true" ht="15" hidden="false" customHeight="false" outlineLevel="0" collapsed="false">
      <c r="A39" s="32"/>
      <c r="B39" s="33"/>
      <c r="C39" s="28" t="n">
        <v>21</v>
      </c>
      <c r="D39" s="34"/>
      <c r="E39" s="34"/>
      <c r="F39" s="6" t="n">
        <v>2013</v>
      </c>
      <c r="G39" s="6" t="n">
        <v>7</v>
      </c>
      <c r="H39" s="6" t="n">
        <v>24</v>
      </c>
      <c r="I39" s="6" t="n">
        <v>17</v>
      </c>
      <c r="J39" s="10" t="n">
        <v>38</v>
      </c>
      <c r="K39" s="10"/>
      <c r="L39" s="10"/>
      <c r="M39" s="10"/>
      <c r="N39" s="10"/>
      <c r="O39" s="10" t="n">
        <v>24160</v>
      </c>
      <c r="Q39" s="60" t="n">
        <f aca="false">O39*$Q$15</f>
        <v>1282.83123098977</v>
      </c>
      <c r="R39" s="36"/>
      <c r="S39" s="9" t="n">
        <f aca="false">H39*24+I39+J39/60+K39/3600</f>
        <v>593.633333333333</v>
      </c>
      <c r="T39" s="37" t="n">
        <f aca="false">Q15+(Q16-Q15)*(S39-S15)/(S16-S15)</f>
        <v>0.053184409864752</v>
      </c>
      <c r="U39" s="38" t="n">
        <f aca="false">O39*T39</f>
        <v>1284.93534233241</v>
      </c>
      <c r="W39" s="61"/>
      <c r="X39" s="61"/>
      <c r="Y39" s="61"/>
      <c r="Z39" s="61"/>
    </row>
    <row r="40" customFormat="false" ht="13.5" hidden="false" customHeight="true" outlineLevel="0" collapsed="false">
      <c r="A40" s="19"/>
      <c r="B40" s="27"/>
      <c r="C40" s="28" t="n">
        <v>22</v>
      </c>
      <c r="D40" s="20"/>
      <c r="E40" s="20"/>
      <c r="F40" s="6" t="n">
        <v>2013</v>
      </c>
      <c r="G40" s="6" t="n">
        <v>7</v>
      </c>
      <c r="H40" s="6" t="n">
        <v>24</v>
      </c>
      <c r="I40" s="6" t="n">
        <v>17</v>
      </c>
      <c r="J40" s="6" t="n">
        <v>39</v>
      </c>
      <c r="K40" s="6"/>
      <c r="L40" s="6"/>
      <c r="M40" s="6"/>
      <c r="N40" s="6"/>
      <c r="O40" s="6" t="n">
        <v>23147</v>
      </c>
      <c r="P40" s="4"/>
      <c r="Q40" s="58" t="n">
        <f aca="false">O40*$Q$15</f>
        <v>1229.04364667716</v>
      </c>
      <c r="R40" s="22"/>
      <c r="S40" s="4" t="n">
        <f aca="false">H40*24+I40+J40/60+K40/3600</f>
        <v>593.65</v>
      </c>
      <c r="T40" s="23" t="n">
        <f aca="false">Q15+(Q16-Q15)*(S40-S15)/(S16-S15)</f>
        <v>0.0531880386439715</v>
      </c>
      <c r="U40" s="24" t="n">
        <f aca="false">O40*T40</f>
        <v>1231.14353049201</v>
      </c>
      <c r="V40" s="4"/>
      <c r="W40" s="56"/>
      <c r="X40" s="56"/>
      <c r="Y40" s="56"/>
      <c r="Z40" s="56"/>
      <c r="AX40" s="0"/>
    </row>
    <row r="41" customFormat="false" ht="15" hidden="false" customHeight="false" outlineLevel="0" collapsed="false">
      <c r="A41" s="25"/>
      <c r="B41" s="26"/>
      <c r="C41" s="0" t="n">
        <v>23</v>
      </c>
      <c r="D41" s="20"/>
      <c r="E41" s="20"/>
      <c r="F41" s="6" t="n">
        <v>2013</v>
      </c>
      <c r="G41" s="6" t="n">
        <v>7</v>
      </c>
      <c r="H41" s="6" t="n">
        <v>24</v>
      </c>
      <c r="I41" s="6" t="n">
        <v>17</v>
      </c>
      <c r="J41" s="6" t="n">
        <v>40</v>
      </c>
      <c r="K41" s="6"/>
      <c r="L41" s="6"/>
      <c r="M41" s="6"/>
      <c r="N41" s="6"/>
      <c r="O41" s="6" t="n">
        <v>24509</v>
      </c>
      <c r="P41" s="4"/>
      <c r="Q41" s="58" t="n">
        <f aca="false">O41*$Q$15</f>
        <v>1301.36219537783</v>
      </c>
      <c r="R41" s="22"/>
      <c r="S41" s="4" t="n">
        <f aca="false">H41*24+I41+J41/60+K41/3600</f>
        <v>593.666666666667</v>
      </c>
      <c r="T41" s="23" t="n">
        <f aca="false">Q15+(Q16-Q15)*(S41-S15)/(S16-S15)</f>
        <v>0.0531916674231909</v>
      </c>
      <c r="U41" s="24" t="n">
        <f aca="false">O41*T41</f>
        <v>1303.67457687499</v>
      </c>
      <c r="V41" s="4"/>
      <c r="W41" s="56"/>
      <c r="X41" s="56"/>
      <c r="Y41" s="56"/>
      <c r="Z41" s="56"/>
      <c r="AX41" s="0"/>
    </row>
    <row r="42" customFormat="false" ht="15" hidden="false" customHeight="false" outlineLevel="0" collapsed="false">
      <c r="A42" s="25"/>
      <c r="B42" s="26"/>
      <c r="C42" s="28" t="n">
        <v>24</v>
      </c>
      <c r="D42" s="20"/>
      <c r="E42" s="20"/>
      <c r="F42" s="6" t="n">
        <v>2013</v>
      </c>
      <c r="G42" s="6" t="n">
        <v>7</v>
      </c>
      <c r="H42" s="6" t="n">
        <v>24</v>
      </c>
      <c r="I42" s="6" t="n">
        <v>17</v>
      </c>
      <c r="J42" s="6" t="n">
        <v>41</v>
      </c>
      <c r="K42" s="6"/>
      <c r="L42" s="6"/>
      <c r="M42" s="6"/>
      <c r="N42" s="6"/>
      <c r="O42" s="6" t="n">
        <v>24368</v>
      </c>
      <c r="P42" s="4"/>
      <c r="Q42" s="58" t="n">
        <f aca="false">O42*$Q$15</f>
        <v>1293.87547337578</v>
      </c>
      <c r="R42" s="22"/>
      <c r="S42" s="4" t="n">
        <f aca="false">H42*24+I42+J42/60+K42/3600</f>
        <v>593.683333333333</v>
      </c>
      <c r="T42" s="23" t="n">
        <f aca="false">Q15+(Q16-Q15)*(S42-S15)/(S16-S15)</f>
        <v>0.0531952962024104</v>
      </c>
      <c r="U42" s="24" t="n">
        <f aca="false">O42*T42</f>
        <v>1296.26297786034</v>
      </c>
      <c r="V42" s="4"/>
      <c r="W42" s="56"/>
      <c r="X42" s="56"/>
      <c r="Y42" s="56"/>
      <c r="Z42" s="56"/>
      <c r="AX42" s="0"/>
    </row>
    <row r="43" customFormat="false" ht="13.5" hidden="false" customHeight="true" outlineLevel="0" collapsed="false">
      <c r="A43" s="25"/>
      <c r="B43" s="27"/>
      <c r="C43" s="28" t="n">
        <v>25</v>
      </c>
      <c r="D43" s="20"/>
      <c r="E43" s="20"/>
      <c r="F43" s="6" t="n">
        <v>2013</v>
      </c>
      <c r="G43" s="6" t="n">
        <v>7</v>
      </c>
      <c r="H43" s="6" t="n">
        <v>24</v>
      </c>
      <c r="I43" s="6" t="n">
        <v>17</v>
      </c>
      <c r="J43" s="29" t="n">
        <v>43</v>
      </c>
      <c r="K43" s="29"/>
      <c r="L43" s="29"/>
      <c r="M43" s="29"/>
      <c r="N43" s="29"/>
      <c r="O43" s="29" t="n">
        <v>30237</v>
      </c>
      <c r="P43" s="4"/>
      <c r="Q43" s="58" t="n">
        <f aca="false">O43*$Q$15</f>
        <v>1605.50363954626</v>
      </c>
      <c r="R43" s="22"/>
      <c r="S43" s="4" t="n">
        <f aca="false">H43*24+I43+J43/60+K43/3600</f>
        <v>593.716666666667</v>
      </c>
      <c r="T43" s="23" t="n">
        <f aca="false">Q15+(Q16-Q15)*(S43-S15)/(S16-S15)</f>
        <v>0.0532025537608495</v>
      </c>
      <c r="U43" s="24" t="n">
        <f aca="false">O43*T43</f>
        <v>1608.68561806681</v>
      </c>
      <c r="V43" s="4"/>
      <c r="W43" s="56"/>
      <c r="X43" s="56"/>
      <c r="Y43" s="56"/>
      <c r="Z43" s="56"/>
      <c r="AX43" s="0"/>
    </row>
    <row r="44" customFormat="false" ht="15" hidden="false" customHeight="false" outlineLevel="0" collapsed="false">
      <c r="A44" s="19"/>
      <c r="B44" s="26"/>
      <c r="C44" s="0" t="n">
        <v>26</v>
      </c>
      <c r="D44" s="20"/>
      <c r="E44" s="20"/>
      <c r="F44" s="6" t="n">
        <v>2013</v>
      </c>
      <c r="G44" s="6" t="n">
        <v>7</v>
      </c>
      <c r="H44" s="6" t="n">
        <v>24</v>
      </c>
      <c r="I44" s="6" t="n">
        <v>17</v>
      </c>
      <c r="J44" s="6" t="n">
        <v>42</v>
      </c>
      <c r="K44" s="6"/>
      <c r="L44" s="6"/>
      <c r="M44" s="6"/>
      <c r="N44" s="6"/>
      <c r="O44" s="6" t="n">
        <v>25862</v>
      </c>
      <c r="P44" s="4"/>
      <c r="Q44" s="58" t="n">
        <f aca="false">O44*$Q$15</f>
        <v>1373.20286820602</v>
      </c>
      <c r="R44" s="22"/>
      <c r="S44" s="4" t="n">
        <f aca="false">H44*24+I44+J44/60+K44/3600</f>
        <v>593.7</v>
      </c>
      <c r="T44" s="23" t="n">
        <f aca="false">Q15+(Q16-Q15)*(S44-S15)/(S16-S15)</f>
        <v>0.05319892498163</v>
      </c>
      <c r="U44" s="24" t="n">
        <f aca="false">O44*T44</f>
        <v>1375.83059787491</v>
      </c>
      <c r="V44" s="4"/>
      <c r="W44" s="56"/>
      <c r="X44" s="56"/>
      <c r="Y44" s="56"/>
      <c r="Z44" s="56"/>
      <c r="AX44" s="0"/>
    </row>
    <row r="45" customFormat="false" ht="15" hidden="false" customHeight="false" outlineLevel="0" collapsed="false">
      <c r="A45" s="25"/>
      <c r="B45" s="26"/>
      <c r="C45" s="28" t="n">
        <v>27</v>
      </c>
      <c r="D45" s="20"/>
      <c r="E45" s="20"/>
      <c r="F45" s="6" t="n">
        <v>2013</v>
      </c>
      <c r="G45" s="6" t="n">
        <v>7</v>
      </c>
      <c r="H45" s="6" t="n">
        <v>24</v>
      </c>
      <c r="I45" s="6" t="n">
        <v>17</v>
      </c>
      <c r="J45" s="6" t="n">
        <v>44</v>
      </c>
      <c r="K45" s="6"/>
      <c r="L45" s="6"/>
      <c r="M45" s="6"/>
      <c r="N45" s="6"/>
      <c r="O45" s="6" t="n">
        <v>31542</v>
      </c>
      <c r="P45" s="4"/>
      <c r="Q45" s="58" t="n">
        <f aca="false">O45*$Q$15</f>
        <v>1674.79564105461</v>
      </c>
      <c r="R45" s="22"/>
      <c r="S45" s="4" t="n">
        <f aca="false">H45*24+I45+J45/60+K45/3600</f>
        <v>593.733333333333</v>
      </c>
      <c r="T45" s="23" t="n">
        <f aca="false">Q15+(Q16-Q15)*(S45-S15)/(S16-S15)</f>
        <v>0.053206182540069</v>
      </c>
      <c r="U45" s="24" t="n">
        <f aca="false">O45*T45</f>
        <v>1678.22940967886</v>
      </c>
      <c r="V45" s="4"/>
      <c r="W45" s="56"/>
      <c r="X45" s="56"/>
      <c r="Y45" s="56"/>
      <c r="Z45" s="56"/>
      <c r="AX45" s="0"/>
    </row>
    <row r="46" customFormat="false" ht="13.5" hidden="false" customHeight="true" outlineLevel="0" collapsed="false">
      <c r="A46" s="25"/>
      <c r="B46" s="27"/>
      <c r="C46" s="28" t="n">
        <v>28</v>
      </c>
      <c r="D46" s="20"/>
      <c r="E46" s="20"/>
      <c r="F46" s="6" t="n">
        <v>2013</v>
      </c>
      <c r="G46" s="6" t="n">
        <v>7</v>
      </c>
      <c r="H46" s="6" t="n">
        <v>24</v>
      </c>
      <c r="I46" s="6" t="n">
        <v>17</v>
      </c>
      <c r="J46" s="6" t="n">
        <v>45</v>
      </c>
      <c r="K46" s="6"/>
      <c r="L46" s="6"/>
      <c r="M46" s="6"/>
      <c r="N46" s="6"/>
      <c r="O46" s="6" t="n">
        <v>22262</v>
      </c>
      <c r="P46" s="4"/>
      <c r="Q46" s="58" t="n">
        <f aca="false">O46*$Q$15</f>
        <v>1182.05251921748</v>
      </c>
      <c r="R46" s="22"/>
      <c r="S46" s="4" t="n">
        <f aca="false">H46*24+I46+J46/60+K46/3600</f>
        <v>593.75</v>
      </c>
      <c r="T46" s="23" t="n">
        <f aca="false">Q15+(Q16-Q15)*(S46-S15)/(S16-S15)</f>
        <v>0.0532098113192885</v>
      </c>
      <c r="U46" s="24" t="n">
        <f aca="false">O46*T46</f>
        <v>1184.55681959</v>
      </c>
      <c r="V46" s="4"/>
      <c r="W46" s="56"/>
      <c r="X46" s="56"/>
      <c r="Y46" s="56"/>
      <c r="Z46" s="56"/>
      <c r="AX46" s="0"/>
    </row>
    <row r="47" customFormat="false" ht="15" hidden="false" customHeight="false" outlineLevel="0" collapsed="false">
      <c r="A47" s="25"/>
      <c r="B47" s="26"/>
      <c r="C47" s="0" t="n">
        <v>29</v>
      </c>
      <c r="D47" s="20"/>
      <c r="E47" s="20"/>
      <c r="F47" s="6" t="n">
        <v>2013</v>
      </c>
      <c r="G47" s="6" t="n">
        <v>7</v>
      </c>
      <c r="H47" s="6" t="n">
        <v>24</v>
      </c>
      <c r="I47" s="6" t="n">
        <v>17</v>
      </c>
      <c r="J47" s="6" t="n">
        <v>46</v>
      </c>
      <c r="K47" s="6"/>
      <c r="L47" s="6"/>
      <c r="M47" s="6"/>
      <c r="N47" s="6"/>
      <c r="O47" s="6" t="n">
        <v>28902</v>
      </c>
      <c r="P47" s="4"/>
      <c r="Q47" s="58" t="n">
        <f aca="false">O47*$Q$15</f>
        <v>1534.61871846301</v>
      </c>
      <c r="R47" s="22"/>
      <c r="S47" s="4" t="n">
        <f aca="false">H47*24+I47+J47/60+K47/3600</f>
        <v>593.766666666667</v>
      </c>
      <c r="T47" s="23" t="n">
        <f aca="false">Q15+(Q16-Q15)*(S47-S15)/(S16-S15)</f>
        <v>0.053213440098508</v>
      </c>
      <c r="U47" s="24" t="n">
        <f aca="false">O47*T47</f>
        <v>1537.97484572708</v>
      </c>
      <c r="V47" s="4"/>
      <c r="W47" s="56"/>
      <c r="X47" s="56"/>
      <c r="Y47" s="56"/>
      <c r="Z47" s="56"/>
      <c r="AX47" s="0"/>
    </row>
    <row r="48" customFormat="false" ht="15" hidden="false" customHeight="false" outlineLevel="0" collapsed="false">
      <c r="A48" s="25"/>
      <c r="B48" s="26"/>
      <c r="C48" s="28" t="n">
        <v>30</v>
      </c>
      <c r="D48" s="20"/>
      <c r="E48" s="20"/>
      <c r="F48" s="6" t="n">
        <v>2013</v>
      </c>
      <c r="G48" s="6" t="n">
        <v>7</v>
      </c>
      <c r="H48" s="6" t="n">
        <v>24</v>
      </c>
      <c r="I48" s="6" t="n">
        <v>17</v>
      </c>
      <c r="J48" s="6" t="n">
        <v>47</v>
      </c>
      <c r="K48" s="6"/>
      <c r="L48" s="6"/>
      <c r="M48" s="6"/>
      <c r="N48" s="6"/>
      <c r="O48" s="6" t="n">
        <v>30000</v>
      </c>
      <c r="P48" s="4"/>
      <c r="Q48" s="58" t="n">
        <f aca="false">O48*$Q$15</f>
        <v>1592.91957490452</v>
      </c>
      <c r="R48" s="22"/>
      <c r="S48" s="4" t="n">
        <f aca="false">H48*24+I48+J48/60+K48/3600</f>
        <v>593.783333333333</v>
      </c>
      <c r="T48" s="23" t="n">
        <f aca="false">Q15+(Q16-Q15)*(S48-S15)/(S16-S15)</f>
        <v>0.0532170688777275</v>
      </c>
      <c r="U48" s="24" t="n">
        <f aca="false">O48*T48</f>
        <v>1596.51206633182</v>
      </c>
      <c r="V48" s="4"/>
      <c r="W48" s="56"/>
      <c r="X48" s="56"/>
      <c r="Y48" s="56"/>
      <c r="Z48" s="56"/>
      <c r="AX48" s="0"/>
    </row>
    <row r="49" customFormat="false" ht="13.5" hidden="false" customHeight="true" outlineLevel="0" collapsed="false">
      <c r="A49" s="25"/>
      <c r="B49" s="27"/>
      <c r="C49" s="28" t="n">
        <v>31</v>
      </c>
      <c r="D49" s="20"/>
      <c r="E49" s="20"/>
      <c r="F49" s="6" t="n">
        <v>2013</v>
      </c>
      <c r="G49" s="6" t="n">
        <v>7</v>
      </c>
      <c r="H49" s="6" t="n">
        <v>24</v>
      </c>
      <c r="I49" s="6" t="n">
        <v>17</v>
      </c>
      <c r="J49" s="6" t="n">
        <v>49</v>
      </c>
      <c r="K49" s="6"/>
      <c r="L49" s="6"/>
      <c r="M49" s="6"/>
      <c r="N49" s="6"/>
      <c r="O49" s="6" t="n">
        <v>29504</v>
      </c>
      <c r="P49" s="4"/>
      <c r="Q49" s="58" t="n">
        <f aca="false">O49*$Q$15</f>
        <v>1566.58330459943</v>
      </c>
      <c r="R49" s="22"/>
      <c r="S49" s="4" t="n">
        <f aca="false">H49*24+I49+J49/60+K49/3600</f>
        <v>593.816666666667</v>
      </c>
      <c r="T49" s="23" t="n">
        <f aca="false">Q15+(Q16-Q15)*(S49-S15)/(S16-S15)</f>
        <v>0.0532243264361665</v>
      </c>
      <c r="U49" s="24" t="n">
        <f aca="false">O49*T49</f>
        <v>1570.33052717266</v>
      </c>
      <c r="V49" s="4"/>
      <c r="W49" s="56"/>
      <c r="X49" s="56"/>
      <c r="Y49" s="56"/>
      <c r="Z49" s="56"/>
      <c r="AX49" s="0"/>
    </row>
    <row r="50" customFormat="false" ht="15" hidden="false" customHeight="false" outlineLevel="0" collapsed="false">
      <c r="A50" s="25"/>
      <c r="B50" s="26"/>
      <c r="C50" s="0" t="n">
        <v>32</v>
      </c>
      <c r="D50" s="20"/>
      <c r="E50" s="20"/>
      <c r="F50" s="6" t="n">
        <v>2013</v>
      </c>
      <c r="G50" s="6" t="n">
        <v>7</v>
      </c>
      <c r="H50" s="6" t="n">
        <v>24</v>
      </c>
      <c r="I50" s="6" t="n">
        <v>17</v>
      </c>
      <c r="J50" s="6" t="n">
        <v>48</v>
      </c>
      <c r="K50" s="6"/>
      <c r="L50" s="6"/>
      <c r="M50" s="6"/>
      <c r="N50" s="6"/>
      <c r="O50" s="6" t="n">
        <v>29094</v>
      </c>
      <c r="P50" s="4"/>
      <c r="Q50" s="58" t="n">
        <f aca="false">O50*$Q$15</f>
        <v>1544.8134037424</v>
      </c>
      <c r="R50" s="22"/>
      <c r="S50" s="4" t="n">
        <f aca="false">H50*24+I50+J50/60+K50/3600</f>
        <v>593.8</v>
      </c>
      <c r="T50" s="23" t="n">
        <f aca="false">Q15+(Q16-Q15)*(S50-S15)/(S16-S15)</f>
        <v>0.053220697656947</v>
      </c>
      <c r="U50" s="24" t="n">
        <f aca="false">O50*T50</f>
        <v>1548.40297763121</v>
      </c>
      <c r="V50" s="4"/>
      <c r="W50" s="56"/>
      <c r="X50" s="56"/>
      <c r="Y50" s="56"/>
      <c r="Z50" s="56"/>
      <c r="AX50" s="0"/>
    </row>
    <row r="51" customFormat="false" ht="15" hidden="false" customHeight="true" outlineLevel="0" collapsed="false">
      <c r="A51" s="25"/>
      <c r="B51" s="26"/>
      <c r="C51" s="28" t="n">
        <v>33</v>
      </c>
      <c r="D51" s="20"/>
      <c r="E51" s="20"/>
      <c r="F51" s="6" t="n">
        <v>2013</v>
      </c>
      <c r="G51" s="6" t="n">
        <v>7</v>
      </c>
      <c r="H51" s="6" t="n">
        <v>24</v>
      </c>
      <c r="I51" s="6" t="n">
        <v>17</v>
      </c>
      <c r="J51" s="6" t="n">
        <v>50</v>
      </c>
      <c r="K51" s="6"/>
      <c r="L51" s="6"/>
      <c r="M51" s="6"/>
      <c r="N51" s="6"/>
      <c r="O51" s="6" t="n">
        <v>28912</v>
      </c>
      <c r="P51" s="4"/>
      <c r="Q51" s="58" t="n">
        <f aca="false">O51*$Q$15</f>
        <v>1535.14969165465</v>
      </c>
      <c r="R51" s="22"/>
      <c r="S51" s="4" t="n">
        <f aca="false">H51*24+I51+J51/60+K51/3600</f>
        <v>593.833333333333</v>
      </c>
      <c r="T51" s="23" t="n">
        <f aca="false">Q15+(Q16-Q15)*(S51-S15)/(S16-S15)</f>
        <v>0.053227955215386</v>
      </c>
      <c r="U51" s="24" t="n">
        <f aca="false">O51*T51</f>
        <v>1538.92664118724</v>
      </c>
      <c r="V51" s="4"/>
      <c r="W51" s="56"/>
      <c r="X51" s="56"/>
      <c r="Y51" s="56"/>
      <c r="Z51" s="56"/>
      <c r="AX51" s="0"/>
    </row>
    <row r="52" customFormat="false" ht="13.5" hidden="false" customHeight="true" outlineLevel="0" collapsed="false">
      <c r="A52" s="39"/>
      <c r="B52" s="26"/>
      <c r="C52" s="28" t="n">
        <v>34</v>
      </c>
      <c r="D52" s="20"/>
      <c r="E52" s="20"/>
      <c r="F52" s="6" t="n">
        <v>2013</v>
      </c>
      <c r="G52" s="6" t="n">
        <v>7</v>
      </c>
      <c r="H52" s="6" t="n">
        <v>24</v>
      </c>
      <c r="I52" s="6" t="n">
        <v>17</v>
      </c>
      <c r="J52" s="6" t="n">
        <v>51</v>
      </c>
      <c r="K52" s="6"/>
      <c r="L52" s="6"/>
      <c r="M52" s="6"/>
      <c r="N52" s="6"/>
      <c r="O52" s="6" t="n">
        <v>23114</v>
      </c>
      <c r="P52" s="4"/>
      <c r="Q52" s="58" t="n">
        <f aca="false">O52*$Q$15</f>
        <v>1227.29143514477</v>
      </c>
      <c r="R52" s="22"/>
      <c r="S52" s="4" t="n">
        <f aca="false">H52*24+I52+J52/60+K52/3600</f>
        <v>593.85</v>
      </c>
      <c r="T52" s="23" t="n">
        <f aca="false">Q15+(Q16-Q15)*(S52-S15)/(S16-S15)</f>
        <v>0.0532315839946055</v>
      </c>
      <c r="U52" s="24" t="n">
        <f aca="false">O52*T52</f>
        <v>1230.39483245131</v>
      </c>
      <c r="V52" s="4"/>
      <c r="W52" s="56"/>
      <c r="X52" s="56"/>
      <c r="Y52" s="56"/>
      <c r="Z52" s="56"/>
      <c r="AX52" s="0"/>
    </row>
    <row r="53" customFormat="false" ht="15" hidden="false" customHeight="false" outlineLevel="0" collapsed="false">
      <c r="A53" s="25"/>
      <c r="B53" s="26"/>
      <c r="C53" s="0" t="n">
        <v>35</v>
      </c>
      <c r="D53" s="20"/>
      <c r="E53" s="20"/>
      <c r="F53" s="6" t="n">
        <v>2013</v>
      </c>
      <c r="G53" s="6" t="n">
        <v>7</v>
      </c>
      <c r="H53" s="6" t="n">
        <v>24</v>
      </c>
      <c r="I53" s="6" t="n">
        <v>17</v>
      </c>
      <c r="J53" s="29" t="n">
        <v>52</v>
      </c>
      <c r="K53" s="29"/>
      <c r="L53" s="29"/>
      <c r="M53" s="29"/>
      <c r="N53" s="29"/>
      <c r="O53" s="29" t="n">
        <v>22691</v>
      </c>
      <c r="P53" s="4"/>
      <c r="Q53" s="58" t="n">
        <f aca="false">O53*$Q$15</f>
        <v>1204.83126913861</v>
      </c>
      <c r="R53" s="22"/>
      <c r="S53" s="4" t="n">
        <f aca="false">H53*24+I53+J53/60+K53/3600</f>
        <v>593.866666666667</v>
      </c>
      <c r="T53" s="23" t="n">
        <f aca="false">Q15+(Q16-Q15)*(S53-S15)/(S16-S15)</f>
        <v>0.053235212773825</v>
      </c>
      <c r="U53" s="24" t="n">
        <f aca="false">O53*T53</f>
        <v>1207.96021305086</v>
      </c>
      <c r="V53" s="4"/>
      <c r="W53" s="56"/>
      <c r="X53" s="56"/>
      <c r="Y53" s="56"/>
      <c r="Z53" s="56"/>
      <c r="AX53" s="0"/>
    </row>
    <row r="54" customFormat="false" ht="15" hidden="false" customHeight="false" outlineLevel="0" collapsed="false">
      <c r="A54" s="19"/>
      <c r="B54" s="26"/>
      <c r="C54" s="28" t="n">
        <v>36</v>
      </c>
      <c r="D54" s="20"/>
      <c r="E54" s="20"/>
      <c r="F54" s="6" t="n">
        <v>2013</v>
      </c>
      <c r="G54" s="6" t="n">
        <v>7</v>
      </c>
      <c r="H54" s="6" t="n">
        <v>24</v>
      </c>
      <c r="I54" s="6" t="n">
        <v>17</v>
      </c>
      <c r="J54" s="6" t="n">
        <v>53</v>
      </c>
      <c r="K54" s="6"/>
      <c r="L54" s="6"/>
      <c r="M54" s="6"/>
      <c r="N54" s="6"/>
      <c r="O54" s="6" t="n">
        <v>22302</v>
      </c>
      <c r="P54" s="4"/>
      <c r="Q54" s="58" t="n">
        <f aca="false">O54*$Q$15</f>
        <v>1184.17641198402</v>
      </c>
      <c r="R54" s="22"/>
      <c r="S54" s="4" t="n">
        <f aca="false">H54*24+I54+J54/60+K54/3600</f>
        <v>593.883333333333</v>
      </c>
      <c r="T54" s="23" t="n">
        <f aca="false">Q15+(Q16-Q15)*(S54-S15)/(S16-S15)</f>
        <v>0.0532388415530445</v>
      </c>
      <c r="U54" s="24" t="n">
        <f aca="false">O54*T54</f>
        <v>1187.332644316</v>
      </c>
      <c r="V54" s="4"/>
      <c r="W54" s="56"/>
      <c r="X54" s="56"/>
      <c r="Y54" s="56"/>
      <c r="Z54" s="56"/>
      <c r="AX54" s="0"/>
    </row>
    <row r="55" customFormat="false" ht="15" hidden="false" customHeight="false" outlineLevel="0" collapsed="false">
      <c r="A55" s="0"/>
      <c r="B55" s="26"/>
      <c r="C55" s="28" t="n">
        <v>37</v>
      </c>
      <c r="D55" s="20"/>
      <c r="E55" s="20"/>
      <c r="F55" s="6" t="n">
        <v>2013</v>
      </c>
      <c r="G55" s="6" t="n">
        <v>7</v>
      </c>
      <c r="H55" s="6" t="n">
        <v>24</v>
      </c>
      <c r="I55" s="6" t="n">
        <v>17</v>
      </c>
      <c r="J55" s="6" t="n">
        <v>54</v>
      </c>
      <c r="K55" s="6"/>
      <c r="L55" s="6"/>
      <c r="M55" s="6"/>
      <c r="N55" s="6"/>
      <c r="O55" s="6" t="n">
        <v>22563</v>
      </c>
      <c r="P55" s="4"/>
      <c r="Q55" s="58" t="n">
        <f aca="false">O55*$Q$15</f>
        <v>1198.03481228569</v>
      </c>
      <c r="R55" s="22"/>
      <c r="S55" s="4" t="n">
        <f aca="false">H55*24+I55+J55/60+K55/3600</f>
        <v>593.9</v>
      </c>
      <c r="T55" s="23" t="n">
        <f aca="false">Q15+(Q16-Q15)*(S55-S15)/(S16-S15)</f>
        <v>0.053242470332264</v>
      </c>
      <c r="U55" s="24" t="n">
        <f aca="false">O55*T55</f>
        <v>1201.30985810687</v>
      </c>
      <c r="V55" s="4"/>
      <c r="W55" s="4"/>
      <c r="X55" s="4"/>
      <c r="Y55" s="12"/>
      <c r="Z55" s="12"/>
      <c r="AX55" s="0"/>
    </row>
    <row r="56" customFormat="false" ht="15" hidden="false" customHeight="false" outlineLevel="0" collapsed="false">
      <c r="A56" s="0"/>
      <c r="B56" s="26"/>
      <c r="C56" s="0" t="n">
        <v>38</v>
      </c>
      <c r="D56" s="20"/>
      <c r="E56" s="20"/>
      <c r="F56" s="6" t="n">
        <v>2013</v>
      </c>
      <c r="G56" s="6" t="n">
        <v>7</v>
      </c>
      <c r="H56" s="6" t="n">
        <v>24</v>
      </c>
      <c r="I56" s="6" t="n">
        <v>17</v>
      </c>
      <c r="J56" s="6" t="n">
        <v>55</v>
      </c>
      <c r="K56" s="6"/>
      <c r="L56" s="6"/>
      <c r="M56" s="6"/>
      <c r="N56" s="6"/>
      <c r="O56" s="6" t="n">
        <v>23896</v>
      </c>
      <c r="P56" s="4"/>
      <c r="Q56" s="58" t="n">
        <f aca="false">O56*$Q$15</f>
        <v>1268.81353873061</v>
      </c>
      <c r="R56" s="22"/>
      <c r="S56" s="4" t="n">
        <f aca="false">H56*24+I56+J56/60+K56/3600</f>
        <v>593.916666666667</v>
      </c>
      <c r="T56" s="23" t="n">
        <f aca="false">Q15+(Q16-Q15)*(S56-S15)/(S16-S15)</f>
        <v>0.0532460991114835</v>
      </c>
      <c r="U56" s="24" t="n">
        <f aca="false">O56*T56</f>
        <v>1272.36878436801</v>
      </c>
      <c r="V56" s="4"/>
      <c r="W56" s="4"/>
      <c r="X56" s="4"/>
      <c r="Y56" s="12"/>
      <c r="Z56" s="12"/>
      <c r="AX56" s="0"/>
    </row>
    <row r="57" customFormat="false" ht="15" hidden="false" customHeight="false" outlineLevel="0" collapsed="false">
      <c r="A57" s="0"/>
      <c r="B57" s="26"/>
      <c r="C57" s="28" t="n">
        <v>39</v>
      </c>
      <c r="D57" s="20"/>
      <c r="E57" s="20"/>
      <c r="F57" s="6" t="n">
        <v>2013</v>
      </c>
      <c r="G57" s="6" t="n">
        <v>7</v>
      </c>
      <c r="H57" s="6" t="n">
        <v>24</v>
      </c>
      <c r="I57" s="6" t="n">
        <v>17</v>
      </c>
      <c r="J57" s="6" t="n">
        <v>55</v>
      </c>
      <c r="K57" s="6"/>
      <c r="L57" s="6"/>
      <c r="M57" s="6"/>
      <c r="N57" s="6"/>
      <c r="O57" s="6" t="n">
        <v>41514</v>
      </c>
      <c r="P57" s="4"/>
      <c r="Q57" s="58" t="n">
        <f aca="false">O57*$Q$15</f>
        <v>2204.28210775287</v>
      </c>
      <c r="R57" s="22"/>
      <c r="S57" s="4" t="n">
        <f aca="false">H57*24+I57+J57/60+K57/3600</f>
        <v>593.916666666667</v>
      </c>
      <c r="T57" s="23" t="n">
        <f aca="false">Q15+(Q16-Q15)*(S57-S15)/(S16-S15)</f>
        <v>0.0532460991114835</v>
      </c>
      <c r="U57" s="24" t="n">
        <f aca="false">O57*T57</f>
        <v>2210.45855851412</v>
      </c>
      <c r="V57" s="4"/>
      <c r="W57" s="4"/>
      <c r="X57" s="4"/>
      <c r="Y57" s="12"/>
      <c r="Z57" s="12"/>
      <c r="AX57" s="0"/>
    </row>
    <row r="58" s="1" customFormat="true" ht="15" hidden="false" customHeight="false" outlineLevel="0" collapsed="false">
      <c r="A58" s="0"/>
      <c r="B58" s="26"/>
      <c r="C58" s="28" t="n">
        <v>40</v>
      </c>
      <c r="D58" s="20"/>
      <c r="E58" s="20"/>
      <c r="F58" s="6" t="n">
        <v>2013</v>
      </c>
      <c r="G58" s="6" t="n">
        <v>7</v>
      </c>
      <c r="H58" s="6" t="n">
        <v>24</v>
      </c>
      <c r="I58" s="6" t="n">
        <v>17</v>
      </c>
      <c r="J58" s="6" t="n">
        <v>55</v>
      </c>
      <c r="K58" s="6"/>
      <c r="L58" s="6"/>
      <c r="M58" s="6"/>
      <c r="N58" s="6"/>
      <c r="O58" s="6" t="n">
        <v>35934</v>
      </c>
      <c r="P58" s="4"/>
      <c r="Q58" s="58" t="n">
        <f aca="false">O58*$Q$15</f>
        <v>1907.99906682063</v>
      </c>
      <c r="R58" s="22"/>
      <c r="S58" s="4" t="n">
        <f aca="false">H58*24+I58+J58/60+K58/3600</f>
        <v>593.916666666667</v>
      </c>
      <c r="T58" s="23" t="n">
        <f aca="false">Q15+(Q16-Q15)*(S58-S15)/(S16-S15)</f>
        <v>0.0532460991114835</v>
      </c>
      <c r="U58" s="24" t="n">
        <f aca="false">O58*T58</f>
        <v>1913.34532547205</v>
      </c>
      <c r="V58" s="4"/>
      <c r="Y58" s="11"/>
      <c r="Z58" s="11"/>
      <c r="AX58" s="0"/>
    </row>
    <row r="59" s="1" customFormat="true" ht="15" hidden="false" customHeight="false" outlineLevel="0" collapsed="false">
      <c r="A59" s="0"/>
      <c r="B59" s="26"/>
      <c r="C59" s="0" t="n">
        <v>41</v>
      </c>
      <c r="D59" s="20"/>
      <c r="E59" s="20"/>
      <c r="F59" s="6" t="n">
        <v>2013</v>
      </c>
      <c r="G59" s="6" t="n">
        <v>7</v>
      </c>
      <c r="H59" s="6" t="n">
        <v>24</v>
      </c>
      <c r="I59" s="6" t="n">
        <v>17</v>
      </c>
      <c r="J59" s="6" t="n">
        <v>56</v>
      </c>
      <c r="K59" s="6"/>
      <c r="L59" s="6"/>
      <c r="M59" s="6"/>
      <c r="N59" s="6"/>
      <c r="O59" s="6" t="n">
        <v>31074</v>
      </c>
      <c r="P59" s="4"/>
      <c r="Q59" s="58" t="n">
        <f aca="false">O59*$Q$15</f>
        <v>1649.9460956861</v>
      </c>
      <c r="R59" s="22"/>
      <c r="S59" s="4" t="n">
        <f aca="false">H59*24+I59+J59/60+K59/3600</f>
        <v>593.933333333333</v>
      </c>
      <c r="T59" s="23" t="n">
        <f aca="false">Q15+(Q16-Q15)*(S59-S15)/(S16-S15)</f>
        <v>0.053249727890703</v>
      </c>
      <c r="U59" s="24" t="n">
        <f aca="false">O59*T59</f>
        <v>1654.6820444757</v>
      </c>
      <c r="V59" s="4"/>
      <c r="Y59" s="11"/>
      <c r="Z59" s="11"/>
      <c r="AX59" s="0"/>
    </row>
    <row r="60" s="1" customFormat="true" ht="15" hidden="false" customHeight="false" outlineLevel="0" collapsed="false">
      <c r="A60" s="0"/>
      <c r="B60" s="40" t="s">
        <v>48</v>
      </c>
      <c r="C60" s="28" t="n">
        <v>42</v>
      </c>
      <c r="D60" s="20"/>
      <c r="E60" s="20"/>
      <c r="F60" s="6" t="n">
        <v>2013</v>
      </c>
      <c r="G60" s="6" t="n">
        <v>7</v>
      </c>
      <c r="H60" s="6" t="n">
        <v>24</v>
      </c>
      <c r="I60" s="6" t="n">
        <v>17</v>
      </c>
      <c r="J60" s="6" t="n">
        <v>59</v>
      </c>
      <c r="K60" s="6"/>
      <c r="L60" s="6"/>
      <c r="M60" s="6"/>
      <c r="N60" s="6"/>
      <c r="O60" s="6" t="n">
        <v>35728</v>
      </c>
      <c r="P60" s="4"/>
      <c r="Q60" s="58" t="n">
        <f aca="false">O60*$Q$15</f>
        <v>1897.06101907295</v>
      </c>
      <c r="R60" s="22"/>
      <c r="S60" s="4" t="n">
        <f aca="false">H60*24+I60+J60/60+K60/3600</f>
        <v>593.983333333333</v>
      </c>
      <c r="T60" s="23" t="n">
        <f aca="false">Q15+(Q16-Q15)*(S60-S15)/(S16-S15)</f>
        <v>0.0532606142283615</v>
      </c>
      <c r="U60" s="24" t="n">
        <f aca="false">O60*T60</f>
        <v>1902.8952251509</v>
      </c>
      <c r="V60" s="4"/>
      <c r="Y60" s="11"/>
      <c r="Z60" s="11"/>
      <c r="AX60" s="6" t="n">
        <v>21254</v>
      </c>
    </row>
    <row r="61" s="1" customFormat="true" ht="15" hidden="false" customHeight="false" outlineLevel="0" collapsed="false">
      <c r="A61" s="0"/>
      <c r="B61" s="26"/>
      <c r="C61" s="28" t="n">
        <v>43</v>
      </c>
      <c r="D61" s="20"/>
      <c r="E61" s="20"/>
      <c r="F61" s="6" t="n">
        <v>2013</v>
      </c>
      <c r="G61" s="6" t="n">
        <v>7</v>
      </c>
      <c r="H61" s="6" t="n">
        <v>24</v>
      </c>
      <c r="I61" s="6" t="n">
        <v>18</v>
      </c>
      <c r="J61" s="6" t="n">
        <v>1</v>
      </c>
      <c r="K61" s="6"/>
      <c r="L61" s="6"/>
      <c r="M61" s="6"/>
      <c r="N61" s="6"/>
      <c r="O61" s="6" t="n">
        <v>35933</v>
      </c>
      <c r="P61" s="4"/>
      <c r="Q61" s="58" t="n">
        <f aca="false">O61*$Q$15</f>
        <v>1907.94596950147</v>
      </c>
      <c r="R61" s="22"/>
      <c r="S61" s="4" t="n">
        <f aca="false">H61*24+I61+J61/60+K61/3600</f>
        <v>594.016666666667</v>
      </c>
      <c r="T61" s="23" t="n">
        <f aca="false">Q15+(Q16-Q15)*(S61-S15)/(S16-S15)</f>
        <v>0.0532678717868005</v>
      </c>
      <c r="U61" s="24" t="n">
        <f aca="false">O61*T61</f>
        <v>1914.0744369151</v>
      </c>
      <c r="V61" s="4"/>
      <c r="Y61" s="11"/>
      <c r="Z61" s="11"/>
      <c r="AX61" s="6" t="n">
        <v>25712</v>
      </c>
    </row>
    <row r="62" s="1" customFormat="true" ht="15" hidden="false" customHeight="false" outlineLevel="0" collapsed="false">
      <c r="A62" s="0"/>
      <c r="B62" s="26"/>
      <c r="C62" s="0" t="n">
        <v>44</v>
      </c>
      <c r="D62" s="20"/>
      <c r="E62" s="20"/>
      <c r="F62" s="6" t="n">
        <v>2013</v>
      </c>
      <c r="G62" s="6" t="n">
        <v>7</v>
      </c>
      <c r="H62" s="6" t="n">
        <v>24</v>
      </c>
      <c r="I62" s="6" t="n">
        <v>18</v>
      </c>
      <c r="J62" s="6" t="n">
        <v>2</v>
      </c>
      <c r="K62" s="6"/>
      <c r="L62" s="6"/>
      <c r="M62" s="6"/>
      <c r="N62" s="6"/>
      <c r="O62" s="6" t="n">
        <v>44237</v>
      </c>
      <c r="P62" s="4"/>
      <c r="Q62" s="58" t="n">
        <f aca="false">O62*$Q$15</f>
        <v>2348.86610783504</v>
      </c>
      <c r="R62" s="22"/>
      <c r="S62" s="4" t="n">
        <f aca="false">H62*24+I62+J62/60+K62/3600</f>
        <v>594.033333333333</v>
      </c>
      <c r="T62" s="23" t="n">
        <f aca="false">Q15+(Q16-Q15)*(S62-S15)/(S16-S15)</f>
        <v>0.05327150056602</v>
      </c>
      <c r="U62" s="24" t="n">
        <f aca="false">O62*T62</f>
        <v>2356.57137053903</v>
      </c>
      <c r="V62" s="4"/>
      <c r="Y62" s="11"/>
      <c r="Z62" s="11"/>
      <c r="AX62" s="6" t="n">
        <v>20458</v>
      </c>
    </row>
    <row r="63" s="1" customFormat="true" ht="15" hidden="false" customHeight="false" outlineLevel="0" collapsed="false">
      <c r="A63" s="4"/>
      <c r="B63" s="26"/>
      <c r="C63" s="28" t="n">
        <v>45</v>
      </c>
      <c r="D63" s="20"/>
      <c r="E63" s="20"/>
      <c r="F63" s="6" t="n">
        <v>2013</v>
      </c>
      <c r="G63" s="6" t="n">
        <v>7</v>
      </c>
      <c r="H63" s="6" t="n">
        <v>24</v>
      </c>
      <c r="I63" s="6" t="n">
        <v>18</v>
      </c>
      <c r="J63" s="6" t="n">
        <v>3</v>
      </c>
      <c r="K63" s="6"/>
      <c r="L63" s="6"/>
      <c r="M63" s="6"/>
      <c r="N63" s="6"/>
      <c r="O63" s="6" t="n">
        <v>34944</v>
      </c>
      <c r="P63" s="4"/>
      <c r="Q63" s="58" t="n">
        <f aca="false">O63*$Q$15</f>
        <v>1855.43272084878</v>
      </c>
      <c r="R63" s="22"/>
      <c r="S63" s="4" t="n">
        <f aca="false">H63*24+I63+J63/60+K63/3600</f>
        <v>594.05</v>
      </c>
      <c r="T63" s="23" t="n">
        <f aca="false">Q15+(Q16-Q15)*(S63-S15)/(S16-S15)</f>
        <v>0.0532751293452395</v>
      </c>
      <c r="U63" s="24" t="n">
        <f aca="false">O63*T63</f>
        <v>1861.64611984005</v>
      </c>
      <c r="V63" s="4"/>
      <c r="Y63" s="11"/>
      <c r="Z63" s="11"/>
      <c r="AX63" s="6" t="n">
        <v>21651</v>
      </c>
    </row>
    <row r="64" s="1" customFormat="true" ht="15" hidden="false" customHeight="false" outlineLevel="0" collapsed="false">
      <c r="A64" s="0"/>
      <c r="B64" s="26"/>
      <c r="C64" s="28" t="n">
        <v>46</v>
      </c>
      <c r="D64" s="20"/>
      <c r="E64" s="20"/>
      <c r="F64" s="6" t="n">
        <v>2013</v>
      </c>
      <c r="G64" s="6" t="n">
        <v>7</v>
      </c>
      <c r="H64" s="6" t="n">
        <v>24</v>
      </c>
      <c r="I64" s="6" t="n">
        <v>18</v>
      </c>
      <c r="J64" s="6" t="n">
        <v>4</v>
      </c>
      <c r="K64" s="6"/>
      <c r="L64" s="6"/>
      <c r="M64" s="6"/>
      <c r="N64" s="6"/>
      <c r="O64" s="6" t="n">
        <v>25669</v>
      </c>
      <c r="P64" s="4"/>
      <c r="Q64" s="58" t="n">
        <f aca="false">O64*$Q$15</f>
        <v>1362.95508560747</v>
      </c>
      <c r="R64" s="22"/>
      <c r="S64" s="4" t="n">
        <f aca="false">H64*24+I64+J64/60+K64/3600</f>
        <v>594.066666666667</v>
      </c>
      <c r="T64" s="23" t="n">
        <f aca="false">Q15+(Q16-Q15)*(S64-S15)/(S16-S15)</f>
        <v>0.053278758124459</v>
      </c>
      <c r="U64" s="24" t="n">
        <f aca="false">O64*T64</f>
        <v>1367.61244229674</v>
      </c>
      <c r="V64" s="4"/>
      <c r="Y64" s="11"/>
      <c r="Z64" s="11"/>
      <c r="AX64" s="6" t="n">
        <v>22893</v>
      </c>
    </row>
    <row r="65" s="1" customFormat="true" ht="15" hidden="false" customHeight="false" outlineLevel="0" collapsed="false">
      <c r="A65" s="0"/>
      <c r="B65" s="4"/>
      <c r="C65" s="0" t="n">
        <v>47</v>
      </c>
      <c r="D65" s="20"/>
      <c r="E65" s="20"/>
      <c r="F65" s="6" t="n">
        <v>2013</v>
      </c>
      <c r="G65" s="6" t="n">
        <v>7</v>
      </c>
      <c r="H65" s="6" t="n">
        <v>24</v>
      </c>
      <c r="I65" s="6" t="n">
        <v>18</v>
      </c>
      <c r="J65" s="6" t="n">
        <v>5</v>
      </c>
      <c r="K65" s="6"/>
      <c r="L65" s="6"/>
      <c r="M65" s="6"/>
      <c r="N65" s="6"/>
      <c r="O65" s="6" t="n">
        <v>30221</v>
      </c>
      <c r="P65" s="4"/>
      <c r="Q65" s="58" t="n">
        <f aca="false">O65*$Q$15</f>
        <v>1604.65408243965</v>
      </c>
      <c r="R65" s="22"/>
      <c r="S65" s="4" t="n">
        <f aca="false">H65*24+I65+J65/60+K65/3600</f>
        <v>594.083333333333</v>
      </c>
      <c r="T65" s="23" t="n">
        <f aca="false">Q15+(Q16-Q15)*(S65-S15)/(S16-S15)</f>
        <v>0.0532823869036785</v>
      </c>
      <c r="U65" s="24" t="n">
        <f aca="false">O65*T65</f>
        <v>1610.24701461607</v>
      </c>
      <c r="V65" s="4"/>
      <c r="Y65" s="11"/>
      <c r="Z65" s="11"/>
      <c r="AX65" s="29" t="n">
        <v>16330</v>
      </c>
    </row>
    <row r="66" s="1" customFormat="true" ht="15" hidden="false" customHeight="false" outlineLevel="0" collapsed="false">
      <c r="A66" s="4"/>
      <c r="B66" s="4"/>
      <c r="C66" s="28" t="n">
        <v>48</v>
      </c>
      <c r="D66" s="20"/>
      <c r="E66" s="20"/>
      <c r="F66" s="6" t="n">
        <v>2013</v>
      </c>
      <c r="G66" s="6" t="n">
        <v>7</v>
      </c>
      <c r="H66" s="6" t="n">
        <v>24</v>
      </c>
      <c r="I66" s="6" t="n">
        <v>18</v>
      </c>
      <c r="J66" s="6" t="n">
        <v>6</v>
      </c>
      <c r="K66" s="6"/>
      <c r="L66" s="6"/>
      <c r="M66" s="6"/>
      <c r="N66" s="6"/>
      <c r="O66" s="6" t="n">
        <v>30658</v>
      </c>
      <c r="P66" s="4"/>
      <c r="Q66" s="58" t="n">
        <f aca="false">O66*$Q$15</f>
        <v>1627.85761091409</v>
      </c>
      <c r="R66" s="22"/>
      <c r="S66" s="4" t="n">
        <f aca="false">H66*24+I66+J66/60+K66/3600</f>
        <v>594.1</v>
      </c>
      <c r="T66" s="23" t="n">
        <f aca="false">Q15+(Q16-Q15)*(S66-S15)/(S16-S15)</f>
        <v>0.053286015682898</v>
      </c>
      <c r="U66" s="24" t="n">
        <f aca="false">O66*T66</f>
        <v>1633.64266880629</v>
      </c>
      <c r="V66" s="4"/>
      <c r="Y66" s="11"/>
      <c r="Z66" s="11"/>
      <c r="AX66" s="29" t="n">
        <v>17274</v>
      </c>
    </row>
    <row r="67" s="1" customFormat="true" ht="15" hidden="false" customHeight="false" outlineLevel="0" collapsed="false">
      <c r="A67" s="0"/>
      <c r="B67" s="27"/>
      <c r="C67" s="28" t="n">
        <v>49</v>
      </c>
      <c r="D67" s="20"/>
      <c r="E67" s="20"/>
      <c r="F67" s="6" t="n">
        <v>2013</v>
      </c>
      <c r="G67" s="6" t="n">
        <v>7</v>
      </c>
      <c r="H67" s="6" t="n">
        <v>24</v>
      </c>
      <c r="I67" s="6" t="n">
        <v>18</v>
      </c>
      <c r="J67" s="6" t="n">
        <v>7</v>
      </c>
      <c r="K67" s="6"/>
      <c r="L67" s="6"/>
      <c r="M67" s="6"/>
      <c r="N67" s="6"/>
      <c r="O67" s="6" t="n">
        <v>38122</v>
      </c>
      <c r="P67" s="4"/>
      <c r="Q67" s="58" t="n">
        <f aca="false">O67*$Q$15</f>
        <v>2024.17600115033</v>
      </c>
      <c r="R67" s="22"/>
      <c r="S67" s="4" t="n">
        <f aca="false">H67*24+I67+J67/60+K67/3600</f>
        <v>594.116666666667</v>
      </c>
      <c r="T67" s="23" t="n">
        <f aca="false">Q15+(Q16-Q15)*(S67-S15)/(S16-S15)</f>
        <v>0.0532896444621175</v>
      </c>
      <c r="U67" s="24" t="n">
        <f aca="false">O67*T67</f>
        <v>2031.50782618484</v>
      </c>
      <c r="V67" s="4"/>
      <c r="Y67" s="11"/>
      <c r="Z67" s="11"/>
      <c r="AX67" s="6" t="n">
        <v>16160</v>
      </c>
    </row>
    <row r="68" s="1" customFormat="true" ht="15" hidden="false" customHeight="false" outlineLevel="0" collapsed="false">
      <c r="A68" s="0"/>
      <c r="B68" s="26"/>
      <c r="C68" s="0" t="n">
        <v>50</v>
      </c>
      <c r="D68" s="20"/>
      <c r="E68" s="20"/>
      <c r="F68" s="6" t="n">
        <v>2013</v>
      </c>
      <c r="G68" s="6" t="n">
        <v>7</v>
      </c>
      <c r="H68" s="6" t="n">
        <v>24</v>
      </c>
      <c r="I68" s="6" t="n">
        <v>18</v>
      </c>
      <c r="J68" s="6" t="n">
        <v>8</v>
      </c>
      <c r="K68" s="6"/>
      <c r="L68" s="6"/>
      <c r="M68" s="6"/>
      <c r="N68" s="6"/>
      <c r="O68" s="6" t="n">
        <v>21683</v>
      </c>
      <c r="P68" s="4"/>
      <c r="Q68" s="58" t="n">
        <f aca="false">O68*$Q$15</f>
        <v>1151.30917142182</v>
      </c>
      <c r="R68" s="22"/>
      <c r="S68" s="4" t="n">
        <f aca="false">H68*24+I68+J68/60+K68/3600</f>
        <v>594.133333333333</v>
      </c>
      <c r="T68" s="23" t="n">
        <f aca="false">Q15+(Q16-Q15)*(S68-S15)/(S16-S15)</f>
        <v>0.053293273241337</v>
      </c>
      <c r="U68" s="24" t="n">
        <f aca="false">O68*T68</f>
        <v>1155.55804369191</v>
      </c>
      <c r="V68" s="4"/>
      <c r="Y68" s="11"/>
      <c r="Z68" s="11"/>
      <c r="AX68" s="6" t="n">
        <v>16195</v>
      </c>
    </row>
    <row r="69" s="1" customFormat="true" ht="15" hidden="false" customHeight="false" outlineLevel="0" collapsed="false">
      <c r="A69" s="0"/>
      <c r="B69" s="26"/>
      <c r="C69" s="28" t="n">
        <v>51</v>
      </c>
      <c r="D69" s="20"/>
      <c r="E69" s="20"/>
      <c r="F69" s="6" t="n">
        <v>2013</v>
      </c>
      <c r="G69" s="6" t="n">
        <v>7</v>
      </c>
      <c r="H69" s="6" t="n">
        <v>24</v>
      </c>
      <c r="I69" s="6" t="n">
        <v>18</v>
      </c>
      <c r="J69" s="6" t="n">
        <v>9</v>
      </c>
      <c r="K69" s="6"/>
      <c r="L69" s="6"/>
      <c r="M69" s="6"/>
      <c r="N69" s="6"/>
      <c r="O69" s="6" t="n">
        <v>21142</v>
      </c>
      <c r="P69" s="4"/>
      <c r="Q69" s="58" t="n">
        <f aca="false">O69*$Q$15</f>
        <v>1122.58352175438</v>
      </c>
      <c r="R69" s="22"/>
      <c r="S69" s="4" t="n">
        <f aca="false">H69*24+I69+J69/60+K69/3600</f>
        <v>594.15</v>
      </c>
      <c r="T69" s="23" t="n">
        <f aca="false">Q15+(Q16-Q15)*(S69-S15)/(S16-S15)</f>
        <v>0.0532969020205565</v>
      </c>
      <c r="U69" s="24" t="n">
        <f aca="false">O69*T69</f>
        <v>1126.80310251861</v>
      </c>
      <c r="V69" s="4"/>
      <c r="Y69" s="11"/>
      <c r="Z69" s="11"/>
      <c r="AX69" s="6" t="n">
        <v>18688</v>
      </c>
    </row>
    <row r="70" s="1" customFormat="true" ht="15" hidden="false" customHeight="false" outlineLevel="0" collapsed="false">
      <c r="A70" s="0"/>
      <c r="B70" s="27"/>
      <c r="C70" s="28" t="n">
        <v>52</v>
      </c>
      <c r="D70" s="20"/>
      <c r="E70" s="20"/>
      <c r="F70" s="6" t="n">
        <v>2013</v>
      </c>
      <c r="G70" s="6" t="n">
        <v>7</v>
      </c>
      <c r="H70" s="6" t="n">
        <v>24</v>
      </c>
      <c r="I70" s="6" t="n">
        <v>18</v>
      </c>
      <c r="J70" s="6" t="n">
        <v>9</v>
      </c>
      <c r="K70" s="6"/>
      <c r="L70" s="6"/>
      <c r="M70" s="6"/>
      <c r="N70" s="6"/>
      <c r="O70" s="6" t="n">
        <v>21370</v>
      </c>
      <c r="P70" s="4"/>
      <c r="Q70" s="58" t="n">
        <f aca="false">O70*$Q$15</f>
        <v>1134.68971052365</v>
      </c>
      <c r="R70" s="22"/>
      <c r="S70" s="4" t="n">
        <f aca="false">H70*24+I70+J70/60+K70/3600</f>
        <v>594.15</v>
      </c>
      <c r="T70" s="23" t="n">
        <f aca="false">Q15+(Q16-Q15)*(S70-S15)/(S16-S15)</f>
        <v>0.0532969020205565</v>
      </c>
      <c r="U70" s="24" t="n">
        <f aca="false">O70*T70</f>
        <v>1138.95479617929</v>
      </c>
      <c r="V70" s="4"/>
      <c r="Y70" s="11"/>
      <c r="Z70" s="11"/>
      <c r="AX70" s="6" t="n">
        <v>18197</v>
      </c>
    </row>
    <row r="71" s="1" customFormat="true" ht="15" hidden="false" customHeight="false" outlineLevel="0" collapsed="false">
      <c r="A71" s="0"/>
      <c r="B71" s="26"/>
      <c r="C71" s="0" t="n">
        <v>53</v>
      </c>
      <c r="D71" s="20"/>
      <c r="E71" s="20"/>
      <c r="F71" s="6" t="n">
        <v>2013</v>
      </c>
      <c r="G71" s="6" t="n">
        <v>7</v>
      </c>
      <c r="H71" s="6" t="n">
        <v>24</v>
      </c>
      <c r="I71" s="6" t="n">
        <v>18</v>
      </c>
      <c r="J71" s="6" t="n">
        <v>10</v>
      </c>
      <c r="K71" s="6"/>
      <c r="L71" s="6"/>
      <c r="M71" s="6"/>
      <c r="N71" s="6"/>
      <c r="O71" s="6" t="n">
        <v>23187</v>
      </c>
      <c r="P71" s="4"/>
      <c r="Q71" s="58" t="n">
        <f aca="false">O71*$Q$15</f>
        <v>1231.1675394437</v>
      </c>
      <c r="R71" s="22"/>
      <c r="S71" s="4" t="n">
        <f aca="false">H71*24+I71+J71/60+K71/3600</f>
        <v>594.166666666667</v>
      </c>
      <c r="T71" s="23" t="n">
        <f aca="false">Q15+(Q16-Q15)*(S71-S15)/(S16-S15)</f>
        <v>0.053300530799776</v>
      </c>
      <c r="U71" s="24" t="n">
        <f aca="false">O71*T71</f>
        <v>1235.87940765441</v>
      </c>
      <c r="V71" s="4"/>
      <c r="Y71" s="11"/>
      <c r="Z71" s="11"/>
      <c r="AX71" s="29" t="n">
        <v>15749</v>
      </c>
    </row>
    <row r="72" s="1" customFormat="true" ht="15" hidden="false" customHeight="false" outlineLevel="0" collapsed="false">
      <c r="A72" s="0"/>
      <c r="B72" s="26"/>
      <c r="C72" s="28" t="n">
        <v>54</v>
      </c>
      <c r="D72" s="20"/>
      <c r="E72" s="20"/>
      <c r="F72" s="6" t="n">
        <v>2013</v>
      </c>
      <c r="G72" s="6" t="n">
        <v>7</v>
      </c>
      <c r="H72" s="6" t="n">
        <v>24</v>
      </c>
      <c r="I72" s="6" t="n">
        <v>18</v>
      </c>
      <c r="J72" s="6" t="n">
        <v>11</v>
      </c>
      <c r="K72" s="6"/>
      <c r="L72" s="6"/>
      <c r="M72" s="6"/>
      <c r="N72" s="6"/>
      <c r="O72" s="6" t="n">
        <v>24483</v>
      </c>
      <c r="P72" s="4"/>
      <c r="Q72" s="58" t="n">
        <f aca="false">O72*$Q$15</f>
        <v>1299.98166507958</v>
      </c>
      <c r="R72" s="22"/>
      <c r="S72" s="4" t="n">
        <f aca="false">H72*24+I72+J72/60+K72/3600</f>
        <v>594.183333333333</v>
      </c>
      <c r="T72" s="23" t="n">
        <f aca="false">Q15+(Q16-Q15)*(S72-S15)/(S16-S15)</f>
        <v>0.0533041595789955</v>
      </c>
      <c r="U72" s="24" t="n">
        <f aca="false">O72*T72</f>
        <v>1305.04573897255</v>
      </c>
      <c r="V72" s="4"/>
      <c r="Y72" s="11"/>
      <c r="Z72" s="11"/>
      <c r="AX72" s="6" t="n">
        <v>16325</v>
      </c>
    </row>
    <row r="73" s="1" customFormat="true" ht="15.75" hidden="false" customHeight="false" outlineLevel="0" collapsed="false">
      <c r="A73" s="2"/>
      <c r="B73" s="41"/>
      <c r="C73" s="28" t="n">
        <v>55</v>
      </c>
      <c r="D73" s="42"/>
      <c r="E73" s="42"/>
      <c r="F73" s="6" t="n">
        <v>2013</v>
      </c>
      <c r="G73" s="6" t="n">
        <v>7</v>
      </c>
      <c r="H73" s="6" t="n">
        <v>24</v>
      </c>
      <c r="I73" s="6" t="n">
        <v>18</v>
      </c>
      <c r="J73" s="43" t="n">
        <v>14</v>
      </c>
      <c r="K73" s="43"/>
      <c r="L73" s="43"/>
      <c r="M73" s="43"/>
      <c r="N73" s="43"/>
      <c r="O73" s="43" t="n">
        <v>21846</v>
      </c>
      <c r="P73" s="2"/>
      <c r="Q73" s="62" t="n">
        <f aca="false">O73*$Q$15</f>
        <v>1159.96403444547</v>
      </c>
      <c r="R73" s="45"/>
      <c r="S73" s="2" t="n">
        <f aca="false">H73*24+I73+J73/60+K73/3600</f>
        <v>594.233333333333</v>
      </c>
      <c r="T73" s="46" t="n">
        <f aca="false">Q15+(Q16-Q15)*(S73-S15)/(S16-S15)</f>
        <v>0.053315045916654</v>
      </c>
      <c r="U73" s="47" t="n">
        <f aca="false">O73*T73</f>
        <v>1164.72049309522</v>
      </c>
      <c r="V73" s="2"/>
      <c r="Y73" s="11"/>
      <c r="Z73" s="11"/>
      <c r="AX73" s="29" t="n">
        <v>11125</v>
      </c>
    </row>
    <row r="74" s="1" customFormat="true" ht="15" hidden="false" customHeight="false" outlineLevel="0" collapsed="false">
      <c r="A74" s="0"/>
      <c r="B74" s="26"/>
      <c r="C74" s="0" t="n">
        <v>56</v>
      </c>
      <c r="D74" s="20"/>
      <c r="E74" s="20"/>
      <c r="F74" s="6" t="n">
        <v>2013</v>
      </c>
      <c r="G74" s="6" t="n">
        <v>7</v>
      </c>
      <c r="H74" s="6" t="n">
        <v>24</v>
      </c>
      <c r="I74" s="6" t="n">
        <v>18</v>
      </c>
      <c r="J74" s="29" t="n">
        <v>13</v>
      </c>
      <c r="K74" s="29"/>
      <c r="L74" s="29"/>
      <c r="M74" s="29"/>
      <c r="N74" s="29"/>
      <c r="O74" s="29" t="n">
        <v>16293</v>
      </c>
      <c r="P74" s="4"/>
      <c r="Q74" s="58" t="n">
        <f aca="false">O74*$Q$15</f>
        <v>865.114621130644</v>
      </c>
      <c r="R74" s="22"/>
      <c r="S74" s="4" t="n">
        <f aca="false">H74*24+I74+J74/60+K74/3600</f>
        <v>594.216666666667</v>
      </c>
      <c r="T74" s="23" t="n">
        <f aca="false">Q15+(Q16-Q15)*(S74-S15)/(S16-S15)</f>
        <v>0.0533114171374345</v>
      </c>
      <c r="U74" s="24" t="n">
        <f aca="false">O74*T74</f>
        <v>868.60291942022</v>
      </c>
      <c r="V74" s="4"/>
      <c r="Y74" s="11"/>
      <c r="Z74" s="11"/>
      <c r="AX74" s="6" t="n">
        <v>30637</v>
      </c>
    </row>
    <row r="75" s="1" customFormat="true" ht="15" hidden="false" customHeight="false" outlineLevel="0" collapsed="false">
      <c r="A75" s="4"/>
      <c r="B75" s="26"/>
      <c r="C75" s="28" t="n">
        <v>57</v>
      </c>
      <c r="D75" s="20"/>
      <c r="E75" s="20"/>
      <c r="F75" s="6" t="n">
        <v>2013</v>
      </c>
      <c r="G75" s="6" t="n">
        <v>7</v>
      </c>
      <c r="H75" s="6" t="n">
        <v>24</v>
      </c>
      <c r="I75" s="6" t="n">
        <v>18</v>
      </c>
      <c r="J75" s="29" t="n">
        <v>15</v>
      </c>
      <c r="K75" s="29"/>
      <c r="L75" s="29"/>
      <c r="M75" s="29"/>
      <c r="N75" s="29"/>
      <c r="O75" s="29" t="n">
        <v>41334</v>
      </c>
      <c r="P75" s="4"/>
      <c r="Q75" s="58" t="n">
        <f aca="false">O75*$Q$15</f>
        <v>2194.72459030345</v>
      </c>
      <c r="R75" s="22"/>
      <c r="S75" s="4" t="n">
        <f aca="false">H75*24+I75+J75/60+K75/3600</f>
        <v>594.25</v>
      </c>
      <c r="T75" s="23" t="n">
        <f aca="false">Q15+(Q16-Q15)*(S75-S15)/(S16-S15)</f>
        <v>0.0533186746958735</v>
      </c>
      <c r="U75" s="24" t="n">
        <f aca="false">O75*T75</f>
        <v>2203.87409987923</v>
      </c>
      <c r="V75" s="4"/>
      <c r="Y75" s="11"/>
      <c r="Z75" s="11"/>
      <c r="AX75" s="6" t="n">
        <v>30864</v>
      </c>
    </row>
    <row r="76" s="1" customFormat="true" ht="15" hidden="false" customHeight="false" outlineLevel="0" collapsed="false">
      <c r="A76" s="0"/>
      <c r="B76" s="26"/>
      <c r="C76" s="28" t="n">
        <v>58</v>
      </c>
      <c r="D76" s="20"/>
      <c r="E76" s="20"/>
      <c r="F76" s="6" t="n">
        <v>2013</v>
      </c>
      <c r="G76" s="6" t="n">
        <v>7</v>
      </c>
      <c r="H76" s="6" t="n">
        <v>24</v>
      </c>
      <c r="I76" s="6" t="n">
        <v>18</v>
      </c>
      <c r="J76" s="29" t="n">
        <v>16</v>
      </c>
      <c r="K76" s="29"/>
      <c r="L76" s="29"/>
      <c r="M76" s="29"/>
      <c r="N76" s="29"/>
      <c r="O76" s="29" t="n">
        <v>43394</v>
      </c>
      <c r="P76" s="4"/>
      <c r="Q76" s="58" t="n">
        <f aca="false">O76*$Q$15</f>
        <v>2304.10506778022</v>
      </c>
      <c r="R76" s="22"/>
      <c r="S76" s="4" t="n">
        <f aca="false">H76*24+I76+J76/60+K76/3600</f>
        <v>594.266666666667</v>
      </c>
      <c r="T76" s="23" t="n">
        <f aca="false">Q15+(Q16-Q15)*(S76-S15)/(S16-S15)</f>
        <v>0.053322303475093</v>
      </c>
      <c r="U76" s="24" t="n">
        <f aca="false">O76*T76</f>
        <v>2313.86803699819</v>
      </c>
      <c r="V76" s="4"/>
      <c r="Y76" s="11"/>
      <c r="Z76" s="11"/>
      <c r="AX76" s="6" t="n">
        <v>28986</v>
      </c>
    </row>
    <row r="77" s="1" customFormat="true" ht="15" hidden="false" customHeight="false" outlineLevel="0" collapsed="false">
      <c r="A77" s="0"/>
      <c r="B77" s="4"/>
      <c r="C77" s="0" t="n">
        <v>59</v>
      </c>
      <c r="D77" s="20"/>
      <c r="E77" s="20"/>
      <c r="F77" s="6" t="n">
        <v>2013</v>
      </c>
      <c r="G77" s="6" t="n">
        <v>7</v>
      </c>
      <c r="H77" s="6" t="n">
        <v>24</v>
      </c>
      <c r="I77" s="6" t="n">
        <v>18</v>
      </c>
      <c r="J77" s="29" t="n">
        <v>17</v>
      </c>
      <c r="K77" s="29"/>
      <c r="L77" s="29"/>
      <c r="M77" s="29"/>
      <c r="N77" s="29"/>
      <c r="O77" s="29" t="n">
        <v>40198</v>
      </c>
      <c r="P77" s="4"/>
      <c r="Q77" s="58" t="n">
        <f aca="false">O77*$Q$15</f>
        <v>2134.40603573373</v>
      </c>
      <c r="R77" s="22"/>
      <c r="S77" s="4" t="n">
        <f aca="false">H77*24+I77+J77/60+K77/3600</f>
        <v>594.283333333333</v>
      </c>
      <c r="T77" s="23" t="n">
        <f aca="false">Q15+(Q16-Q15)*(S77-S15)/(S16-S15)</f>
        <v>0.0533259322543125</v>
      </c>
      <c r="U77" s="24" t="n">
        <f aca="false">O77*T77</f>
        <v>2143.59582475885</v>
      </c>
      <c r="V77" s="4"/>
      <c r="Y77" s="11"/>
      <c r="Z77" s="11"/>
      <c r="AX77" s="10" t="n">
        <v>33704</v>
      </c>
    </row>
    <row r="78" s="1" customFormat="true" ht="15" hidden="false" customHeight="false" outlineLevel="0" collapsed="false">
      <c r="A78" s="0"/>
      <c r="B78" s="4"/>
      <c r="C78" s="28" t="n">
        <v>60</v>
      </c>
      <c r="D78" s="20"/>
      <c r="E78" s="20"/>
      <c r="F78" s="6" t="n">
        <v>2013</v>
      </c>
      <c r="G78" s="6" t="n">
        <v>7</v>
      </c>
      <c r="H78" s="6" t="n">
        <v>24</v>
      </c>
      <c r="I78" s="6" t="n">
        <v>18</v>
      </c>
      <c r="J78" s="29" t="n">
        <v>18</v>
      </c>
      <c r="K78" s="29"/>
      <c r="L78" s="29"/>
      <c r="M78" s="29"/>
      <c r="N78" s="29"/>
      <c r="O78" s="29" t="n">
        <v>43302</v>
      </c>
      <c r="P78" s="4"/>
      <c r="Q78" s="58" t="n">
        <f aca="false">O78*$Q$15</f>
        <v>2299.22011441718</v>
      </c>
      <c r="R78" s="22"/>
      <c r="S78" s="4" t="n">
        <f aca="false">H78*24+I78+J78/60+K78/3600</f>
        <v>594.3</v>
      </c>
      <c r="T78" s="23" t="n">
        <f aca="false">Q15+(Q16-Q15)*(S78-S15)/(S16-S15)</f>
        <v>0.053329561033532</v>
      </c>
      <c r="U78" s="24" t="n">
        <f aca="false">O78*T78</f>
        <v>2309.276651874</v>
      </c>
      <c r="V78" s="4"/>
      <c r="Y78" s="11"/>
      <c r="Z78" s="11"/>
      <c r="AX78" s="6" t="n">
        <v>32722</v>
      </c>
    </row>
    <row r="79" s="1" customFormat="true" ht="15" hidden="false" customHeight="false" outlineLevel="0" collapsed="false">
      <c r="A79" s="0"/>
      <c r="B79" s="27"/>
      <c r="C79" s="28" t="n">
        <v>61</v>
      </c>
      <c r="D79" s="20"/>
      <c r="E79" s="20"/>
      <c r="F79" s="6" t="n">
        <v>2013</v>
      </c>
      <c r="G79" s="6" t="n">
        <v>7</v>
      </c>
      <c r="H79" s="6" t="n">
        <v>24</v>
      </c>
      <c r="I79" s="6" t="n">
        <v>18</v>
      </c>
      <c r="J79" s="29" t="n">
        <v>19</v>
      </c>
      <c r="K79" s="29"/>
      <c r="L79" s="29"/>
      <c r="M79" s="29"/>
      <c r="N79" s="29"/>
      <c r="O79" s="29" t="n">
        <v>41936</v>
      </c>
      <c r="P79" s="4"/>
      <c r="Q79" s="58" t="n">
        <f aca="false">O79*$Q$15</f>
        <v>2226.68917643986</v>
      </c>
      <c r="R79" s="22"/>
      <c r="S79" s="4" t="n">
        <f aca="false">H79*24+I79+J79/60+K79/3600</f>
        <v>594.316666666667</v>
      </c>
      <c r="T79" s="23" t="n">
        <f aca="false">Q15+(Q16-Q15)*(S79-S15)/(S16-S15)</f>
        <v>0.0533331898127515</v>
      </c>
      <c r="U79" s="24" t="n">
        <f aca="false">O79*T79</f>
        <v>2236.58064798755</v>
      </c>
      <c r="V79" s="4"/>
      <c r="Y79" s="11"/>
      <c r="Z79" s="11"/>
      <c r="AX79" s="6" t="n">
        <v>26467</v>
      </c>
    </row>
    <row r="80" s="1" customFormat="true" ht="15" hidden="false" customHeight="false" outlineLevel="0" collapsed="false">
      <c r="A80" s="0"/>
      <c r="B80" s="26"/>
      <c r="C80" s="0" t="n">
        <v>62</v>
      </c>
      <c r="D80" s="20"/>
      <c r="E80" s="20"/>
      <c r="F80" s="6" t="n">
        <v>2013</v>
      </c>
      <c r="G80" s="6" t="n">
        <v>7</v>
      </c>
      <c r="H80" s="6" t="n">
        <v>24</v>
      </c>
      <c r="I80" s="6" t="n">
        <v>18</v>
      </c>
      <c r="J80" s="29" t="n">
        <v>20</v>
      </c>
      <c r="K80" s="29"/>
      <c r="L80" s="29"/>
      <c r="M80" s="29"/>
      <c r="N80" s="29"/>
      <c r="O80" s="29" t="n">
        <v>34778</v>
      </c>
      <c r="P80" s="4"/>
      <c r="Q80" s="58" t="n">
        <f aca="false">O80*$Q$15</f>
        <v>1846.61856586764</v>
      </c>
      <c r="R80" s="22"/>
      <c r="S80" s="4" t="n">
        <f aca="false">H80*24+I80+J80/60+K80/3600</f>
        <v>594.333333333333</v>
      </c>
      <c r="T80" s="23" t="n">
        <f aca="false">Q15+(Q16-Q15)*(S80-S15)/(S16-S15)</f>
        <v>0.053336818591971</v>
      </c>
      <c r="U80" s="24" t="n">
        <f aca="false">O80*T80</f>
        <v>1854.94787699157</v>
      </c>
      <c r="V80" s="4"/>
      <c r="Y80" s="11"/>
      <c r="Z80" s="11"/>
      <c r="AX80" s="10" t="n">
        <v>24160</v>
      </c>
    </row>
    <row r="81" s="1" customFormat="true" ht="15.75" hidden="false" customHeight="false" outlineLevel="0" collapsed="false">
      <c r="A81" s="0"/>
      <c r="B81" s="26"/>
      <c r="C81" s="28" t="n">
        <v>63</v>
      </c>
      <c r="D81" s="20"/>
      <c r="E81" s="20"/>
      <c r="F81" s="6" t="n">
        <v>2013</v>
      </c>
      <c r="G81" s="6" t="n">
        <v>7</v>
      </c>
      <c r="H81" s="6" t="n">
        <v>24</v>
      </c>
      <c r="I81" s="6" t="n">
        <v>18</v>
      </c>
      <c r="J81" s="29" t="n">
        <v>22</v>
      </c>
      <c r="K81" s="29"/>
      <c r="L81" s="29"/>
      <c r="M81" s="29"/>
      <c r="N81" s="29"/>
      <c r="O81" s="29" t="n">
        <v>41770</v>
      </c>
      <c r="P81" s="4"/>
      <c r="Q81" s="58" t="n">
        <f aca="false">O81*$Q$15</f>
        <v>2217.87502145872</v>
      </c>
      <c r="R81" s="22"/>
      <c r="S81" s="4" t="n">
        <f aca="false">H81*24+I81+J81/60+K81/3600</f>
        <v>594.366666666667</v>
      </c>
      <c r="T81" s="23" t="n">
        <f aca="false">Q15+(Q16-Q15)*(S81-S15)/(S16-S15)</f>
        <v>0.05334407615041</v>
      </c>
      <c r="U81" s="47" t="n">
        <f aca="false">O81*T81</f>
        <v>2228.18206080263</v>
      </c>
      <c r="V81" s="4"/>
      <c r="Y81" s="11"/>
      <c r="Z81" s="11"/>
      <c r="AX81" s="6" t="n">
        <v>23147</v>
      </c>
    </row>
    <row r="82" s="1" customFormat="true" ht="15" hidden="false" customHeight="false" outlineLevel="0" collapsed="false">
      <c r="A82" s="0"/>
      <c r="B82" s="27"/>
      <c r="C82" s="28" t="n">
        <v>64</v>
      </c>
      <c r="D82" s="20"/>
      <c r="E82" s="20"/>
      <c r="F82" s="6" t="n">
        <v>2013</v>
      </c>
      <c r="G82" s="6" t="n">
        <v>7</v>
      </c>
      <c r="H82" s="6" t="n">
        <v>24</v>
      </c>
      <c r="I82" s="6" t="n">
        <v>18</v>
      </c>
      <c r="J82" s="29" t="n">
        <v>23</v>
      </c>
      <c r="K82" s="29"/>
      <c r="L82" s="29"/>
      <c r="M82" s="29"/>
      <c r="N82" s="29"/>
      <c r="O82" s="29" t="n">
        <v>37907</v>
      </c>
      <c r="P82" s="4"/>
      <c r="Q82" s="58" t="n">
        <f aca="false">O82*$Q$15</f>
        <v>2012.76007753019</v>
      </c>
      <c r="R82" s="22"/>
      <c r="S82" s="4" t="n">
        <f aca="false">H82*24+I82+J82/60+K82/3600</f>
        <v>594.383333333333</v>
      </c>
      <c r="T82" s="23" t="n">
        <f aca="false">Q15+(Q16-Q15)*(S82-S15)/(S16-S15)</f>
        <v>0.0533477049296295</v>
      </c>
      <c r="U82" s="24" t="n">
        <f aca="false">O82*T82</f>
        <v>2022.25145076747</v>
      </c>
      <c r="V82" s="4"/>
      <c r="Y82" s="11"/>
      <c r="Z82" s="11"/>
      <c r="AX82" s="6" t="n">
        <v>24509</v>
      </c>
    </row>
    <row r="83" s="1" customFormat="true" ht="15" hidden="false" customHeight="false" outlineLevel="0" collapsed="false">
      <c r="A83" s="0"/>
      <c r="B83" s="26"/>
      <c r="C83" s="0" t="n">
        <v>65</v>
      </c>
      <c r="D83" s="20"/>
      <c r="E83" s="20"/>
      <c r="F83" s="6" t="n">
        <v>2013</v>
      </c>
      <c r="G83" s="6" t="n">
        <v>7</v>
      </c>
      <c r="H83" s="6" t="n">
        <v>24</v>
      </c>
      <c r="I83" s="6" t="n">
        <v>18</v>
      </c>
      <c r="J83" s="29" t="n">
        <v>23</v>
      </c>
      <c r="K83" s="29"/>
      <c r="L83" s="29"/>
      <c r="M83" s="29"/>
      <c r="N83" s="29"/>
      <c r="O83" s="29" t="n">
        <v>39211</v>
      </c>
      <c r="P83" s="4"/>
      <c r="Q83" s="58" t="n">
        <f aca="false">O83*$Q$15</f>
        <v>2081.99898171937</v>
      </c>
      <c r="R83" s="22"/>
      <c r="S83" s="4" t="n">
        <f aca="false">H83*24+I83+J83/60+K83/3600</f>
        <v>594.383333333333</v>
      </c>
      <c r="T83" s="23" t="n">
        <f aca="false">Q15+(Q16-Q15)*(S83-S15)/(S16-S15)</f>
        <v>0.0533477049296295</v>
      </c>
      <c r="U83" s="24" t="n">
        <f aca="false">O83*T83</f>
        <v>2091.8168579957</v>
      </c>
      <c r="V83" s="4"/>
      <c r="Y83" s="11"/>
      <c r="Z83" s="11"/>
      <c r="AX83" s="6" t="n">
        <v>24368</v>
      </c>
    </row>
    <row r="84" s="1" customFormat="true" ht="15" hidden="false" customHeight="false" outlineLevel="0" collapsed="false">
      <c r="A84" s="0"/>
      <c r="B84" s="26"/>
      <c r="C84" s="28" t="n">
        <v>66</v>
      </c>
      <c r="D84" s="20"/>
      <c r="E84" s="20"/>
      <c r="F84" s="6" t="n">
        <v>2013</v>
      </c>
      <c r="G84" s="6" t="n">
        <v>7</v>
      </c>
      <c r="H84" s="6" t="n">
        <v>24</v>
      </c>
      <c r="I84" s="6" t="n">
        <v>18</v>
      </c>
      <c r="J84" s="29" t="n">
        <v>25</v>
      </c>
      <c r="K84" s="29"/>
      <c r="L84" s="29"/>
      <c r="M84" s="29"/>
      <c r="N84" s="29"/>
      <c r="O84" s="29" t="n">
        <v>39629</v>
      </c>
      <c r="P84" s="4"/>
      <c r="Q84" s="58" t="n">
        <f aca="false">O84*$Q$15</f>
        <v>2104.1936611297</v>
      </c>
      <c r="R84" s="22"/>
      <c r="S84" s="4" t="n">
        <f aca="false">H84*24+I84+J84/60+K84/3600</f>
        <v>594.416666666667</v>
      </c>
      <c r="T84" s="23" t="n">
        <f aca="false">Q15+(Q16-Q15)*(S84-S15)/(S16-S15)</f>
        <v>0.0533549624880685</v>
      </c>
      <c r="U84" s="24" t="n">
        <f aca="false">O84*T84</f>
        <v>2114.40380843967</v>
      </c>
      <c r="V84" s="4"/>
      <c r="Y84" s="11"/>
      <c r="Z84" s="11"/>
      <c r="AX84" s="29" t="n">
        <v>30237</v>
      </c>
    </row>
    <row r="85" s="1" customFormat="true" ht="15" hidden="false" customHeight="false" outlineLevel="0" collapsed="false">
      <c r="A85" s="0"/>
      <c r="B85" s="27"/>
      <c r="C85" s="28" t="n">
        <v>67</v>
      </c>
      <c r="D85" s="20"/>
      <c r="E85" s="20"/>
      <c r="F85" s="6" t="n">
        <v>2013</v>
      </c>
      <c r="G85" s="6" t="n">
        <v>7</v>
      </c>
      <c r="H85" s="6" t="n">
        <v>24</v>
      </c>
      <c r="I85" s="6" t="n">
        <v>18</v>
      </c>
      <c r="J85" s="29" t="n">
        <v>28</v>
      </c>
      <c r="K85" s="29"/>
      <c r="L85" s="29"/>
      <c r="M85" s="29"/>
      <c r="N85" s="29"/>
      <c r="O85" s="29" t="n">
        <v>44298</v>
      </c>
      <c r="P85" s="4"/>
      <c r="Q85" s="58" t="n">
        <f aca="false">O85*$Q$15</f>
        <v>2352.10504430401</v>
      </c>
      <c r="R85" s="22"/>
      <c r="S85" s="4" t="n">
        <f aca="false">H85*24+I85+J85/60+K85/3600</f>
        <v>594.466666666667</v>
      </c>
      <c r="T85" s="23" t="n">
        <f aca="false">Q$15+(Q$16-Q$15)*(S85-S$15)/(S$16-S$15)</f>
        <v>0.053365848825727</v>
      </c>
      <c r="U85" s="24" t="n">
        <f aca="false">O85*T85</f>
        <v>2364.00037128205</v>
      </c>
      <c r="V85" s="4"/>
      <c r="Y85" s="11"/>
      <c r="Z85" s="11"/>
      <c r="AX85" s="6" t="n">
        <v>25862</v>
      </c>
    </row>
    <row r="86" s="1" customFormat="true" ht="15" hidden="false" customHeight="false" outlineLevel="0" collapsed="false">
      <c r="A86" s="0"/>
      <c r="B86" s="0"/>
      <c r="C86" s="0" t="n">
        <v>68</v>
      </c>
      <c r="D86" s="20"/>
      <c r="E86" s="20"/>
      <c r="F86" s="6" t="n">
        <v>2013</v>
      </c>
      <c r="G86" s="6" t="n">
        <v>7</v>
      </c>
      <c r="H86" s="6" t="n">
        <v>24</v>
      </c>
      <c r="I86" s="6" t="n">
        <v>18</v>
      </c>
      <c r="J86" s="6" t="n">
        <v>27</v>
      </c>
      <c r="K86" s="6"/>
      <c r="L86" s="6"/>
      <c r="M86" s="6"/>
      <c r="N86" s="6"/>
      <c r="O86" s="6" t="n">
        <v>48779</v>
      </c>
      <c r="P86" s="4"/>
      <c r="Q86" s="58" t="n">
        <f aca="false">O86*$Q$15</f>
        <v>2590.03413147558</v>
      </c>
      <c r="R86" s="22"/>
      <c r="S86" s="4" t="n">
        <f aca="false">H86*24+I86+J86/60+K86/3600</f>
        <v>594.45</v>
      </c>
      <c r="T86" s="23" t="n">
        <f aca="false">Q$15+(Q$16-Q$15)*(S86-S$15)/(S$16-S$15)</f>
        <v>0.0533622200465075</v>
      </c>
      <c r="U86" s="24" t="n">
        <f aca="false">O86*T86</f>
        <v>2602.95573164859</v>
      </c>
      <c r="V86" s="4"/>
      <c r="Y86" s="11"/>
      <c r="Z86" s="11"/>
      <c r="AX86" s="6" t="n">
        <v>31542</v>
      </c>
    </row>
    <row r="87" s="1" customFormat="true" ht="15.75" hidden="false" customHeight="false" outlineLevel="0" collapsed="false">
      <c r="A87" s="2"/>
      <c r="B87" s="2"/>
      <c r="C87" s="28" t="n">
        <v>69</v>
      </c>
      <c r="D87" s="42"/>
      <c r="E87" s="42"/>
      <c r="F87" s="6" t="n">
        <v>2013</v>
      </c>
      <c r="G87" s="6" t="n">
        <v>7</v>
      </c>
      <c r="H87" s="6" t="n">
        <v>24</v>
      </c>
      <c r="I87" s="6" t="n">
        <v>18</v>
      </c>
      <c r="J87" s="43" t="n">
        <v>29</v>
      </c>
      <c r="K87" s="43"/>
      <c r="L87" s="43"/>
      <c r="M87" s="43"/>
      <c r="N87" s="43"/>
      <c r="O87" s="43" t="n">
        <v>49010</v>
      </c>
      <c r="P87" s="2"/>
      <c r="Q87" s="62" t="n">
        <f aca="false">O87*$Q$15</f>
        <v>2602.29961220235</v>
      </c>
      <c r="R87" s="45"/>
      <c r="S87" s="2" t="n">
        <f aca="false">H87*24+I87+J87/60+K87/3600</f>
        <v>594.483333333333</v>
      </c>
      <c r="T87" s="23" t="n">
        <f aca="false">Q$15+(Q$16-Q$15)*(S87-S$15)/(S$16-S$15)</f>
        <v>0.0533694776049465</v>
      </c>
      <c r="U87" s="24" t="n">
        <f aca="false">O87*T87</f>
        <v>2615.63809741843</v>
      </c>
      <c r="V87" s="2"/>
      <c r="Y87" s="11"/>
      <c r="Z87" s="11"/>
      <c r="AX87" s="6" t="n">
        <v>22262</v>
      </c>
    </row>
    <row r="88" s="1" customFormat="true" ht="15" hidden="false" customHeight="false" outlineLevel="0" collapsed="false">
      <c r="C88" s="28" t="n">
        <v>70</v>
      </c>
      <c r="F88" s="6" t="n">
        <v>2013</v>
      </c>
      <c r="G88" s="6" t="n">
        <v>7</v>
      </c>
      <c r="H88" s="6" t="n">
        <v>24</v>
      </c>
      <c r="I88" s="6" t="n">
        <v>18</v>
      </c>
      <c r="J88" s="1" t="n">
        <v>30</v>
      </c>
      <c r="O88" s="1" t="n">
        <v>73397</v>
      </c>
      <c r="Q88" s="1" t="n">
        <f aca="false">O88*$Q$15</f>
        <v>3897.18393464223</v>
      </c>
      <c r="S88" s="1" t="n">
        <f aca="false">H88*24+I88+J88/60+K88/3600</f>
        <v>594.5</v>
      </c>
      <c r="T88" s="23" t="n">
        <f aca="false">Q$15+(Q$16-Q$15)*(S88-S$15)/(S$16-S$15)</f>
        <v>0.053373106384166</v>
      </c>
      <c r="U88" s="24" t="n">
        <f aca="false">O88*T88</f>
        <v>3917.42588927863</v>
      </c>
      <c r="Y88" s="11"/>
      <c r="Z88" s="11"/>
      <c r="AX88" s="6" t="n">
        <v>28902</v>
      </c>
    </row>
    <row r="89" s="1" customFormat="true" ht="15.75" hidden="false" customHeight="false" outlineLevel="0" collapsed="false">
      <c r="C89" s="0" t="n">
        <v>71</v>
      </c>
      <c r="F89" s="6" t="n">
        <v>2013</v>
      </c>
      <c r="G89" s="6" t="n">
        <v>7</v>
      </c>
      <c r="H89" s="6" t="n">
        <v>24</v>
      </c>
      <c r="I89" s="6" t="n">
        <v>18</v>
      </c>
      <c r="J89" s="1" t="n">
        <v>31</v>
      </c>
      <c r="O89" s="1" t="n">
        <v>42165</v>
      </c>
      <c r="Q89" s="1" t="n">
        <f aca="false">O89*$Q$15</f>
        <v>2238.8484625283</v>
      </c>
      <c r="S89" s="1" t="n">
        <f aca="false">H89*24+I89+J89/60+K89/3600</f>
        <v>594.516666666667</v>
      </c>
      <c r="T89" s="23" t="n">
        <f aca="false">Q$15+(Q$16-Q$15)*(S89-S$15)/(S$16-S$15)</f>
        <v>0.0533767351633855</v>
      </c>
      <c r="U89" s="47" t="n">
        <f aca="false">O89*T89</f>
        <v>2250.63003816415</v>
      </c>
      <c r="Y89" s="11"/>
      <c r="Z89" s="11"/>
      <c r="AX89" s="6" t="n">
        <v>30000</v>
      </c>
    </row>
    <row r="90" s="1" customFormat="true" ht="15" hidden="false" customHeight="false" outlineLevel="0" collapsed="false">
      <c r="C90" s="28" t="n">
        <v>72</v>
      </c>
      <c r="F90" s="6" t="n">
        <v>2013</v>
      </c>
      <c r="G90" s="6" t="n">
        <v>7</v>
      </c>
      <c r="H90" s="6" t="n">
        <v>24</v>
      </c>
      <c r="I90" s="6" t="n">
        <v>18</v>
      </c>
      <c r="J90" s="1" t="n">
        <v>34</v>
      </c>
      <c r="O90" s="1" t="n">
        <v>54758</v>
      </c>
      <c r="Q90" s="1" t="n">
        <f aca="false">O90*$Q$15</f>
        <v>2907.50300275405</v>
      </c>
      <c r="S90" s="1" t="n">
        <f aca="false">H90*24+I90+J90/60+K90/3600</f>
        <v>594.566666666667</v>
      </c>
      <c r="T90" s="23" t="n">
        <f aca="false">Q$15+(Q$16-Q$15)*(S90-S$15)/(S$16-S$15)</f>
        <v>0.053387621501044</v>
      </c>
      <c r="U90" s="24" t="n">
        <f aca="false">O90*T90</f>
        <v>2923.39937815417</v>
      </c>
      <c r="Y90" s="11"/>
      <c r="Z90" s="11"/>
      <c r="AX90" s="6" t="n">
        <v>29504</v>
      </c>
    </row>
    <row r="91" s="1" customFormat="true" ht="15" hidden="false" customHeight="false" outlineLevel="0" collapsed="false">
      <c r="C91" s="28" t="n">
        <v>73</v>
      </c>
      <c r="F91" s="6" t="n">
        <v>2013</v>
      </c>
      <c r="G91" s="6" t="n">
        <v>7</v>
      </c>
      <c r="H91" s="6" t="n">
        <v>24</v>
      </c>
      <c r="I91" s="6" t="n">
        <v>18</v>
      </c>
      <c r="J91" s="1" t="n">
        <v>36</v>
      </c>
      <c r="O91" s="1" t="n">
        <v>44643</v>
      </c>
      <c r="Q91" s="1" t="n">
        <f aca="false">O91*$Q$15</f>
        <v>2370.42361941541</v>
      </c>
      <c r="S91" s="1" t="n">
        <f aca="false">H91*24+I91+J91/60+K91/3600</f>
        <v>594.6</v>
      </c>
      <c r="T91" s="23" t="n">
        <f aca="false">Q$15+(Q$16-Q$15)*(S91-S$15)/(S$16-S$15)</f>
        <v>0.053394879059483</v>
      </c>
      <c r="U91" s="24" t="n">
        <f aca="false">O91*T91</f>
        <v>2383.7075858525</v>
      </c>
      <c r="Y91" s="11"/>
      <c r="Z91" s="11"/>
      <c r="AX91" s="6" t="n">
        <v>29094</v>
      </c>
    </row>
    <row r="92" s="1" customFormat="true" ht="15" hidden="false" customHeight="false" outlineLevel="0" collapsed="false">
      <c r="C92" s="0" t="n">
        <v>74</v>
      </c>
      <c r="F92" s="6" t="n">
        <v>2013</v>
      </c>
      <c r="G92" s="6" t="n">
        <v>7</v>
      </c>
      <c r="H92" s="6" t="n">
        <v>24</v>
      </c>
      <c r="I92" s="6" t="n">
        <v>18</v>
      </c>
      <c r="J92" s="1" t="n">
        <v>39</v>
      </c>
      <c r="O92" s="1" t="n">
        <v>43490</v>
      </c>
      <c r="Q92" s="1" t="n">
        <f aca="false">O92*$Q$15</f>
        <v>2309.20241041992</v>
      </c>
      <c r="S92" s="1" t="n">
        <f aca="false">H92*24+I92+J92/60+K92/3600</f>
        <v>594.65</v>
      </c>
      <c r="T92" s="23" t="n">
        <f aca="false">Q$15+(Q$16-Q$15)*(S92-S$15)/(S$16-S$15)</f>
        <v>0.0534057653971415</v>
      </c>
      <c r="U92" s="24" t="n">
        <f aca="false">O92*T92</f>
        <v>2322.61673712168</v>
      </c>
      <c r="Y92" s="11"/>
      <c r="Z92" s="11"/>
      <c r="AX92" s="6" t="n">
        <v>28912</v>
      </c>
    </row>
    <row r="93" s="1" customFormat="true" ht="15" hidden="false" customHeight="false" outlineLevel="0" collapsed="false">
      <c r="C93" s="28" t="n">
        <v>75</v>
      </c>
      <c r="F93" s="6" t="n">
        <v>2013</v>
      </c>
      <c r="G93" s="6" t="n">
        <v>7</v>
      </c>
      <c r="H93" s="6" t="n">
        <v>24</v>
      </c>
      <c r="I93" s="6" t="n">
        <v>18</v>
      </c>
      <c r="J93" s="1" t="n">
        <v>38</v>
      </c>
      <c r="O93" s="1" t="n">
        <v>48570</v>
      </c>
      <c r="Q93" s="1" t="n">
        <f aca="false">O93*$Q$15</f>
        <v>2578.93679177041</v>
      </c>
      <c r="S93" s="1" t="n">
        <f aca="false">H93*24+I93+J93/60+K93/3600</f>
        <v>594.633333333333</v>
      </c>
      <c r="T93" s="23" t="n">
        <f aca="false">Q$15+(Q$16-Q$15)*(S93-S$15)/(S$16-S$15)</f>
        <v>0.053402136617922</v>
      </c>
      <c r="U93" s="24" t="n">
        <f aca="false">O93*T93</f>
        <v>2593.74177553247</v>
      </c>
      <c r="Y93" s="11"/>
      <c r="Z93" s="11"/>
      <c r="AX93" s="6" t="n">
        <v>23114</v>
      </c>
    </row>
    <row r="94" s="1" customFormat="true" ht="15" hidden="false" customHeight="false" outlineLevel="0" collapsed="false">
      <c r="C94" s="28" t="n">
        <v>76</v>
      </c>
      <c r="F94" s="6" t="n">
        <v>2013</v>
      </c>
      <c r="G94" s="6" t="n">
        <v>7</v>
      </c>
      <c r="H94" s="6" t="n">
        <v>24</v>
      </c>
      <c r="I94" s="6" t="n">
        <v>18</v>
      </c>
      <c r="J94" s="1" t="n">
        <v>40</v>
      </c>
      <c r="O94" s="1" t="n">
        <v>38340</v>
      </c>
      <c r="Q94" s="1" t="n">
        <f aca="false">O94*$Q$15</f>
        <v>2035.75121672797</v>
      </c>
      <c r="S94" s="1" t="n">
        <f aca="false">H94*24+I94+J94/60+K94/3600</f>
        <v>594.666666666667</v>
      </c>
      <c r="T94" s="23" t="n">
        <f aca="false">Q$15+(Q$16-Q$15)*(S94-S$15)/(S$16-S$15)</f>
        <v>0.053409394176361</v>
      </c>
      <c r="U94" s="24" t="n">
        <f aca="false">O94*T94</f>
        <v>2047.71617272168</v>
      </c>
      <c r="Y94" s="11"/>
      <c r="Z94" s="11"/>
      <c r="AX94" s="29" t="n">
        <v>22691</v>
      </c>
    </row>
    <row r="95" s="1" customFormat="true" ht="15" hidden="false" customHeight="false" outlineLevel="0" collapsed="false">
      <c r="C95" s="0" t="n">
        <v>77</v>
      </c>
      <c r="F95" s="6" t="n">
        <v>2013</v>
      </c>
      <c r="G95" s="6" t="n">
        <v>7</v>
      </c>
      <c r="H95" s="6" t="n">
        <v>24</v>
      </c>
      <c r="I95" s="6" t="n">
        <v>18</v>
      </c>
      <c r="J95" s="1" t="n">
        <v>41</v>
      </c>
      <c r="O95" s="1" t="n">
        <v>40722</v>
      </c>
      <c r="Q95" s="1" t="n">
        <f aca="false">O95*$Q$15</f>
        <v>2162.22903097539</v>
      </c>
      <c r="S95" s="1" t="n">
        <f aca="false">H95*24+I95+J95/60+K95/3600</f>
        <v>594.683333333333</v>
      </c>
      <c r="T95" s="23" t="n">
        <f aca="false">Q$15+(Q$16-Q$15)*(S95-S$15)/(S$16-S$15)</f>
        <v>0.0534130229555805</v>
      </c>
      <c r="U95" s="24" t="n">
        <f aca="false">O95*T95</f>
        <v>2175.08512079715</v>
      </c>
      <c r="Y95" s="11"/>
      <c r="Z95" s="11"/>
      <c r="AX95" s="6" t="n">
        <v>22302</v>
      </c>
    </row>
    <row r="96" s="1" customFormat="true" ht="15" hidden="false" customHeight="false" outlineLevel="0" collapsed="false">
      <c r="C96" s="28" t="n">
        <v>78</v>
      </c>
      <c r="F96" s="6" t="n">
        <v>2013</v>
      </c>
      <c r="G96" s="6" t="n">
        <v>7</v>
      </c>
      <c r="H96" s="6" t="n">
        <v>24</v>
      </c>
      <c r="I96" s="6" t="n">
        <v>18</v>
      </c>
      <c r="J96" s="1" t="n">
        <v>42</v>
      </c>
      <c r="O96" s="1" t="n">
        <v>38819</v>
      </c>
      <c r="Q96" s="1" t="n">
        <f aca="false">O96*$Q$15</f>
        <v>2061.18483260728</v>
      </c>
      <c r="S96" s="1" t="n">
        <f aca="false">H96*24+I96+J96/60+K96/3600</f>
        <v>594.7</v>
      </c>
      <c r="T96" s="23" t="n">
        <f aca="false">Q$15+(Q$16-Q$15)*(S96-S$15)/(S$16-S$15)</f>
        <v>0.0534166517348</v>
      </c>
      <c r="U96" s="24" t="n">
        <f aca="false">O96*T96</f>
        <v>2073.5810036932</v>
      </c>
      <c r="Y96" s="11"/>
      <c r="Z96" s="11"/>
      <c r="AX96" s="6" t="n">
        <v>22563</v>
      </c>
    </row>
    <row r="97" s="1" customFormat="true" ht="15.75" hidden="false" customHeight="false" outlineLevel="0" collapsed="false">
      <c r="C97" s="28" t="n">
        <v>79</v>
      </c>
      <c r="F97" s="6" t="n">
        <v>2013</v>
      </c>
      <c r="G97" s="6" t="n">
        <v>7</v>
      </c>
      <c r="H97" s="6" t="n">
        <v>24</v>
      </c>
      <c r="I97" s="6" t="n">
        <v>18</v>
      </c>
      <c r="J97" s="1" t="n">
        <v>43</v>
      </c>
      <c r="O97" s="1" t="n">
        <v>33018</v>
      </c>
      <c r="Q97" s="1" t="n">
        <f aca="false">O97*$Q$15</f>
        <v>1753.16728413991</v>
      </c>
      <c r="S97" s="1" t="n">
        <f aca="false">H97*24+I97+J97/60+K97/3600</f>
        <v>594.716666666667</v>
      </c>
      <c r="T97" s="23" t="n">
        <f aca="false">Q$15+(Q$16-Q$15)*(S97-S$15)/(S$16-S$15)</f>
        <v>0.0534202805140195</v>
      </c>
      <c r="U97" s="47" t="n">
        <f aca="false">O97*T97</f>
        <v>1763.8308220119</v>
      </c>
      <c r="Y97" s="11"/>
      <c r="Z97" s="11"/>
      <c r="AX97" s="6" t="n">
        <v>23896</v>
      </c>
    </row>
    <row r="98" s="1" customFormat="true" ht="15" hidden="false" customHeight="false" outlineLevel="0" collapsed="false">
      <c r="C98" s="0" t="n">
        <v>80</v>
      </c>
      <c r="F98" s="6" t="n">
        <v>2013</v>
      </c>
      <c r="G98" s="6" t="n">
        <v>7</v>
      </c>
      <c r="H98" s="6" t="n">
        <v>24</v>
      </c>
      <c r="I98" s="6" t="n">
        <v>18</v>
      </c>
      <c r="J98" s="1" t="n">
        <v>44</v>
      </c>
      <c r="O98" s="1" t="n">
        <v>34902</v>
      </c>
      <c r="Q98" s="1" t="n">
        <f aca="false">O98*$Q$15</f>
        <v>1853.20263344392</v>
      </c>
      <c r="S98" s="1" t="n">
        <f aca="false">H98*24+I98+J98/60+K98/3600</f>
        <v>594.733333333333</v>
      </c>
      <c r="T98" s="23" t="n">
        <f aca="false">Q$15+(Q$16-Q$15)*(S98-S$15)/(S$16-S$15)</f>
        <v>0.053423909293239</v>
      </c>
      <c r="U98" s="24" t="n">
        <f aca="false">O98*T98</f>
        <v>1864.60128215263</v>
      </c>
      <c r="Y98" s="11"/>
      <c r="Z98" s="11"/>
      <c r="AX98" s="6" t="n">
        <v>41514</v>
      </c>
    </row>
    <row r="99" s="1" customFormat="true" ht="15" hidden="false" customHeight="false" outlineLevel="0" collapsed="false">
      <c r="C99" s="28" t="n">
        <v>81</v>
      </c>
      <c r="F99" s="6" t="n">
        <v>2013</v>
      </c>
      <c r="G99" s="6" t="n">
        <v>7</v>
      </c>
      <c r="H99" s="6" t="n">
        <v>24</v>
      </c>
      <c r="I99" s="6" t="n">
        <v>18</v>
      </c>
      <c r="J99" s="1" t="n">
        <v>45</v>
      </c>
      <c r="O99" s="1" t="n">
        <v>65078</v>
      </c>
      <c r="Q99" s="1" t="n">
        <f aca="false">O99*$Q$15</f>
        <v>3455.46733652121</v>
      </c>
      <c r="S99" s="1" t="n">
        <f aca="false">H99*24+I99+J99/60+K99/3600</f>
        <v>594.75</v>
      </c>
      <c r="T99" s="23" t="n">
        <f aca="false">Q$15+(Q$16-Q$15)*(S99-S$15)/(S$16-S$15)</f>
        <v>0.0534275380724585</v>
      </c>
      <c r="U99" s="24" t="n">
        <f aca="false">O99*T99</f>
        <v>3476.95732267946</v>
      </c>
      <c r="Y99" s="11"/>
      <c r="Z99" s="11"/>
      <c r="AX99" s="6" t="n">
        <v>35934</v>
      </c>
    </row>
    <row r="100" s="1" customFormat="true" ht="15" hidden="false" customHeight="false" outlineLevel="0" collapsed="false">
      <c r="C100" s="28" t="n">
        <v>82</v>
      </c>
      <c r="F100" s="6" t="n">
        <v>2013</v>
      </c>
      <c r="G100" s="6" t="n">
        <v>7</v>
      </c>
      <c r="H100" s="6" t="n">
        <v>24</v>
      </c>
      <c r="I100" s="6" t="n">
        <v>18</v>
      </c>
      <c r="J100" s="1" t="n">
        <v>46</v>
      </c>
      <c r="O100" s="1" t="n">
        <v>73547</v>
      </c>
      <c r="Q100" s="1" t="n">
        <f aca="false">O100*$Q$15</f>
        <v>3905.14853251675</v>
      </c>
      <c r="S100" s="1" t="n">
        <f aca="false">H100*24+I100+J100/60+K100/3600</f>
        <v>594.766666666667</v>
      </c>
      <c r="T100" s="23" t="n">
        <f aca="false">Q$15+(Q$16-Q$15)*(S100-S$15)/(S$16-S$15)</f>
        <v>0.053431166851678</v>
      </c>
      <c r="U100" s="24" t="n">
        <f aca="false">O100*T100</f>
        <v>3929.70202844036</v>
      </c>
      <c r="Y100" s="11"/>
      <c r="Z100" s="11"/>
      <c r="AX100" s="6" t="n">
        <v>31074</v>
      </c>
    </row>
    <row r="101" s="1" customFormat="true" ht="15" hidden="false" customHeight="false" outlineLevel="0" collapsed="false">
      <c r="C101" s="0" t="n">
        <v>83</v>
      </c>
      <c r="F101" s="6" t="n">
        <v>2013</v>
      </c>
      <c r="G101" s="6" t="n">
        <v>7</v>
      </c>
      <c r="H101" s="6" t="n">
        <v>24</v>
      </c>
      <c r="I101" s="6" t="n">
        <v>18</v>
      </c>
      <c r="J101" s="1" t="n">
        <v>47</v>
      </c>
      <c r="O101" s="1" t="n">
        <v>69939</v>
      </c>
      <c r="Q101" s="1" t="n">
        <f aca="false">O101*$Q$15</f>
        <v>3713.5734049749</v>
      </c>
      <c r="S101" s="1" t="n">
        <f aca="false">H101*24+I101+J101/60+K101/3600</f>
        <v>594.783333333333</v>
      </c>
      <c r="T101" s="23" t="n">
        <f aca="false">Q$15+(Q$16-Q$15)*(S101-S$15)/(S$16-S$15)</f>
        <v>0.0534347956308975</v>
      </c>
      <c r="U101" s="24" t="n">
        <f aca="false">O101*T101</f>
        <v>3737.17617162934</v>
      </c>
      <c r="Y101" s="11"/>
      <c r="Z101" s="11"/>
      <c r="AX101" s="6" t="n">
        <v>35728</v>
      </c>
    </row>
    <row r="102" s="1" customFormat="true" ht="15" hidden="false" customHeight="false" outlineLevel="0" collapsed="false">
      <c r="C102" s="28" t="n">
        <v>84</v>
      </c>
      <c r="F102" s="6" t="n">
        <v>2013</v>
      </c>
      <c r="G102" s="6" t="n">
        <v>7</v>
      </c>
      <c r="H102" s="6" t="n">
        <v>24</v>
      </c>
      <c r="I102" s="6" t="n">
        <v>18</v>
      </c>
      <c r="J102" s="1" t="n">
        <v>48</v>
      </c>
      <c r="O102" s="1" t="n">
        <v>20888</v>
      </c>
      <c r="Q102" s="1" t="n">
        <f aca="false">O102*$Q$15</f>
        <v>1109.09680268685</v>
      </c>
      <c r="S102" s="1" t="n">
        <f aca="false">H102*24+I102+J102/60+K102/3600</f>
        <v>594.8</v>
      </c>
      <c r="T102" s="23" t="n">
        <f aca="false">Q$15+(Q$16-Q$15)*(S102-S$15)/(S$16-S$15)</f>
        <v>0.053438424410117</v>
      </c>
      <c r="U102" s="24" t="n">
        <f aca="false">O102*T102</f>
        <v>1116.22180907852</v>
      </c>
      <c r="Y102" s="11"/>
      <c r="Z102" s="11"/>
      <c r="AX102" s="6" t="n">
        <v>35933</v>
      </c>
    </row>
    <row r="103" s="1" customFormat="true" ht="15" hidden="false" customHeight="false" outlineLevel="0" collapsed="false">
      <c r="Y103" s="11"/>
      <c r="Z103" s="11"/>
      <c r="AX103" s="6" t="n">
        <v>44237</v>
      </c>
    </row>
    <row r="104" s="1" customFormat="true" ht="15" hidden="false" customHeight="false" outlineLevel="0" collapsed="false">
      <c r="Y104" s="11"/>
      <c r="Z104" s="11"/>
      <c r="AX104" s="6" t="n">
        <v>34944</v>
      </c>
    </row>
    <row r="105" s="1" customFormat="true" ht="15" hidden="false" customHeight="false" outlineLevel="0" collapsed="false">
      <c r="Y105" s="11"/>
      <c r="Z105" s="11"/>
      <c r="AX105" s="6" t="n">
        <v>25669</v>
      </c>
    </row>
    <row r="106" s="1" customFormat="true" ht="15" hidden="false" customHeight="false" outlineLevel="0" collapsed="false">
      <c r="Y106" s="11"/>
      <c r="Z106" s="11"/>
      <c r="AX106" s="6" t="n">
        <v>30221</v>
      </c>
    </row>
    <row r="107" s="1" customFormat="true" ht="15" hidden="false" customHeight="false" outlineLevel="0" collapsed="false">
      <c r="Y107" s="11"/>
      <c r="Z107" s="11"/>
      <c r="AX107" s="6" t="n">
        <v>30658</v>
      </c>
    </row>
    <row r="108" s="1" customFormat="true" ht="15" hidden="false" customHeight="false" outlineLevel="0" collapsed="false">
      <c r="Y108" s="11"/>
      <c r="Z108" s="11"/>
      <c r="AX108" s="6" t="n">
        <v>38122</v>
      </c>
    </row>
    <row r="109" s="1" customFormat="true" ht="15" hidden="false" customHeight="false" outlineLevel="0" collapsed="false">
      <c r="Y109" s="11"/>
      <c r="Z109" s="11"/>
      <c r="AX109" s="6" t="n">
        <v>21683</v>
      </c>
    </row>
    <row r="110" s="1" customFormat="true" ht="15" hidden="false" customHeight="false" outlineLevel="0" collapsed="false">
      <c r="Y110" s="11"/>
      <c r="Z110" s="11"/>
      <c r="AX110" s="6" t="n">
        <v>21142</v>
      </c>
    </row>
    <row r="111" s="1" customFormat="true" ht="15" hidden="false" customHeight="false" outlineLevel="0" collapsed="false">
      <c r="Y111" s="11"/>
      <c r="Z111" s="11"/>
      <c r="AX111" s="6" t="n">
        <v>21370</v>
      </c>
    </row>
    <row r="112" s="1" customFormat="true" ht="15" hidden="false" customHeight="false" outlineLevel="0" collapsed="false">
      <c r="Y112" s="11"/>
      <c r="Z112" s="11"/>
      <c r="AX112" s="6" t="n">
        <v>23187</v>
      </c>
    </row>
    <row r="113" s="1" customFormat="true" ht="15" hidden="false" customHeight="false" outlineLevel="0" collapsed="false">
      <c r="Y113" s="11"/>
      <c r="Z113" s="11"/>
      <c r="AX113" s="6" t="n">
        <v>24483</v>
      </c>
    </row>
    <row r="114" s="1" customFormat="true" ht="15.75" hidden="false" customHeight="false" outlineLevel="0" collapsed="false">
      <c r="Y114" s="11"/>
      <c r="Z114" s="11"/>
      <c r="AX114" s="43" t="n">
        <v>21846</v>
      </c>
    </row>
    <row r="115" s="1" customFormat="true" ht="15" hidden="false" customHeight="false" outlineLevel="0" collapsed="false">
      <c r="Y115" s="11"/>
      <c r="Z115" s="11"/>
      <c r="AX115" s="29" t="n">
        <v>16293</v>
      </c>
    </row>
    <row r="116" s="1" customFormat="true" ht="15" hidden="false" customHeight="false" outlineLevel="0" collapsed="false">
      <c r="Y116" s="11"/>
      <c r="Z116" s="11"/>
      <c r="AX116" s="29" t="n">
        <v>41334</v>
      </c>
    </row>
    <row r="117" s="1" customFormat="true" ht="15" hidden="false" customHeight="false" outlineLevel="0" collapsed="false">
      <c r="Y117" s="11"/>
      <c r="Z117" s="11"/>
      <c r="AX117" s="29" t="n">
        <v>43394</v>
      </c>
    </row>
    <row r="118" s="1" customFormat="true" ht="15" hidden="false" customHeight="false" outlineLevel="0" collapsed="false">
      <c r="Y118" s="11"/>
      <c r="Z118" s="11"/>
      <c r="AX118" s="29" t="n">
        <v>40198</v>
      </c>
    </row>
    <row r="119" s="1" customFormat="true" ht="15" hidden="false" customHeight="false" outlineLevel="0" collapsed="false">
      <c r="Y119" s="11"/>
      <c r="Z119" s="11"/>
      <c r="AX119" s="29" t="n">
        <v>43302</v>
      </c>
    </row>
    <row r="120" s="1" customFormat="true" ht="15" hidden="false" customHeight="false" outlineLevel="0" collapsed="false">
      <c r="Y120" s="11"/>
      <c r="Z120" s="11"/>
      <c r="AX120" s="29" t="n">
        <v>41936</v>
      </c>
    </row>
    <row r="121" s="1" customFormat="true" ht="15" hidden="false" customHeight="false" outlineLevel="0" collapsed="false">
      <c r="Y121" s="11"/>
      <c r="Z121" s="11"/>
      <c r="AX121" s="29" t="n">
        <v>34778</v>
      </c>
    </row>
    <row r="122" s="1" customFormat="true" ht="15" hidden="false" customHeight="false" outlineLevel="0" collapsed="false">
      <c r="Y122" s="11"/>
      <c r="Z122" s="11"/>
      <c r="AX122" s="29" t="n">
        <v>41770</v>
      </c>
    </row>
    <row r="123" s="1" customFormat="true" ht="15" hidden="false" customHeight="false" outlineLevel="0" collapsed="false">
      <c r="Y123" s="11"/>
      <c r="Z123" s="11"/>
      <c r="AX123" s="29" t="n">
        <v>37907</v>
      </c>
    </row>
    <row r="124" s="1" customFormat="true" ht="15" hidden="false" customHeight="false" outlineLevel="0" collapsed="false">
      <c r="Y124" s="11"/>
      <c r="Z124" s="11"/>
      <c r="AX124" s="29" t="n">
        <v>39211</v>
      </c>
    </row>
    <row r="125" s="1" customFormat="true" ht="15" hidden="false" customHeight="false" outlineLevel="0" collapsed="false">
      <c r="Y125" s="11"/>
      <c r="Z125" s="11"/>
      <c r="AX125" s="29" t="n">
        <v>39629</v>
      </c>
    </row>
    <row r="126" s="1" customFormat="true" ht="15" hidden="false" customHeight="false" outlineLevel="0" collapsed="false">
      <c r="Y126" s="11"/>
      <c r="Z126" s="11"/>
      <c r="AX126" s="29" t="n">
        <v>44298</v>
      </c>
    </row>
    <row r="127" s="1" customFormat="true" ht="15" hidden="false" customHeight="false" outlineLevel="0" collapsed="false">
      <c r="Y127" s="11"/>
      <c r="Z127" s="11"/>
      <c r="AX127" s="6" t="n">
        <v>48779</v>
      </c>
    </row>
    <row r="128" s="1" customFormat="true" ht="15.75" hidden="false" customHeight="false" outlineLevel="0" collapsed="false">
      <c r="Y128" s="11"/>
      <c r="Z128" s="11"/>
      <c r="AX128" s="43" t="n">
        <v>49010</v>
      </c>
    </row>
    <row r="129" s="1" customFormat="true" ht="13.5" hidden="false" customHeight="false" outlineLevel="0" collapsed="false">
      <c r="Y129" s="11"/>
      <c r="Z129" s="11"/>
      <c r="AX129" s="1" t="n">
        <v>73397</v>
      </c>
    </row>
    <row r="130" s="1" customFormat="true" ht="13.5" hidden="false" customHeight="false" outlineLevel="0" collapsed="false">
      <c r="Y130" s="11"/>
      <c r="Z130" s="11"/>
      <c r="AX130" s="1" t="n">
        <v>42165</v>
      </c>
    </row>
    <row r="131" s="1" customFormat="true" ht="13.5" hidden="false" customHeight="false" outlineLevel="0" collapsed="false">
      <c r="Y131" s="11"/>
      <c r="Z131" s="11"/>
      <c r="AX131" s="1" t="n">
        <v>54758</v>
      </c>
    </row>
    <row r="132" s="1" customFormat="true" ht="13.5" hidden="false" customHeight="false" outlineLevel="0" collapsed="false">
      <c r="Y132" s="11"/>
      <c r="Z132" s="11"/>
      <c r="AX132" s="1" t="n">
        <v>44643</v>
      </c>
    </row>
    <row r="133" s="1" customFormat="true" ht="13.5" hidden="false" customHeight="false" outlineLevel="0" collapsed="false">
      <c r="Y133" s="11"/>
      <c r="Z133" s="11"/>
      <c r="AX133" s="1" t="n">
        <v>43490</v>
      </c>
    </row>
    <row r="134" s="1" customFormat="true" ht="13.5" hidden="false" customHeight="false" outlineLevel="0" collapsed="false">
      <c r="Y134" s="11"/>
      <c r="Z134" s="11"/>
      <c r="AX134" s="1" t="n">
        <v>48570</v>
      </c>
    </row>
    <row r="135" s="1" customFormat="true" ht="13.5" hidden="false" customHeight="false" outlineLevel="0" collapsed="false">
      <c r="Y135" s="11"/>
      <c r="Z135" s="11"/>
      <c r="AX135" s="1" t="n">
        <v>38340</v>
      </c>
    </row>
    <row r="136" s="1" customFormat="true" ht="13.5" hidden="false" customHeight="false" outlineLevel="0" collapsed="false">
      <c r="Y136" s="11"/>
      <c r="Z136" s="11"/>
      <c r="AX136" s="1" t="n">
        <v>40722</v>
      </c>
    </row>
    <row r="137" s="1" customFormat="true" ht="13.5" hidden="false" customHeight="false" outlineLevel="0" collapsed="false">
      <c r="Y137" s="11"/>
      <c r="Z137" s="11"/>
      <c r="AX137" s="1" t="n">
        <v>38819</v>
      </c>
    </row>
    <row r="138" s="1" customFormat="true" ht="13.5" hidden="false" customHeight="false" outlineLevel="0" collapsed="false">
      <c r="Y138" s="11"/>
      <c r="Z138" s="11"/>
      <c r="AX138" s="1" t="n">
        <v>33018</v>
      </c>
    </row>
    <row r="139" s="1" customFormat="true" ht="13.5" hidden="false" customHeight="false" outlineLevel="0" collapsed="false">
      <c r="Y139" s="11"/>
      <c r="Z139" s="11"/>
      <c r="AX139" s="1" t="n">
        <v>34902</v>
      </c>
    </row>
    <row r="140" s="1" customFormat="true" ht="13.5" hidden="false" customHeight="false" outlineLevel="0" collapsed="false">
      <c r="Y140" s="11"/>
      <c r="Z140" s="11"/>
      <c r="AX140" s="1" t="n">
        <v>65078</v>
      </c>
    </row>
    <row r="141" s="1" customFormat="true" ht="13.5" hidden="false" customHeight="false" outlineLevel="0" collapsed="false">
      <c r="Y141" s="11"/>
      <c r="Z141" s="11"/>
      <c r="AX141" s="1" t="n">
        <v>73547</v>
      </c>
    </row>
    <row r="142" s="1" customFormat="true" ht="13.5" hidden="false" customHeight="false" outlineLevel="0" collapsed="false">
      <c r="Y142" s="11"/>
      <c r="Z142" s="11"/>
      <c r="AX142" s="1" t="n">
        <v>69939</v>
      </c>
    </row>
    <row r="143" s="1" customFormat="true" ht="13.5" hidden="false" customHeight="false" outlineLevel="0" collapsed="false">
      <c r="Y143" s="11"/>
      <c r="Z143" s="11"/>
      <c r="AX143" s="1" t="n">
        <v>20888</v>
      </c>
    </row>
  </sheetData>
  <conditionalFormatting sqref="N88:N65536,W17">
    <cfRule type="cellIs" priority="2" operator="greaterThan" aboveAverage="0" equalAverage="0" bottom="0" percent="0" rank="0" text="" dxfId="0">
      <formula>300000</formula>
    </cfRule>
  </conditionalFormatting>
  <conditionalFormatting sqref="Q19:Q87">
    <cfRule type="cellIs" priority="3" operator="greaterThan" aboveAverage="0" equalAverage="0" bottom="0" percent="0" rank="0" text="" dxfId="1">
      <formula>20000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5" activeCellId="0" sqref="O15"/>
    </sheetView>
  </sheetViews>
  <sheetFormatPr defaultRowHeight="15"/>
  <cols>
    <col collapsed="false" hidden="false" max="1" min="1" style="1" width="7.49797570850202"/>
    <col collapsed="false" hidden="false" max="2" min="2" style="1" width="18.2105263157895"/>
    <col collapsed="false" hidden="false" max="3" min="3" style="1" width="9.4251012145749"/>
    <col collapsed="false" hidden="false" max="4" min="4" style="1" width="8.89068825910931"/>
    <col collapsed="false" hidden="false" max="5" min="5" style="1" width="6.31983805668016"/>
    <col collapsed="false" hidden="false" max="6" min="6" style="1" width="6.53441295546559"/>
    <col collapsed="false" hidden="false" max="11" min="7" style="1" width="4.92712550607287"/>
    <col collapsed="false" hidden="false" max="12" min="12" style="1" width="6.96356275303644"/>
    <col collapsed="false" hidden="false" max="14" min="13" style="1" width="8.46153846153846"/>
    <col collapsed="false" hidden="false" max="15" min="15" style="1" width="10.1781376518219"/>
    <col collapsed="false" hidden="false" max="17" min="16" style="1" width="9.10526315789474"/>
    <col collapsed="false" hidden="false" max="18" min="18" style="1" width="3.10526315789474"/>
    <col collapsed="false" hidden="false" max="19" min="19" style="1" width="9.10526315789474"/>
    <col collapsed="false" hidden="false" max="20" min="20" style="1" width="10.7125506072875"/>
    <col collapsed="false" hidden="false" max="21" min="21" style="1" width="11.1417004048583"/>
    <col collapsed="false" hidden="false" max="1025" min="22" style="0" width="8.57085020242915"/>
  </cols>
  <sheetData>
    <row r="1" customFormat="false" ht="15.75" hidden="false" customHeight="false" outlineLevel="0" collapsed="false">
      <c r="A1" s="2"/>
      <c r="B1" s="2" t="s">
        <v>16</v>
      </c>
      <c r="C1" s="2" t="s">
        <v>17</v>
      </c>
      <c r="D1" s="2"/>
      <c r="E1" s="2"/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3" t="s">
        <v>29</v>
      </c>
      <c r="R1" s="2" t="s">
        <v>30</v>
      </c>
      <c r="S1" s="2" t="s">
        <v>31</v>
      </c>
      <c r="T1" s="2" t="s">
        <v>32</v>
      </c>
      <c r="U1" s="2" t="s">
        <v>33</v>
      </c>
    </row>
    <row r="2" customFormat="false" ht="15" hidden="false" customHeight="false" outlineLevel="0" collapsed="false">
      <c r="A2" s="0"/>
      <c r="B2" s="4"/>
      <c r="C2" s="5" t="s">
        <v>34</v>
      </c>
      <c r="D2" s="1" t="s">
        <v>35</v>
      </c>
      <c r="E2" s="0"/>
      <c r="F2" s="6" t="n">
        <v>2013</v>
      </c>
      <c r="G2" s="6" t="n">
        <v>7</v>
      </c>
      <c r="H2" s="6" t="n">
        <v>24</v>
      </c>
      <c r="I2" s="6" t="n">
        <v>18</v>
      </c>
      <c r="J2" s="6" t="n">
        <v>49</v>
      </c>
      <c r="K2" s="6"/>
      <c r="L2" s="6"/>
      <c r="M2" s="6"/>
      <c r="N2" s="6"/>
      <c r="O2" s="6" t="n">
        <v>164726</v>
      </c>
      <c r="P2" s="0"/>
      <c r="Q2" s="0"/>
      <c r="R2" s="0"/>
      <c r="S2" s="1" t="n">
        <f aca="false">H2*24+I2+J2/60+K2/3600</f>
        <v>594.816666666667</v>
      </c>
      <c r="T2" s="0"/>
      <c r="U2" s="0"/>
    </row>
    <row r="3" customFormat="false" ht="15" hidden="false" customHeight="false" outlineLevel="0" collapsed="false">
      <c r="A3" s="0"/>
      <c r="B3" s="7" t="s">
        <v>36</v>
      </c>
      <c r="C3" s="5" t="s">
        <v>34</v>
      </c>
      <c r="D3" s="1" t="s">
        <v>35</v>
      </c>
      <c r="E3" s="0"/>
      <c r="F3" s="6" t="n">
        <v>2013</v>
      </c>
      <c r="G3" s="6" t="n">
        <v>7</v>
      </c>
      <c r="H3" s="6" t="n">
        <v>24</v>
      </c>
      <c r="I3" s="6" t="n">
        <v>18</v>
      </c>
      <c r="J3" s="6" t="n">
        <v>50</v>
      </c>
      <c r="K3" s="6"/>
      <c r="L3" s="6"/>
      <c r="M3" s="6"/>
      <c r="N3" s="6"/>
      <c r="O3" s="6" t="n">
        <v>172890</v>
      </c>
      <c r="P3" s="0"/>
      <c r="Q3" s="0"/>
      <c r="R3" s="0"/>
      <c r="S3" s="1" t="n">
        <f aca="false">H3*24+I3+J3/60+K3/3600</f>
        <v>594.833333333333</v>
      </c>
      <c r="T3" s="0"/>
      <c r="U3" s="0"/>
    </row>
    <row r="4" customFormat="false" ht="15" hidden="false" customHeight="false" outlineLevel="0" collapsed="false">
      <c r="A4" s="0"/>
      <c r="B4" s="4" t="n">
        <v>9047</v>
      </c>
      <c r="C4" s="5" t="s">
        <v>34</v>
      </c>
      <c r="D4" s="1" t="s">
        <v>35</v>
      </c>
      <c r="E4" s="0"/>
      <c r="F4" s="6" t="n">
        <v>2013</v>
      </c>
      <c r="G4" s="6" t="n">
        <v>7</v>
      </c>
      <c r="H4" s="6" t="n">
        <v>24</v>
      </c>
      <c r="I4" s="6" t="n">
        <v>18</v>
      </c>
      <c r="J4" s="6" t="n">
        <v>51</v>
      </c>
      <c r="K4" s="6"/>
      <c r="L4" s="6"/>
      <c r="M4" s="6"/>
      <c r="N4" s="6"/>
      <c r="O4" s="6" t="n">
        <v>170208</v>
      </c>
      <c r="P4" s="0"/>
      <c r="Q4" s="0"/>
      <c r="R4" s="0"/>
      <c r="S4" s="1" t="n">
        <f aca="false">H4*24+I4+J4/60+K4/3600</f>
        <v>594.85</v>
      </c>
      <c r="T4" s="0"/>
      <c r="U4" s="0"/>
    </row>
    <row r="5" customFormat="false" ht="15" hidden="false" customHeight="false" outlineLevel="0" collapsed="false">
      <c r="A5" s="0"/>
      <c r="B5" s="4"/>
      <c r="C5" s="5" t="s">
        <v>34</v>
      </c>
      <c r="D5" s="1" t="s">
        <v>35</v>
      </c>
      <c r="E5" s="0"/>
      <c r="F5" s="6"/>
      <c r="G5" s="6"/>
      <c r="H5" s="6"/>
      <c r="I5" s="6"/>
      <c r="J5" s="6"/>
      <c r="K5" s="6"/>
      <c r="L5" s="6"/>
      <c r="M5" s="6"/>
      <c r="N5" s="6"/>
      <c r="O5" s="6"/>
      <c r="P5" s="0"/>
      <c r="Q5" s="0"/>
      <c r="R5" s="0"/>
      <c r="S5" s="0"/>
      <c r="T5" s="0"/>
      <c r="U5" s="0"/>
    </row>
    <row r="6" customFormat="false" ht="15" hidden="false" customHeight="false" outlineLevel="0" collapsed="false">
      <c r="A6" s="0"/>
      <c r="B6" s="4"/>
      <c r="C6" s="8"/>
      <c r="D6" s="9"/>
      <c r="E6" s="9"/>
      <c r="F6" s="6"/>
      <c r="G6" s="6"/>
      <c r="H6" s="6"/>
      <c r="I6" s="6"/>
      <c r="J6" s="6"/>
      <c r="K6" s="6"/>
      <c r="L6" s="6"/>
      <c r="M6" s="10"/>
      <c r="N6" s="10"/>
      <c r="O6" s="10"/>
      <c r="P6" s="9"/>
      <c r="Q6" s="9"/>
      <c r="R6" s="9"/>
      <c r="S6" s="9"/>
      <c r="T6" s="9"/>
      <c r="U6" s="9"/>
    </row>
    <row r="7" customFormat="false" ht="15" hidden="false" customHeight="false" outlineLevel="0" collapsed="false">
      <c r="A7" s="0"/>
      <c r="B7" s="4"/>
      <c r="C7" s="5" t="s">
        <v>34</v>
      </c>
      <c r="D7" s="1" t="s">
        <v>37</v>
      </c>
      <c r="E7" s="0"/>
      <c r="F7" s="6" t="n">
        <v>2013</v>
      </c>
      <c r="G7" s="6" t="n">
        <v>7</v>
      </c>
      <c r="H7" s="6" t="n">
        <v>24</v>
      </c>
      <c r="I7" s="6" t="n">
        <v>20</v>
      </c>
      <c r="J7" s="6" t="n">
        <v>59</v>
      </c>
      <c r="K7" s="6"/>
      <c r="L7" s="6"/>
      <c r="M7" s="6"/>
      <c r="N7" s="6"/>
      <c r="O7" s="6" t="n">
        <v>149056</v>
      </c>
      <c r="P7" s="0"/>
      <c r="Q7" s="0"/>
      <c r="R7" s="0"/>
      <c r="S7" s="1" t="n">
        <f aca="false">H7*24+I7+J7/60+K7/3600</f>
        <v>596.983333333333</v>
      </c>
      <c r="T7" s="0"/>
      <c r="U7" s="0"/>
    </row>
    <row r="8" customFormat="false" ht="15" hidden="false" customHeight="false" outlineLevel="0" collapsed="false">
      <c r="A8" s="0"/>
      <c r="B8" s="4"/>
      <c r="C8" s="5" t="s">
        <v>34</v>
      </c>
      <c r="D8" s="1" t="s">
        <v>37</v>
      </c>
      <c r="E8" s="0"/>
      <c r="F8" s="6" t="n">
        <v>2013</v>
      </c>
      <c r="G8" s="6" t="n">
        <v>7</v>
      </c>
      <c r="H8" s="6" t="n">
        <v>24</v>
      </c>
      <c r="I8" s="6" t="n">
        <v>21</v>
      </c>
      <c r="J8" s="6" t="n">
        <v>0</v>
      </c>
      <c r="K8" s="6"/>
      <c r="L8" s="6"/>
      <c r="M8" s="6"/>
      <c r="N8" s="6"/>
      <c r="O8" s="6" t="n">
        <v>156659</v>
      </c>
      <c r="P8" s="0"/>
      <c r="Q8" s="0"/>
      <c r="R8" s="0"/>
      <c r="S8" s="1" t="n">
        <f aca="false">H8*24+I8+J8/60+K8/3600</f>
        <v>597</v>
      </c>
      <c r="T8" s="0"/>
      <c r="U8" s="0"/>
    </row>
    <row r="9" customFormat="false" ht="15" hidden="false" customHeight="false" outlineLevel="0" collapsed="false">
      <c r="A9" s="0"/>
      <c r="B9" s="0"/>
      <c r="C9" s="5" t="s">
        <v>34</v>
      </c>
      <c r="D9" s="1" t="s">
        <v>37</v>
      </c>
      <c r="E9" s="0"/>
      <c r="F9" s="6" t="n">
        <v>2013</v>
      </c>
      <c r="G9" s="6" t="n">
        <v>7</v>
      </c>
      <c r="H9" s="6" t="n">
        <v>24</v>
      </c>
      <c r="I9" s="6" t="n">
        <v>21</v>
      </c>
      <c r="J9" s="6" t="n">
        <v>1</v>
      </c>
      <c r="K9" s="6"/>
      <c r="L9" s="6"/>
      <c r="M9" s="6"/>
      <c r="N9" s="6"/>
      <c r="O9" s="6" t="n">
        <v>155427</v>
      </c>
      <c r="P9" s="0"/>
      <c r="Q9" s="0"/>
      <c r="R9" s="0"/>
      <c r="S9" s="1" t="n">
        <f aca="false">H9*24+I9+J9/60+K9/3600</f>
        <v>597.016666666667</v>
      </c>
      <c r="T9" s="0"/>
      <c r="U9" s="0"/>
    </row>
    <row r="10" customFormat="false" ht="15" hidden="false" customHeight="false" outlineLevel="0" collapsed="false">
      <c r="A10" s="0"/>
      <c r="B10" s="4"/>
      <c r="C10" s="5" t="s">
        <v>34</v>
      </c>
      <c r="D10" s="1" t="s">
        <v>37</v>
      </c>
      <c r="E10" s="0"/>
      <c r="F10" s="6" t="n">
        <v>2013</v>
      </c>
      <c r="G10" s="6" t="n">
        <v>7</v>
      </c>
      <c r="H10" s="6" t="n">
        <v>24</v>
      </c>
      <c r="I10" s="6" t="n">
        <v>21</v>
      </c>
      <c r="J10" s="6" t="n">
        <v>2</v>
      </c>
      <c r="K10" s="6"/>
      <c r="L10" s="6"/>
      <c r="M10" s="6"/>
      <c r="N10" s="6"/>
      <c r="O10" s="6" t="n">
        <v>158546</v>
      </c>
      <c r="P10" s="0"/>
      <c r="Q10" s="0"/>
      <c r="R10" s="0"/>
      <c r="S10" s="1" t="n">
        <f aca="false">H10*24+I10+J10/60+K10/3600</f>
        <v>597.033333333333</v>
      </c>
      <c r="T10" s="0"/>
      <c r="U10" s="0"/>
    </row>
    <row r="11" customFormat="false" ht="15" hidden="false" customHeight="false" outlineLevel="0" collapsed="false">
      <c r="A11" s="0"/>
      <c r="B11" s="4"/>
      <c r="C11" s="5" t="s">
        <v>34</v>
      </c>
      <c r="D11" s="1" t="s">
        <v>37</v>
      </c>
      <c r="E11" s="0"/>
      <c r="F11" s="6" t="n">
        <v>2013</v>
      </c>
      <c r="G11" s="6" t="n">
        <v>7</v>
      </c>
      <c r="H11" s="6" t="n">
        <v>24</v>
      </c>
      <c r="I11" s="6" t="n">
        <v>21</v>
      </c>
      <c r="J11" s="6" t="n">
        <v>3</v>
      </c>
      <c r="K11" s="6"/>
      <c r="L11" s="6"/>
      <c r="M11" s="6"/>
      <c r="N11" s="6"/>
      <c r="O11" s="6" t="n">
        <v>155869</v>
      </c>
      <c r="P11" s="0"/>
      <c r="Q11" s="0"/>
      <c r="R11" s="0"/>
      <c r="S11" s="1" t="n">
        <f aca="false">H11*24+I11+J11/60+K11/3600</f>
        <v>597.05</v>
      </c>
      <c r="T11" s="0"/>
      <c r="U11" s="0"/>
    </row>
    <row r="12" customFormat="false" ht="15" hidden="false" customHeight="false" outlineLevel="0" collapsed="false">
      <c r="A12" s="11"/>
      <c r="B12" s="12"/>
      <c r="C12" s="12"/>
      <c r="D12" s="11"/>
      <c r="E12" s="11"/>
      <c r="F12" s="13"/>
      <c r="G12" s="13"/>
      <c r="H12" s="13"/>
      <c r="I12" s="13"/>
      <c r="J12" s="13"/>
      <c r="K12" s="13"/>
      <c r="L12" s="6"/>
      <c r="M12" s="13"/>
      <c r="N12" s="13"/>
      <c r="O12" s="13"/>
      <c r="P12" s="11"/>
      <c r="Q12" s="11"/>
      <c r="R12" s="11"/>
      <c r="S12" s="0"/>
      <c r="T12" s="0"/>
      <c r="U12" s="11"/>
    </row>
    <row r="13" customFormat="false" ht="15" hidden="false" customHeight="false" outlineLevel="0" collapsed="false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customFormat="false" ht="15" hidden="false" customHeight="false" outlineLevel="0" collapsed="false">
      <c r="A14" s="12"/>
      <c r="B14" s="12" t="s">
        <v>38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 t="s">
        <v>39</v>
      </c>
      <c r="R14" s="12"/>
      <c r="S14" s="12"/>
      <c r="T14" s="12"/>
      <c r="U14" s="12"/>
    </row>
    <row r="15" customFormat="false" ht="15" hidden="false" customHeight="false" outlineLevel="0" collapsed="false">
      <c r="A15" s="12"/>
      <c r="B15" s="12"/>
      <c r="C15" s="14" t="s">
        <v>40</v>
      </c>
      <c r="D15" s="12" t="s">
        <v>41</v>
      </c>
      <c r="E15" s="12"/>
      <c r="F15" s="1" t="n">
        <v>9047</v>
      </c>
      <c r="G15" s="12" t="s">
        <v>42</v>
      </c>
      <c r="H15" s="12" t="s">
        <v>43</v>
      </c>
      <c r="I15" s="12"/>
      <c r="J15" s="12"/>
      <c r="K15" s="12"/>
      <c r="L15" s="12"/>
      <c r="M15" s="12" t="e">
        <f aca="false">AVERAGE(M2:M6)</f>
        <v>#DIV/0!</v>
      </c>
      <c r="N15" s="12" t="e">
        <f aca="false">AVERAGE(N2:N6)</f>
        <v>#DIV/0!</v>
      </c>
      <c r="O15" s="63" t="n">
        <f aca="false">AVERAGE(O2:O6)</f>
        <v>169274.666666667</v>
      </c>
      <c r="P15" s="12"/>
      <c r="Q15" s="15" t="n">
        <f aca="false">F15/O15</f>
        <v>0.053445681968556</v>
      </c>
      <c r="R15" s="12"/>
      <c r="S15" s="12" t="n">
        <f aca="false">AVERAGE(S2:S6)</f>
        <v>594.833333333333</v>
      </c>
      <c r="T15" s="12"/>
      <c r="U15" s="12"/>
    </row>
    <row r="16" customFormat="false" ht="15" hidden="false" customHeight="false" outlineLevel="0" collapsed="false">
      <c r="A16" s="12"/>
      <c r="B16" s="12"/>
      <c r="C16" s="12"/>
      <c r="D16" s="12"/>
      <c r="E16" s="12"/>
      <c r="F16" s="12"/>
      <c r="G16" s="12"/>
      <c r="H16" s="11" t="s">
        <v>44</v>
      </c>
      <c r="I16" s="12"/>
      <c r="J16" s="12"/>
      <c r="K16" s="12"/>
      <c r="L16" s="12"/>
      <c r="M16" s="12" t="e">
        <f aca="false">AVERAGE(M7:M11)</f>
        <v>#DIV/0!</v>
      </c>
      <c r="N16" s="12" t="e">
        <f aca="false">AVERAGE(N7:N11)</f>
        <v>#DIV/0!</v>
      </c>
      <c r="O16" s="63" t="n">
        <f aca="false">AVERAGE(O7:O11)</f>
        <v>155111.4</v>
      </c>
      <c r="P16" s="12"/>
      <c r="Q16" s="12" t="n">
        <f aca="false">F15/O16</f>
        <v>0.0583258226023361</v>
      </c>
      <c r="R16" s="12"/>
      <c r="S16" s="12" t="n">
        <f aca="false">AVERAGE(S7:S11)</f>
        <v>597.016666666667</v>
      </c>
      <c r="T16" s="12"/>
      <c r="U16" s="1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customFormat="false" ht="15.75" hidden="false" customHeight="false" outlineLevel="0" collapsed="false">
      <c r="A18" s="16"/>
      <c r="B18" s="17"/>
      <c r="C18" s="17"/>
      <c r="D18" s="18"/>
      <c r="E18" s="1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 t="s">
        <v>45</v>
      </c>
      <c r="R18" s="17"/>
      <c r="S18" s="17"/>
      <c r="T18" s="17"/>
      <c r="U18" s="17" t="s">
        <v>46</v>
      </c>
    </row>
    <row r="19" customFormat="false" ht="15" hidden="false" customHeight="false" outlineLevel="0" collapsed="false">
      <c r="A19" s="0"/>
      <c r="B19" s="19" t="s">
        <v>47</v>
      </c>
      <c r="C19" s="0" t="n">
        <v>1</v>
      </c>
      <c r="D19" s="20"/>
      <c r="E19" s="20"/>
      <c r="F19" s="6" t="n">
        <v>2013</v>
      </c>
      <c r="G19" s="6" t="n">
        <v>7</v>
      </c>
      <c r="H19" s="6" t="n">
        <v>24</v>
      </c>
      <c r="I19" s="6" t="n">
        <v>19</v>
      </c>
      <c r="J19" s="6" t="n">
        <v>3</v>
      </c>
      <c r="K19" s="6"/>
      <c r="L19" s="6"/>
      <c r="M19" s="6"/>
      <c r="N19" s="6"/>
      <c r="O19" s="6" t="n">
        <v>22614</v>
      </c>
      <c r="P19" s="4"/>
      <c r="Q19" s="21" t="n">
        <f aca="false">O19*$Q$15</f>
        <v>1208.62065203693</v>
      </c>
      <c r="R19" s="22"/>
      <c r="S19" s="4" t="n">
        <f aca="false">H19*24+I19+J19/60+K19/3600</f>
        <v>595.05</v>
      </c>
      <c r="T19" s="23" t="n">
        <f aca="false">Q15+(Q16-Q15)*(S19-S15)/(S16-S15)</f>
        <v>0.0539299707337402</v>
      </c>
      <c r="U19" s="24" t="n">
        <f aca="false">O19*T19</f>
        <v>1219.5723581728</v>
      </c>
    </row>
    <row r="20" customFormat="false" ht="15" hidden="false" customHeight="false" outlineLevel="0" collapsed="false">
      <c r="A20" s="25"/>
      <c r="B20" s="26"/>
      <c r="C20" s="0" t="n">
        <v>2</v>
      </c>
      <c r="D20" s="20"/>
      <c r="E20" s="20"/>
      <c r="F20" s="6" t="n">
        <v>2013</v>
      </c>
      <c r="G20" s="6" t="n">
        <v>7</v>
      </c>
      <c r="H20" s="6" t="n">
        <v>24</v>
      </c>
      <c r="I20" s="6" t="n">
        <v>19</v>
      </c>
      <c r="J20" s="6" t="n">
        <v>4</v>
      </c>
      <c r="K20" s="6"/>
      <c r="L20" s="6"/>
      <c r="M20" s="6"/>
      <c r="N20" s="6"/>
      <c r="O20" s="6" t="n">
        <v>27542</v>
      </c>
      <c r="P20" s="4"/>
      <c r="Q20" s="21" t="n">
        <f aca="false">O20*$Q$15</f>
        <v>1472.00097277797</v>
      </c>
      <c r="R20" s="22"/>
      <c r="S20" s="4" t="n">
        <f aca="false">H20*24+I20+J20/60+K20/3600</f>
        <v>595.066666666667</v>
      </c>
      <c r="T20" s="23" t="n">
        <f aca="false">Q15+(Q16-Q15)*(S20-S15)/(S16-S15)</f>
        <v>0.0539672237156776</v>
      </c>
      <c r="U20" s="24" t="n">
        <f aca="false">O20*T20</f>
        <v>1486.36527557719</v>
      </c>
    </row>
    <row r="21" customFormat="false" ht="15" hidden="false" customHeight="false" outlineLevel="0" collapsed="false">
      <c r="A21" s="25"/>
      <c r="B21" s="26"/>
      <c r="C21" s="0" t="n">
        <v>3</v>
      </c>
      <c r="D21" s="20"/>
      <c r="E21" s="20"/>
      <c r="F21" s="6" t="n">
        <v>2013</v>
      </c>
      <c r="G21" s="6" t="n">
        <v>7</v>
      </c>
      <c r="H21" s="6" t="n">
        <v>24</v>
      </c>
      <c r="I21" s="6" t="n">
        <v>19</v>
      </c>
      <c r="J21" s="6" t="n">
        <v>5</v>
      </c>
      <c r="K21" s="6"/>
      <c r="L21" s="6"/>
      <c r="M21" s="6"/>
      <c r="N21" s="6"/>
      <c r="O21" s="6" t="n">
        <v>23658</v>
      </c>
      <c r="P21" s="4"/>
      <c r="Q21" s="21" t="n">
        <f aca="false">O21*$Q$15</f>
        <v>1264.4179440121</v>
      </c>
      <c r="R21" s="22"/>
      <c r="S21" s="4" t="n">
        <f aca="false">H21*24+I21+J21/60+K21/3600</f>
        <v>595.083333333333</v>
      </c>
      <c r="T21" s="23" t="n">
        <f aca="false">Q15+(Q16-Q15)*(S21-S15)/(S16-S15)</f>
        <v>0.0540044766976148</v>
      </c>
      <c r="U21" s="24" t="n">
        <f aca="false">O21*T21</f>
        <v>1277.63790971217</v>
      </c>
    </row>
    <row r="22" customFormat="false" ht="15" hidden="false" customHeight="false" outlineLevel="0" collapsed="false">
      <c r="A22" s="25"/>
      <c r="B22" s="27"/>
      <c r="C22" s="0" t="n">
        <v>4</v>
      </c>
      <c r="D22" s="20"/>
      <c r="E22" s="20"/>
      <c r="F22" s="6" t="n">
        <v>2013</v>
      </c>
      <c r="G22" s="6" t="n">
        <v>7</v>
      </c>
      <c r="H22" s="6" t="n">
        <v>24</v>
      </c>
      <c r="I22" s="6" t="n">
        <v>19</v>
      </c>
      <c r="J22" s="6" t="n">
        <v>6</v>
      </c>
      <c r="K22" s="6"/>
      <c r="L22" s="6"/>
      <c r="M22" s="6"/>
      <c r="N22" s="6"/>
      <c r="O22" s="6" t="n">
        <v>24125</v>
      </c>
      <c r="P22" s="4"/>
      <c r="Q22" s="21" t="n">
        <f aca="false">O22*$Q$15</f>
        <v>1289.37707749141</v>
      </c>
      <c r="R22" s="22"/>
      <c r="S22" s="4" t="n">
        <f aca="false">H22*24+I22+J22/60+K22/3600</f>
        <v>595.1</v>
      </c>
      <c r="T22" s="23" t="n">
        <f aca="false">Q15+(Q16-Q15)*(S22-S15)/(S16-S15)</f>
        <v>0.0540417296795521</v>
      </c>
      <c r="U22" s="24" t="n">
        <f aca="false">O22*T22</f>
        <v>1303.75672851919</v>
      </c>
    </row>
    <row r="23" customFormat="false" ht="15" hidden="false" customHeight="false" outlineLevel="0" collapsed="false">
      <c r="A23" s="25"/>
      <c r="B23" s="26"/>
      <c r="C23" s="0" t="n">
        <v>5</v>
      </c>
      <c r="D23" s="20"/>
      <c r="E23" s="20"/>
      <c r="F23" s="6" t="n">
        <v>2013</v>
      </c>
      <c r="G23" s="6" t="n">
        <v>7</v>
      </c>
      <c r="H23" s="6" t="n">
        <v>24</v>
      </c>
      <c r="I23" s="6" t="n">
        <v>19</v>
      </c>
      <c r="J23" s="6" t="n">
        <v>17</v>
      </c>
      <c r="K23" s="6"/>
      <c r="L23" s="6"/>
      <c r="M23" s="6"/>
      <c r="N23" s="6"/>
      <c r="O23" s="6" t="n">
        <v>25811</v>
      </c>
      <c r="P23" s="4"/>
      <c r="Q23" s="21" t="n">
        <f aca="false">O23*$Q$15</f>
        <v>1379.4864972904</v>
      </c>
      <c r="R23" s="22"/>
      <c r="S23" s="4" t="n">
        <f aca="false">H23*24+I23+J23/60+K23/3600</f>
        <v>595.283333333333</v>
      </c>
      <c r="T23" s="23" t="n">
        <f aca="false">Q15+(Q16-Q15)*(S23-S15)/(S16-S15)</f>
        <v>0.0544515124808617</v>
      </c>
      <c r="U23" s="24" t="n">
        <f aca="false">O23*T23</f>
        <v>1405.44798864352</v>
      </c>
    </row>
    <row r="24" customFormat="false" ht="15" hidden="false" customHeight="false" outlineLevel="0" collapsed="false">
      <c r="A24" s="25"/>
      <c r="B24" s="26"/>
      <c r="C24" s="28" t="n">
        <v>6</v>
      </c>
      <c r="D24" s="20"/>
      <c r="E24" s="20"/>
      <c r="F24" s="6" t="n">
        <v>2013</v>
      </c>
      <c r="G24" s="6" t="n">
        <v>7</v>
      </c>
      <c r="H24" s="6" t="n">
        <v>24</v>
      </c>
      <c r="I24" s="6" t="n">
        <v>19</v>
      </c>
      <c r="J24" s="29" t="n">
        <v>18</v>
      </c>
      <c r="K24" s="29"/>
      <c r="L24" s="29"/>
      <c r="M24" s="29"/>
      <c r="N24" s="29"/>
      <c r="O24" s="29" t="n">
        <v>18448</v>
      </c>
      <c r="P24" s="4"/>
      <c r="Q24" s="21" t="n">
        <f aca="false">O24*$Q$15</f>
        <v>985.965940955922</v>
      </c>
      <c r="R24" s="22"/>
      <c r="S24" s="4" t="n">
        <f aca="false">H24*24+I24+J24/60+K24/3600</f>
        <v>595.3</v>
      </c>
      <c r="T24" s="23" t="n">
        <f aca="false">Q15+(Q16-Q15)*(S24-S15)/(S16-S15)</f>
        <v>0.0544887654627989</v>
      </c>
      <c r="U24" s="24" t="n">
        <f aca="false">O24*T24</f>
        <v>1005.20874525772</v>
      </c>
    </row>
    <row r="25" customFormat="false" ht="15" hidden="false" customHeight="false" outlineLevel="0" collapsed="false">
      <c r="A25" s="25"/>
      <c r="B25" s="27"/>
      <c r="C25" s="30" t="n">
        <v>7</v>
      </c>
      <c r="D25" s="20"/>
      <c r="E25" s="20"/>
      <c r="F25" s="6" t="n">
        <v>2013</v>
      </c>
      <c r="G25" s="6" t="n">
        <v>7</v>
      </c>
      <c r="H25" s="6" t="n">
        <v>24</v>
      </c>
      <c r="I25" s="6" t="n">
        <v>19</v>
      </c>
      <c r="J25" s="29" t="n">
        <v>19</v>
      </c>
      <c r="K25" s="29"/>
      <c r="L25" s="29"/>
      <c r="M25" s="29"/>
      <c r="N25" s="29"/>
      <c r="O25" s="29" t="n">
        <v>18376</v>
      </c>
      <c r="P25" s="4"/>
      <c r="Q25" s="21" t="n">
        <f aca="false">O25*$Q$15</f>
        <v>982.117851854186</v>
      </c>
      <c r="R25" s="22"/>
      <c r="S25" s="4" t="n">
        <f aca="false">H25*24+I25+J25/60+K25/3600</f>
        <v>595.316666666667</v>
      </c>
      <c r="T25" s="23" t="n">
        <f aca="false">Q15+(Q16-Q15)*(S25-S15)/(S16-S15)</f>
        <v>0.0545260184447364</v>
      </c>
      <c r="U25" s="24" t="n">
        <f aca="false">O25*T25</f>
        <v>1001.97011494048</v>
      </c>
    </row>
    <row r="26" customFormat="false" ht="15" hidden="false" customHeight="false" outlineLevel="0" collapsed="false">
      <c r="A26" s="25"/>
      <c r="B26" s="26"/>
      <c r="C26" s="28" t="n">
        <v>8</v>
      </c>
      <c r="D26" s="20"/>
      <c r="E26" s="20"/>
      <c r="F26" s="6" t="n">
        <v>2013</v>
      </c>
      <c r="G26" s="6" t="n">
        <v>7</v>
      </c>
      <c r="H26" s="6" t="n">
        <v>24</v>
      </c>
      <c r="I26" s="6" t="n">
        <v>19</v>
      </c>
      <c r="J26" s="6" t="n">
        <v>19</v>
      </c>
      <c r="K26" s="6"/>
      <c r="L26" s="6"/>
      <c r="M26" s="6"/>
      <c r="N26" s="6"/>
      <c r="O26" s="6" t="n">
        <v>18243</v>
      </c>
      <c r="P26" s="4"/>
      <c r="Q26" s="21" t="n">
        <f aca="false">O26*$Q$15</f>
        <v>975.009576152368</v>
      </c>
      <c r="R26" s="22"/>
      <c r="S26" s="4" t="n">
        <f aca="false">H26*24+I26+J26/60+K26/3600</f>
        <v>595.316666666667</v>
      </c>
      <c r="T26" s="23" t="n">
        <f aca="false">Q15+(Q16-Q15)*(S26-S15)/(S16-S15)</f>
        <v>0.0545260184447364</v>
      </c>
      <c r="U26" s="24" t="n">
        <f aca="false">O26*T26</f>
        <v>994.718154487327</v>
      </c>
    </row>
    <row r="27" customFormat="false" ht="15" hidden="false" customHeight="false" outlineLevel="0" collapsed="false">
      <c r="A27" s="25"/>
      <c r="B27" s="26"/>
      <c r="C27" s="0" t="n">
        <v>9</v>
      </c>
      <c r="D27" s="20"/>
      <c r="E27" s="20"/>
      <c r="F27" s="6" t="n">
        <v>2013</v>
      </c>
      <c r="G27" s="6" t="n">
        <v>7</v>
      </c>
      <c r="H27" s="6" t="n">
        <v>24</v>
      </c>
      <c r="I27" s="6" t="n">
        <v>19</v>
      </c>
      <c r="J27" s="6" t="n">
        <v>20</v>
      </c>
      <c r="K27" s="6"/>
      <c r="L27" s="6"/>
      <c r="M27" s="6"/>
      <c r="N27" s="6"/>
      <c r="O27" s="6" t="n">
        <v>18931</v>
      </c>
      <c r="P27" s="4"/>
      <c r="Q27" s="21" t="n">
        <f aca="false">O27*$Q$15</f>
        <v>1011.78020534673</v>
      </c>
      <c r="R27" s="22"/>
      <c r="S27" s="4" t="n">
        <f aca="false">H27*24+I27+J27/60+K27/3600</f>
        <v>595.333333333333</v>
      </c>
      <c r="T27" s="23" t="n">
        <f aca="false">Q15+(Q16-Q15)*(S27-S15)/(S16-S15)</f>
        <v>0.0545632714266736</v>
      </c>
      <c r="U27" s="24" t="n">
        <f aca="false">O27*T27</f>
        <v>1032.93729137836</v>
      </c>
    </row>
    <row r="28" customFormat="false" ht="15" hidden="false" customHeight="false" outlineLevel="0" collapsed="false">
      <c r="A28" s="25"/>
      <c r="B28" s="27"/>
      <c r="C28" s="0" t="n">
        <v>10</v>
      </c>
      <c r="D28" s="20"/>
      <c r="E28" s="20"/>
      <c r="F28" s="6" t="n">
        <v>2013</v>
      </c>
      <c r="G28" s="6" t="n">
        <v>7</v>
      </c>
      <c r="H28" s="6" t="n">
        <v>24</v>
      </c>
      <c r="I28" s="6" t="n">
        <v>19</v>
      </c>
      <c r="J28" s="6" t="n">
        <v>21</v>
      </c>
      <c r="K28" s="6"/>
      <c r="L28" s="6"/>
      <c r="M28" s="6"/>
      <c r="N28" s="6"/>
      <c r="O28" s="6" t="n">
        <v>20451</v>
      </c>
      <c r="P28" s="4"/>
      <c r="Q28" s="21" t="n">
        <f aca="false">O28*$Q$15</f>
        <v>1093.01764193894</v>
      </c>
      <c r="R28" s="22"/>
      <c r="S28" s="4" t="n">
        <f aca="false">H28*24+I28+J28/60+K28/3600</f>
        <v>595.35</v>
      </c>
      <c r="T28" s="23" t="n">
        <f aca="false">Q15+(Q16-Q15)*(S28-S15)/(S16-S15)</f>
        <v>0.0546005244086109</v>
      </c>
      <c r="U28" s="24" t="n">
        <f aca="false">O28*T28</f>
        <v>1116.6353246805</v>
      </c>
    </row>
    <row r="29" customFormat="false" ht="15" hidden="false" customHeight="false" outlineLevel="0" collapsed="false">
      <c r="A29" s="25"/>
      <c r="B29" s="26"/>
      <c r="C29" s="0" t="n">
        <v>12</v>
      </c>
      <c r="D29" s="20"/>
      <c r="E29" s="20"/>
      <c r="F29" s="6" t="n">
        <v>2013</v>
      </c>
      <c r="G29" s="6" t="n">
        <v>7</v>
      </c>
      <c r="H29" s="6" t="n">
        <v>24</v>
      </c>
      <c r="I29" s="6" t="n">
        <v>19</v>
      </c>
      <c r="J29" s="6" t="n">
        <v>22</v>
      </c>
      <c r="K29" s="6"/>
      <c r="L29" s="6"/>
      <c r="M29" s="6"/>
      <c r="N29" s="6"/>
      <c r="O29" s="6" t="n">
        <v>18672</v>
      </c>
      <c r="P29" s="4"/>
      <c r="Q29" s="21" t="n">
        <f aca="false">O29*$Q$15</f>
        <v>997.937773716878</v>
      </c>
      <c r="R29" s="22"/>
      <c r="S29" s="4" t="n">
        <f aca="false">H29*24+I29+J29/60+K29/3600</f>
        <v>595.366666666667</v>
      </c>
      <c r="T29" s="23" t="n">
        <f aca="false">Q15+(Q16-Q15)*(S29-S15)/(S16-S15)</f>
        <v>0.0546377773905481</v>
      </c>
      <c r="U29" s="24" t="n">
        <f aca="false">O29*T29</f>
        <v>1020.19657943631</v>
      </c>
    </row>
    <row r="30" customFormat="false" ht="15" hidden="false" customHeight="false" outlineLevel="0" collapsed="false">
      <c r="A30" s="25"/>
      <c r="B30" s="26"/>
      <c r="C30" s="27" t="n">
        <v>13</v>
      </c>
      <c r="D30" s="20"/>
      <c r="E30" s="20"/>
      <c r="F30" s="6" t="n">
        <v>2013</v>
      </c>
      <c r="G30" s="6" t="n">
        <v>7</v>
      </c>
      <c r="H30" s="6" t="n">
        <v>24</v>
      </c>
      <c r="I30" s="6" t="n">
        <v>19</v>
      </c>
      <c r="J30" s="29" t="n">
        <v>48</v>
      </c>
      <c r="K30" s="29"/>
      <c r="L30" s="29"/>
      <c r="M30" s="29"/>
      <c r="N30" s="29"/>
      <c r="O30" s="29" t="n">
        <v>17696</v>
      </c>
      <c r="P30" s="4"/>
      <c r="Q30" s="21" t="n">
        <f aca="false">O30*$Q$15</f>
        <v>945.774788115568</v>
      </c>
      <c r="R30" s="22"/>
      <c r="S30" s="4" t="n">
        <f aca="false">H30*24+I30+J30/60+K30/3600</f>
        <v>595.8</v>
      </c>
      <c r="T30" s="23" t="n">
        <f aca="false">Q15+(Q16-Q15)*(S30-S15)/(S16-S15)</f>
        <v>0.0556063549209166</v>
      </c>
      <c r="U30" s="24" t="n">
        <f aca="false">O30*T30</f>
        <v>984.01005668054</v>
      </c>
    </row>
    <row r="31" customFormat="false" ht="15" hidden="false" customHeight="false" outlineLevel="0" collapsed="false">
      <c r="A31" s="25"/>
      <c r="B31" s="31"/>
      <c r="C31" s="0" t="n">
        <v>14</v>
      </c>
      <c r="D31" s="20"/>
      <c r="E31" s="20"/>
      <c r="F31" s="6" t="n">
        <v>2013</v>
      </c>
      <c r="G31" s="6" t="n">
        <v>7</v>
      </c>
      <c r="H31" s="6" t="n">
        <v>24</v>
      </c>
      <c r="I31" s="6" t="n">
        <v>19</v>
      </c>
      <c r="J31" s="6" t="n">
        <v>49</v>
      </c>
      <c r="K31" s="6"/>
      <c r="L31" s="6"/>
      <c r="M31" s="6"/>
      <c r="N31" s="6"/>
      <c r="O31" s="6" t="n">
        <v>18762</v>
      </c>
      <c r="P31" s="4"/>
      <c r="Q31" s="21" t="n">
        <f aca="false">O31*$Q$15</f>
        <v>1002.74788509405</v>
      </c>
      <c r="R31" s="22"/>
      <c r="S31" s="4" t="n">
        <f aca="false">H31*24+I31+J31/60+K31/3600</f>
        <v>595.816666666667</v>
      </c>
      <c r="T31" s="23" t="n">
        <f aca="false">Q15+(Q16-Q15)*(S31-S15)/(S16-S15)</f>
        <v>0.055643607902854</v>
      </c>
      <c r="U31" s="24" t="n">
        <f aca="false">O31*T31</f>
        <v>1043.98537147335</v>
      </c>
    </row>
    <row r="32" customFormat="false" ht="15" hidden="false" customHeight="false" outlineLevel="0" collapsed="false">
      <c r="A32" s="25"/>
      <c r="B32" s="26"/>
      <c r="C32" s="30" t="n">
        <v>85</v>
      </c>
      <c r="D32" s="20"/>
      <c r="E32" s="20"/>
      <c r="F32" s="6" t="n">
        <v>2013</v>
      </c>
      <c r="G32" s="6" t="n">
        <v>7</v>
      </c>
      <c r="H32" s="6" t="n">
        <v>24</v>
      </c>
      <c r="I32" s="6" t="n">
        <v>19</v>
      </c>
      <c r="J32" s="29" t="n">
        <v>50</v>
      </c>
      <c r="K32" s="29"/>
      <c r="L32" s="29"/>
      <c r="M32" s="29"/>
      <c r="N32" s="29"/>
      <c r="O32" s="29" t="n">
        <v>10848</v>
      </c>
      <c r="P32" s="4"/>
      <c r="Q32" s="21" t="n">
        <f aca="false">O32*$Q$15</f>
        <v>579.778757994896</v>
      </c>
      <c r="R32" s="22"/>
      <c r="S32" s="4" t="n">
        <f aca="false">H32*24+I32+J32/60+K32/3600</f>
        <v>595.833333333333</v>
      </c>
      <c r="T32" s="23" t="n">
        <f aca="false">Q15+(Q16-Q15)*(S32-S15)/(S16-S15)</f>
        <v>0.0556808608847912</v>
      </c>
      <c r="U32" s="24" t="n">
        <f aca="false">O32*T32</f>
        <v>604.025978878216</v>
      </c>
    </row>
    <row r="33" customFormat="false" ht="15" hidden="false" customHeight="false" outlineLevel="0" collapsed="false">
      <c r="A33" s="25"/>
      <c r="B33" s="26"/>
      <c r="C33" s="28" t="n">
        <v>15</v>
      </c>
      <c r="D33" s="20"/>
      <c r="E33" s="20"/>
      <c r="F33" s="6" t="n">
        <v>2013</v>
      </c>
      <c r="G33" s="6" t="n">
        <v>7</v>
      </c>
      <c r="H33" s="6" t="n">
        <v>24</v>
      </c>
      <c r="I33" s="6" t="n">
        <v>19</v>
      </c>
      <c r="J33" s="6" t="n">
        <v>7</v>
      </c>
      <c r="K33" s="6"/>
      <c r="L33" s="6"/>
      <c r="M33" s="6"/>
      <c r="N33" s="6"/>
      <c r="O33" s="6" t="n">
        <v>30982</v>
      </c>
      <c r="P33" s="4"/>
      <c r="Q33" s="21" t="n">
        <f aca="false">O33*$Q$15</f>
        <v>1655.8541187498</v>
      </c>
      <c r="R33" s="22"/>
      <c r="S33" s="4" t="n">
        <f aca="false">H33*24+I33+J33/60+K33/3600</f>
        <v>595.116666666667</v>
      </c>
      <c r="T33" s="23" t="n">
        <f aca="false">Q15+(Q16-Q15)*(S33-S15)/(S16-S15)</f>
        <v>0.0540789826614893</v>
      </c>
      <c r="U33" s="24" t="n">
        <f aca="false">O33*T33</f>
        <v>1675.47504081826</v>
      </c>
    </row>
    <row r="34" customFormat="false" ht="15" hidden="false" customHeight="false" outlineLevel="0" collapsed="false">
      <c r="A34" s="25"/>
      <c r="B34" s="27"/>
      <c r="C34" s="28" t="n">
        <v>16</v>
      </c>
      <c r="D34" s="20"/>
      <c r="E34" s="20"/>
      <c r="F34" s="6" t="n">
        <v>2013</v>
      </c>
      <c r="G34" s="6" t="n">
        <v>7</v>
      </c>
      <c r="H34" s="6" t="n">
        <v>24</v>
      </c>
      <c r="I34" s="6" t="n">
        <v>19</v>
      </c>
      <c r="J34" s="6" t="n">
        <v>8</v>
      </c>
      <c r="K34" s="6"/>
      <c r="L34" s="6"/>
      <c r="M34" s="6"/>
      <c r="N34" s="6"/>
      <c r="O34" s="6" t="n">
        <v>32019</v>
      </c>
      <c r="P34" s="4"/>
      <c r="Q34" s="21" t="n">
        <f aca="false">O34*$Q$15</f>
        <v>1711.2772909512</v>
      </c>
      <c r="R34" s="22"/>
      <c r="S34" s="4" t="n">
        <f aca="false">H34*24+I34+J34/60+K34/3600</f>
        <v>595.133333333333</v>
      </c>
      <c r="T34" s="23" t="n">
        <f aca="false">Q15+(Q16-Q15)*(S34-S15)/(S16-S15)</f>
        <v>0.0541162356434265</v>
      </c>
      <c r="U34" s="24" t="n">
        <f aca="false">O34*T34</f>
        <v>1732.74774906687</v>
      </c>
    </row>
    <row r="35" customFormat="false" ht="15" hidden="false" customHeight="false" outlineLevel="0" collapsed="false">
      <c r="A35" s="25"/>
      <c r="B35" s="26"/>
      <c r="C35" s="0" t="n">
        <v>17</v>
      </c>
      <c r="D35" s="20"/>
      <c r="E35" s="20"/>
      <c r="F35" s="6" t="n">
        <v>2013</v>
      </c>
      <c r="G35" s="6" t="n">
        <v>7</v>
      </c>
      <c r="H35" s="6" t="n">
        <v>24</v>
      </c>
      <c r="I35" s="6" t="n">
        <v>19</v>
      </c>
      <c r="J35" s="6" t="n">
        <v>52</v>
      </c>
      <c r="K35" s="6"/>
      <c r="L35" s="6"/>
      <c r="M35" s="6"/>
      <c r="N35" s="6"/>
      <c r="O35" s="6" t="n">
        <v>48704</v>
      </c>
      <c r="P35" s="4"/>
      <c r="Q35" s="21" t="n">
        <f aca="false">O35*$Q$15</f>
        <v>2603.01849459655</v>
      </c>
      <c r="R35" s="22"/>
      <c r="S35" s="4" t="n">
        <f aca="false">H35*24+I35+J35/60+K35/3600</f>
        <v>595.866666666667</v>
      </c>
      <c r="T35" s="23" t="n">
        <f aca="false">Q15+(Q16-Q15)*(S35-S15)/(S16-S15)</f>
        <v>0.0557553668486657</v>
      </c>
      <c r="U35" s="24" t="n">
        <f aca="false">O35*T35</f>
        <v>2715.50938699741</v>
      </c>
    </row>
    <row r="36" customFormat="false" ht="15" hidden="false" customHeight="false" outlineLevel="0" collapsed="false">
      <c r="A36" s="32"/>
      <c r="B36" s="33"/>
      <c r="C36" s="28" t="n">
        <v>18</v>
      </c>
      <c r="D36" s="34"/>
      <c r="E36" s="34"/>
      <c r="F36" s="6" t="n">
        <v>2013</v>
      </c>
      <c r="G36" s="6" t="n">
        <v>7</v>
      </c>
      <c r="H36" s="6" t="n">
        <v>24</v>
      </c>
      <c r="I36" s="6" t="n">
        <v>19</v>
      </c>
      <c r="J36" s="10" t="n">
        <v>53</v>
      </c>
      <c r="K36" s="10"/>
      <c r="L36" s="10"/>
      <c r="M36" s="10"/>
      <c r="N36" s="10"/>
      <c r="O36" s="10" t="n">
        <v>38168</v>
      </c>
      <c r="P36" s="9"/>
      <c r="Q36" s="35" t="n">
        <f aca="false">O36*$Q$15</f>
        <v>2039.91478937585</v>
      </c>
      <c r="R36" s="36"/>
      <c r="S36" s="9" t="n">
        <f aca="false">H36*24+I36+J36/60+K36/3600</f>
        <v>595.883333333333</v>
      </c>
      <c r="T36" s="37" t="n">
        <f aca="false">Q15+(Q16-Q15)*(S36-S15)/(S16-S15)</f>
        <v>0.0557926198306029</v>
      </c>
      <c r="U36" s="38" t="n">
        <f aca="false">O36*T36</f>
        <v>2129.49271369445</v>
      </c>
    </row>
    <row r="37" customFormat="false" ht="15" hidden="false" customHeight="false" outlineLevel="0" collapsed="false">
      <c r="A37" s="25"/>
      <c r="B37" s="27"/>
      <c r="C37" s="28" t="n">
        <v>19</v>
      </c>
      <c r="D37" s="20"/>
      <c r="E37" s="20"/>
      <c r="F37" s="6" t="n">
        <v>2013</v>
      </c>
      <c r="G37" s="6" t="n">
        <v>7</v>
      </c>
      <c r="H37" s="6" t="n">
        <v>24</v>
      </c>
      <c r="I37" s="6" t="n">
        <v>19</v>
      </c>
      <c r="J37" s="6" t="n">
        <v>54</v>
      </c>
      <c r="K37" s="6"/>
      <c r="L37" s="6"/>
      <c r="M37" s="6"/>
      <c r="N37" s="6"/>
      <c r="O37" s="6" t="n">
        <v>39910</v>
      </c>
      <c r="P37" s="4"/>
      <c r="Q37" s="21" t="n">
        <f aca="false">O37*$Q$15</f>
        <v>2133.01716736507</v>
      </c>
      <c r="R37" s="22"/>
      <c r="S37" s="4" t="n">
        <f aca="false">H37*24+I37+J37/60+K37/3600</f>
        <v>595.9</v>
      </c>
      <c r="T37" s="23" t="n">
        <f aca="false">Q15+(Q16-Q15)*(S37-S15)/(S16-S15)</f>
        <v>0.0558298728125401</v>
      </c>
      <c r="U37" s="24" t="n">
        <f aca="false">O37*T37</f>
        <v>2228.17022394848</v>
      </c>
    </row>
    <row r="38" customFormat="false" ht="15" hidden="false" customHeight="false" outlineLevel="0" collapsed="false">
      <c r="A38" s="25"/>
      <c r="B38" s="26"/>
      <c r="C38" s="0" t="n">
        <v>20</v>
      </c>
      <c r="D38" s="20"/>
      <c r="E38" s="20"/>
      <c r="F38" s="6" t="n">
        <v>2013</v>
      </c>
      <c r="G38" s="6" t="n">
        <v>7</v>
      </c>
      <c r="H38" s="6" t="n">
        <v>24</v>
      </c>
      <c r="I38" s="6" t="n">
        <v>19</v>
      </c>
      <c r="J38" s="6" t="n">
        <v>55</v>
      </c>
      <c r="K38" s="6"/>
      <c r="L38" s="6"/>
      <c r="M38" s="6"/>
      <c r="N38" s="6"/>
      <c r="O38" s="6" t="n">
        <v>30955</v>
      </c>
      <c r="P38" s="4"/>
      <c r="Q38" s="21" t="n">
        <f aca="false">O38*$Q$15</f>
        <v>1654.41108533665</v>
      </c>
      <c r="R38" s="22"/>
      <c r="S38" s="4" t="n">
        <f aca="false">H38*24+I38+J38/60+K38/3600</f>
        <v>595.916666666667</v>
      </c>
      <c r="T38" s="23" t="n">
        <f aca="false">Q15+(Q16-Q15)*(S38-S15)/(S16-S15)</f>
        <v>0.0558671257944773</v>
      </c>
      <c r="U38" s="24" t="n">
        <f aca="false">O38*T38</f>
        <v>1729.36687896805</v>
      </c>
    </row>
    <row r="39" customFormat="false" ht="15" hidden="false" customHeight="false" outlineLevel="0" collapsed="false">
      <c r="A39" s="32"/>
      <c r="B39" s="33"/>
      <c r="C39" s="28" t="n">
        <v>21</v>
      </c>
      <c r="D39" s="34"/>
      <c r="E39" s="34"/>
      <c r="F39" s="6" t="n">
        <v>2013</v>
      </c>
      <c r="G39" s="6" t="n">
        <v>7</v>
      </c>
      <c r="H39" s="6" t="n">
        <v>24</v>
      </c>
      <c r="I39" s="6" t="n">
        <v>20</v>
      </c>
      <c r="J39" s="10" t="n">
        <v>0</v>
      </c>
      <c r="K39" s="10"/>
      <c r="L39" s="10"/>
      <c r="M39" s="10"/>
      <c r="N39" s="10"/>
      <c r="O39" s="10" t="n">
        <v>28189</v>
      </c>
      <c r="P39" s="9"/>
      <c r="Q39" s="35" t="n">
        <f aca="false">O39*$Q$15</f>
        <v>1506.58032901163</v>
      </c>
      <c r="R39" s="36"/>
      <c r="S39" s="9" t="n">
        <f aca="false">H39*24+I39+J39/60+K39/3600</f>
        <v>596</v>
      </c>
      <c r="T39" s="37" t="n">
        <f aca="false">Q15+(Q16-Q15)*(S39-S15)/(S16-S15)</f>
        <v>0.0560533907041637</v>
      </c>
      <c r="U39" s="38" t="n">
        <f aca="false">O39*T39</f>
        <v>1580.08903055967</v>
      </c>
    </row>
    <row r="40" customFormat="false" ht="15" hidden="false" customHeight="false" outlineLevel="0" collapsed="false">
      <c r="A40" s="19"/>
      <c r="B40" s="27"/>
      <c r="C40" s="28" t="n">
        <v>22</v>
      </c>
      <c r="D40" s="20"/>
      <c r="E40" s="20"/>
      <c r="F40" s="6" t="n">
        <v>2013</v>
      </c>
      <c r="G40" s="6" t="n">
        <v>7</v>
      </c>
      <c r="H40" s="6" t="n">
        <v>24</v>
      </c>
      <c r="I40" s="6" t="n">
        <v>20</v>
      </c>
      <c r="J40" s="6" t="n">
        <v>1</v>
      </c>
      <c r="K40" s="6"/>
      <c r="L40" s="6"/>
      <c r="M40" s="6"/>
      <c r="N40" s="6"/>
      <c r="O40" s="6" t="n">
        <v>26968</v>
      </c>
      <c r="P40" s="4"/>
      <c r="Q40" s="21" t="n">
        <f aca="false">O40*$Q$15</f>
        <v>1441.32315132802</v>
      </c>
      <c r="R40" s="22"/>
      <c r="S40" s="4" t="n">
        <f aca="false">H40*24+I40+J40/60+K40/3600</f>
        <v>596.016666666667</v>
      </c>
      <c r="T40" s="23" t="n">
        <f aca="false">Q15+(Q16-Q15)*(S40-S15)/(S16-S15)</f>
        <v>0.0560906436861009</v>
      </c>
      <c r="U40" s="24" t="n">
        <f aca="false">O40*T40</f>
        <v>1512.65247892677</v>
      </c>
    </row>
    <row r="41" customFormat="false" ht="15" hidden="false" customHeight="false" outlineLevel="0" collapsed="false">
      <c r="A41" s="25"/>
      <c r="B41" s="26"/>
      <c r="C41" s="0" t="n">
        <v>23</v>
      </c>
      <c r="D41" s="20"/>
      <c r="E41" s="20"/>
      <c r="F41" s="6" t="n">
        <v>2013</v>
      </c>
      <c r="G41" s="6" t="n">
        <v>7</v>
      </c>
      <c r="H41" s="6" t="n">
        <v>24</v>
      </c>
      <c r="I41" s="6" t="n">
        <v>20</v>
      </c>
      <c r="J41" s="6" t="n">
        <v>2</v>
      </c>
      <c r="K41" s="6"/>
      <c r="L41" s="6"/>
      <c r="M41" s="6"/>
      <c r="N41" s="6"/>
      <c r="O41" s="6" t="n">
        <v>28278</v>
      </c>
      <c r="P41" s="4"/>
      <c r="Q41" s="21" t="n">
        <f aca="false">O41*$Q$15</f>
        <v>1511.33699470683</v>
      </c>
      <c r="R41" s="22"/>
      <c r="S41" s="4" t="n">
        <f aca="false">H41*24+I41+J41/60+K41/3600</f>
        <v>596.033333333333</v>
      </c>
      <c r="T41" s="23" t="n">
        <f aca="false">Q15+(Q16-Q15)*(S41-S15)/(S16-S15)</f>
        <v>0.0561278966680381</v>
      </c>
      <c r="U41" s="24" t="n">
        <f aca="false">O41*T41</f>
        <v>1587.18466197878</v>
      </c>
    </row>
    <row r="42" customFormat="false" ht="15" hidden="false" customHeight="false" outlineLevel="0" collapsed="false">
      <c r="A42" s="25"/>
      <c r="B42" s="26"/>
      <c r="C42" s="28" t="n">
        <v>24</v>
      </c>
      <c r="D42" s="20"/>
      <c r="E42" s="20"/>
      <c r="F42" s="6" t="n">
        <v>2013</v>
      </c>
      <c r="G42" s="6" t="n">
        <v>7</v>
      </c>
      <c r="H42" s="6" t="n">
        <v>24</v>
      </c>
      <c r="I42" s="6" t="n">
        <v>20</v>
      </c>
      <c r="J42" s="6" t="n">
        <v>3</v>
      </c>
      <c r="K42" s="6"/>
      <c r="L42" s="6"/>
      <c r="M42" s="6"/>
      <c r="N42" s="6"/>
      <c r="O42" s="6" t="n">
        <v>27891</v>
      </c>
      <c r="P42" s="4"/>
      <c r="Q42" s="21" t="n">
        <f aca="false">O42*$Q$15</f>
        <v>1490.653515785</v>
      </c>
      <c r="R42" s="22"/>
      <c r="S42" s="4" t="n">
        <f aca="false">H42*24+I42+J42/60+K42/3600</f>
        <v>596.05</v>
      </c>
      <c r="T42" s="23" t="n">
        <f aca="false">Q15+(Q16-Q15)*(S42-S15)/(S16-S15)</f>
        <v>0.0561651496499754</v>
      </c>
      <c r="U42" s="24" t="n">
        <f aca="false">O42*T42</f>
        <v>1566.50218888746</v>
      </c>
    </row>
    <row r="43" customFormat="false" ht="15" hidden="false" customHeight="false" outlineLevel="0" collapsed="false">
      <c r="A43" s="25"/>
      <c r="B43" s="27"/>
      <c r="C43" s="28" t="n">
        <v>25</v>
      </c>
      <c r="D43" s="20"/>
      <c r="E43" s="20"/>
      <c r="F43" s="6" t="n">
        <v>2013</v>
      </c>
      <c r="G43" s="6" t="n">
        <v>7</v>
      </c>
      <c r="H43" s="6" t="n">
        <v>24</v>
      </c>
      <c r="I43" s="6" t="n">
        <v>20</v>
      </c>
      <c r="J43" s="29" t="n">
        <v>4</v>
      </c>
      <c r="K43" s="29"/>
      <c r="L43" s="29"/>
      <c r="M43" s="29"/>
      <c r="N43" s="29"/>
      <c r="O43" s="29" t="n">
        <v>36099</v>
      </c>
      <c r="P43" s="4"/>
      <c r="Q43" s="21" t="n">
        <f aca="false">O43*$Q$15</f>
        <v>1929.3356733829</v>
      </c>
      <c r="R43" s="22"/>
      <c r="S43" s="4" t="n">
        <f aca="false">H43*24+I43+J43/60+K43/3600</f>
        <v>596.066666666667</v>
      </c>
      <c r="T43" s="23" t="n">
        <f aca="false">Q15+(Q16-Q15)*(S43-S15)/(S16-S15)</f>
        <v>0.0562024026319128</v>
      </c>
      <c r="U43" s="24" t="n">
        <f aca="false">O43*T43</f>
        <v>2028.85053260942</v>
      </c>
    </row>
    <row r="44" customFormat="false" ht="15" hidden="false" customHeight="false" outlineLevel="0" collapsed="false">
      <c r="A44" s="19"/>
      <c r="B44" s="26"/>
      <c r="C44" s="0" t="n">
        <v>26</v>
      </c>
      <c r="D44" s="20"/>
      <c r="E44" s="20"/>
      <c r="F44" s="6" t="n">
        <v>2013</v>
      </c>
      <c r="G44" s="6" t="n">
        <v>7</v>
      </c>
      <c r="H44" s="6" t="n">
        <v>24</v>
      </c>
      <c r="I44" s="6" t="n">
        <v>20</v>
      </c>
      <c r="J44" s="6" t="n">
        <v>4</v>
      </c>
      <c r="K44" s="6"/>
      <c r="L44" s="6"/>
      <c r="M44" s="6"/>
      <c r="N44" s="6"/>
      <c r="O44" s="6" t="n">
        <v>32160</v>
      </c>
      <c r="P44" s="4"/>
      <c r="Q44" s="21" t="n">
        <f aca="false">O44*$Q$15</f>
        <v>1718.81313210876</v>
      </c>
      <c r="R44" s="22"/>
      <c r="S44" s="4" t="n">
        <f aca="false">H44*24+I44+J44/60+K44/3600</f>
        <v>596.066666666667</v>
      </c>
      <c r="T44" s="23" t="n">
        <f aca="false">Q15+(Q16-Q15)*(S44-S15)/(S16-S15)</f>
        <v>0.0562024026319128</v>
      </c>
      <c r="U44" s="24" t="n">
        <f aca="false">O44*T44</f>
        <v>1807.46926864232</v>
      </c>
    </row>
    <row r="45" customFormat="false" ht="15" hidden="false" customHeight="false" outlineLevel="0" collapsed="false">
      <c r="A45" s="25"/>
      <c r="B45" s="26"/>
      <c r="C45" s="28" t="n">
        <v>27</v>
      </c>
      <c r="D45" s="20"/>
      <c r="E45" s="20"/>
      <c r="F45" s="6" t="n">
        <v>2013</v>
      </c>
      <c r="G45" s="6" t="n">
        <v>7</v>
      </c>
      <c r="H45" s="6" t="n">
        <v>24</v>
      </c>
      <c r="I45" s="6" t="n">
        <v>20</v>
      </c>
      <c r="J45" s="6" t="n">
        <v>7</v>
      </c>
      <c r="K45" s="6"/>
      <c r="L45" s="6"/>
      <c r="M45" s="6"/>
      <c r="N45" s="6"/>
      <c r="O45" s="6" t="n">
        <v>36483</v>
      </c>
      <c r="P45" s="4"/>
      <c r="Q45" s="21" t="n">
        <f aca="false">O45*$Q$15</f>
        <v>1949.85881525883</v>
      </c>
      <c r="R45" s="22"/>
      <c r="S45" s="4" t="n">
        <f aca="false">H45*24+I45+J45/60+K45/3600</f>
        <v>596.116666666667</v>
      </c>
      <c r="T45" s="23" t="n">
        <f aca="false">Q15+(Q16-Q15)*(S45-S15)/(S16-S15)</f>
        <v>0.0563141615777245</v>
      </c>
      <c r="U45" s="24" t="n">
        <f aca="false">O45*T45</f>
        <v>2054.50955684012</v>
      </c>
    </row>
    <row r="46" customFormat="false" ht="15" hidden="false" customHeight="false" outlineLevel="0" collapsed="false">
      <c r="A46" s="25"/>
      <c r="B46" s="27"/>
      <c r="C46" s="28" t="n">
        <v>28</v>
      </c>
      <c r="D46" s="20"/>
      <c r="E46" s="20"/>
      <c r="F46" s="6" t="n">
        <v>2013</v>
      </c>
      <c r="G46" s="6" t="n">
        <v>7</v>
      </c>
      <c r="H46" s="6" t="n">
        <v>24</v>
      </c>
      <c r="I46" s="6" t="n">
        <v>20</v>
      </c>
      <c r="J46" s="6" t="n">
        <v>8</v>
      </c>
      <c r="K46" s="6"/>
      <c r="L46" s="6"/>
      <c r="M46" s="6"/>
      <c r="N46" s="6"/>
      <c r="O46" s="6" t="n">
        <v>25998</v>
      </c>
      <c r="P46" s="4"/>
      <c r="Q46" s="21" t="n">
        <f aca="false">O46*$Q$15</f>
        <v>1389.48083981852</v>
      </c>
      <c r="R46" s="22"/>
      <c r="S46" s="4" t="n">
        <f aca="false">H46*24+I46+J46/60+K46/3600</f>
        <v>596.133333333333</v>
      </c>
      <c r="T46" s="23" t="n">
        <f aca="false">Q15+(Q16-Q15)*(S46-S15)/(S16-S15)</f>
        <v>0.0563514145596617</v>
      </c>
      <c r="U46" s="24" t="n">
        <f aca="false">O46*T46</f>
        <v>1465.02407572209</v>
      </c>
    </row>
    <row r="47" customFormat="false" ht="15" hidden="false" customHeight="false" outlineLevel="0" collapsed="false">
      <c r="A47" s="25"/>
      <c r="B47" s="26"/>
      <c r="C47" s="0" t="n">
        <v>29</v>
      </c>
      <c r="D47" s="20"/>
      <c r="E47" s="20"/>
      <c r="F47" s="6" t="n">
        <v>2013</v>
      </c>
      <c r="G47" s="6" t="n">
        <v>7</v>
      </c>
      <c r="H47" s="6" t="n">
        <v>24</v>
      </c>
      <c r="I47" s="6" t="n">
        <v>19</v>
      </c>
      <c r="J47" s="6" t="n">
        <v>9</v>
      </c>
      <c r="K47" s="6"/>
      <c r="L47" s="6"/>
      <c r="M47" s="6"/>
      <c r="N47" s="6"/>
      <c r="O47" s="6" t="n">
        <v>32083</v>
      </c>
      <c r="P47" s="4"/>
      <c r="Q47" s="21" t="n">
        <f aca="false">O47*$Q$15</f>
        <v>1714.69781459718</v>
      </c>
      <c r="R47" s="22"/>
      <c r="S47" s="4" t="n">
        <f aca="false">H47*24+I47+J47/60+K47/3600</f>
        <v>595.15</v>
      </c>
      <c r="T47" s="23" t="n">
        <f aca="false">Q15+(Q16-Q15)*(S47-S15)/(S16-S15)</f>
        <v>0.0541534886253637</v>
      </c>
      <c r="U47" s="24" t="n">
        <f aca="false">O47*T47</f>
        <v>1737.40637556754</v>
      </c>
    </row>
    <row r="48" customFormat="false" ht="15" hidden="false" customHeight="false" outlineLevel="0" collapsed="false">
      <c r="A48" s="25"/>
      <c r="B48" s="26"/>
      <c r="C48" s="28" t="n">
        <v>30</v>
      </c>
      <c r="D48" s="20"/>
      <c r="E48" s="20"/>
      <c r="F48" s="6" t="n">
        <v>2013</v>
      </c>
      <c r="G48" s="6" t="n">
        <v>7</v>
      </c>
      <c r="H48" s="6" t="n">
        <v>24</v>
      </c>
      <c r="I48" s="6" t="n">
        <v>19</v>
      </c>
      <c r="J48" s="6" t="n">
        <v>10</v>
      </c>
      <c r="K48" s="6"/>
      <c r="L48" s="6"/>
      <c r="M48" s="6"/>
      <c r="N48" s="6"/>
      <c r="O48" s="6" t="n">
        <v>33779</v>
      </c>
      <c r="P48" s="4"/>
      <c r="Q48" s="21" t="n">
        <f aca="false">O48*$Q$15</f>
        <v>1805.34169121585</v>
      </c>
      <c r="R48" s="22"/>
      <c r="S48" s="4" t="n">
        <f aca="false">H48*24+I48+J48/60+K48/3600</f>
        <v>595.166666666667</v>
      </c>
      <c r="T48" s="23" t="n">
        <f aca="false">Q15+(Q16-Q15)*(S48-S15)/(S16-S15)</f>
        <v>0.0541907416073009</v>
      </c>
      <c r="U48" s="24" t="n">
        <f aca="false">O48*T48</f>
        <v>1830.50906075302</v>
      </c>
    </row>
    <row r="49" customFormat="false" ht="15" hidden="false" customHeight="false" outlineLevel="0" collapsed="false">
      <c r="A49" s="25"/>
      <c r="B49" s="27"/>
      <c r="C49" s="28" t="n">
        <v>31</v>
      </c>
      <c r="D49" s="20"/>
      <c r="E49" s="20"/>
      <c r="F49" s="6" t="n">
        <v>2013</v>
      </c>
      <c r="G49" s="6" t="n">
        <v>7</v>
      </c>
      <c r="H49" s="6" t="n">
        <v>24</v>
      </c>
      <c r="I49" s="6" t="n">
        <v>20</v>
      </c>
      <c r="J49" s="6" t="n">
        <v>9</v>
      </c>
      <c r="K49" s="6"/>
      <c r="L49" s="6"/>
      <c r="M49" s="6"/>
      <c r="N49" s="6"/>
      <c r="O49" s="6" t="n">
        <v>33408</v>
      </c>
      <c r="P49" s="4"/>
      <c r="Q49" s="21" t="n">
        <f aca="false">O49*$Q$15</f>
        <v>1785.51334320552</v>
      </c>
      <c r="R49" s="22"/>
      <c r="S49" s="4" t="n">
        <f aca="false">H49*24+I49+J49/60+K49/3600</f>
        <v>596.15</v>
      </c>
      <c r="T49" s="23" t="n">
        <f aca="false">Q15+(Q16-Q15)*(S49-S15)/(S16-S15)</f>
        <v>0.0563886675415989</v>
      </c>
      <c r="U49" s="24" t="n">
        <f aca="false">O49*T49</f>
        <v>1883.83260522974</v>
      </c>
    </row>
    <row r="50" customFormat="false" ht="15" hidden="false" customHeight="false" outlineLevel="0" collapsed="false">
      <c r="A50" s="25"/>
      <c r="B50" s="26"/>
      <c r="C50" s="0" t="n">
        <v>32</v>
      </c>
      <c r="D50" s="20"/>
      <c r="E50" s="20"/>
      <c r="F50" s="6" t="n">
        <v>2013</v>
      </c>
      <c r="G50" s="6" t="n">
        <v>7</v>
      </c>
      <c r="H50" s="6" t="n">
        <v>24</v>
      </c>
      <c r="I50" s="6" t="n">
        <v>20</v>
      </c>
      <c r="J50" s="6" t="n">
        <v>10</v>
      </c>
      <c r="K50" s="6"/>
      <c r="L50" s="6"/>
      <c r="M50" s="6"/>
      <c r="N50" s="6"/>
      <c r="O50" s="6" t="n">
        <v>34109</v>
      </c>
      <c r="P50" s="4"/>
      <c r="Q50" s="21" t="n">
        <f aca="false">O50*$Q$15</f>
        <v>1822.97876626548</v>
      </c>
      <c r="R50" s="22"/>
      <c r="S50" s="4" t="n">
        <f aca="false">H50*24+I50+J50/60+K50/3600</f>
        <v>596.166666666667</v>
      </c>
      <c r="T50" s="23" t="n">
        <f aca="false">Q15+(Q16-Q15)*(S50-S15)/(S16-S15)</f>
        <v>0.0564259205235362</v>
      </c>
      <c r="U50" s="24" t="n">
        <f aca="false">O50*T50</f>
        <v>1924.63172313729</v>
      </c>
    </row>
    <row r="51" customFormat="false" ht="15" hidden="false" customHeight="false" outlineLevel="0" collapsed="false">
      <c r="A51" s="25"/>
      <c r="B51" s="26"/>
      <c r="C51" s="28" t="n">
        <v>33</v>
      </c>
      <c r="D51" s="20"/>
      <c r="E51" s="20"/>
      <c r="F51" s="6" t="n">
        <v>2013</v>
      </c>
      <c r="G51" s="6" t="n">
        <v>7</v>
      </c>
      <c r="H51" s="6" t="n">
        <v>24</v>
      </c>
      <c r="I51" s="6" t="n">
        <v>20</v>
      </c>
      <c r="J51" s="6" t="n">
        <v>11</v>
      </c>
      <c r="K51" s="6"/>
      <c r="L51" s="6"/>
      <c r="M51" s="6"/>
      <c r="N51" s="6"/>
      <c r="O51" s="6" t="n">
        <v>32982</v>
      </c>
      <c r="P51" s="4"/>
      <c r="Q51" s="21" t="n">
        <f aca="false">O51*$Q$15</f>
        <v>1762.74548268692</v>
      </c>
      <c r="R51" s="22"/>
      <c r="S51" s="4" t="n">
        <f aca="false">H51*24+I51+J51/60+K51/3600</f>
        <v>596.183333333333</v>
      </c>
      <c r="T51" s="23" t="n">
        <f aca="false">Q15+(Q16-Q15)*(S51-S15)/(S16-S15)</f>
        <v>0.0564631735054734</v>
      </c>
      <c r="U51" s="24" t="n">
        <f aca="false">O51*T51</f>
        <v>1862.26838855752</v>
      </c>
    </row>
    <row r="52" customFormat="false" ht="15" hidden="false" customHeight="false" outlineLevel="0" collapsed="false">
      <c r="A52" s="39"/>
      <c r="B52" s="26"/>
      <c r="C52" s="28" t="n">
        <v>34</v>
      </c>
      <c r="D52" s="20"/>
      <c r="E52" s="20"/>
      <c r="F52" s="6" t="n">
        <v>2013</v>
      </c>
      <c r="G52" s="6" t="n">
        <v>7</v>
      </c>
      <c r="H52" s="6" t="n">
        <v>24</v>
      </c>
      <c r="I52" s="6" t="n">
        <v>20</v>
      </c>
      <c r="J52" s="6" t="n">
        <v>11</v>
      </c>
      <c r="K52" s="6"/>
      <c r="L52" s="6"/>
      <c r="M52" s="6"/>
      <c r="N52" s="6"/>
      <c r="O52" s="6" t="n">
        <v>25942</v>
      </c>
      <c r="P52" s="4"/>
      <c r="Q52" s="21" t="n">
        <f aca="false">O52*$Q$15</f>
        <v>1386.48788162828</v>
      </c>
      <c r="R52" s="22"/>
      <c r="S52" s="4" t="n">
        <f aca="false">H52*24+I52+J52/60+K52/3600</f>
        <v>596.183333333333</v>
      </c>
      <c r="T52" s="23" t="n">
        <f aca="false">Q15+(Q16-Q15)*(S52-S15)/(S16-S15)</f>
        <v>0.0564631735054734</v>
      </c>
      <c r="U52" s="24" t="n">
        <f aca="false">O52*T52</f>
        <v>1464.76764707899</v>
      </c>
    </row>
    <row r="53" customFormat="false" ht="15" hidden="false" customHeight="false" outlineLevel="0" collapsed="false">
      <c r="A53" s="25"/>
      <c r="B53" s="26"/>
      <c r="C53" s="0" t="n">
        <v>35</v>
      </c>
      <c r="D53" s="20"/>
      <c r="E53" s="20"/>
      <c r="F53" s="6" t="n">
        <v>2013</v>
      </c>
      <c r="G53" s="6" t="n">
        <v>7</v>
      </c>
      <c r="H53" s="6" t="n">
        <v>24</v>
      </c>
      <c r="I53" s="6" t="n">
        <v>20</v>
      </c>
      <c r="J53" s="29" t="n">
        <v>12</v>
      </c>
      <c r="K53" s="29"/>
      <c r="L53" s="29"/>
      <c r="M53" s="29"/>
      <c r="N53" s="29"/>
      <c r="O53" s="29" t="n">
        <v>26050</v>
      </c>
      <c r="P53" s="4"/>
      <c r="Q53" s="21" t="n">
        <f aca="false">O53*$Q$15</f>
        <v>1392.26001528088</v>
      </c>
      <c r="R53" s="22"/>
      <c r="S53" s="4" t="n">
        <f aca="false">H53*24+I53+J53/60+K53/3600</f>
        <v>596.2</v>
      </c>
      <c r="T53" s="23" t="n">
        <f aca="false">Q15+(Q16-Q15)*(S53-S15)/(S16-S15)</f>
        <v>0.0565004264874108</v>
      </c>
      <c r="U53" s="24" t="n">
        <f aca="false">O53*T53</f>
        <v>1471.83610999705</v>
      </c>
    </row>
    <row r="54" customFormat="false" ht="15" hidden="false" customHeight="false" outlineLevel="0" collapsed="false">
      <c r="A54" s="19"/>
      <c r="B54" s="26"/>
      <c r="C54" s="28" t="n">
        <v>36</v>
      </c>
      <c r="D54" s="20"/>
      <c r="E54" s="20"/>
      <c r="F54" s="6" t="n">
        <v>2013</v>
      </c>
      <c r="G54" s="6" t="n">
        <v>7</v>
      </c>
      <c r="H54" s="6" t="n">
        <v>24</v>
      </c>
      <c r="I54" s="6" t="n">
        <v>20</v>
      </c>
      <c r="J54" s="6" t="n">
        <v>13</v>
      </c>
      <c r="K54" s="6"/>
      <c r="L54" s="6"/>
      <c r="M54" s="6"/>
      <c r="N54" s="6"/>
      <c r="O54" s="6" t="n">
        <v>25686</v>
      </c>
      <c r="P54" s="4"/>
      <c r="Q54" s="21" t="n">
        <f aca="false">O54*$Q$15</f>
        <v>1372.80578704433</v>
      </c>
      <c r="R54" s="22"/>
      <c r="S54" s="4" t="n">
        <f aca="false">H54*24+I54+J54/60+K54/3600</f>
        <v>596.216666666667</v>
      </c>
      <c r="T54" s="23" t="n">
        <f aca="false">Q15+(Q16-Q15)*(S54-S15)/(S16-S15)</f>
        <v>0.0565376794693481</v>
      </c>
      <c r="U54" s="24" t="n">
        <f aca="false">O54*T54</f>
        <v>1452.22683484967</v>
      </c>
    </row>
    <row r="55" customFormat="false" ht="15" hidden="false" customHeight="false" outlineLevel="0" collapsed="false">
      <c r="A55" s="0"/>
      <c r="B55" s="26"/>
      <c r="C55" s="28" t="n">
        <v>37</v>
      </c>
      <c r="D55" s="20"/>
      <c r="E55" s="20"/>
      <c r="F55" s="6" t="n">
        <v>2013</v>
      </c>
      <c r="G55" s="6" t="n">
        <v>7</v>
      </c>
      <c r="H55" s="6" t="n">
        <v>24</v>
      </c>
      <c r="I55" s="6" t="n">
        <v>20</v>
      </c>
      <c r="J55" s="6" t="n">
        <v>14</v>
      </c>
      <c r="K55" s="6"/>
      <c r="L55" s="6"/>
      <c r="M55" s="6"/>
      <c r="N55" s="6"/>
      <c r="O55" s="6" t="n">
        <v>25619</v>
      </c>
      <c r="P55" s="4"/>
      <c r="Q55" s="21" t="n">
        <f aca="false">O55*$Q$15</f>
        <v>1369.22492635244</v>
      </c>
      <c r="R55" s="22"/>
      <c r="S55" s="4" t="n">
        <f aca="false">H55*24+I55+J55/60+K55/3600</f>
        <v>596.233333333333</v>
      </c>
      <c r="T55" s="23" t="n">
        <f aca="false">Q15+(Q16-Q15)*(S55-S15)/(S16-S15)</f>
        <v>0.0565749324512853</v>
      </c>
      <c r="U55" s="24" t="n">
        <f aca="false">O55*T55</f>
        <v>1449.39319446948</v>
      </c>
    </row>
    <row r="56" customFormat="false" ht="15" hidden="false" customHeight="false" outlineLevel="0" collapsed="false">
      <c r="A56" s="0"/>
      <c r="B56" s="26"/>
      <c r="C56" s="0" t="n">
        <v>38</v>
      </c>
      <c r="D56" s="20"/>
      <c r="E56" s="20"/>
      <c r="F56" s="6" t="n">
        <v>2013</v>
      </c>
      <c r="G56" s="6" t="n">
        <v>7</v>
      </c>
      <c r="H56" s="6" t="n">
        <v>24</v>
      </c>
      <c r="I56" s="6" t="n">
        <v>20</v>
      </c>
      <c r="J56" s="6" t="n">
        <v>14</v>
      </c>
      <c r="K56" s="6"/>
      <c r="L56" s="6"/>
      <c r="M56" s="6"/>
      <c r="N56" s="6"/>
      <c r="O56" s="6" t="n">
        <v>26589</v>
      </c>
      <c r="P56" s="4"/>
      <c r="Q56" s="21" t="n">
        <f aca="false">O56*$Q$15</f>
        <v>1421.06723786194</v>
      </c>
      <c r="R56" s="22"/>
      <c r="S56" s="4" t="n">
        <f aca="false">H56*24+I56+J56/60+K56/3600</f>
        <v>596.233333333333</v>
      </c>
      <c r="T56" s="23" t="n">
        <f aca="false">Q15+(Q16-Q15)*(S56-S15)/(S16-S15)</f>
        <v>0.0565749324512853</v>
      </c>
      <c r="U56" s="24" t="n">
        <f aca="false">O56*T56</f>
        <v>1504.27087894722</v>
      </c>
    </row>
    <row r="57" customFormat="false" ht="15" hidden="false" customHeight="false" outlineLevel="0" collapsed="false">
      <c r="A57" s="0"/>
      <c r="B57" s="26"/>
      <c r="C57" s="28" t="n">
        <v>39</v>
      </c>
      <c r="D57" s="20"/>
      <c r="E57" s="20"/>
      <c r="F57" s="6" t="n">
        <v>2013</v>
      </c>
      <c r="G57" s="6" t="n">
        <v>7</v>
      </c>
      <c r="H57" s="6" t="n">
        <v>24</v>
      </c>
      <c r="I57" s="6" t="n">
        <v>20</v>
      </c>
      <c r="J57" s="6" t="n">
        <v>15</v>
      </c>
      <c r="K57" s="6"/>
      <c r="L57" s="6"/>
      <c r="M57" s="6"/>
      <c r="N57" s="6"/>
      <c r="O57" s="6" t="n">
        <v>49923</v>
      </c>
      <c r="P57" s="4"/>
      <c r="Q57" s="21" t="n">
        <f aca="false">O57*$Q$15</f>
        <v>2668.16878091622</v>
      </c>
      <c r="R57" s="22"/>
      <c r="S57" s="4" t="n">
        <f aca="false">H57*24+I57+J57/60+K57/3600</f>
        <v>596.25</v>
      </c>
      <c r="T57" s="23" t="n">
        <f aca="false">Q15+(Q16-Q15)*(S57-S15)/(S16-S15)</f>
        <v>0.0566121854332225</v>
      </c>
      <c r="U57" s="24" t="n">
        <f aca="false">O57*T57</f>
        <v>2826.25013338277</v>
      </c>
    </row>
    <row r="58" customFormat="false" ht="15" hidden="false" customHeight="false" outlineLevel="0" collapsed="false">
      <c r="A58" s="0"/>
      <c r="B58" s="26"/>
      <c r="C58" s="28" t="n">
        <v>40</v>
      </c>
      <c r="D58" s="20"/>
      <c r="E58" s="20"/>
      <c r="F58" s="6" t="n">
        <v>2013</v>
      </c>
      <c r="G58" s="6" t="n">
        <v>7</v>
      </c>
      <c r="H58" s="6" t="n">
        <v>24</v>
      </c>
      <c r="I58" s="6" t="n">
        <v>20</v>
      </c>
      <c r="J58" s="6" t="n">
        <v>16</v>
      </c>
      <c r="K58" s="6"/>
      <c r="L58" s="6"/>
      <c r="M58" s="6"/>
      <c r="N58" s="6"/>
      <c r="O58" s="6" t="n">
        <v>42896</v>
      </c>
      <c r="P58" s="4"/>
      <c r="Q58" s="21" t="n">
        <f aca="false">O58*$Q$15</f>
        <v>2292.60597372318</v>
      </c>
      <c r="R58" s="22"/>
      <c r="S58" s="4" t="n">
        <f aca="false">H58*24+I58+J58/60+K58/3600</f>
        <v>596.266666666667</v>
      </c>
      <c r="T58" s="23" t="n">
        <f aca="false">Q15+(Q16-Q15)*(S58-S15)/(S16-S15)</f>
        <v>0.0566494384151597</v>
      </c>
      <c r="U58" s="24" t="n">
        <f aca="false">O58*T58</f>
        <v>2430.03431025669</v>
      </c>
    </row>
    <row r="59" customFormat="false" ht="15" hidden="false" customHeight="false" outlineLevel="0" collapsed="false">
      <c r="A59" s="0"/>
      <c r="B59" s="26"/>
      <c r="C59" s="0" t="n">
        <v>41</v>
      </c>
      <c r="D59" s="20"/>
      <c r="E59" s="20"/>
      <c r="F59" s="6" t="n">
        <v>2013</v>
      </c>
      <c r="G59" s="6" t="n">
        <v>7</v>
      </c>
      <c r="H59" s="6" t="n">
        <v>24</v>
      </c>
      <c r="I59" s="6" t="n">
        <v>20</v>
      </c>
      <c r="J59" s="6" t="n">
        <v>17</v>
      </c>
      <c r="K59" s="6"/>
      <c r="L59" s="6"/>
      <c r="M59" s="6"/>
      <c r="N59" s="6"/>
      <c r="O59" s="6" t="n">
        <v>36294</v>
      </c>
      <c r="P59" s="4"/>
      <c r="Q59" s="21" t="n">
        <f aca="false">O59*$Q$15</f>
        <v>1939.75758136677</v>
      </c>
      <c r="R59" s="22"/>
      <c r="S59" s="4" t="n">
        <f aca="false">H59*24+I59+J59/60+K59/3600</f>
        <v>596.283333333333</v>
      </c>
      <c r="T59" s="23" t="n">
        <f aca="false">Q15+(Q16-Q15)*(S59-S15)/(S16-S15)</f>
        <v>0.0566866913970969</v>
      </c>
      <c r="U59" s="24" t="n">
        <f aca="false">O59*T59</f>
        <v>2057.38677756624</v>
      </c>
    </row>
    <row r="60" customFormat="false" ht="15" hidden="false" customHeight="false" outlineLevel="0" collapsed="false">
      <c r="A60" s="0"/>
      <c r="B60" s="40" t="s">
        <v>48</v>
      </c>
      <c r="C60" s="28" t="n">
        <v>42</v>
      </c>
      <c r="D60" s="20"/>
      <c r="E60" s="20"/>
      <c r="F60" s="6" t="n">
        <v>2013</v>
      </c>
      <c r="G60" s="6" t="n">
        <v>7</v>
      </c>
      <c r="H60" s="6" t="n">
        <v>24</v>
      </c>
      <c r="I60" s="6" t="n">
        <v>20</v>
      </c>
      <c r="J60" s="6" t="n">
        <v>18</v>
      </c>
      <c r="K60" s="6"/>
      <c r="L60" s="6"/>
      <c r="M60" s="6"/>
      <c r="N60" s="6"/>
      <c r="O60" s="6" t="n">
        <v>43435</v>
      </c>
      <c r="P60" s="4"/>
      <c r="Q60" s="21" t="n">
        <f aca="false">O60*$Q$15</f>
        <v>2321.41319630423</v>
      </c>
      <c r="R60" s="22"/>
      <c r="S60" s="4" t="n">
        <f aca="false">H60*24+I60+J60/60+K60/3600</f>
        <v>596.3</v>
      </c>
      <c r="T60" s="23" t="n">
        <f aca="false">Q15+(Q16-Q15)*(S60-S15)/(S16-S15)</f>
        <v>0.0567239443790342</v>
      </c>
      <c r="U60" s="24" t="n">
        <f aca="false">O60*T60</f>
        <v>2463.80452410335</v>
      </c>
    </row>
    <row r="61" customFormat="false" ht="15" hidden="false" customHeight="false" outlineLevel="0" collapsed="false">
      <c r="A61" s="0"/>
      <c r="B61" s="26"/>
      <c r="C61" s="28" t="n">
        <v>43</v>
      </c>
      <c r="D61" s="20"/>
      <c r="E61" s="20"/>
      <c r="F61" s="6" t="n">
        <v>2013</v>
      </c>
      <c r="G61" s="6" t="n">
        <v>7</v>
      </c>
      <c r="H61" s="6" t="n">
        <v>24</v>
      </c>
      <c r="I61" s="6" t="n">
        <v>20</v>
      </c>
      <c r="J61" s="6" t="n">
        <v>22</v>
      </c>
      <c r="K61" s="6"/>
      <c r="L61" s="6"/>
      <c r="M61" s="6"/>
      <c r="N61" s="6"/>
      <c r="O61" s="6" t="n">
        <v>36926</v>
      </c>
      <c r="P61" s="4"/>
      <c r="Q61" s="21" t="n">
        <f aca="false">O61*$Q$15</f>
        <v>1973.5352523709</v>
      </c>
      <c r="R61" s="22"/>
      <c r="S61" s="4" t="n">
        <f aca="false">H61*24+I61+J61/60+K61/3600</f>
        <v>596.366666666667</v>
      </c>
      <c r="T61" s="23" t="n">
        <f aca="false">Q15+(Q16-Q15)*(S61-S15)/(S16-S15)</f>
        <v>0.0568729563067833</v>
      </c>
      <c r="U61" s="24" t="n">
        <f aca="false">O61*T61</f>
        <v>2100.09078458428</v>
      </c>
    </row>
    <row r="62" customFormat="false" ht="15" hidden="false" customHeight="false" outlineLevel="0" collapsed="false">
      <c r="A62" s="0"/>
      <c r="B62" s="26"/>
      <c r="C62" s="0" t="n">
        <v>44</v>
      </c>
      <c r="D62" s="20"/>
      <c r="E62" s="20"/>
      <c r="F62" s="6" t="n">
        <v>2013</v>
      </c>
      <c r="G62" s="6" t="n">
        <v>7</v>
      </c>
      <c r="H62" s="6" t="n">
        <v>24</v>
      </c>
      <c r="I62" s="6" t="n">
        <v>20</v>
      </c>
      <c r="J62" s="6" t="n">
        <v>23</v>
      </c>
      <c r="K62" s="6"/>
      <c r="L62" s="6"/>
      <c r="M62" s="6"/>
      <c r="N62" s="6"/>
      <c r="O62" s="6" t="n">
        <v>44083</v>
      </c>
      <c r="P62" s="4"/>
      <c r="Q62" s="21" t="n">
        <f aca="false">O62*$Q$15</f>
        <v>2356.04599821986</v>
      </c>
      <c r="R62" s="22"/>
      <c r="S62" s="4" t="n">
        <f aca="false">H62*24+I62+J62/60+K62/3600</f>
        <v>596.383333333333</v>
      </c>
      <c r="T62" s="23" t="n">
        <f aca="false">Q15+(Q16-Q15)*(S62-S15)/(S16-S15)</f>
        <v>0.0569102092887205</v>
      </c>
      <c r="U62" s="24" t="n">
        <f aca="false">O62*T62</f>
        <v>2508.77275607467</v>
      </c>
    </row>
    <row r="63" customFormat="false" ht="15" hidden="false" customHeight="false" outlineLevel="0" collapsed="false">
      <c r="A63" s="4"/>
      <c r="B63" s="26"/>
      <c r="C63" s="28" t="n">
        <v>45</v>
      </c>
      <c r="D63" s="20"/>
      <c r="E63" s="20"/>
      <c r="F63" s="6" t="n">
        <v>2013</v>
      </c>
      <c r="G63" s="6" t="n">
        <v>7</v>
      </c>
      <c r="H63" s="6" t="n">
        <v>24</v>
      </c>
      <c r="I63" s="6" t="n">
        <v>20</v>
      </c>
      <c r="J63" s="6" t="n">
        <v>25</v>
      </c>
      <c r="K63" s="6"/>
      <c r="L63" s="6"/>
      <c r="M63" s="6"/>
      <c r="N63" s="6"/>
      <c r="O63" s="6" t="n">
        <v>36294</v>
      </c>
      <c r="P63" s="4"/>
      <c r="Q63" s="21" t="n">
        <f aca="false">O63*$Q$15</f>
        <v>1939.75758136677</v>
      </c>
      <c r="R63" s="22"/>
      <c r="S63" s="4" t="n">
        <f aca="false">H63*24+I63+J63/60+K63/3600</f>
        <v>596.416666666667</v>
      </c>
      <c r="T63" s="23" t="n">
        <f aca="false">Q15+(Q16-Q15)*(S63-S15)/(S16-S15)</f>
        <v>0.056984715252595</v>
      </c>
      <c r="U63" s="24" t="n">
        <f aca="false">O63*T63</f>
        <v>2068.20325537768</v>
      </c>
    </row>
    <row r="64" customFormat="false" ht="15" hidden="false" customHeight="false" outlineLevel="0" collapsed="false">
      <c r="A64" s="0"/>
      <c r="B64" s="26"/>
      <c r="C64" s="28" t="n">
        <v>46</v>
      </c>
      <c r="D64" s="20"/>
      <c r="E64" s="20"/>
      <c r="F64" s="6" t="n">
        <v>2013</v>
      </c>
      <c r="G64" s="6" t="n">
        <v>7</v>
      </c>
      <c r="H64" s="6" t="n">
        <v>24</v>
      </c>
      <c r="I64" s="6" t="n">
        <v>20</v>
      </c>
      <c r="J64" s="6" t="n">
        <v>26</v>
      </c>
      <c r="K64" s="6"/>
      <c r="L64" s="6"/>
      <c r="M64" s="6"/>
      <c r="N64" s="6"/>
      <c r="O64" s="6" t="n">
        <v>27078</v>
      </c>
      <c r="P64" s="4"/>
      <c r="Q64" s="21" t="n">
        <f aca="false">O64*$Q$15</f>
        <v>1447.20217634456</v>
      </c>
      <c r="R64" s="22"/>
      <c r="S64" s="4" t="n">
        <f aca="false">H64*24+I64+J64/60+K64/3600</f>
        <v>596.433333333333</v>
      </c>
      <c r="T64" s="23" t="n">
        <f aca="false">Q15+(Q16-Q15)*(S64-S15)/(S16-S15)</f>
        <v>0.0570219682345322</v>
      </c>
      <c r="U64" s="24" t="n">
        <f aca="false">O64*T64</f>
        <v>1544.04085585466</v>
      </c>
    </row>
    <row r="65" customFormat="false" ht="15" hidden="false" customHeight="false" outlineLevel="0" collapsed="false">
      <c r="A65" s="0"/>
      <c r="B65" s="4"/>
      <c r="C65" s="0" t="n">
        <v>47</v>
      </c>
      <c r="D65" s="20"/>
      <c r="E65" s="20"/>
      <c r="F65" s="6" t="n">
        <v>2013</v>
      </c>
      <c r="G65" s="6" t="n">
        <v>7</v>
      </c>
      <c r="H65" s="6" t="n">
        <v>24</v>
      </c>
      <c r="I65" s="6" t="n">
        <v>20</v>
      </c>
      <c r="J65" s="6" t="n">
        <v>27</v>
      </c>
      <c r="K65" s="6"/>
      <c r="L65" s="6"/>
      <c r="M65" s="6"/>
      <c r="N65" s="6"/>
      <c r="O65" s="6" t="n">
        <v>32058</v>
      </c>
      <c r="P65" s="4"/>
      <c r="Q65" s="21" t="n">
        <f aca="false">O65*$Q$15</f>
        <v>1713.36167254797</v>
      </c>
      <c r="R65" s="22"/>
      <c r="S65" s="4" t="n">
        <f aca="false">H65*24+I65+J65/60+K65/3600</f>
        <v>596.45</v>
      </c>
      <c r="T65" s="23" t="n">
        <f aca="false">Q15+(Q16-Q15)*(S65-S15)/(S16-S15)</f>
        <v>0.0570592212164696</v>
      </c>
      <c r="U65" s="24" t="n">
        <f aca="false">O65*T65</f>
        <v>1829.20451375758</v>
      </c>
    </row>
    <row r="66" customFormat="false" ht="15" hidden="false" customHeight="false" outlineLevel="0" collapsed="false">
      <c r="A66" s="4"/>
      <c r="B66" s="4"/>
      <c r="C66" s="28" t="n">
        <v>48</v>
      </c>
      <c r="D66" s="20"/>
      <c r="E66" s="20"/>
      <c r="F66" s="6" t="n">
        <v>2013</v>
      </c>
      <c r="G66" s="6" t="n">
        <v>7</v>
      </c>
      <c r="H66" s="6" t="n">
        <v>24</v>
      </c>
      <c r="I66" s="6" t="n">
        <v>20</v>
      </c>
      <c r="J66" s="1" t="n">
        <v>28</v>
      </c>
      <c r="K66" s="6"/>
      <c r="L66" s="6"/>
      <c r="M66" s="6"/>
      <c r="N66" s="6"/>
      <c r="O66" s="6" t="n">
        <v>31699</v>
      </c>
      <c r="P66" s="4"/>
      <c r="Q66" s="21" t="n">
        <f aca="false">O66*$Q$15</f>
        <v>1694.17467272126</v>
      </c>
      <c r="R66" s="22"/>
      <c r="S66" s="4" t="n">
        <f aca="false">H66*24+I66+J67/60+K66/3600</f>
        <v>596.466666666667</v>
      </c>
      <c r="T66" s="23" t="n">
        <f aca="false">Q15+(Q16-Q15)*(S66-S15)/(S16-S15)</f>
        <v>0.0570964741984069</v>
      </c>
      <c r="U66" s="24" t="n">
        <f aca="false">O66*T66</f>
        <v>1809.9011356153</v>
      </c>
    </row>
    <row r="67" customFormat="false" ht="15" hidden="false" customHeight="false" outlineLevel="0" collapsed="false">
      <c r="A67" s="0"/>
      <c r="B67" s="27"/>
      <c r="C67" s="28" t="n">
        <v>49</v>
      </c>
      <c r="D67" s="20"/>
      <c r="E67" s="20"/>
      <c r="F67" s="6" t="n">
        <v>2013</v>
      </c>
      <c r="G67" s="6" t="n">
        <v>7</v>
      </c>
      <c r="H67" s="6" t="n">
        <v>24</v>
      </c>
      <c r="I67" s="6" t="n">
        <v>20</v>
      </c>
      <c r="J67" s="6" t="n">
        <v>28</v>
      </c>
      <c r="K67" s="6"/>
      <c r="L67" s="6"/>
      <c r="M67" s="6"/>
      <c r="N67" s="6"/>
      <c r="O67" s="6" t="n">
        <v>46558</v>
      </c>
      <c r="P67" s="4"/>
      <c r="Q67" s="21" t="n">
        <f aca="false">O67*$Q$15</f>
        <v>2488.32406109203</v>
      </c>
      <c r="R67" s="22"/>
      <c r="S67" s="4" t="n">
        <f aca="false">H67*24+I67+J68/60+K67/3600</f>
        <v>596.483333333333</v>
      </c>
      <c r="T67" s="23" t="n">
        <f aca="false">Q15+(Q16-Q15)*(S67-S15)/(S16-S15)</f>
        <v>0.0571337271803441</v>
      </c>
      <c r="U67" s="24" t="n">
        <f aca="false">O67*T67</f>
        <v>2660.03207006246</v>
      </c>
    </row>
    <row r="68" customFormat="false" ht="15" hidden="false" customHeight="false" outlineLevel="0" collapsed="false">
      <c r="A68" s="0"/>
      <c r="B68" s="26"/>
      <c r="C68" s="0" t="n">
        <v>50</v>
      </c>
      <c r="D68" s="20"/>
      <c r="E68" s="20"/>
      <c r="F68" s="6" t="n">
        <v>2013</v>
      </c>
      <c r="G68" s="6" t="n">
        <v>7</v>
      </c>
      <c r="H68" s="6" t="n">
        <v>24</v>
      </c>
      <c r="I68" s="6" t="n">
        <v>20</v>
      </c>
      <c r="J68" s="6" t="n">
        <v>29</v>
      </c>
      <c r="K68" s="6"/>
      <c r="L68" s="6"/>
      <c r="M68" s="6"/>
      <c r="N68" s="6"/>
      <c r="O68" s="6" t="n">
        <v>20936</v>
      </c>
      <c r="P68" s="4"/>
      <c r="Q68" s="21" t="n">
        <f aca="false">O68*$Q$15</f>
        <v>1118.93879769369</v>
      </c>
      <c r="R68" s="22"/>
      <c r="S68" s="4" t="n">
        <f aca="false">H68*24+I68+J69/60+K68/3600</f>
        <v>596.483333333333</v>
      </c>
      <c r="T68" s="23" t="n">
        <f aca="false">Q15+(Q16-Q15)*(S68-S15)/(S16-S15)</f>
        <v>0.0571337271803441</v>
      </c>
      <c r="U68" s="24" t="n">
        <f aca="false">O68*T68</f>
        <v>1196.15171224768</v>
      </c>
    </row>
    <row r="69" customFormat="false" ht="15" hidden="false" customHeight="false" outlineLevel="0" collapsed="false">
      <c r="A69" s="0"/>
      <c r="B69" s="26"/>
      <c r="C69" s="28" t="n">
        <v>51</v>
      </c>
      <c r="D69" s="20"/>
      <c r="E69" s="20"/>
      <c r="F69" s="6" t="n">
        <v>2013</v>
      </c>
      <c r="G69" s="6" t="n">
        <v>7</v>
      </c>
      <c r="H69" s="6" t="n">
        <v>24</v>
      </c>
      <c r="I69" s="6" t="n">
        <v>20</v>
      </c>
      <c r="J69" s="6" t="n">
        <v>29</v>
      </c>
      <c r="K69" s="6"/>
      <c r="L69" s="6"/>
      <c r="M69" s="6"/>
      <c r="N69" s="6"/>
      <c r="O69" s="6" t="n">
        <v>21088</v>
      </c>
      <c r="P69" s="4"/>
      <c r="Q69" s="21" t="n">
        <f aca="false">O69*$Q$15</f>
        <v>1127.06254135291</v>
      </c>
      <c r="R69" s="22"/>
      <c r="S69" s="4" t="n">
        <f aca="false">H69*24+I69+J70/60+K69/3600</f>
        <v>596.5</v>
      </c>
      <c r="T69" s="23" t="n">
        <f aca="false">Q15+(Q16-Q15)*(S69-S15)/(S16-S15)</f>
        <v>0.0571709801622813</v>
      </c>
      <c r="U69" s="24" t="n">
        <f aca="false">O69*T69</f>
        <v>1205.62162966219</v>
      </c>
    </row>
    <row r="70" customFormat="false" ht="15" hidden="false" customHeight="false" outlineLevel="0" collapsed="false">
      <c r="A70" s="0"/>
      <c r="B70" s="27"/>
      <c r="C70" s="28" t="n">
        <v>52</v>
      </c>
      <c r="D70" s="20"/>
      <c r="E70" s="20"/>
      <c r="F70" s="6" t="n">
        <v>2013</v>
      </c>
      <c r="G70" s="6" t="n">
        <v>7</v>
      </c>
      <c r="H70" s="6" t="n">
        <v>24</v>
      </c>
      <c r="I70" s="6" t="n">
        <v>20</v>
      </c>
      <c r="J70" s="6" t="n">
        <v>30</v>
      </c>
      <c r="K70" s="6"/>
      <c r="L70" s="6"/>
      <c r="M70" s="6"/>
      <c r="N70" s="6"/>
      <c r="O70" s="6" t="n">
        <v>22390</v>
      </c>
      <c r="P70" s="4"/>
      <c r="Q70" s="21" t="n">
        <f aca="false">O70*$Q$15</f>
        <v>1196.64881927597</v>
      </c>
      <c r="R70" s="22"/>
      <c r="S70" s="4" t="n">
        <f aca="false">H70*24+I70+J71/60+K70/3600</f>
        <v>596.516666666667</v>
      </c>
      <c r="T70" s="23" t="n">
        <f aca="false">Q15+(Q16-Q15)*(S70-S15)/(S16-S15)</f>
        <v>0.0572082331442185</v>
      </c>
      <c r="U70" s="24" t="n">
        <f aca="false">O70*T70</f>
        <v>1280.89234009905</v>
      </c>
    </row>
    <row r="71" customFormat="false" ht="15" hidden="false" customHeight="false" outlineLevel="0" collapsed="false">
      <c r="A71" s="0"/>
      <c r="B71" s="26"/>
      <c r="C71" s="0" t="n">
        <v>53</v>
      </c>
      <c r="D71" s="20"/>
      <c r="E71" s="20"/>
      <c r="F71" s="6" t="n">
        <v>2013</v>
      </c>
      <c r="G71" s="6" t="n">
        <v>7</v>
      </c>
      <c r="H71" s="6" t="n">
        <v>24</v>
      </c>
      <c r="I71" s="6" t="n">
        <v>20</v>
      </c>
      <c r="J71" s="6" t="n">
        <v>31</v>
      </c>
      <c r="K71" s="6"/>
      <c r="L71" s="6"/>
      <c r="M71" s="6"/>
      <c r="N71" s="6"/>
      <c r="O71" s="6" t="n">
        <v>24198</v>
      </c>
      <c r="P71" s="4"/>
      <c r="Q71" s="21" t="n">
        <f aca="false">O71*$Q$15</f>
        <v>1293.27861227512</v>
      </c>
      <c r="R71" s="22"/>
      <c r="S71" s="4" t="n">
        <f aca="false">H71*24+I71+J72/60+K71/3600</f>
        <v>596.533333333333</v>
      </c>
      <c r="T71" s="23" t="n">
        <f aca="false">Q15+(Q16-Q15)*(S71-S15)/(S16-S15)</f>
        <v>0.0572454861261558</v>
      </c>
      <c r="U71" s="24" t="n">
        <f aca="false">O71*T71</f>
        <v>1385.22627328072</v>
      </c>
    </row>
    <row r="72" customFormat="false" ht="15" hidden="false" customHeight="false" outlineLevel="0" collapsed="false">
      <c r="A72" s="0"/>
      <c r="B72" s="26"/>
      <c r="C72" s="28" t="n">
        <v>54</v>
      </c>
      <c r="D72" s="20"/>
      <c r="E72" s="20"/>
      <c r="F72" s="6" t="n">
        <v>2013</v>
      </c>
      <c r="G72" s="6" t="n">
        <v>7</v>
      </c>
      <c r="H72" s="6" t="n">
        <v>24</v>
      </c>
      <c r="I72" s="6" t="n">
        <v>20</v>
      </c>
      <c r="J72" s="6" t="n">
        <v>32</v>
      </c>
      <c r="K72" s="6"/>
      <c r="L72" s="6"/>
      <c r="M72" s="6"/>
      <c r="N72" s="6"/>
      <c r="O72" s="6" t="n">
        <v>26157</v>
      </c>
      <c r="P72" s="4"/>
      <c r="Q72" s="21" t="n">
        <f aca="false">O72*$Q$15</f>
        <v>1397.97870325152</v>
      </c>
      <c r="R72" s="22"/>
      <c r="S72" s="4" t="n">
        <f aca="false">H72*24+I72+J73/60+K72/3600</f>
        <v>596.533333333333</v>
      </c>
      <c r="T72" s="23" t="n">
        <f aca="false">Q15+(Q16-Q15)*(S72-S15)/(S16-S15)</f>
        <v>0.0572454861261558</v>
      </c>
      <c r="U72" s="24" t="n">
        <f aca="false">O72*T72</f>
        <v>1497.37018060186</v>
      </c>
    </row>
    <row r="73" customFormat="false" ht="15.75" hidden="false" customHeight="false" outlineLevel="0" collapsed="false">
      <c r="A73" s="2"/>
      <c r="B73" s="41"/>
      <c r="C73" s="28" t="n">
        <v>55</v>
      </c>
      <c r="D73" s="42"/>
      <c r="E73" s="42"/>
      <c r="F73" s="6" t="n">
        <v>2013</v>
      </c>
      <c r="G73" s="6" t="n">
        <v>7</v>
      </c>
      <c r="H73" s="6" t="n">
        <v>24</v>
      </c>
      <c r="I73" s="6" t="n">
        <v>20</v>
      </c>
      <c r="J73" s="6" t="n">
        <v>32</v>
      </c>
      <c r="K73" s="43"/>
      <c r="L73" s="43"/>
      <c r="M73" s="43"/>
      <c r="N73" s="43"/>
      <c r="O73" s="43" t="n">
        <v>23554</v>
      </c>
      <c r="P73" s="2"/>
      <c r="Q73" s="44" t="n">
        <f aca="false">O73*$Q$15</f>
        <v>1258.85959308737</v>
      </c>
      <c r="R73" s="45"/>
      <c r="S73" s="2" t="n">
        <f aca="false">H73*24+I73+J74/60+K73/3600</f>
        <v>596.55</v>
      </c>
      <c r="T73" s="46" t="n">
        <f aca="false">Q15+(Q16-Q15)*(S73-S15)/(S16-S15)</f>
        <v>0.057282739108093</v>
      </c>
      <c r="U73" s="47" t="n">
        <f aca="false">O73*T73</f>
        <v>1349.23763695202</v>
      </c>
    </row>
    <row r="74" customFormat="false" ht="15.75" hidden="false" customHeight="false" outlineLevel="0" collapsed="false">
      <c r="A74" s="0"/>
      <c r="B74" s="26"/>
      <c r="C74" s="0" t="n">
        <v>56</v>
      </c>
      <c r="D74" s="20"/>
      <c r="E74" s="20"/>
      <c r="F74" s="6" t="n">
        <v>2013</v>
      </c>
      <c r="G74" s="6" t="n">
        <v>7</v>
      </c>
      <c r="H74" s="6" t="n">
        <v>24</v>
      </c>
      <c r="I74" s="6" t="n">
        <v>20</v>
      </c>
      <c r="J74" s="43" t="n">
        <v>33</v>
      </c>
      <c r="K74" s="29"/>
      <c r="L74" s="29"/>
      <c r="M74" s="29"/>
      <c r="N74" s="29"/>
      <c r="O74" s="29" t="n">
        <v>16014</v>
      </c>
      <c r="P74" s="4"/>
      <c r="Q74" s="21" t="n">
        <f aca="false">O74*$Q$15</f>
        <v>855.879151044456</v>
      </c>
      <c r="R74" s="22"/>
      <c r="S74" s="4" t="n">
        <f aca="false">H74*24+I74+J75/60+K74/3600</f>
        <v>596.566666666667</v>
      </c>
      <c r="T74" s="23" t="n">
        <f aca="false">Q15+(Q16-Q15)*(S74-S15)/(S16-S15)</f>
        <v>0.0573199920900304</v>
      </c>
      <c r="U74" s="24" t="n">
        <f aca="false">O74*T74</f>
        <v>917.922353329747</v>
      </c>
    </row>
    <row r="75" customFormat="false" ht="15" hidden="false" customHeight="false" outlineLevel="0" collapsed="false">
      <c r="A75" s="4"/>
      <c r="B75" s="26"/>
      <c r="C75" s="28" t="n">
        <v>57</v>
      </c>
      <c r="D75" s="20"/>
      <c r="E75" s="20"/>
      <c r="F75" s="6" t="n">
        <v>2013</v>
      </c>
      <c r="G75" s="6" t="n">
        <v>7</v>
      </c>
      <c r="H75" s="6" t="n">
        <v>24</v>
      </c>
      <c r="I75" s="6" t="n">
        <v>20</v>
      </c>
      <c r="J75" s="29" t="n">
        <v>34</v>
      </c>
      <c r="K75" s="29"/>
      <c r="L75" s="29"/>
      <c r="M75" s="29"/>
      <c r="N75" s="29"/>
      <c r="O75" s="29" t="n">
        <v>48723</v>
      </c>
      <c r="P75" s="4"/>
      <c r="Q75" s="21" t="n">
        <f aca="false">O75*$Q$15</f>
        <v>2604.03396255396</v>
      </c>
      <c r="R75" s="22"/>
      <c r="S75" s="4" t="n">
        <f aca="false">H75*24+I75+J76/60+K75/3600</f>
        <v>596.583333333333</v>
      </c>
      <c r="T75" s="23" t="n">
        <f aca="false">Q15+(Q16-Q15)*(S75-S15)/(S16-S15)</f>
        <v>0.0573572450719677</v>
      </c>
      <c r="U75" s="24" t="n">
        <f aca="false">O75*T75</f>
        <v>2794.61705164148</v>
      </c>
    </row>
    <row r="76" customFormat="false" ht="15" hidden="false" customHeight="false" outlineLevel="0" collapsed="false">
      <c r="A76" s="0"/>
      <c r="B76" s="26"/>
      <c r="C76" s="28" t="n">
        <v>58</v>
      </c>
      <c r="D76" s="20"/>
      <c r="E76" s="20"/>
      <c r="F76" s="6" t="n">
        <v>2013</v>
      </c>
      <c r="G76" s="6" t="n">
        <v>7</v>
      </c>
      <c r="H76" s="6" t="n">
        <v>24</v>
      </c>
      <c r="I76" s="6" t="n">
        <v>20</v>
      </c>
      <c r="J76" s="29" t="n">
        <v>35</v>
      </c>
      <c r="K76" s="29"/>
      <c r="L76" s="29"/>
      <c r="M76" s="29"/>
      <c r="N76" s="29"/>
      <c r="O76" s="29" t="n">
        <v>51203</v>
      </c>
      <c r="P76" s="4"/>
      <c r="Q76" s="21" t="n">
        <f aca="false">O76*$Q$15</f>
        <v>2736.57925383597</v>
      </c>
      <c r="R76" s="22"/>
      <c r="S76" s="4" t="n">
        <f aca="false">H76*24+I76+J77/60+K76/3600</f>
        <v>596.583333333333</v>
      </c>
      <c r="T76" s="23" t="n">
        <f aca="false">Q15+(Q16-Q15)*(S76-S15)/(S16-S15)</f>
        <v>0.0573572450719677</v>
      </c>
      <c r="U76" s="24" t="n">
        <f aca="false">O76*T76</f>
        <v>2936.86301941996</v>
      </c>
    </row>
    <row r="77" customFormat="false" ht="15" hidden="false" customHeight="false" outlineLevel="0" collapsed="false">
      <c r="A77" s="0"/>
      <c r="B77" s="4"/>
      <c r="C77" s="0" t="n">
        <v>59</v>
      </c>
      <c r="D77" s="20"/>
      <c r="E77" s="20"/>
      <c r="F77" s="6" t="n">
        <v>2013</v>
      </c>
      <c r="G77" s="6" t="n">
        <v>7</v>
      </c>
      <c r="H77" s="6" t="n">
        <v>24</v>
      </c>
      <c r="I77" s="6" t="n">
        <v>20</v>
      </c>
      <c r="J77" s="29" t="n">
        <v>35</v>
      </c>
      <c r="K77" s="29"/>
      <c r="L77" s="29"/>
      <c r="M77" s="29"/>
      <c r="N77" s="29"/>
      <c r="O77" s="29" t="n">
        <v>48397</v>
      </c>
      <c r="P77" s="4"/>
      <c r="Q77" s="21" t="n">
        <f aca="false">O77*$Q$15</f>
        <v>2586.61067023221</v>
      </c>
      <c r="R77" s="22"/>
      <c r="S77" s="4" t="n">
        <f aca="false">H77*24+I77+J78/60+K77/3600</f>
        <v>596.633333333333</v>
      </c>
      <c r="T77" s="23" t="n">
        <f aca="false">Q15+(Q16-Q15)*(S77-S15)/(S16-S15)</f>
        <v>0.0574690040177793</v>
      </c>
      <c r="U77" s="24" t="n">
        <f aca="false">O77*T77</f>
        <v>2781.32738744847</v>
      </c>
    </row>
    <row r="78" customFormat="false" ht="15" hidden="false" customHeight="false" outlineLevel="0" collapsed="false">
      <c r="A78" s="0"/>
      <c r="B78" s="4"/>
      <c r="C78" s="28" t="n">
        <v>60</v>
      </c>
      <c r="D78" s="20"/>
      <c r="E78" s="20"/>
      <c r="F78" s="6" t="n">
        <v>2013</v>
      </c>
      <c r="G78" s="6" t="n">
        <v>7</v>
      </c>
      <c r="H78" s="6" t="n">
        <v>24</v>
      </c>
      <c r="I78" s="6" t="n">
        <v>20</v>
      </c>
      <c r="J78" s="29" t="n">
        <v>38</v>
      </c>
      <c r="K78" s="29"/>
      <c r="L78" s="29"/>
      <c r="M78" s="29"/>
      <c r="N78" s="29"/>
      <c r="O78" s="29" t="n">
        <v>50310</v>
      </c>
      <c r="P78" s="4"/>
      <c r="Q78" s="21" t="n">
        <f aca="false">O78*$Q$15</f>
        <v>2688.85225983805</v>
      </c>
      <c r="R78" s="22"/>
      <c r="S78" s="4" t="n">
        <f aca="false">H78*24+I78+J79/60+K78/3600</f>
        <v>596.616666666667</v>
      </c>
      <c r="T78" s="23" t="n">
        <f aca="false">Q15+(Q16-Q15)*(S78-S15)/(S16-S15)</f>
        <v>0.0574317510358421</v>
      </c>
      <c r="U78" s="24" t="n">
        <f aca="false">O78*T78</f>
        <v>2889.39139461322</v>
      </c>
    </row>
    <row r="79" customFormat="false" ht="15" hidden="false" customHeight="false" outlineLevel="0" collapsed="false">
      <c r="A79" s="0"/>
      <c r="B79" s="27"/>
      <c r="C79" s="28" t="n">
        <v>61</v>
      </c>
      <c r="D79" s="20"/>
      <c r="E79" s="20"/>
      <c r="F79" s="6" t="n">
        <v>2013</v>
      </c>
      <c r="G79" s="6" t="n">
        <v>7</v>
      </c>
      <c r="H79" s="6" t="n">
        <v>24</v>
      </c>
      <c r="I79" s="6" t="n">
        <v>20</v>
      </c>
      <c r="J79" s="29" t="n">
        <v>37</v>
      </c>
      <c r="K79" s="29"/>
      <c r="L79" s="29"/>
      <c r="M79" s="29"/>
      <c r="N79" s="29"/>
      <c r="O79" s="29" t="n">
        <v>48498</v>
      </c>
      <c r="P79" s="4"/>
      <c r="Q79" s="21" t="n">
        <f aca="false">O79*$Q$15</f>
        <v>2592.00868411103</v>
      </c>
      <c r="R79" s="22"/>
      <c r="S79" s="4" t="n">
        <f aca="false">H79*24+I79+J80/60+K79/3600</f>
        <v>596.65</v>
      </c>
      <c r="T79" s="23" t="n">
        <f aca="false">Q15+(Q16-Q15)*(S79-S15)/(S16-S15)</f>
        <v>0.0575062569997165</v>
      </c>
      <c r="U79" s="24" t="n">
        <f aca="false">O79*T79</f>
        <v>2788.93845197225</v>
      </c>
    </row>
    <row r="80" customFormat="false" ht="15" hidden="false" customHeight="false" outlineLevel="0" collapsed="false">
      <c r="A80" s="0"/>
      <c r="B80" s="26"/>
      <c r="C80" s="0" t="n">
        <v>62</v>
      </c>
      <c r="D80" s="20"/>
      <c r="E80" s="20"/>
      <c r="F80" s="6" t="n">
        <v>2013</v>
      </c>
      <c r="G80" s="6" t="n">
        <v>7</v>
      </c>
      <c r="H80" s="6" t="n">
        <v>24</v>
      </c>
      <c r="I80" s="6" t="n">
        <v>20</v>
      </c>
      <c r="J80" s="29" t="n">
        <v>39</v>
      </c>
      <c r="K80" s="29"/>
      <c r="L80" s="29"/>
      <c r="M80" s="29"/>
      <c r="N80" s="29"/>
      <c r="O80" s="29" t="n">
        <v>39885</v>
      </c>
      <c r="P80" s="4"/>
      <c r="Q80" s="21" t="n">
        <f aca="false">O80*$Q$15</f>
        <v>2131.68102531586</v>
      </c>
      <c r="R80" s="22"/>
      <c r="S80" s="4" t="n">
        <f aca="false">H80*24+I80+J81/60+K80/3600</f>
        <v>596.666666666667</v>
      </c>
      <c r="T80" s="23" t="n">
        <f aca="false">Q15+(Q16-Q15)*(S80-S15)/(S16-S15)</f>
        <v>0.0575435099816538</v>
      </c>
      <c r="U80" s="24" t="n">
        <f aca="false">O80*T80</f>
        <v>2295.12289561826</v>
      </c>
    </row>
    <row r="81" customFormat="false" ht="15.75" hidden="false" customHeight="false" outlineLevel="0" collapsed="false">
      <c r="A81" s="0"/>
      <c r="B81" s="26"/>
      <c r="C81" s="28" t="n">
        <v>63</v>
      </c>
      <c r="D81" s="20"/>
      <c r="E81" s="20"/>
      <c r="F81" s="6" t="n">
        <v>2013</v>
      </c>
      <c r="G81" s="6" t="n">
        <v>7</v>
      </c>
      <c r="H81" s="6" t="n">
        <v>24</v>
      </c>
      <c r="I81" s="6" t="n">
        <v>20</v>
      </c>
      <c r="J81" s="29" t="n">
        <v>40</v>
      </c>
      <c r="K81" s="29"/>
      <c r="L81" s="29"/>
      <c r="M81" s="29"/>
      <c r="N81" s="29"/>
      <c r="O81" s="29" t="n">
        <v>46826</v>
      </c>
      <c r="P81" s="4"/>
      <c r="Q81" s="21" t="n">
        <f aca="false">O81*$Q$15</f>
        <v>2502.6475038596</v>
      </c>
      <c r="R81" s="22"/>
      <c r="S81" s="4" t="n">
        <f aca="false">H81*24+I81+J82/60+K81/3600</f>
        <v>596.683333333333</v>
      </c>
      <c r="T81" s="23" t="n">
        <f aca="false">Q15+(Q16-Q15)*(S81-S15)/(S16-S15)</f>
        <v>0.057580762963591</v>
      </c>
      <c r="U81" s="47" t="n">
        <f aca="false">O81*T81</f>
        <v>2696.27680653311</v>
      </c>
    </row>
    <row r="82" customFormat="false" ht="15" hidden="false" customHeight="false" outlineLevel="0" collapsed="false">
      <c r="A82" s="0"/>
      <c r="B82" s="27"/>
      <c r="C82" s="28" t="n">
        <v>64</v>
      </c>
      <c r="D82" s="20"/>
      <c r="E82" s="20"/>
      <c r="F82" s="6" t="n">
        <v>2013</v>
      </c>
      <c r="G82" s="6" t="n">
        <v>7</v>
      </c>
      <c r="H82" s="6" t="n">
        <v>24</v>
      </c>
      <c r="I82" s="6" t="n">
        <v>20</v>
      </c>
      <c r="J82" s="29" t="n">
        <v>41</v>
      </c>
      <c r="K82" s="29"/>
      <c r="L82" s="29"/>
      <c r="M82" s="29"/>
      <c r="N82" s="29"/>
      <c r="O82" s="29" t="n">
        <v>43638</v>
      </c>
      <c r="P82" s="4"/>
      <c r="Q82" s="21" t="n">
        <f aca="false">O82*$Q$15</f>
        <v>2332.26266974385</v>
      </c>
      <c r="R82" s="22"/>
      <c r="S82" s="4" t="n">
        <f aca="false">H82*24+I82+J83/60+K82/3600</f>
        <v>596.7</v>
      </c>
      <c r="T82" s="23" t="n">
        <f aca="false">Q15+(Q16-Q15)*(S82-S15)/(S16-S15)</f>
        <v>0.0576180159455284</v>
      </c>
      <c r="U82" s="24" t="n">
        <f aca="false">O82*T82</f>
        <v>2514.33497983097</v>
      </c>
    </row>
    <row r="83" customFormat="false" ht="15" hidden="false" customHeight="false" outlineLevel="0" collapsed="false">
      <c r="A83" s="0"/>
      <c r="B83" s="26"/>
      <c r="C83" s="0" t="n">
        <v>65</v>
      </c>
      <c r="D83" s="20"/>
      <c r="E83" s="20"/>
      <c r="F83" s="6" t="n">
        <v>2013</v>
      </c>
      <c r="G83" s="6" t="n">
        <v>7</v>
      </c>
      <c r="H83" s="6" t="n">
        <v>24</v>
      </c>
      <c r="I83" s="6" t="n">
        <v>20</v>
      </c>
      <c r="J83" s="29" t="n">
        <v>42</v>
      </c>
      <c r="K83" s="29"/>
      <c r="L83" s="29"/>
      <c r="M83" s="29"/>
      <c r="N83" s="29"/>
      <c r="O83" s="29" t="n">
        <v>46157</v>
      </c>
      <c r="P83" s="4"/>
      <c r="Q83" s="21" t="n">
        <f aca="false">O83*$Q$15</f>
        <v>2466.89234262264</v>
      </c>
      <c r="R83" s="22"/>
      <c r="S83" s="4" t="n">
        <f aca="false">H83*24+I83+J84/60+K83/3600</f>
        <v>596.7</v>
      </c>
      <c r="T83" s="23" t="n">
        <f aca="false">Q15+(Q16-Q15)*(S83-S15)/(S16-S15)</f>
        <v>0.0576180159455284</v>
      </c>
      <c r="U83" s="24" t="n">
        <f aca="false">O83*T83</f>
        <v>2659.47476199776</v>
      </c>
    </row>
    <row r="84" customFormat="false" ht="15" hidden="false" customHeight="false" outlineLevel="0" collapsed="false">
      <c r="A84" s="0"/>
      <c r="B84" s="26"/>
      <c r="C84" s="28" t="n">
        <v>66</v>
      </c>
      <c r="D84" s="20"/>
      <c r="E84" s="20"/>
      <c r="F84" s="6" t="n">
        <v>2013</v>
      </c>
      <c r="G84" s="6" t="n">
        <v>7</v>
      </c>
      <c r="H84" s="6" t="n">
        <v>24</v>
      </c>
      <c r="I84" s="6" t="n">
        <v>20</v>
      </c>
      <c r="J84" s="29" t="n">
        <v>42</v>
      </c>
      <c r="K84" s="29"/>
      <c r="L84" s="29"/>
      <c r="M84" s="29"/>
      <c r="N84" s="29"/>
      <c r="O84" s="29" t="n">
        <v>46096</v>
      </c>
      <c r="P84" s="4"/>
      <c r="Q84" s="21" t="n">
        <f aca="false">O84*$Q$15</f>
        <v>2463.63215602256</v>
      </c>
      <c r="R84" s="22"/>
      <c r="S84" s="4" t="n">
        <f aca="false">H84*24+I84+J85/60+K84/3600</f>
        <v>596.716666666667</v>
      </c>
      <c r="T84" s="23" t="n">
        <f aca="false">Q15+(Q16-Q15)*(S84-S15)/(S16-S15)</f>
        <v>0.0576552689274657</v>
      </c>
      <c r="U84" s="24" t="n">
        <f aca="false">O84*T84</f>
        <v>2657.67727648046</v>
      </c>
    </row>
    <row r="85" customFormat="false" ht="15" hidden="false" customHeight="false" outlineLevel="0" collapsed="false">
      <c r="A85" s="0"/>
      <c r="B85" s="27"/>
      <c r="C85" s="28" t="n">
        <v>67</v>
      </c>
      <c r="D85" s="20"/>
      <c r="E85" s="20"/>
      <c r="F85" s="6" t="n">
        <v>2013</v>
      </c>
      <c r="G85" s="6" t="n">
        <v>7</v>
      </c>
      <c r="H85" s="6" t="n">
        <v>24</v>
      </c>
      <c r="I85" s="6" t="n">
        <v>20</v>
      </c>
      <c r="J85" s="29" t="n">
        <v>43</v>
      </c>
      <c r="K85" s="29"/>
      <c r="L85" s="29"/>
      <c r="M85" s="29"/>
      <c r="N85" s="29"/>
      <c r="O85" s="29" t="n">
        <v>52160</v>
      </c>
      <c r="P85" s="4"/>
      <c r="Q85" s="21" t="n">
        <f aca="false">O85*$Q$15</f>
        <v>2787.72677147988</v>
      </c>
      <c r="R85" s="22"/>
      <c r="S85" s="4" t="n">
        <f aca="false">H85*24+I85+J86/60+K85/3600</f>
        <v>596.733333333333</v>
      </c>
      <c r="T85" s="23" t="n">
        <f aca="false">Q$15+(Q$16-Q$15)*(S85-S$15)/(S$16-S$15)</f>
        <v>0.0576925219094029</v>
      </c>
      <c r="U85" s="24" t="n">
        <f aca="false">O85*T85</f>
        <v>3009.24194279445</v>
      </c>
    </row>
    <row r="86" customFormat="false" ht="15" hidden="false" customHeight="false" outlineLevel="0" collapsed="false">
      <c r="A86" s="0"/>
      <c r="B86" s="0"/>
      <c r="C86" s="0" t="n">
        <v>68</v>
      </c>
      <c r="D86" s="20"/>
      <c r="E86" s="20"/>
      <c r="F86" s="6" t="n">
        <v>2013</v>
      </c>
      <c r="G86" s="6" t="n">
        <v>7</v>
      </c>
      <c r="H86" s="6" t="n">
        <v>24</v>
      </c>
      <c r="I86" s="6" t="n">
        <v>20</v>
      </c>
      <c r="J86" s="29" t="n">
        <v>44</v>
      </c>
      <c r="K86" s="6"/>
      <c r="L86" s="6"/>
      <c r="M86" s="6"/>
      <c r="N86" s="6"/>
      <c r="O86" s="6" t="n">
        <v>56598</v>
      </c>
      <c r="P86" s="4"/>
      <c r="Q86" s="21" t="n">
        <f aca="false">O86*$Q$15</f>
        <v>3024.91870805633</v>
      </c>
      <c r="R86" s="22"/>
      <c r="S86" s="4" t="n">
        <f aca="false">H86*24+I86+J87/60+K86/3600</f>
        <v>596.75</v>
      </c>
      <c r="T86" s="23" t="n">
        <f aca="false">Q$15+(Q$16-Q$15)*(S86-S$15)/(S$16-S$15)</f>
        <v>0.0577297748913401</v>
      </c>
      <c r="U86" s="24" t="n">
        <f aca="false">O86*T86</f>
        <v>3267.38979930007</v>
      </c>
    </row>
    <row r="87" customFormat="false" ht="15.75" hidden="false" customHeight="false" outlineLevel="0" collapsed="false">
      <c r="A87" s="2"/>
      <c r="B87" s="2"/>
      <c r="C87" s="28" t="n">
        <v>69</v>
      </c>
      <c r="D87" s="42"/>
      <c r="E87" s="42"/>
      <c r="F87" s="6" t="n">
        <v>2013</v>
      </c>
      <c r="G87" s="6" t="n">
        <v>7</v>
      </c>
      <c r="H87" s="6" t="n">
        <v>24</v>
      </c>
      <c r="I87" s="6" t="n">
        <v>20</v>
      </c>
      <c r="J87" s="6" t="n">
        <v>45</v>
      </c>
      <c r="K87" s="43"/>
      <c r="L87" s="43"/>
      <c r="M87" s="43"/>
      <c r="N87" s="43"/>
      <c r="O87" s="43" t="n">
        <v>57946</v>
      </c>
      <c r="P87" s="2"/>
      <c r="Q87" s="44" t="n">
        <f aca="false">O87*$Q$15</f>
        <v>3096.96348734995</v>
      </c>
      <c r="R87" s="45"/>
      <c r="S87" s="2" t="n">
        <f aca="false">H87*24+I87+J88/60+K87/3600</f>
        <v>596.75</v>
      </c>
      <c r="T87" s="23" t="n">
        <f aca="false">Q$15+(Q$16-Q$15)*(S87-S$15)/(S$16-S$15)</f>
        <v>0.0577297748913401</v>
      </c>
      <c r="U87" s="24" t="n">
        <f aca="false">O87*T87</f>
        <v>3345.20953585359</v>
      </c>
    </row>
    <row r="88" customFormat="false" ht="15.75" hidden="false" customHeight="false" outlineLevel="0" collapsed="false">
      <c r="C88" s="28" t="n">
        <v>70</v>
      </c>
      <c r="F88" s="6" t="n">
        <v>2013</v>
      </c>
      <c r="G88" s="6" t="n">
        <v>7</v>
      </c>
      <c r="H88" s="6" t="n">
        <v>24</v>
      </c>
      <c r="I88" s="6" t="n">
        <v>20</v>
      </c>
      <c r="J88" s="43" t="n">
        <v>45</v>
      </c>
      <c r="O88" s="1" t="n">
        <v>83379</v>
      </c>
      <c r="Q88" s="48" t="n">
        <f aca="false">O88*$Q$15</f>
        <v>4456.24751685623</v>
      </c>
      <c r="S88" s="1" t="n">
        <f aca="false">H88*24+I88+J89/60+K88/3600</f>
        <v>596.8</v>
      </c>
      <c r="T88" s="23" t="n">
        <f aca="false">Q$15+(Q$16-Q$15)*(S88-S$15)/(S$16-S$15)</f>
        <v>0.0578415338371518</v>
      </c>
      <c r="U88" s="24" t="n">
        <f aca="false">O88*T88</f>
        <v>4822.76924980788</v>
      </c>
    </row>
    <row r="89" customFormat="false" ht="15.75" hidden="false" customHeight="false" outlineLevel="0" collapsed="false">
      <c r="C89" s="0" t="n">
        <v>71</v>
      </c>
      <c r="F89" s="6" t="n">
        <v>2013</v>
      </c>
      <c r="G89" s="6" t="n">
        <v>7</v>
      </c>
      <c r="H89" s="6" t="n">
        <v>24</v>
      </c>
      <c r="I89" s="6" t="n">
        <v>20</v>
      </c>
      <c r="J89" s="1" t="n">
        <v>48</v>
      </c>
      <c r="O89" s="1" t="n">
        <v>46102</v>
      </c>
      <c r="Q89" s="48" t="n">
        <f aca="false">O89*$Q$15</f>
        <v>2463.95283011437</v>
      </c>
      <c r="S89" s="1" t="n">
        <f aca="false">H89*24+I89+J90/60+K89/3600</f>
        <v>596.816666666667</v>
      </c>
      <c r="T89" s="23" t="n">
        <f aca="false">Q$15+(Q$16-Q$15)*(S89-S$15)/(S$16-S$15)</f>
        <v>0.0578787868190892</v>
      </c>
      <c r="U89" s="47" t="n">
        <f aca="false">O89*T89</f>
        <v>2668.32782993365</v>
      </c>
    </row>
    <row r="90" customFormat="false" ht="15" hidden="false" customHeight="false" outlineLevel="0" collapsed="false">
      <c r="C90" s="28" t="n">
        <v>72</v>
      </c>
      <c r="F90" s="6" t="n">
        <v>2013</v>
      </c>
      <c r="G90" s="6" t="n">
        <v>7</v>
      </c>
      <c r="H90" s="6" t="n">
        <v>24</v>
      </c>
      <c r="I90" s="6" t="n">
        <v>20</v>
      </c>
      <c r="J90" s="1" t="n">
        <v>49</v>
      </c>
      <c r="O90" s="1" t="n">
        <v>63014</v>
      </c>
      <c r="Q90" s="48" t="n">
        <f aca="false">O90*$Q$15</f>
        <v>3367.82620356659</v>
      </c>
      <c r="S90" s="1" t="n">
        <f aca="false">H90*24+I90+J91/60+K90/3600</f>
        <v>596.816666666667</v>
      </c>
      <c r="T90" s="23" t="n">
        <f aca="false">Q$15+(Q$16-Q$15)*(S90-S$15)/(S$16-S$15)</f>
        <v>0.0578787868190892</v>
      </c>
      <c r="U90" s="24" t="n">
        <f aca="false">O90*T90</f>
        <v>3647.17387261809</v>
      </c>
    </row>
    <row r="91" customFormat="false" ht="15" hidden="false" customHeight="false" outlineLevel="0" collapsed="false">
      <c r="C91" s="28" t="n">
        <v>73</v>
      </c>
      <c r="F91" s="6" t="n">
        <v>2013</v>
      </c>
      <c r="G91" s="6" t="n">
        <v>7</v>
      </c>
      <c r="H91" s="6" t="n">
        <v>24</v>
      </c>
      <c r="I91" s="6" t="n">
        <v>20</v>
      </c>
      <c r="J91" s="1" t="n">
        <v>49</v>
      </c>
      <c r="O91" s="1" t="n">
        <v>51678</v>
      </c>
      <c r="Q91" s="48" t="n">
        <f aca="false">O91*$Q$15</f>
        <v>2761.96595277104</v>
      </c>
      <c r="S91" s="1" t="n">
        <f aca="false">H91*24+I91+J92/60+K91/3600</f>
        <v>596.833333333333</v>
      </c>
      <c r="T91" s="23" t="n">
        <f aca="false">Q$15+(Q$16-Q$15)*(S91-S$15)/(S$16-S$15)</f>
        <v>0.0579160398010265</v>
      </c>
      <c r="U91" s="24" t="n">
        <f aca="false">O91*T91</f>
        <v>2992.98510483745</v>
      </c>
    </row>
    <row r="92" customFormat="false" ht="15" hidden="false" customHeight="false" outlineLevel="0" collapsed="false">
      <c r="C92" s="0" t="n">
        <v>74</v>
      </c>
      <c r="F92" s="6" t="n">
        <v>2013</v>
      </c>
      <c r="G92" s="6" t="n">
        <v>7</v>
      </c>
      <c r="H92" s="6" t="n">
        <v>24</v>
      </c>
      <c r="I92" s="6" t="n">
        <v>20</v>
      </c>
      <c r="J92" s="1" t="n">
        <v>50</v>
      </c>
      <c r="O92" s="1" t="n">
        <v>48366</v>
      </c>
      <c r="Q92" s="48" t="n">
        <f aca="false">O92*$Q$15</f>
        <v>2584.95385409118</v>
      </c>
      <c r="S92" s="1" t="n">
        <f aca="false">H92*24+I92+J93/60+K92/3600</f>
        <v>596.85</v>
      </c>
      <c r="T92" s="23" t="n">
        <f aca="false">Q$15+(Q$16-Q$15)*(S92-S$15)/(S$16-S$15)</f>
        <v>0.0579532927829637</v>
      </c>
      <c r="U92" s="24" t="n">
        <f aca="false">O92*T92</f>
        <v>2802.96895874082</v>
      </c>
    </row>
    <row r="93" customFormat="false" ht="15" hidden="false" customHeight="false" outlineLevel="0" collapsed="false">
      <c r="C93" s="28" t="n">
        <v>75</v>
      </c>
      <c r="F93" s="6" t="n">
        <v>2013</v>
      </c>
      <c r="G93" s="6" t="n">
        <v>7</v>
      </c>
      <c r="H93" s="6" t="n">
        <v>24</v>
      </c>
      <c r="I93" s="6" t="n">
        <v>20</v>
      </c>
      <c r="J93" s="1" t="n">
        <v>51</v>
      </c>
      <c r="O93" s="1" t="n">
        <v>54960</v>
      </c>
      <c r="Q93" s="48" t="n">
        <f aca="false">O93*$Q$15</f>
        <v>2937.37468099184</v>
      </c>
      <c r="S93" s="1" t="n">
        <f aca="false">H93*24+I93+J94/60+K93/3600</f>
        <v>596.866666666667</v>
      </c>
      <c r="T93" s="23" t="n">
        <f aca="false">Q$15+(Q$16-Q$15)*(S93-S$15)/(S$16-S$15)</f>
        <v>0.0579905457649009</v>
      </c>
      <c r="U93" s="24" t="n">
        <f aca="false">O93*T93</f>
        <v>3187.16039523895</v>
      </c>
    </row>
    <row r="94" customFormat="false" ht="15" hidden="false" customHeight="false" outlineLevel="0" collapsed="false">
      <c r="C94" s="28" t="n">
        <v>76</v>
      </c>
      <c r="F94" s="6" t="n">
        <v>2013</v>
      </c>
      <c r="G94" s="6" t="n">
        <v>7</v>
      </c>
      <c r="H94" s="6" t="n">
        <v>24</v>
      </c>
      <c r="I94" s="6" t="n">
        <v>20</v>
      </c>
      <c r="J94" s="1" t="n">
        <v>52</v>
      </c>
      <c r="O94" s="1" t="n">
        <v>42952</v>
      </c>
      <c r="Q94" s="48" t="n">
        <f aca="false">O94*$Q$15</f>
        <v>2295.59893191342</v>
      </c>
      <c r="S94" s="1" t="n">
        <f aca="false">H94*24+I94+J95/60+K94/3600</f>
        <v>596.866666666667</v>
      </c>
      <c r="T94" s="23" t="n">
        <f aca="false">Q$15+(Q$16-Q$15)*(S94-S$15)/(S$16-S$15)</f>
        <v>0.0579905457649009</v>
      </c>
      <c r="U94" s="24" t="n">
        <f aca="false">O94*T94</f>
        <v>2490.80992169402</v>
      </c>
    </row>
    <row r="95" customFormat="false" ht="15" hidden="false" customHeight="false" outlineLevel="0" collapsed="false">
      <c r="C95" s="0" t="n">
        <v>77</v>
      </c>
      <c r="F95" s="6" t="n">
        <v>2013</v>
      </c>
      <c r="G95" s="6" t="n">
        <v>7</v>
      </c>
      <c r="H95" s="6" t="n">
        <v>24</v>
      </c>
      <c r="I95" s="6" t="n">
        <v>20</v>
      </c>
      <c r="J95" s="1" t="n">
        <v>52</v>
      </c>
      <c r="O95" s="1" t="n">
        <v>44339</v>
      </c>
      <c r="Q95" s="48" t="n">
        <f aca="false">O95*$Q$15</f>
        <v>2369.72809280381</v>
      </c>
      <c r="S95" s="1" t="n">
        <f aca="false">H95*24+I95+J96/60+K95/3600</f>
        <v>596.883333333333</v>
      </c>
      <c r="T95" s="23" t="n">
        <f aca="false">Q$15+(Q$16-Q$15)*(S95-S$15)/(S$16-S$15)</f>
        <v>0.0580277987468381</v>
      </c>
      <c r="U95" s="24" t="n">
        <f aca="false">O95*T95</f>
        <v>2572.89456863606</v>
      </c>
    </row>
    <row r="96" customFormat="false" ht="15" hidden="false" customHeight="false" outlineLevel="0" collapsed="false">
      <c r="C96" s="28" t="n">
        <v>78</v>
      </c>
      <c r="F96" s="6" t="n">
        <v>2013</v>
      </c>
      <c r="G96" s="6" t="n">
        <v>7</v>
      </c>
      <c r="H96" s="6" t="n">
        <v>24</v>
      </c>
      <c r="I96" s="6" t="n">
        <v>20</v>
      </c>
      <c r="J96" s="1" t="n">
        <v>53</v>
      </c>
      <c r="O96" s="1" t="n">
        <v>44182</v>
      </c>
      <c r="Q96" s="48" t="n">
        <f aca="false">O96*$Q$15</f>
        <v>2361.33712073474</v>
      </c>
      <c r="S96" s="1" t="n">
        <f aca="false">H96*24+I96+J97/60+K96/3600</f>
        <v>596.9</v>
      </c>
      <c r="T96" s="23" t="n">
        <f aca="false">Q$15+(Q$16-Q$15)*(S96-S$15)/(S$16-S$15)</f>
        <v>0.0580650517287753</v>
      </c>
      <c r="U96" s="24" t="n">
        <f aca="false">O96*T96</f>
        <v>2565.43011548075</v>
      </c>
    </row>
    <row r="97" customFormat="false" ht="15.75" hidden="false" customHeight="false" outlineLevel="0" collapsed="false">
      <c r="C97" s="28" t="n">
        <v>79</v>
      </c>
      <c r="F97" s="6" t="n">
        <v>2013</v>
      </c>
      <c r="G97" s="6" t="n">
        <v>7</v>
      </c>
      <c r="H97" s="6" t="n">
        <v>24</v>
      </c>
      <c r="I97" s="6" t="n">
        <v>20</v>
      </c>
      <c r="J97" s="1" t="n">
        <v>54</v>
      </c>
      <c r="O97" s="1" t="n">
        <v>37030</v>
      </c>
      <c r="Q97" s="48" t="n">
        <f aca="false">O97*$Q$15</f>
        <v>1979.09360329563</v>
      </c>
      <c r="S97" s="1" t="n">
        <f aca="false">H97*24+I97+J98/60+K97/3600</f>
        <v>596.916666666667</v>
      </c>
      <c r="T97" s="23" t="n">
        <f aca="false">Q$15+(Q$16-Q$15)*(S97-S$15)/(S$16-S$15)</f>
        <v>0.0581023047107126</v>
      </c>
      <c r="U97" s="47" t="n">
        <f aca="false">O97*T97</f>
        <v>2151.52834343769</v>
      </c>
    </row>
    <row r="98" customFormat="false" ht="15" hidden="false" customHeight="false" outlineLevel="0" collapsed="false">
      <c r="C98" s="0" t="n">
        <v>80</v>
      </c>
      <c r="F98" s="6" t="n">
        <v>2013</v>
      </c>
      <c r="G98" s="6" t="n">
        <v>7</v>
      </c>
      <c r="H98" s="6" t="n">
        <v>24</v>
      </c>
      <c r="I98" s="6" t="n">
        <v>20</v>
      </c>
      <c r="J98" s="1" t="n">
        <v>55</v>
      </c>
      <c r="O98" s="1" t="n">
        <v>39040</v>
      </c>
      <c r="Q98" s="48" t="n">
        <f aca="false">O98*$Q$15</f>
        <v>2086.51942405243</v>
      </c>
      <c r="S98" s="1" t="n">
        <f aca="false">H98*24+I98+J99/60+K98/3600</f>
        <v>596.933333333333</v>
      </c>
      <c r="T98" s="23" t="n">
        <f aca="false">Q$15+(Q$16-Q$15)*(S98-S$15)/(S$16-S$15)</f>
        <v>0.0581395576926498</v>
      </c>
      <c r="U98" s="24" t="n">
        <f aca="false">O98*T98</f>
        <v>2269.76833232105</v>
      </c>
    </row>
    <row r="99" customFormat="false" ht="15" hidden="false" customHeight="false" outlineLevel="0" collapsed="false">
      <c r="C99" s="28" t="n">
        <v>81</v>
      </c>
      <c r="F99" s="6" t="n">
        <v>2013</v>
      </c>
      <c r="G99" s="6" t="n">
        <v>7</v>
      </c>
      <c r="H99" s="6" t="n">
        <v>24</v>
      </c>
      <c r="I99" s="6" t="n">
        <v>20</v>
      </c>
      <c r="J99" s="1" t="n">
        <v>56</v>
      </c>
      <c r="O99" s="1" t="n">
        <v>81552</v>
      </c>
      <c r="Q99" s="48" t="n">
        <f aca="false">O99*$Q$15</f>
        <v>4358.60225589968</v>
      </c>
      <c r="S99" s="1" t="n">
        <f aca="false">H99*24+I99+J100/60+K99/3600</f>
        <v>596.95</v>
      </c>
      <c r="T99" s="23" t="n">
        <f aca="false">Q$15+(Q$16-Q$15)*(S99-S$15)/(S$16-S$15)</f>
        <v>0.0581768106745873</v>
      </c>
      <c r="U99" s="24" t="n">
        <f aca="false">O99*T99</f>
        <v>4744.43526413394</v>
      </c>
    </row>
    <row r="100" customFormat="false" ht="15" hidden="false" customHeight="false" outlineLevel="0" collapsed="false">
      <c r="C100" s="28" t="n">
        <v>82</v>
      </c>
      <c r="F100" s="6" t="n">
        <v>2013</v>
      </c>
      <c r="G100" s="6" t="n">
        <v>7</v>
      </c>
      <c r="H100" s="6" t="n">
        <v>24</v>
      </c>
      <c r="I100" s="6" t="n">
        <v>20</v>
      </c>
      <c r="J100" s="1" t="n">
        <v>57</v>
      </c>
      <c r="O100" s="1" t="n">
        <v>89165</v>
      </c>
      <c r="Q100" s="48" t="n">
        <f aca="false">O100*$Q$15</f>
        <v>4765.4842327263</v>
      </c>
      <c r="S100" s="1" t="n">
        <f aca="false">H100*24+I100+J101/60+K100/3600</f>
        <v>596.95</v>
      </c>
      <c r="T100" s="23" t="n">
        <f aca="false">Q$15+(Q$16-Q$15)*(S100-S$15)/(S$16-S$15)</f>
        <v>0.0581768106745873</v>
      </c>
      <c r="U100" s="24" t="n">
        <f aca="false">O100*T100</f>
        <v>5187.33532379957</v>
      </c>
    </row>
    <row r="101" customFormat="false" ht="15" hidden="false" customHeight="false" outlineLevel="0" collapsed="false">
      <c r="C101" s="0" t="n">
        <v>83</v>
      </c>
      <c r="F101" s="6" t="n">
        <v>2013</v>
      </c>
      <c r="G101" s="6" t="n">
        <v>7</v>
      </c>
      <c r="H101" s="6" t="n">
        <v>24</v>
      </c>
      <c r="I101" s="6" t="n">
        <v>20</v>
      </c>
      <c r="J101" s="1" t="n">
        <v>57</v>
      </c>
      <c r="O101" s="1" t="n">
        <v>82378</v>
      </c>
      <c r="Q101" s="48" t="n">
        <f aca="false">O101*$Q$15</f>
        <v>4402.74838920571</v>
      </c>
      <c r="S101" s="1" t="n">
        <f aca="false">H101*24+I101+J102/60+K101/3600</f>
        <v>596.966666666667</v>
      </c>
      <c r="T101" s="23" t="n">
        <f aca="false">Q$15+(Q$16-Q$15)*(S101-S$15)/(S$16-S$15)</f>
        <v>0.0582140636565245</v>
      </c>
      <c r="U101" s="24" t="n">
        <f aca="false">O101*T101</f>
        <v>4795.55813589717</v>
      </c>
    </row>
    <row r="102" customFormat="false" ht="15" hidden="false" customHeight="false" outlineLevel="0" collapsed="false">
      <c r="C102" s="28" t="n">
        <v>84</v>
      </c>
      <c r="F102" s="6" t="n">
        <v>2013</v>
      </c>
      <c r="G102" s="6" t="n">
        <v>7</v>
      </c>
      <c r="H102" s="6" t="n">
        <v>24</v>
      </c>
      <c r="I102" s="6" t="n">
        <v>20</v>
      </c>
      <c r="J102" s="1" t="n">
        <v>58</v>
      </c>
      <c r="O102" s="1" t="n">
        <v>21686</v>
      </c>
      <c r="Q102" s="48" t="n">
        <f aca="false">O102*$Q$15</f>
        <v>1159.02305917011</v>
      </c>
      <c r="S102" s="1" t="n">
        <f aca="false">H102*24+I102+J103/60+K102/3600</f>
        <v>596</v>
      </c>
      <c r="T102" s="23" t="n">
        <f aca="false">Q$15+(Q$16-Q$15)*(S102-S$15)/(S$16-S$15)</f>
        <v>0.0560533907041637</v>
      </c>
      <c r="U102" s="24" t="n">
        <f aca="false">O102*T102</f>
        <v>1215.57383081049</v>
      </c>
    </row>
  </sheetData>
  <conditionalFormatting sqref="N88:N65536">
    <cfRule type="cellIs" priority="2" operator="greaterThan" aboveAverage="0" equalAverage="0" bottom="0" percent="0" rank="0" text="" dxfId="0">
      <formula>300000</formula>
    </cfRule>
  </conditionalFormatting>
  <conditionalFormatting sqref="Q19:Q87">
    <cfRule type="cellIs" priority="3" operator="greaterThan" aboveAverage="0" equalAverage="0" bottom="0" percent="0" rank="0" text="" dxfId="1">
      <formula>20000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6" activeCellId="0" sqref="O16"/>
    </sheetView>
  </sheetViews>
  <sheetFormatPr defaultRowHeight="15"/>
  <cols>
    <col collapsed="false" hidden="false" max="1" min="1" style="1" width="7.49797570850202"/>
    <col collapsed="false" hidden="false" max="2" min="2" style="1" width="18.2105263157895"/>
    <col collapsed="false" hidden="false" max="3" min="3" style="1" width="9.4251012145749"/>
    <col collapsed="false" hidden="false" max="4" min="4" style="1" width="8.89068825910931"/>
    <col collapsed="false" hidden="false" max="5" min="5" style="1" width="6.31983805668016"/>
    <col collapsed="false" hidden="false" max="6" min="6" style="1" width="6.53441295546559"/>
    <col collapsed="false" hidden="false" max="11" min="7" style="1" width="4.92712550607287"/>
    <col collapsed="false" hidden="false" max="12" min="12" style="1" width="6.96356275303644"/>
    <col collapsed="false" hidden="false" max="15" min="13" style="1" width="8.46153846153846"/>
    <col collapsed="false" hidden="false" max="17" min="16" style="1" width="9.10526315789474"/>
    <col collapsed="false" hidden="false" max="18" min="18" style="1" width="3.10526315789474"/>
    <col collapsed="false" hidden="false" max="19" min="19" style="1" width="9.10526315789474"/>
    <col collapsed="false" hidden="false" max="20" min="20" style="1" width="10.7125506072875"/>
    <col collapsed="false" hidden="false" max="21" min="21" style="1" width="11.1417004048583"/>
    <col collapsed="false" hidden="false" max="1025" min="22" style="0" width="8.57085020242915"/>
  </cols>
  <sheetData>
    <row r="1" customFormat="false" ht="15.75" hidden="false" customHeight="false" outlineLevel="0" collapsed="false">
      <c r="A1" s="2"/>
      <c r="B1" s="2" t="s">
        <v>16</v>
      </c>
      <c r="C1" s="2" t="s">
        <v>17</v>
      </c>
      <c r="D1" s="2"/>
      <c r="E1" s="2"/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3" t="s">
        <v>29</v>
      </c>
      <c r="R1" s="2" t="s">
        <v>30</v>
      </c>
      <c r="S1" s="2" t="s">
        <v>31</v>
      </c>
      <c r="T1" s="2" t="s">
        <v>32</v>
      </c>
      <c r="U1" s="2" t="s">
        <v>33</v>
      </c>
    </row>
    <row r="2" customFormat="false" ht="15" hidden="false" customHeight="false" outlineLevel="0" collapsed="false">
      <c r="A2" s="0"/>
      <c r="B2" s="4"/>
      <c r="C2" s="5" t="s">
        <v>34</v>
      </c>
      <c r="D2" s="1" t="s">
        <v>35</v>
      </c>
      <c r="E2" s="0"/>
      <c r="F2" s="6" t="n">
        <v>2013</v>
      </c>
      <c r="G2" s="6" t="n">
        <v>7</v>
      </c>
      <c r="H2" s="6" t="n">
        <v>29</v>
      </c>
      <c r="I2" s="6" t="n">
        <v>11</v>
      </c>
      <c r="J2" s="6" t="n">
        <v>27</v>
      </c>
      <c r="K2" s="6"/>
      <c r="L2" s="6"/>
      <c r="M2" s="6"/>
      <c r="N2" s="6"/>
      <c r="O2" s="6" t="n">
        <v>174986</v>
      </c>
      <c r="P2" s="0"/>
      <c r="Q2" s="0"/>
      <c r="R2" s="0"/>
      <c r="S2" s="1" t="n">
        <f aca="false">H2*24+I2+J2/60+K2/3600</f>
        <v>707.45</v>
      </c>
      <c r="T2" s="0"/>
      <c r="U2" s="0"/>
    </row>
    <row r="3" customFormat="false" ht="15" hidden="false" customHeight="false" outlineLevel="0" collapsed="false">
      <c r="A3" s="0"/>
      <c r="B3" s="7" t="s">
        <v>36</v>
      </c>
      <c r="C3" s="5" t="s">
        <v>34</v>
      </c>
      <c r="D3" s="1" t="s">
        <v>35</v>
      </c>
      <c r="E3" s="0"/>
      <c r="F3" s="6" t="n">
        <v>2013</v>
      </c>
      <c r="G3" s="6" t="n">
        <v>7</v>
      </c>
      <c r="H3" s="6" t="n">
        <v>29</v>
      </c>
      <c r="I3" s="6" t="n">
        <v>11</v>
      </c>
      <c r="J3" s="6" t="n">
        <v>28</v>
      </c>
      <c r="K3" s="6"/>
      <c r="L3" s="6"/>
      <c r="M3" s="6"/>
      <c r="N3" s="6"/>
      <c r="O3" s="6" t="n">
        <v>177562</v>
      </c>
      <c r="P3" s="0"/>
      <c r="Q3" s="0"/>
      <c r="R3" s="0"/>
      <c r="S3" s="1" t="n">
        <f aca="false">H3*24+I3+J3/60+K3/3600</f>
        <v>707.466666666667</v>
      </c>
      <c r="T3" s="0"/>
      <c r="U3" s="0"/>
    </row>
    <row r="4" customFormat="false" ht="15" hidden="false" customHeight="false" outlineLevel="0" collapsed="false">
      <c r="A4" s="0"/>
      <c r="B4" s="4" t="n">
        <v>9047</v>
      </c>
      <c r="C4" s="5" t="s">
        <v>34</v>
      </c>
      <c r="D4" s="1" t="s">
        <v>35</v>
      </c>
      <c r="E4" s="0"/>
      <c r="F4" s="6" t="n">
        <v>2013</v>
      </c>
      <c r="G4" s="6" t="n">
        <v>7</v>
      </c>
      <c r="H4" s="6" t="n">
        <v>29</v>
      </c>
      <c r="I4" s="6" t="n">
        <v>11</v>
      </c>
      <c r="J4" s="6" t="n">
        <v>28</v>
      </c>
      <c r="K4" s="6"/>
      <c r="L4" s="6"/>
      <c r="M4" s="6"/>
      <c r="N4" s="6"/>
      <c r="O4" s="6" t="n">
        <v>174275</v>
      </c>
      <c r="P4" s="0"/>
      <c r="Q4" s="0"/>
      <c r="R4" s="0"/>
      <c r="S4" s="1" t="n">
        <f aca="false">H4*24+I4+J4/60+K4/3600</f>
        <v>707.466666666667</v>
      </c>
      <c r="T4" s="0"/>
      <c r="U4" s="0"/>
    </row>
    <row r="5" customFormat="false" ht="15" hidden="false" customHeight="false" outlineLevel="0" collapsed="false">
      <c r="A5" s="0"/>
      <c r="B5" s="4"/>
      <c r="C5" s="5" t="s">
        <v>34</v>
      </c>
      <c r="D5" s="1" t="s">
        <v>35</v>
      </c>
      <c r="E5" s="0"/>
      <c r="F5" s="6" t="n">
        <v>2013</v>
      </c>
      <c r="G5" s="6" t="n">
        <v>7</v>
      </c>
      <c r="H5" s="6" t="n">
        <v>29</v>
      </c>
      <c r="I5" s="6" t="n">
        <v>11</v>
      </c>
      <c r="J5" s="6" t="n">
        <v>29</v>
      </c>
      <c r="K5" s="6"/>
      <c r="L5" s="6"/>
      <c r="M5" s="6"/>
      <c r="N5" s="6"/>
      <c r="O5" s="6" t="n">
        <v>176619</v>
      </c>
      <c r="P5" s="0"/>
      <c r="Q5" s="0"/>
      <c r="R5" s="0"/>
      <c r="S5" s="1" t="n">
        <f aca="false">H5*24+I5+J5/60+K5/3600</f>
        <v>707.483333333333</v>
      </c>
      <c r="T5" s="0"/>
      <c r="U5" s="0"/>
    </row>
    <row r="6" customFormat="false" ht="15" hidden="false" customHeight="false" outlineLevel="0" collapsed="false">
      <c r="A6" s="0"/>
      <c r="B6" s="4"/>
      <c r="C6" s="8"/>
      <c r="D6" s="9"/>
      <c r="E6" s="9"/>
      <c r="F6" s="6"/>
      <c r="G6" s="6"/>
      <c r="H6" s="6"/>
      <c r="I6" s="6"/>
      <c r="J6" s="6"/>
      <c r="K6" s="6"/>
      <c r="L6" s="6"/>
      <c r="M6" s="10"/>
      <c r="N6" s="10"/>
      <c r="O6" s="10"/>
      <c r="P6" s="9"/>
      <c r="Q6" s="9"/>
      <c r="R6" s="9"/>
      <c r="S6" s="9"/>
      <c r="T6" s="9"/>
      <c r="U6" s="9"/>
    </row>
    <row r="7" customFormat="false" ht="15" hidden="false" customHeight="false" outlineLevel="0" collapsed="false">
      <c r="A7" s="0"/>
      <c r="B7" s="4"/>
      <c r="C7" s="5" t="s">
        <v>34</v>
      </c>
      <c r="D7" s="1" t="s">
        <v>37</v>
      </c>
      <c r="E7" s="0"/>
      <c r="F7" s="6" t="n">
        <v>2013</v>
      </c>
      <c r="G7" s="6" t="n">
        <v>7</v>
      </c>
      <c r="H7" s="6" t="n">
        <v>29</v>
      </c>
      <c r="I7" s="6" t="n">
        <v>14</v>
      </c>
      <c r="J7" s="6" t="n">
        <v>10</v>
      </c>
      <c r="K7" s="6"/>
      <c r="L7" s="6"/>
      <c r="M7" s="6"/>
      <c r="N7" s="6"/>
      <c r="O7" s="6" t="n">
        <v>170243</v>
      </c>
      <c r="P7" s="0"/>
      <c r="Q7" s="0"/>
      <c r="R7" s="0"/>
      <c r="S7" s="1" t="n">
        <f aca="false">H7*24+I7+J7/60+K7/3600</f>
        <v>710.166666666667</v>
      </c>
      <c r="T7" s="0"/>
      <c r="U7" s="0"/>
    </row>
    <row r="8" customFormat="false" ht="15" hidden="false" customHeight="false" outlineLevel="0" collapsed="false">
      <c r="A8" s="0"/>
      <c r="B8" s="4"/>
      <c r="C8" s="5" t="s">
        <v>34</v>
      </c>
      <c r="D8" s="1" t="s">
        <v>37</v>
      </c>
      <c r="E8" s="0"/>
      <c r="F8" s="6" t="n">
        <v>2013</v>
      </c>
      <c r="G8" s="6" t="n">
        <v>7</v>
      </c>
      <c r="H8" s="6" t="n">
        <v>29</v>
      </c>
      <c r="I8" s="6" t="n">
        <v>14</v>
      </c>
      <c r="J8" s="6" t="n">
        <v>11</v>
      </c>
      <c r="K8" s="6"/>
      <c r="L8" s="6"/>
      <c r="M8" s="6"/>
      <c r="N8" s="6"/>
      <c r="O8" s="6" t="n">
        <v>168307</v>
      </c>
      <c r="P8" s="0"/>
      <c r="Q8" s="0"/>
      <c r="R8" s="0"/>
      <c r="S8" s="1" t="n">
        <f aca="false">H8*24+I8+J8/60+K8/3600</f>
        <v>710.183333333333</v>
      </c>
      <c r="T8" s="0"/>
      <c r="U8" s="0"/>
    </row>
    <row r="9" customFormat="false" ht="15" hidden="false" customHeight="false" outlineLevel="0" collapsed="false">
      <c r="A9" s="0"/>
      <c r="B9" s="0"/>
      <c r="C9" s="5" t="s">
        <v>34</v>
      </c>
      <c r="D9" s="1" t="s">
        <v>37</v>
      </c>
      <c r="E9" s="0"/>
      <c r="F9" s="6" t="n">
        <v>2013</v>
      </c>
      <c r="G9" s="6" t="n">
        <v>7</v>
      </c>
      <c r="H9" s="6" t="n">
        <v>29</v>
      </c>
      <c r="I9" s="6" t="n">
        <v>14</v>
      </c>
      <c r="J9" s="6" t="n">
        <v>12</v>
      </c>
      <c r="K9" s="6"/>
      <c r="L9" s="6"/>
      <c r="M9" s="6"/>
      <c r="N9" s="6"/>
      <c r="O9" s="6" t="n">
        <v>173875</v>
      </c>
      <c r="P9" s="0"/>
      <c r="Q9" s="0"/>
      <c r="R9" s="0"/>
      <c r="S9" s="1" t="n">
        <f aca="false">H9*24+I9+J9/60+K9/3600</f>
        <v>710.2</v>
      </c>
      <c r="T9" s="0"/>
      <c r="U9" s="0"/>
    </row>
    <row r="10" customFormat="false" ht="15" hidden="false" customHeight="false" outlineLevel="0" collapsed="false">
      <c r="A10" s="0"/>
      <c r="B10" s="4"/>
      <c r="C10" s="5" t="s">
        <v>34</v>
      </c>
      <c r="D10" s="1" t="s">
        <v>37</v>
      </c>
      <c r="E10" s="0"/>
      <c r="F10" s="6" t="n">
        <v>2013</v>
      </c>
      <c r="G10" s="6" t="n">
        <v>7</v>
      </c>
      <c r="H10" s="6" t="n">
        <v>29</v>
      </c>
      <c r="I10" s="6" t="n">
        <v>14</v>
      </c>
      <c r="J10" s="6" t="n">
        <v>12</v>
      </c>
      <c r="K10" s="6"/>
      <c r="L10" s="6"/>
      <c r="M10" s="6"/>
      <c r="N10" s="6"/>
      <c r="O10" s="6" t="n">
        <v>175776</v>
      </c>
      <c r="P10" s="0"/>
      <c r="Q10" s="0"/>
      <c r="R10" s="0"/>
      <c r="S10" s="1" t="n">
        <f aca="false">H10*24+I10+J10/60+K10/3600</f>
        <v>710.2</v>
      </c>
      <c r="T10" s="0"/>
      <c r="U10" s="0"/>
    </row>
    <row r="11" customFormat="false" ht="15" hidden="false" customHeight="false" outlineLevel="0" collapsed="false">
      <c r="A11" s="0"/>
      <c r="B11" s="4"/>
      <c r="C11" s="5"/>
      <c r="D11" s="0"/>
      <c r="E11" s="0"/>
      <c r="F11" s="6"/>
      <c r="G11" s="6"/>
      <c r="H11" s="6"/>
      <c r="I11" s="6"/>
      <c r="J11" s="6"/>
      <c r="K11" s="6"/>
      <c r="L11" s="6"/>
      <c r="M11" s="6"/>
      <c r="N11" s="6"/>
      <c r="O11" s="6"/>
      <c r="P11" s="0"/>
      <c r="Q11" s="0"/>
      <c r="R11" s="0"/>
      <c r="S11" s="0"/>
      <c r="T11" s="0"/>
      <c r="U11" s="0"/>
    </row>
    <row r="12" customFormat="false" ht="15" hidden="false" customHeight="false" outlineLevel="0" collapsed="false">
      <c r="A12" s="11"/>
      <c r="B12" s="12"/>
      <c r="C12" s="12"/>
      <c r="D12" s="11"/>
      <c r="E12" s="11"/>
      <c r="F12" s="13"/>
      <c r="G12" s="13"/>
      <c r="H12" s="13"/>
      <c r="I12" s="13"/>
      <c r="J12" s="13"/>
      <c r="K12" s="13"/>
      <c r="L12" s="6"/>
      <c r="M12" s="13"/>
      <c r="N12" s="13"/>
      <c r="O12" s="13"/>
      <c r="P12" s="11"/>
      <c r="Q12" s="11"/>
      <c r="R12" s="11"/>
      <c r="S12" s="0"/>
      <c r="T12" s="0"/>
      <c r="U12" s="11"/>
    </row>
    <row r="13" customFormat="false" ht="15" hidden="false" customHeight="false" outlineLevel="0" collapsed="false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customFormat="false" ht="15" hidden="false" customHeight="false" outlineLevel="0" collapsed="false">
      <c r="A14" s="12"/>
      <c r="B14" s="12" t="s">
        <v>38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 t="s">
        <v>39</v>
      </c>
      <c r="R14" s="12"/>
      <c r="S14" s="12"/>
      <c r="T14" s="12"/>
      <c r="U14" s="12"/>
    </row>
    <row r="15" customFormat="false" ht="15" hidden="false" customHeight="false" outlineLevel="0" collapsed="false">
      <c r="A15" s="12"/>
      <c r="B15" s="12"/>
      <c r="C15" s="14" t="s">
        <v>40</v>
      </c>
      <c r="D15" s="12" t="s">
        <v>41</v>
      </c>
      <c r="E15" s="12"/>
      <c r="F15" s="1" t="n">
        <v>9047</v>
      </c>
      <c r="G15" s="12" t="s">
        <v>42</v>
      </c>
      <c r="H15" s="12" t="s">
        <v>43</v>
      </c>
      <c r="I15" s="12"/>
      <c r="J15" s="12"/>
      <c r="K15" s="12"/>
      <c r="L15" s="12"/>
      <c r="M15" s="12" t="e">
        <f aca="false">AVERAGE(M2:M6)</f>
        <v>#DIV/0!</v>
      </c>
      <c r="N15" s="12" t="e">
        <f aca="false">AVERAGE(N2:N6)</f>
        <v>#DIV/0!</v>
      </c>
      <c r="O15" s="12" t="n">
        <f aca="false">AVERAGE(O2:O6)</f>
        <v>175860.5</v>
      </c>
      <c r="P15" s="12"/>
      <c r="Q15" s="15" t="n">
        <f aca="false">F15/O15</f>
        <v>0.0514441844530182</v>
      </c>
      <c r="R15" s="12"/>
      <c r="S15" s="12" t="n">
        <f aca="false">AVERAGE(S2:S6)</f>
        <v>707.466666666667</v>
      </c>
      <c r="T15" s="12"/>
      <c r="U15" s="12"/>
    </row>
    <row r="16" customFormat="false" ht="15" hidden="false" customHeight="false" outlineLevel="0" collapsed="false">
      <c r="A16" s="12"/>
      <c r="B16" s="12"/>
      <c r="C16" s="12"/>
      <c r="D16" s="12"/>
      <c r="E16" s="12"/>
      <c r="F16" s="12"/>
      <c r="G16" s="12"/>
      <c r="H16" s="11" t="s">
        <v>44</v>
      </c>
      <c r="I16" s="12"/>
      <c r="J16" s="12"/>
      <c r="K16" s="12"/>
      <c r="L16" s="12"/>
      <c r="M16" s="12" t="e">
        <f aca="false">AVERAGE(M7:M11)</f>
        <v>#DIV/0!</v>
      </c>
      <c r="N16" s="12" t="e">
        <f aca="false">AVERAGE(N7:N11)</f>
        <v>#DIV/0!</v>
      </c>
      <c r="O16" s="12" t="n">
        <f aca="false">AVERAGE(O7:O11)</f>
        <v>172050.25</v>
      </c>
      <c r="P16" s="12"/>
      <c r="Q16" s="12" t="n">
        <f aca="false">F15/O16</f>
        <v>0.0525834748859708</v>
      </c>
      <c r="R16" s="12"/>
      <c r="S16" s="12" t="n">
        <f aca="false">AVERAGE(S7:S11)</f>
        <v>710.1875</v>
      </c>
      <c r="T16" s="12"/>
      <c r="U16" s="1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customFormat="false" ht="15.75" hidden="false" customHeight="false" outlineLevel="0" collapsed="false">
      <c r="A18" s="16"/>
      <c r="B18" s="17"/>
      <c r="C18" s="17"/>
      <c r="D18" s="18"/>
      <c r="E18" s="1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 t="s">
        <v>45</v>
      </c>
      <c r="R18" s="17"/>
      <c r="S18" s="17"/>
      <c r="T18" s="17"/>
      <c r="U18" s="17" t="s">
        <v>46</v>
      </c>
    </row>
    <row r="19" customFormat="false" ht="15" hidden="false" customHeight="false" outlineLevel="0" collapsed="false">
      <c r="A19" s="0"/>
      <c r="B19" s="19" t="s">
        <v>47</v>
      </c>
      <c r="C19" s="0" t="n">
        <v>1</v>
      </c>
      <c r="D19" s="20"/>
      <c r="E19" s="20"/>
      <c r="F19" s="6" t="n">
        <v>2013</v>
      </c>
      <c r="G19" s="6" t="n">
        <v>7</v>
      </c>
      <c r="H19" s="6" t="n">
        <v>29</v>
      </c>
      <c r="I19" s="6" t="n">
        <v>13</v>
      </c>
      <c r="J19" s="6" t="n">
        <v>21</v>
      </c>
      <c r="K19" s="6"/>
      <c r="L19" s="6"/>
      <c r="M19" s="6"/>
      <c r="N19" s="6"/>
      <c r="O19" s="6" t="n">
        <v>176258</v>
      </c>
      <c r="P19" s="4"/>
      <c r="Q19" s="21" t="n">
        <f aca="false">O19*$Q$15</f>
        <v>9067.44906332007</v>
      </c>
      <c r="R19" s="22"/>
      <c r="S19" s="4" t="n">
        <f aca="false">H19*24+I19+J19/60+K19/3600</f>
        <v>709.35</v>
      </c>
      <c r="T19" s="23" t="n">
        <f aca="false">Q15+(Q16-Q15)*(S19-S15)/(S16-S15)</f>
        <v>0.0522327897756745</v>
      </c>
      <c r="U19" s="24" t="n">
        <f aca="false">O19*T19</f>
        <v>9206.44706028084</v>
      </c>
    </row>
    <row r="20" customFormat="false" ht="15" hidden="false" customHeight="false" outlineLevel="0" collapsed="false">
      <c r="A20" s="25"/>
      <c r="B20" s="26"/>
      <c r="C20" s="0" t="n">
        <v>2</v>
      </c>
      <c r="D20" s="20"/>
      <c r="E20" s="20"/>
      <c r="F20" s="6" t="n">
        <v>2013</v>
      </c>
      <c r="G20" s="6" t="n">
        <v>7</v>
      </c>
      <c r="H20" s="6" t="n">
        <v>29</v>
      </c>
      <c r="I20" s="6" t="n">
        <v>13</v>
      </c>
      <c r="J20" s="6" t="n">
        <v>22</v>
      </c>
      <c r="K20" s="6"/>
      <c r="L20" s="6"/>
      <c r="M20" s="6"/>
      <c r="N20" s="6"/>
      <c r="O20" s="6" t="n">
        <v>178963</v>
      </c>
      <c r="P20" s="4"/>
      <c r="Q20" s="21" t="n">
        <f aca="false">O20*$Q$15</f>
        <v>9206.60558226549</v>
      </c>
      <c r="R20" s="22"/>
      <c r="S20" s="4" t="n">
        <f aca="false">H20*24+I20+J20/60+K20/3600</f>
        <v>709.366666666667</v>
      </c>
      <c r="T20" s="23" t="n">
        <f aca="false">Q15+(Q16-Q15)*(S20-S15)/(S16-S15)</f>
        <v>0.0522397685838396</v>
      </c>
      <c r="U20" s="24" t="n">
        <f aca="false">O20*T20</f>
        <v>9348.98570506969</v>
      </c>
    </row>
    <row r="21" customFormat="false" ht="15" hidden="false" customHeight="false" outlineLevel="0" collapsed="false">
      <c r="A21" s="25"/>
      <c r="B21" s="26"/>
      <c r="C21" s="0" t="n">
        <v>3</v>
      </c>
      <c r="D21" s="20"/>
      <c r="E21" s="20"/>
      <c r="F21" s="6" t="n">
        <v>2013</v>
      </c>
      <c r="G21" s="6" t="n">
        <v>7</v>
      </c>
      <c r="H21" s="6" t="n">
        <v>29</v>
      </c>
      <c r="I21" s="6" t="n">
        <v>13</v>
      </c>
      <c r="J21" s="6" t="n">
        <v>23</v>
      </c>
      <c r="K21" s="6"/>
      <c r="L21" s="6"/>
      <c r="M21" s="6"/>
      <c r="N21" s="6"/>
      <c r="O21" s="6" t="n">
        <v>152534</v>
      </c>
      <c r="P21" s="4"/>
      <c r="Q21" s="21" t="n">
        <f aca="false">O21*$Q$15</f>
        <v>7846.98723135667</v>
      </c>
      <c r="R21" s="22"/>
      <c r="S21" s="4" t="n">
        <f aca="false">H21*24+I21+J21/60+K21/3600</f>
        <v>709.383333333333</v>
      </c>
      <c r="T21" s="23" t="n">
        <f aca="false">Q15+(Q16-Q15)*(S21-S15)/(S16-S15)</f>
        <v>0.0522467473920047</v>
      </c>
      <c r="U21" s="24" t="n">
        <f aca="false">O21*T21</f>
        <v>7969.40536669205</v>
      </c>
    </row>
    <row r="22" customFormat="false" ht="15" hidden="false" customHeight="false" outlineLevel="0" collapsed="false">
      <c r="A22" s="25"/>
      <c r="B22" s="27"/>
      <c r="C22" s="0" t="n">
        <v>4</v>
      </c>
      <c r="D22" s="20"/>
      <c r="E22" s="20"/>
      <c r="F22" s="6" t="n">
        <v>2013</v>
      </c>
      <c r="G22" s="6" t="n">
        <v>7</v>
      </c>
      <c r="H22" s="6" t="n">
        <v>29</v>
      </c>
      <c r="I22" s="6" t="n">
        <v>13</v>
      </c>
      <c r="J22" s="6" t="n">
        <v>24</v>
      </c>
      <c r="K22" s="6"/>
      <c r="L22" s="6"/>
      <c r="M22" s="6"/>
      <c r="N22" s="6"/>
      <c r="O22" s="6" t="n">
        <v>162445</v>
      </c>
      <c r="P22" s="4"/>
      <c r="Q22" s="21" t="n">
        <f aca="false">O22*$Q$15</f>
        <v>8356.85054347053</v>
      </c>
      <c r="R22" s="22"/>
      <c r="S22" s="4" t="n">
        <f aca="false">H22*24+I22+J22/60+K22/3600</f>
        <v>709.4</v>
      </c>
      <c r="T22" s="23" t="n">
        <f aca="false">Q15+(Q16-Q15)*(S22-S15)/(S16-S15)</f>
        <v>0.0522537262001698</v>
      </c>
      <c r="U22" s="24" t="n">
        <f aca="false">O22*T22</f>
        <v>8488.35655258658</v>
      </c>
    </row>
    <row r="23" customFormat="false" ht="15" hidden="false" customHeight="false" outlineLevel="0" collapsed="false">
      <c r="A23" s="25"/>
      <c r="B23" s="26"/>
      <c r="C23" s="0" t="n">
        <v>5</v>
      </c>
      <c r="D23" s="20"/>
      <c r="E23" s="20"/>
      <c r="F23" s="6" t="n">
        <v>2013</v>
      </c>
      <c r="G23" s="6" t="n">
        <v>7</v>
      </c>
      <c r="H23" s="6" t="n">
        <v>29</v>
      </c>
      <c r="I23" s="6" t="n">
        <v>13</v>
      </c>
      <c r="J23" s="6" t="n">
        <v>25</v>
      </c>
      <c r="K23" s="6"/>
      <c r="L23" s="6"/>
      <c r="M23" s="6"/>
      <c r="N23" s="6"/>
      <c r="O23" s="6" t="n">
        <v>177594</v>
      </c>
      <c r="P23" s="4"/>
      <c r="Q23" s="21" t="n">
        <f aca="false">O23*$Q$15</f>
        <v>9136.17849374931</v>
      </c>
      <c r="R23" s="22"/>
      <c r="S23" s="4" t="n">
        <f aca="false">H23*24+I23+J23/60+K23/3600</f>
        <v>709.416666666667</v>
      </c>
      <c r="T23" s="23" t="n">
        <f aca="false">Q15+(Q16-Q15)*(S23-S15)/(S16-S15)</f>
        <v>0.0522607050083349</v>
      </c>
      <c r="U23" s="24" t="n">
        <f aca="false">O23*T23</f>
        <v>9281.18764525023</v>
      </c>
    </row>
    <row r="24" customFormat="false" ht="15" hidden="false" customHeight="false" outlineLevel="0" collapsed="false">
      <c r="A24" s="25"/>
      <c r="B24" s="26"/>
      <c r="C24" s="28" t="n">
        <v>6</v>
      </c>
      <c r="D24" s="20"/>
      <c r="E24" s="20"/>
      <c r="F24" s="6" t="n">
        <v>2013</v>
      </c>
      <c r="G24" s="6" t="n">
        <v>7</v>
      </c>
      <c r="H24" s="6" t="n">
        <v>29</v>
      </c>
      <c r="I24" s="6" t="n">
        <v>13</v>
      </c>
      <c r="J24" s="29" t="n">
        <v>26</v>
      </c>
      <c r="K24" s="29"/>
      <c r="L24" s="29"/>
      <c r="M24" s="29"/>
      <c r="N24" s="29"/>
      <c r="O24" s="29" t="n">
        <v>105960</v>
      </c>
      <c r="P24" s="4"/>
      <c r="Q24" s="21" t="n">
        <f aca="false">O24*$Q$15</f>
        <v>5451.0257846418</v>
      </c>
      <c r="R24" s="22"/>
      <c r="S24" s="4" t="n">
        <f aca="false">H24*24+I24+J24/60+K24/3600</f>
        <v>709.433333333333</v>
      </c>
      <c r="T24" s="23" t="n">
        <f aca="false">Q15+(Q16-Q15)*(S24-S15)/(S16-S15)</f>
        <v>0.0522676838165</v>
      </c>
      <c r="U24" s="24" t="n">
        <f aca="false">O24*T24</f>
        <v>5538.28377719634</v>
      </c>
    </row>
    <row r="25" customFormat="false" ht="15" hidden="false" customHeight="false" outlineLevel="0" collapsed="false">
      <c r="A25" s="25"/>
      <c r="B25" s="27"/>
      <c r="C25" s="30" t="n">
        <v>7</v>
      </c>
      <c r="D25" s="20"/>
      <c r="E25" s="20"/>
      <c r="F25" s="6" t="n">
        <v>2013</v>
      </c>
      <c r="G25" s="6" t="n">
        <v>7</v>
      </c>
      <c r="H25" s="6" t="n">
        <v>29</v>
      </c>
      <c r="I25" s="6" t="n">
        <v>13</v>
      </c>
      <c r="J25" s="29" t="n">
        <v>27</v>
      </c>
      <c r="K25" s="29"/>
      <c r="L25" s="29"/>
      <c r="M25" s="29"/>
      <c r="N25" s="29"/>
      <c r="O25" s="29" t="n">
        <v>125338</v>
      </c>
      <c r="P25" s="4"/>
      <c r="Q25" s="21" t="n">
        <f aca="false">O25*$Q$15</f>
        <v>6447.91119097239</v>
      </c>
      <c r="R25" s="22"/>
      <c r="S25" s="4" t="n">
        <f aca="false">H25*24+I25+J25/60+K25/3600</f>
        <v>709.45</v>
      </c>
      <c r="T25" s="23" t="n">
        <f aca="false">Q15+(Q16-Q15)*(S25-S15)/(S16-S15)</f>
        <v>0.0522746626246651</v>
      </c>
      <c r="U25" s="24" t="n">
        <f aca="false">O25*T25</f>
        <v>6552.00166405028</v>
      </c>
    </row>
    <row r="26" customFormat="false" ht="15" hidden="false" customHeight="false" outlineLevel="0" collapsed="false">
      <c r="A26" s="25"/>
      <c r="B26" s="26"/>
      <c r="C26" s="28" t="n">
        <v>8</v>
      </c>
      <c r="D26" s="20"/>
      <c r="E26" s="20"/>
      <c r="F26" s="6" t="n">
        <v>2013</v>
      </c>
      <c r="G26" s="6" t="n">
        <v>7</v>
      </c>
      <c r="H26" s="6" t="n">
        <v>29</v>
      </c>
      <c r="I26" s="6" t="n">
        <v>13</v>
      </c>
      <c r="J26" s="6" t="n">
        <v>28</v>
      </c>
      <c r="K26" s="6"/>
      <c r="L26" s="6"/>
      <c r="M26" s="6"/>
      <c r="N26" s="6"/>
      <c r="O26" s="6" t="n">
        <v>119882</v>
      </c>
      <c r="P26" s="4"/>
      <c r="Q26" s="21" t="n">
        <f aca="false">O26*$Q$15</f>
        <v>6167.23172059672</v>
      </c>
      <c r="R26" s="22"/>
      <c r="S26" s="4" t="n">
        <f aca="false">H26*24+I26+J26/60+K26/3600</f>
        <v>709.466666666667</v>
      </c>
      <c r="T26" s="23" t="n">
        <f aca="false">Q15+(Q16-Q15)*(S26-S15)/(S16-S15)</f>
        <v>0.0522816414328302</v>
      </c>
      <c r="U26" s="24" t="n">
        <f aca="false">O26*T26</f>
        <v>6267.62773825055</v>
      </c>
    </row>
    <row r="27" customFormat="false" ht="15" hidden="false" customHeight="false" outlineLevel="0" collapsed="false">
      <c r="A27" s="25"/>
      <c r="B27" s="26"/>
      <c r="C27" s="0" t="n">
        <v>9</v>
      </c>
      <c r="D27" s="20"/>
      <c r="E27" s="20"/>
      <c r="F27" s="6" t="n">
        <v>2013</v>
      </c>
      <c r="G27" s="6" t="n">
        <v>7</v>
      </c>
      <c r="H27" s="6" t="n">
        <v>29</v>
      </c>
      <c r="I27" s="6" t="n">
        <v>13</v>
      </c>
      <c r="J27" s="6" t="n">
        <v>29</v>
      </c>
      <c r="K27" s="6"/>
      <c r="L27" s="6"/>
      <c r="M27" s="6"/>
      <c r="N27" s="6"/>
      <c r="O27" s="6" t="n">
        <v>139987</v>
      </c>
      <c r="P27" s="4"/>
      <c r="Q27" s="21" t="n">
        <f aca="false">O27*$Q$15</f>
        <v>7201.51704902465</v>
      </c>
      <c r="R27" s="22"/>
      <c r="S27" s="4" t="n">
        <f aca="false">H27*24+I27+J27/60+K27/3600</f>
        <v>709.483333333333</v>
      </c>
      <c r="T27" s="23" t="n">
        <f aca="false">Q15+(Q16-Q15)*(S27-S15)/(S16-S15)</f>
        <v>0.0522886202409953</v>
      </c>
      <c r="U27" s="24" t="n">
        <f aca="false">O27*T27</f>
        <v>7319.72708167621</v>
      </c>
    </row>
    <row r="28" customFormat="false" ht="15" hidden="false" customHeight="false" outlineLevel="0" collapsed="false">
      <c r="A28" s="25"/>
      <c r="B28" s="27"/>
      <c r="C28" s="0" t="n">
        <v>10</v>
      </c>
      <c r="D28" s="20"/>
      <c r="E28" s="20"/>
      <c r="F28" s="6" t="n">
        <v>2013</v>
      </c>
      <c r="G28" s="6" t="n">
        <v>7</v>
      </c>
      <c r="H28" s="6" t="n">
        <v>29</v>
      </c>
      <c r="I28" s="6" t="n">
        <v>13</v>
      </c>
      <c r="J28" s="6" t="n">
        <v>30</v>
      </c>
      <c r="K28" s="6"/>
      <c r="L28" s="6"/>
      <c r="M28" s="6"/>
      <c r="N28" s="6"/>
      <c r="O28" s="6" t="n">
        <v>151595</v>
      </c>
      <c r="P28" s="4"/>
      <c r="Q28" s="21" t="n">
        <f aca="false">O28*$Q$15</f>
        <v>7798.68114215529</v>
      </c>
      <c r="R28" s="22"/>
      <c r="S28" s="4" t="n">
        <f aca="false">H28*24+I28+J28/60+K28/3600</f>
        <v>709.5</v>
      </c>
      <c r="T28" s="23" t="n">
        <f aca="false">Q15+(Q16-Q15)*(S28-S15)/(S16-S15)</f>
        <v>0.0522955990491604</v>
      </c>
      <c r="U28" s="24" t="n">
        <f aca="false">O28*T28</f>
        <v>7927.75133785747</v>
      </c>
    </row>
    <row r="29" customFormat="false" ht="15" hidden="false" customHeight="false" outlineLevel="0" collapsed="false">
      <c r="A29" s="25"/>
      <c r="B29" s="26"/>
      <c r="C29" s="0" t="n">
        <v>12</v>
      </c>
      <c r="D29" s="20"/>
      <c r="E29" s="20"/>
      <c r="F29" s="6" t="n">
        <v>2013</v>
      </c>
      <c r="G29" s="6" t="n">
        <v>7</v>
      </c>
      <c r="H29" s="6" t="n">
        <v>29</v>
      </c>
      <c r="I29" s="6" t="n">
        <v>13</v>
      </c>
      <c r="J29" s="6" t="n">
        <v>35</v>
      </c>
      <c r="K29" s="6"/>
      <c r="L29" s="6"/>
      <c r="M29" s="6"/>
      <c r="N29" s="6"/>
      <c r="O29" s="6" t="n">
        <v>59602</v>
      </c>
      <c r="P29" s="4"/>
      <c r="Q29" s="21" t="n">
        <f aca="false">O29*$Q$15</f>
        <v>3066.17628176879</v>
      </c>
      <c r="R29" s="22"/>
      <c r="S29" s="4" t="n">
        <f aca="false">H29*24+I29+J29/60+K29/3600</f>
        <v>709.583333333333</v>
      </c>
      <c r="T29" s="23" t="n">
        <f aca="false">Q15+(Q16-Q15)*(S29-S15)/(S16-S15)</f>
        <v>0.0523304930899859</v>
      </c>
      <c r="U29" s="24" t="n">
        <f aca="false">O29*T29</f>
        <v>3119.00204914934</v>
      </c>
    </row>
    <row r="30" customFormat="false" ht="15" hidden="false" customHeight="false" outlineLevel="0" collapsed="false">
      <c r="A30" s="25"/>
      <c r="B30" s="26"/>
      <c r="C30" s="27" t="n">
        <v>13</v>
      </c>
      <c r="D30" s="20"/>
      <c r="E30" s="20"/>
      <c r="F30" s="6" t="n">
        <v>2013</v>
      </c>
      <c r="G30" s="6" t="n">
        <v>7</v>
      </c>
      <c r="H30" s="6" t="n">
        <v>29</v>
      </c>
      <c r="I30" s="6" t="n">
        <v>13</v>
      </c>
      <c r="J30" s="29" t="n">
        <v>34</v>
      </c>
      <c r="K30" s="29"/>
      <c r="L30" s="29"/>
      <c r="M30" s="29"/>
      <c r="N30" s="29"/>
      <c r="O30" s="29" t="n">
        <v>46666</v>
      </c>
      <c r="P30" s="4"/>
      <c r="Q30" s="21" t="n">
        <f aca="false">O30*$Q$15</f>
        <v>2400.69431168455</v>
      </c>
      <c r="R30" s="22"/>
      <c r="S30" s="4" t="n">
        <f aca="false">H30*24+I30+J30/60+K30/3600</f>
        <v>709.566666666667</v>
      </c>
      <c r="T30" s="23" t="n">
        <f aca="false">Q15+(Q16-Q15)*(S30-S15)/(S16-S15)</f>
        <v>0.0523235142818208</v>
      </c>
      <c r="U30" s="24" t="n">
        <f aca="false">O30*T30</f>
        <v>2441.72911747545</v>
      </c>
    </row>
    <row r="31" customFormat="false" ht="15" hidden="false" customHeight="false" outlineLevel="0" collapsed="false">
      <c r="A31" s="25"/>
      <c r="B31" s="31"/>
      <c r="C31" s="0" t="n">
        <v>14</v>
      </c>
      <c r="D31" s="20"/>
      <c r="E31" s="20"/>
      <c r="F31" s="6" t="n">
        <v>2013</v>
      </c>
      <c r="G31" s="6" t="n">
        <v>7</v>
      </c>
      <c r="H31" s="6" t="n">
        <v>29</v>
      </c>
      <c r="I31" s="6" t="n">
        <v>13</v>
      </c>
      <c r="J31" s="6" t="n">
        <v>37</v>
      </c>
      <c r="K31" s="6"/>
      <c r="L31" s="6"/>
      <c r="M31" s="6"/>
      <c r="N31" s="6"/>
      <c r="O31" s="6" t="n">
        <v>52077</v>
      </c>
      <c r="P31" s="4"/>
      <c r="Q31" s="21" t="n">
        <f aca="false">O31*$Q$15</f>
        <v>2679.05879375983</v>
      </c>
      <c r="R31" s="22"/>
      <c r="S31" s="4" t="n">
        <f aca="false">H31*24+I31+J31/60+K31/3600</f>
        <v>709.616666666667</v>
      </c>
      <c r="T31" s="23" t="n">
        <f aca="false">Q15+(Q16-Q15)*(S31-S15)/(S16-S15)</f>
        <v>0.0523444507063161</v>
      </c>
      <c r="U31" s="24" t="n">
        <f aca="false">O31*T31</f>
        <v>2725.94195943282</v>
      </c>
    </row>
    <row r="32" customFormat="false" ht="15" hidden="false" customHeight="false" outlineLevel="0" collapsed="false">
      <c r="A32" s="25"/>
      <c r="B32" s="26"/>
      <c r="C32" s="30" t="n">
        <v>85</v>
      </c>
      <c r="D32" s="20"/>
      <c r="E32" s="20"/>
      <c r="F32" s="6" t="n">
        <v>2013</v>
      </c>
      <c r="G32" s="6" t="n">
        <v>7</v>
      </c>
      <c r="H32" s="6" t="n">
        <v>29</v>
      </c>
      <c r="I32" s="6" t="n">
        <v>13</v>
      </c>
      <c r="J32" s="29" t="n">
        <v>38</v>
      </c>
      <c r="K32" s="29"/>
      <c r="L32" s="29"/>
      <c r="M32" s="29"/>
      <c r="N32" s="29"/>
      <c r="O32" s="29" t="n">
        <v>11176</v>
      </c>
      <c r="P32" s="4"/>
      <c r="Q32" s="21" t="n">
        <f aca="false">O32*$Q$15</f>
        <v>574.940205446931</v>
      </c>
      <c r="R32" s="22"/>
      <c r="S32" s="4" t="n">
        <f aca="false">H32*24+I32+J32/60+K32/3600</f>
        <v>709.633333333333</v>
      </c>
      <c r="T32" s="23" t="n">
        <f aca="false">Q15+(Q16-Q15)*(S32-S15)/(S16-S15)</f>
        <v>0.0523514295144812</v>
      </c>
      <c r="U32" s="24" t="n">
        <f aca="false">O32*T32</f>
        <v>585.079576253842</v>
      </c>
    </row>
    <row r="33" customFormat="false" ht="15" hidden="false" customHeight="false" outlineLevel="0" collapsed="false">
      <c r="A33" s="25"/>
      <c r="B33" s="26"/>
      <c r="C33" s="28" t="n">
        <v>15</v>
      </c>
      <c r="D33" s="20"/>
      <c r="E33" s="20"/>
      <c r="F33" s="6" t="n">
        <v>2013</v>
      </c>
      <c r="G33" s="6" t="n">
        <v>7</v>
      </c>
      <c r="H33" s="6" t="n">
        <v>29</v>
      </c>
      <c r="I33" s="6" t="n">
        <v>13</v>
      </c>
      <c r="J33" s="6" t="n">
        <v>40</v>
      </c>
      <c r="K33" s="6"/>
      <c r="L33" s="6"/>
      <c r="M33" s="6"/>
      <c r="N33" s="6"/>
      <c r="O33" s="6" t="n">
        <v>392928</v>
      </c>
      <c r="P33" s="4"/>
      <c r="Q33" s="21" t="n">
        <f aca="false">O33*$Q$15</f>
        <v>20213.8605087555</v>
      </c>
      <c r="R33" s="22"/>
      <c r="S33" s="4" t="n">
        <f aca="false">H33*24+I33+J33/60+K33/3600</f>
        <v>709.666666666667</v>
      </c>
      <c r="T33" s="23" t="n">
        <f aca="false">Q15+(Q16-Q15)*(S33-S15)/(S16-S15)</f>
        <v>0.0523653871308114</v>
      </c>
      <c r="U33" s="24" t="n">
        <f aca="false">O33*T33</f>
        <v>20575.8268345355</v>
      </c>
    </row>
    <row r="34" customFormat="false" ht="15" hidden="false" customHeight="false" outlineLevel="0" collapsed="false">
      <c r="A34" s="25"/>
      <c r="B34" s="27"/>
      <c r="C34" s="28" t="n">
        <v>16</v>
      </c>
      <c r="D34" s="20"/>
      <c r="E34" s="20"/>
      <c r="F34" s="6" t="n">
        <v>2013</v>
      </c>
      <c r="G34" s="6" t="n">
        <v>7</v>
      </c>
      <c r="H34" s="6" t="n">
        <v>29</v>
      </c>
      <c r="I34" s="6" t="n">
        <v>13</v>
      </c>
      <c r="J34" s="6" t="n">
        <v>41</v>
      </c>
      <c r="K34" s="6"/>
      <c r="L34" s="6"/>
      <c r="M34" s="6"/>
      <c r="N34" s="6"/>
      <c r="O34" s="6" t="n">
        <v>367312</v>
      </c>
      <c r="P34" s="4"/>
      <c r="Q34" s="21" t="n">
        <f aca="false">O34*$Q$15</f>
        <v>18896.066279807</v>
      </c>
      <c r="R34" s="22"/>
      <c r="S34" s="4" t="n">
        <f aca="false">H34*24+I34+J34/60+K34/3600</f>
        <v>709.683333333333</v>
      </c>
      <c r="T34" s="23" t="n">
        <f aca="false">Q15+(Q16-Q15)*(S34-S15)/(S16-S15)</f>
        <v>0.0523723659389765</v>
      </c>
      <c r="U34" s="24" t="n">
        <f aca="false">O34*T34</f>
        <v>19236.9984777773</v>
      </c>
    </row>
    <row r="35" customFormat="false" ht="15" hidden="false" customHeight="false" outlineLevel="0" collapsed="false">
      <c r="A35" s="25"/>
      <c r="B35" s="26"/>
      <c r="C35" s="0" t="n">
        <v>17</v>
      </c>
      <c r="D35" s="20"/>
      <c r="E35" s="20"/>
      <c r="F35" s="6" t="n">
        <v>2013</v>
      </c>
      <c r="G35" s="6" t="n">
        <v>7</v>
      </c>
      <c r="H35" s="6" t="n">
        <v>29</v>
      </c>
      <c r="I35" s="6" t="n">
        <v>13</v>
      </c>
      <c r="J35" s="6" t="n">
        <v>42</v>
      </c>
      <c r="K35" s="6"/>
      <c r="L35" s="6"/>
      <c r="M35" s="6"/>
      <c r="N35" s="6"/>
      <c r="O35" s="6" t="n">
        <v>365349</v>
      </c>
      <c r="P35" s="4"/>
      <c r="Q35" s="21" t="n">
        <f aca="false">O35*$Q$15</f>
        <v>18795.0813457257</v>
      </c>
      <c r="R35" s="22"/>
      <c r="S35" s="4" t="n">
        <f aca="false">H35*24+I35+J35/60+K35/3600</f>
        <v>709.7</v>
      </c>
      <c r="T35" s="23" t="n">
        <f aca="false">Q15+(Q16-Q15)*(S35-S15)/(S16-S15)</f>
        <v>0.0523793447471416</v>
      </c>
      <c r="U35" s="24" t="n">
        <f aca="false">O35*T35</f>
        <v>19136.7412240235</v>
      </c>
    </row>
    <row r="36" customFormat="false" ht="15" hidden="false" customHeight="false" outlineLevel="0" collapsed="false">
      <c r="A36" s="32"/>
      <c r="B36" s="33"/>
      <c r="C36" s="28" t="n">
        <v>18</v>
      </c>
      <c r="D36" s="34"/>
      <c r="E36" s="34"/>
      <c r="F36" s="6" t="n">
        <v>2013</v>
      </c>
      <c r="G36" s="6" t="n">
        <v>7</v>
      </c>
      <c r="H36" s="6" t="n">
        <v>29</v>
      </c>
      <c r="I36" s="6" t="n">
        <v>13</v>
      </c>
      <c r="J36" s="10" t="n">
        <v>43</v>
      </c>
      <c r="K36" s="10"/>
      <c r="L36" s="10"/>
      <c r="M36" s="10"/>
      <c r="N36" s="10"/>
      <c r="O36" s="10" t="n">
        <v>427415</v>
      </c>
      <c r="P36" s="9"/>
      <c r="Q36" s="35" t="n">
        <f aca="false">O36*$Q$15</f>
        <v>21988.0160979868</v>
      </c>
      <c r="R36" s="36"/>
      <c r="S36" s="9" t="n">
        <f aca="false">H36*24+I36+J36/60+K36/3600</f>
        <v>709.716666666667</v>
      </c>
      <c r="T36" s="37" t="n">
        <f aca="false">Q15+(Q16-Q15)*(S36-S15)/(S16-S15)</f>
        <v>0.0523863235553067</v>
      </c>
      <c r="U36" s="38" t="n">
        <f aca="false">O36*T36</f>
        <v>22390.7004823914</v>
      </c>
    </row>
    <row r="37" customFormat="false" ht="15" hidden="false" customHeight="false" outlineLevel="0" collapsed="false">
      <c r="A37" s="25"/>
      <c r="B37" s="27"/>
      <c r="C37" s="28" t="n">
        <v>19</v>
      </c>
      <c r="D37" s="20"/>
      <c r="E37" s="20"/>
      <c r="F37" s="6" t="n">
        <v>2013</v>
      </c>
      <c r="G37" s="6" t="n">
        <v>7</v>
      </c>
      <c r="H37" s="6" t="n">
        <v>29</v>
      </c>
      <c r="I37" s="6" t="n">
        <v>13</v>
      </c>
      <c r="J37" s="6" t="n">
        <v>44</v>
      </c>
      <c r="K37" s="6"/>
      <c r="L37" s="6"/>
      <c r="M37" s="6"/>
      <c r="N37" s="6"/>
      <c r="O37" s="6" t="n">
        <v>416714</v>
      </c>
      <c r="P37" s="4"/>
      <c r="Q37" s="21" t="n">
        <f aca="false">O37*$Q$15</f>
        <v>21437.511880155</v>
      </c>
      <c r="R37" s="22"/>
      <c r="S37" s="4" t="n">
        <f aca="false">H37*24+I37+J37/60+K37/3600</f>
        <v>709.733333333333</v>
      </c>
      <c r="T37" s="23" t="n">
        <f aca="false">Q15+(Q16-Q15)*(S37-S15)/(S16-S15)</f>
        <v>0.0523933023634718</v>
      </c>
      <c r="U37" s="24" t="n">
        <f aca="false">O37*T37</f>
        <v>21833.0226010918</v>
      </c>
    </row>
    <row r="38" customFormat="false" ht="15" hidden="false" customHeight="false" outlineLevel="0" collapsed="false">
      <c r="A38" s="25"/>
      <c r="B38" s="26"/>
      <c r="C38" s="0" t="n">
        <v>20</v>
      </c>
      <c r="D38" s="20"/>
      <c r="E38" s="20"/>
      <c r="F38" s="6" t="n">
        <v>2013</v>
      </c>
      <c r="G38" s="6" t="n">
        <v>7</v>
      </c>
      <c r="H38" s="6" t="n">
        <v>29</v>
      </c>
      <c r="I38" s="6" t="n">
        <v>13</v>
      </c>
      <c r="J38" s="6" t="n">
        <v>45</v>
      </c>
      <c r="K38" s="6"/>
      <c r="L38" s="6"/>
      <c r="M38" s="6"/>
      <c r="N38" s="6"/>
      <c r="O38" s="6" t="n">
        <v>143011</v>
      </c>
      <c r="P38" s="4"/>
      <c r="Q38" s="21" t="n">
        <f aca="false">O38*$Q$15</f>
        <v>7357.08426281058</v>
      </c>
      <c r="R38" s="22"/>
      <c r="S38" s="4" t="n">
        <f aca="false">H38*24+I38+J38/60+K38/3600</f>
        <v>709.75</v>
      </c>
      <c r="T38" s="23" t="n">
        <f aca="false">Q15+(Q16-Q15)*(S38-S15)/(S16-S15)</f>
        <v>0.0524002811716369</v>
      </c>
      <c r="U38" s="24" t="n">
        <f aca="false">O38*T38</f>
        <v>7493.81661063697</v>
      </c>
    </row>
    <row r="39" customFormat="false" ht="15" hidden="false" customHeight="false" outlineLevel="0" collapsed="false">
      <c r="A39" s="32"/>
      <c r="B39" s="33"/>
      <c r="C39" s="28" t="n">
        <v>21</v>
      </c>
      <c r="D39" s="34"/>
      <c r="E39" s="34"/>
      <c r="F39" s="6" t="n">
        <v>2013</v>
      </c>
      <c r="G39" s="6" t="n">
        <v>7</v>
      </c>
      <c r="H39" s="6" t="n">
        <v>29</v>
      </c>
      <c r="I39" s="6" t="n">
        <v>13</v>
      </c>
      <c r="J39" s="10" t="n">
        <v>46</v>
      </c>
      <c r="K39" s="10"/>
      <c r="L39" s="10"/>
      <c r="M39" s="10"/>
      <c r="N39" s="10"/>
      <c r="O39" s="10" t="n">
        <v>135389</v>
      </c>
      <c r="P39" s="9"/>
      <c r="Q39" s="35" t="n">
        <f aca="false">O39*$Q$15</f>
        <v>6964.97668890968</v>
      </c>
      <c r="R39" s="36"/>
      <c r="S39" s="9" t="n">
        <f aca="false">H39*24+I39+J39/60+K39/3600</f>
        <v>709.766666666667</v>
      </c>
      <c r="T39" s="37" t="n">
        <f aca="false">Q15+(Q16-Q15)*(S39-S15)/(S16-S15)</f>
        <v>0.052407259979802</v>
      </c>
      <c r="U39" s="38" t="n">
        <f aca="false">O39*T39</f>
        <v>7095.36652140542</v>
      </c>
    </row>
    <row r="40" customFormat="false" ht="15" hidden="false" customHeight="false" outlineLevel="0" collapsed="false">
      <c r="A40" s="19"/>
      <c r="B40" s="27"/>
      <c r="C40" s="28" t="n">
        <v>22</v>
      </c>
      <c r="D40" s="20"/>
      <c r="E40" s="20"/>
      <c r="F40" s="6" t="n">
        <v>2013</v>
      </c>
      <c r="G40" s="6" t="n">
        <v>7</v>
      </c>
      <c r="H40" s="6" t="n">
        <v>29</v>
      </c>
      <c r="I40" s="6" t="n">
        <v>13</v>
      </c>
      <c r="J40" s="6" t="n">
        <v>47</v>
      </c>
      <c r="K40" s="6"/>
      <c r="L40" s="6"/>
      <c r="M40" s="6"/>
      <c r="N40" s="6"/>
      <c r="O40" s="6" t="n">
        <v>120394</v>
      </c>
      <c r="P40" s="4"/>
      <c r="Q40" s="21" t="n">
        <f aca="false">O40*$Q$15</f>
        <v>6193.57114303667</v>
      </c>
      <c r="R40" s="22"/>
      <c r="S40" s="4" t="n">
        <f aca="false">H40*24+I40+J40/60+K40/3600</f>
        <v>709.783333333333</v>
      </c>
      <c r="T40" s="23" t="n">
        <f aca="false">Q15+(Q16-Q15)*(S40-S15)/(S16-S15)</f>
        <v>0.0524142387879671</v>
      </c>
      <c r="U40" s="24" t="n">
        <f aca="false">O40*T40</f>
        <v>6310.35986463851</v>
      </c>
    </row>
    <row r="41" customFormat="false" ht="15" hidden="false" customHeight="false" outlineLevel="0" collapsed="false">
      <c r="A41" s="25"/>
      <c r="B41" s="26"/>
      <c r="C41" s="0" t="n">
        <v>23</v>
      </c>
      <c r="D41" s="20"/>
      <c r="E41" s="20"/>
      <c r="F41" s="6" t="n">
        <v>2013</v>
      </c>
      <c r="G41" s="6" t="n">
        <v>7</v>
      </c>
      <c r="H41" s="6" t="n">
        <v>29</v>
      </c>
      <c r="I41" s="6" t="n">
        <v>13</v>
      </c>
      <c r="J41" s="6" t="n">
        <v>50</v>
      </c>
      <c r="K41" s="6"/>
      <c r="L41" s="6"/>
      <c r="M41" s="6"/>
      <c r="N41" s="6"/>
      <c r="O41" s="6" t="n">
        <v>120058</v>
      </c>
      <c r="P41" s="4"/>
      <c r="Q41" s="21" t="n">
        <f aca="false">O41*$Q$15</f>
        <v>6176.28589706045</v>
      </c>
      <c r="R41" s="22"/>
      <c r="S41" s="4" t="n">
        <f aca="false">H41*24+I41+J41/60+K41/3600</f>
        <v>709.833333333333</v>
      </c>
      <c r="T41" s="23" t="n">
        <f aca="false">Q15+(Q16-Q15)*(S41-S15)/(S16-S15)</f>
        <v>0.0524351752124624</v>
      </c>
      <c r="U41" s="24" t="n">
        <f aca="false">O41*T41</f>
        <v>6295.26226565782</v>
      </c>
    </row>
    <row r="42" customFormat="false" ht="15" hidden="false" customHeight="false" outlineLevel="0" collapsed="false">
      <c r="A42" s="25"/>
      <c r="B42" s="26"/>
      <c r="C42" s="28" t="n">
        <v>24</v>
      </c>
      <c r="D42" s="20"/>
      <c r="E42" s="20"/>
      <c r="F42" s="6" t="n">
        <v>2013</v>
      </c>
      <c r="G42" s="6" t="n">
        <v>7</v>
      </c>
      <c r="H42" s="6" t="n">
        <v>29</v>
      </c>
      <c r="I42" s="6" t="n">
        <v>13</v>
      </c>
      <c r="J42" s="6" t="n">
        <v>49</v>
      </c>
      <c r="K42" s="6"/>
      <c r="L42" s="6"/>
      <c r="M42" s="6"/>
      <c r="N42" s="6"/>
      <c r="O42" s="6" t="n">
        <v>130358</v>
      </c>
      <c r="P42" s="4"/>
      <c r="Q42" s="21" t="n">
        <f aca="false">O42*$Q$15</f>
        <v>6706.16099692654</v>
      </c>
      <c r="R42" s="22"/>
      <c r="S42" s="4" t="n">
        <f aca="false">H42*24+I42+J42/60+K42/3600</f>
        <v>709.816666666667</v>
      </c>
      <c r="T42" s="23" t="n">
        <f aca="false">Q15+(Q16-Q15)*(S42-S15)/(S16-S15)</f>
        <v>0.0524281964042974</v>
      </c>
      <c r="U42" s="24" t="n">
        <f aca="false">O42*T42</f>
        <v>6834.43482687139</v>
      </c>
    </row>
    <row r="43" customFormat="false" ht="15" hidden="false" customHeight="false" outlineLevel="0" collapsed="false">
      <c r="A43" s="25"/>
      <c r="B43" s="27"/>
      <c r="C43" s="28" t="n">
        <v>25</v>
      </c>
      <c r="D43" s="20"/>
      <c r="E43" s="20"/>
      <c r="F43" s="6" t="n">
        <v>2013</v>
      </c>
      <c r="G43" s="6" t="n">
        <v>7</v>
      </c>
      <c r="H43" s="6" t="n">
        <v>29</v>
      </c>
      <c r="I43" s="6" t="n">
        <v>13</v>
      </c>
      <c r="J43" s="29" t="n">
        <v>51</v>
      </c>
      <c r="K43" s="29"/>
      <c r="L43" s="29"/>
      <c r="M43" s="29"/>
      <c r="N43" s="29"/>
      <c r="O43" s="29" t="n">
        <v>189882</v>
      </c>
      <c r="P43" s="4"/>
      <c r="Q43" s="21" t="n">
        <f aca="false">O43*$Q$15</f>
        <v>9768.32463230799</v>
      </c>
      <c r="R43" s="22"/>
      <c r="S43" s="4" t="n">
        <f aca="false">H43*24+I43+J43/60+K43/3600</f>
        <v>709.85</v>
      </c>
      <c r="T43" s="23" t="n">
        <f aca="false">Q15+(Q16-Q15)*(S43-S15)/(S16-S15)</f>
        <v>0.0524421540206275</v>
      </c>
      <c r="U43" s="24" t="n">
        <f aca="false">O43*T43</f>
        <v>9957.8210897448</v>
      </c>
    </row>
    <row r="44" customFormat="false" ht="15" hidden="false" customHeight="false" outlineLevel="0" collapsed="false">
      <c r="A44" s="19"/>
      <c r="B44" s="26"/>
      <c r="C44" s="0" t="n">
        <v>26</v>
      </c>
      <c r="D44" s="20"/>
      <c r="E44" s="20"/>
      <c r="F44" s="6" t="n">
        <v>2013</v>
      </c>
      <c r="G44" s="6" t="n">
        <v>7</v>
      </c>
      <c r="H44" s="6" t="n">
        <v>29</v>
      </c>
      <c r="I44" s="6" t="n">
        <v>13</v>
      </c>
      <c r="J44" s="6" t="n">
        <v>52</v>
      </c>
      <c r="K44" s="6"/>
      <c r="L44" s="6"/>
      <c r="M44" s="6"/>
      <c r="N44" s="6"/>
      <c r="O44" s="6" t="n">
        <v>170608</v>
      </c>
      <c r="P44" s="4"/>
      <c r="Q44" s="21" t="n">
        <f aca="false">O44*$Q$15</f>
        <v>8776.78942116052</v>
      </c>
      <c r="R44" s="22"/>
      <c r="S44" s="4" t="n">
        <f aca="false">H44*24+I44+J44/60+K44/3600</f>
        <v>709.866666666667</v>
      </c>
      <c r="T44" s="23" t="n">
        <f aca="false">Q15+(Q16-Q15)*(S44-S15)/(S16-S15)</f>
        <v>0.0524491328287926</v>
      </c>
      <c r="U44" s="24" t="n">
        <f aca="false">O44*T44</f>
        <v>8948.24165365465</v>
      </c>
    </row>
    <row r="45" customFormat="false" ht="15" hidden="false" customHeight="false" outlineLevel="0" collapsed="false">
      <c r="A45" s="25"/>
      <c r="B45" s="26"/>
      <c r="C45" s="28" t="n">
        <v>27</v>
      </c>
      <c r="D45" s="20"/>
      <c r="E45" s="20"/>
      <c r="F45" s="6" t="n">
        <v>2013</v>
      </c>
      <c r="G45" s="6" t="n">
        <v>7</v>
      </c>
      <c r="H45" s="6" t="n">
        <v>29</v>
      </c>
      <c r="I45" s="6" t="n">
        <v>13</v>
      </c>
      <c r="J45" s="6" t="n">
        <v>53</v>
      </c>
      <c r="K45" s="6"/>
      <c r="L45" s="6"/>
      <c r="M45" s="6"/>
      <c r="N45" s="6"/>
      <c r="O45" s="6" t="n">
        <v>190046</v>
      </c>
      <c r="P45" s="4"/>
      <c r="Q45" s="21" t="n">
        <f aca="false">O45*$Q$15</f>
        <v>9776.76147855829</v>
      </c>
      <c r="R45" s="22"/>
      <c r="S45" s="4" t="n">
        <f aca="false">H45*24+I45+J45/60+K45/3600</f>
        <v>709.883333333333</v>
      </c>
      <c r="T45" s="23" t="n">
        <f aca="false">Q15+(Q16-Q15)*(S45-S15)/(S16-S15)</f>
        <v>0.0524561116369577</v>
      </c>
      <c r="U45" s="24" t="n">
        <f aca="false">O45*T45</f>
        <v>9969.07419215727</v>
      </c>
    </row>
    <row r="46" customFormat="false" ht="15" hidden="false" customHeight="false" outlineLevel="0" collapsed="false">
      <c r="A46" s="25"/>
      <c r="B46" s="27"/>
      <c r="C46" s="28" t="n">
        <v>28</v>
      </c>
      <c r="D46" s="20"/>
      <c r="E46" s="20"/>
      <c r="F46" s="6" t="n">
        <v>2013</v>
      </c>
      <c r="G46" s="6" t="n">
        <v>7</v>
      </c>
      <c r="H46" s="6" t="n">
        <v>29</v>
      </c>
      <c r="I46" s="6" t="n">
        <v>13</v>
      </c>
      <c r="J46" s="6" t="n">
        <v>53</v>
      </c>
      <c r="K46" s="6"/>
      <c r="L46" s="6"/>
      <c r="M46" s="6"/>
      <c r="N46" s="6"/>
      <c r="O46" s="6" t="n">
        <v>339434</v>
      </c>
      <c r="P46" s="4"/>
      <c r="Q46" s="21" t="n">
        <f aca="false">O46*$Q$15</f>
        <v>17461.9053056258</v>
      </c>
      <c r="R46" s="22"/>
      <c r="S46" s="4" t="n">
        <f aca="false">H46*24+I46+J46/60+K46/3600</f>
        <v>709.883333333333</v>
      </c>
      <c r="T46" s="23" t="n">
        <f aca="false">Q15+(Q16-Q15)*(S46-S15)/(S16-S15)</f>
        <v>0.0524561116369577</v>
      </c>
      <c r="U46" s="24" t="n">
        <f aca="false">O46*T46</f>
        <v>17805.3877973791</v>
      </c>
    </row>
    <row r="47" customFormat="false" ht="15" hidden="false" customHeight="false" outlineLevel="0" collapsed="false">
      <c r="A47" s="25"/>
      <c r="B47" s="26"/>
      <c r="C47" s="0" t="n">
        <v>29</v>
      </c>
      <c r="D47" s="20"/>
      <c r="E47" s="20"/>
      <c r="F47" s="6" t="n">
        <v>2013</v>
      </c>
      <c r="G47" s="6" t="n">
        <v>7</v>
      </c>
      <c r="H47" s="6" t="n">
        <v>29</v>
      </c>
      <c r="I47" s="6" t="n">
        <v>13</v>
      </c>
      <c r="J47" s="6" t="n">
        <v>54</v>
      </c>
      <c r="K47" s="6"/>
      <c r="L47" s="6"/>
      <c r="M47" s="6"/>
      <c r="N47" s="6"/>
      <c r="O47" s="6" t="n">
        <v>423311</v>
      </c>
      <c r="P47" s="4"/>
      <c r="Q47" s="21" t="n">
        <f aca="false">O47*$Q$15</f>
        <v>21776.8891649916</v>
      </c>
      <c r="R47" s="22"/>
      <c r="S47" s="4" t="n">
        <f aca="false">H47*24+I47+J47/60+K47/3600</f>
        <v>709.9</v>
      </c>
      <c r="T47" s="23" t="n">
        <f aca="false">Q15+(Q16-Q15)*(S47-S15)/(S16-S15)</f>
        <v>0.0524630904451228</v>
      </c>
      <c r="U47" s="24" t="n">
        <f aca="false">O47*T47</f>
        <v>22208.2032794154</v>
      </c>
    </row>
    <row r="48" customFormat="false" ht="15" hidden="false" customHeight="false" outlineLevel="0" collapsed="false">
      <c r="A48" s="25"/>
      <c r="B48" s="26"/>
      <c r="C48" s="28" t="n">
        <v>30</v>
      </c>
      <c r="D48" s="20"/>
      <c r="E48" s="20"/>
      <c r="F48" s="6" t="n">
        <v>2013</v>
      </c>
      <c r="G48" s="6" t="n">
        <v>7</v>
      </c>
      <c r="H48" s="6" t="n">
        <v>29</v>
      </c>
      <c r="I48" s="6" t="n">
        <v>13</v>
      </c>
      <c r="J48" s="6" t="n">
        <v>57</v>
      </c>
      <c r="K48" s="6"/>
      <c r="L48" s="6"/>
      <c r="M48" s="6"/>
      <c r="N48" s="6"/>
      <c r="O48" s="6" t="n">
        <v>405878</v>
      </c>
      <c r="P48" s="4"/>
      <c r="Q48" s="21" t="n">
        <f aca="false">O48*$Q$15</f>
        <v>20880.0626974221</v>
      </c>
      <c r="R48" s="22"/>
      <c r="S48" s="4" t="n">
        <f aca="false">H48*24+I48+J48/60+K48/3600</f>
        <v>709.95</v>
      </c>
      <c r="T48" s="23" t="n">
        <f aca="false">Q15+(Q16-Q15)*(S48-S15)/(S16-S15)</f>
        <v>0.0524840268696182</v>
      </c>
      <c r="U48" s="24" t="n">
        <f aca="false">O48*T48</f>
        <v>21302.1118577869</v>
      </c>
    </row>
    <row r="49" customFormat="false" ht="15" hidden="false" customHeight="false" outlineLevel="0" collapsed="false">
      <c r="A49" s="25"/>
      <c r="B49" s="27"/>
      <c r="C49" s="28" t="n">
        <v>31</v>
      </c>
      <c r="D49" s="20"/>
      <c r="E49" s="20"/>
      <c r="F49" s="6" t="n">
        <v>2013</v>
      </c>
      <c r="G49" s="6" t="n">
        <v>7</v>
      </c>
      <c r="H49" s="6" t="n">
        <v>29</v>
      </c>
      <c r="I49" s="6" t="n">
        <v>13</v>
      </c>
      <c r="J49" s="6" t="n">
        <v>58</v>
      </c>
      <c r="K49" s="6"/>
      <c r="L49" s="6"/>
      <c r="M49" s="6"/>
      <c r="N49" s="6"/>
      <c r="O49" s="6" t="n">
        <v>361046</v>
      </c>
      <c r="P49" s="4"/>
      <c r="Q49" s="21" t="n">
        <f aca="false">O49*$Q$15</f>
        <v>18573.7170200244</v>
      </c>
      <c r="R49" s="22"/>
      <c r="S49" s="4" t="n">
        <f aca="false">H49*24+I49+J49/60+K49/3600</f>
        <v>709.966666666667</v>
      </c>
      <c r="T49" s="23" t="n">
        <f aca="false">Q15+(Q16-Q15)*(S49-S15)/(S16-S15)</f>
        <v>0.0524910056777832</v>
      </c>
      <c r="U49" s="24" t="n">
        <f aca="false">O49*T49</f>
        <v>18951.6676359409</v>
      </c>
    </row>
    <row r="50" customFormat="false" ht="15" hidden="false" customHeight="false" outlineLevel="0" collapsed="false">
      <c r="A50" s="25"/>
      <c r="B50" s="26"/>
      <c r="C50" s="0" t="n">
        <v>32</v>
      </c>
      <c r="D50" s="20"/>
      <c r="E50" s="20"/>
      <c r="F50" s="6" t="n">
        <v>2013</v>
      </c>
      <c r="G50" s="6" t="n">
        <v>7</v>
      </c>
      <c r="H50" s="6" t="n">
        <v>29</v>
      </c>
      <c r="I50" s="6" t="n">
        <v>13</v>
      </c>
      <c r="J50" s="6" t="n">
        <v>58</v>
      </c>
      <c r="K50" s="6"/>
      <c r="L50" s="6"/>
      <c r="M50" s="6"/>
      <c r="N50" s="6"/>
      <c r="O50" s="6" t="n">
        <v>343702</v>
      </c>
      <c r="P50" s="4"/>
      <c r="Q50" s="21" t="n">
        <f aca="false">O50*$Q$15</f>
        <v>17681.4690848712</v>
      </c>
      <c r="R50" s="22"/>
      <c r="S50" s="4" t="n">
        <f aca="false">H50*24+I50+J50/60+K50/3600</f>
        <v>709.966666666667</v>
      </c>
      <c r="T50" s="23" t="n">
        <f aca="false">Q15+(Q16-Q15)*(S50-S15)/(S16-S15)</f>
        <v>0.0524910056777832</v>
      </c>
      <c r="U50" s="24" t="n">
        <f aca="false">O50*T50</f>
        <v>18041.2636334655</v>
      </c>
    </row>
    <row r="51" customFormat="false" ht="15" hidden="false" customHeight="false" outlineLevel="0" collapsed="false">
      <c r="A51" s="25"/>
      <c r="B51" s="26"/>
      <c r="C51" s="28" t="n">
        <v>33</v>
      </c>
      <c r="D51" s="20"/>
      <c r="E51" s="20"/>
      <c r="F51" s="6" t="n">
        <v>2013</v>
      </c>
      <c r="G51" s="6" t="n">
        <v>7</v>
      </c>
      <c r="H51" s="6" t="n">
        <v>29</v>
      </c>
      <c r="I51" s="6" t="n">
        <v>13</v>
      </c>
      <c r="J51" s="6" t="n">
        <v>59</v>
      </c>
      <c r="K51" s="6"/>
      <c r="L51" s="6"/>
      <c r="M51" s="6"/>
      <c r="N51" s="6"/>
      <c r="O51" s="6" t="n">
        <v>354538</v>
      </c>
      <c r="P51" s="4"/>
      <c r="Q51" s="21" t="n">
        <f aca="false">O51*$Q$15</f>
        <v>18238.9182676042</v>
      </c>
      <c r="R51" s="22"/>
      <c r="S51" s="4" t="n">
        <f aca="false">H51*24+I51+J51/60+K51/3600</f>
        <v>709.983333333333</v>
      </c>
      <c r="T51" s="23" t="n">
        <f aca="false">Q15+(Q16-Q15)*(S51-S15)/(S16-S15)</f>
        <v>0.0524979844859483</v>
      </c>
      <c r="U51" s="24" t="n">
        <f aca="false">O51*T51</f>
        <v>18612.5304236792</v>
      </c>
    </row>
    <row r="52" customFormat="false" ht="15" hidden="false" customHeight="false" outlineLevel="0" collapsed="false">
      <c r="A52" s="39"/>
      <c r="B52" s="26"/>
      <c r="C52" s="28" t="n">
        <v>34</v>
      </c>
      <c r="D52" s="20"/>
      <c r="E52" s="20"/>
      <c r="F52" s="6" t="n">
        <v>2013</v>
      </c>
      <c r="G52" s="6" t="n">
        <v>7</v>
      </c>
      <c r="H52" s="6" t="n">
        <v>29</v>
      </c>
      <c r="I52" s="6" t="n">
        <v>14</v>
      </c>
      <c r="J52" s="6" t="n">
        <v>0</v>
      </c>
      <c r="K52" s="6"/>
      <c r="L52" s="6"/>
      <c r="M52" s="6"/>
      <c r="N52" s="6"/>
      <c r="O52" s="6" t="n">
        <v>115629</v>
      </c>
      <c r="P52" s="4"/>
      <c r="Q52" s="21" t="n">
        <f aca="false">O52*$Q$15</f>
        <v>5948.43960411804</v>
      </c>
      <c r="R52" s="22"/>
      <c r="S52" s="4" t="n">
        <f aca="false">H52*24+I52+J52/60+K52/3600</f>
        <v>710</v>
      </c>
      <c r="T52" s="23" t="n">
        <f aca="false">Q15+(Q16-Q15)*(S52-S15)/(S16-S15)</f>
        <v>0.0525049632941134</v>
      </c>
      <c r="U52" s="24" t="n">
        <f aca="false">O52*T52</f>
        <v>6071.09640073504</v>
      </c>
    </row>
    <row r="53" customFormat="false" ht="15" hidden="false" customHeight="false" outlineLevel="0" collapsed="false">
      <c r="A53" s="25"/>
      <c r="B53" s="26"/>
      <c r="C53" s="0" t="n">
        <v>35</v>
      </c>
      <c r="D53" s="20"/>
      <c r="E53" s="20"/>
      <c r="F53" s="6" t="n">
        <v>2013</v>
      </c>
      <c r="G53" s="6" t="n">
        <v>7</v>
      </c>
      <c r="H53" s="6" t="n">
        <v>29</v>
      </c>
      <c r="I53" s="6" t="n">
        <v>14</v>
      </c>
      <c r="J53" s="29" t="n">
        <v>1</v>
      </c>
      <c r="K53" s="29"/>
      <c r="L53" s="29"/>
      <c r="M53" s="29"/>
      <c r="N53" s="29"/>
      <c r="O53" s="29" t="n">
        <v>113395</v>
      </c>
      <c r="P53" s="4"/>
      <c r="Q53" s="21" t="n">
        <f aca="false">O53*$Q$15</f>
        <v>5833.51329604999</v>
      </c>
      <c r="R53" s="22"/>
      <c r="S53" s="4" t="n">
        <f aca="false">H53*24+I53+J53/60+K53/3600</f>
        <v>710.016666666667</v>
      </c>
      <c r="T53" s="23" t="n">
        <f aca="false">Q15+(Q16-Q15)*(S53-S15)/(S16-S15)</f>
        <v>0.0525119421022785</v>
      </c>
      <c r="U53" s="24" t="n">
        <f aca="false">O53*T53</f>
        <v>5954.59167468787</v>
      </c>
    </row>
    <row r="54" customFormat="false" ht="15" hidden="false" customHeight="false" outlineLevel="0" collapsed="false">
      <c r="A54" s="19"/>
      <c r="B54" s="26"/>
      <c r="C54" s="28" t="n">
        <v>36</v>
      </c>
      <c r="D54" s="20"/>
      <c r="E54" s="20"/>
      <c r="F54" s="6" t="n">
        <v>2013</v>
      </c>
      <c r="G54" s="6" t="n">
        <v>7</v>
      </c>
      <c r="H54" s="6" t="n">
        <v>29</v>
      </c>
      <c r="I54" s="6" t="n">
        <v>14</v>
      </c>
      <c r="J54" s="6" t="n">
        <v>2</v>
      </c>
      <c r="K54" s="6" t="n">
        <v>0</v>
      </c>
      <c r="L54" s="6"/>
      <c r="M54" s="6"/>
      <c r="N54" s="6"/>
      <c r="O54" s="6" t="n">
        <v>123315</v>
      </c>
      <c r="P54" s="4"/>
      <c r="Q54" s="21" t="n">
        <f aca="false">O54*$Q$15</f>
        <v>6343.83960582394</v>
      </c>
      <c r="R54" s="22"/>
      <c r="S54" s="4" t="n">
        <f aca="false">H54*24+I54+J54/60+K54/3600</f>
        <v>710.033333333333</v>
      </c>
      <c r="T54" s="23" t="n">
        <f aca="false">Q15+(Q16-Q15)*(S54-S15)/(S16-S15)</f>
        <v>0.0525189209104436</v>
      </c>
      <c r="U54" s="24" t="n">
        <f aca="false">O54*T54</f>
        <v>6476.37073207136</v>
      </c>
    </row>
    <row r="55" customFormat="false" ht="15" hidden="false" customHeight="false" outlineLevel="0" collapsed="false">
      <c r="A55" s="0"/>
      <c r="B55" s="26"/>
      <c r="C55" s="28" t="n">
        <v>37</v>
      </c>
      <c r="D55" s="20"/>
      <c r="E55" s="20"/>
      <c r="F55" s="6" t="n">
        <v>2013</v>
      </c>
      <c r="G55" s="6" t="n">
        <v>7</v>
      </c>
      <c r="H55" s="6" t="n">
        <v>29</v>
      </c>
      <c r="I55" s="6" t="n">
        <v>14</v>
      </c>
      <c r="J55" s="6" t="n">
        <v>3</v>
      </c>
      <c r="K55" s="6"/>
      <c r="L55" s="6"/>
      <c r="M55" s="6"/>
      <c r="N55" s="6"/>
      <c r="O55" s="6" t="n">
        <v>123360</v>
      </c>
      <c r="P55" s="4"/>
      <c r="Q55" s="21" t="n">
        <f aca="false">O55*$Q$15</f>
        <v>6346.15459412432</v>
      </c>
      <c r="R55" s="22"/>
      <c r="S55" s="4" t="n">
        <f aca="false">H55*24+I55+J55/60+K55/3600</f>
        <v>710.05</v>
      </c>
      <c r="T55" s="23" t="n">
        <f aca="false">Q15+(Q16-Q15)*(S55-S15)/(S16-S15)</f>
        <v>0.0525258997186087</v>
      </c>
      <c r="U55" s="24" t="n">
        <f aca="false">O55*T55</f>
        <v>6479.59498928757</v>
      </c>
    </row>
    <row r="56" customFormat="false" ht="15" hidden="false" customHeight="false" outlineLevel="0" collapsed="false">
      <c r="A56" s="0"/>
      <c r="B56" s="26"/>
      <c r="C56" s="0" t="n">
        <v>38</v>
      </c>
      <c r="D56" s="20"/>
      <c r="E56" s="20"/>
      <c r="F56" s="6" t="n">
        <v>2013</v>
      </c>
      <c r="G56" s="6" t="n">
        <v>7</v>
      </c>
      <c r="H56" s="6" t="n">
        <v>29</v>
      </c>
      <c r="I56" s="6" t="n">
        <v>14</v>
      </c>
      <c r="J56" s="6" t="n">
        <v>4</v>
      </c>
      <c r="K56" s="6"/>
      <c r="L56" s="6"/>
      <c r="M56" s="6"/>
      <c r="N56" s="6"/>
      <c r="O56" s="6" t="n">
        <v>124131</v>
      </c>
      <c r="P56" s="4"/>
      <c r="Q56" s="21" t="n">
        <f aca="false">O56*$Q$15</f>
        <v>6385.8180603376</v>
      </c>
      <c r="R56" s="22"/>
      <c r="S56" s="4" t="n">
        <f aca="false">H56*24+I56+J56/60+K56/3600</f>
        <v>710.066666666667</v>
      </c>
      <c r="T56" s="23" t="n">
        <f aca="false">Q15+(Q16-Q15)*(S56-S15)/(S16-S15)</f>
        <v>0.0525328785267739</v>
      </c>
      <c r="U56" s="24" t="n">
        <f aca="false">O56*T56</f>
        <v>6520.95874440697</v>
      </c>
    </row>
    <row r="57" customFormat="false" ht="15" hidden="false" customHeight="false" outlineLevel="0" collapsed="false">
      <c r="A57" s="0"/>
      <c r="B57" s="26"/>
      <c r="C57" s="28" t="n">
        <v>39</v>
      </c>
      <c r="D57" s="20"/>
      <c r="E57" s="20"/>
      <c r="F57" s="6" t="n">
        <v>2013</v>
      </c>
      <c r="G57" s="6" t="n">
        <v>7</v>
      </c>
      <c r="H57" s="6" t="n">
        <v>29</v>
      </c>
      <c r="I57" s="6" t="n">
        <v>14</v>
      </c>
      <c r="J57" s="6" t="n">
        <v>5</v>
      </c>
      <c r="K57" s="6"/>
      <c r="L57" s="6"/>
      <c r="M57" s="6"/>
      <c r="N57" s="6"/>
      <c r="O57" s="6" t="n">
        <v>288360</v>
      </c>
      <c r="P57" s="4"/>
      <c r="Q57" s="21" t="n">
        <f aca="false">O57*$Q$15</f>
        <v>14834.4450288723</v>
      </c>
      <c r="R57" s="22"/>
      <c r="S57" s="4" t="n">
        <f aca="false">H57*24+I57+J57/60+K57/3600</f>
        <v>710.083333333333</v>
      </c>
      <c r="T57" s="23" t="n">
        <f aca="false">Q15+(Q16-Q15)*(S57-S15)/(S16-S15)</f>
        <v>0.052539857334939</v>
      </c>
      <c r="U57" s="24" t="n">
        <f aca="false">O57*T57</f>
        <v>15150.393261103</v>
      </c>
    </row>
    <row r="58" customFormat="false" ht="15" hidden="false" customHeight="false" outlineLevel="0" collapsed="false">
      <c r="A58" s="0"/>
      <c r="B58" s="26"/>
      <c r="C58" s="28" t="n">
        <v>40</v>
      </c>
      <c r="D58" s="20"/>
      <c r="E58" s="20"/>
      <c r="F58" s="6" t="n">
        <v>2013</v>
      </c>
      <c r="G58" s="6" t="n">
        <v>7</v>
      </c>
      <c r="H58" s="6" t="n">
        <v>29</v>
      </c>
      <c r="I58" s="6" t="n">
        <v>14</v>
      </c>
      <c r="J58" s="6" t="n">
        <v>6</v>
      </c>
      <c r="K58" s="6"/>
      <c r="L58" s="6"/>
      <c r="M58" s="6"/>
      <c r="N58" s="6"/>
      <c r="O58" s="6" t="n">
        <v>244061</v>
      </c>
      <c r="P58" s="4"/>
      <c r="Q58" s="21" t="n">
        <f aca="false">O58*$Q$15</f>
        <v>12555.5191017881</v>
      </c>
      <c r="R58" s="22"/>
      <c r="S58" s="4" t="n">
        <f aca="false">H58*24+I58+J58/60+K58/3600</f>
        <v>710.1</v>
      </c>
      <c r="T58" s="23" t="n">
        <f aca="false">Q15+(Q16-Q15)*(S58-S15)/(S16-S15)</f>
        <v>0.0525468361431041</v>
      </c>
      <c r="U58" s="24" t="n">
        <f aca="false">O58*T58</f>
        <v>12824.6333759221</v>
      </c>
    </row>
    <row r="59" customFormat="false" ht="15" hidden="false" customHeight="false" outlineLevel="0" collapsed="false">
      <c r="A59" s="0"/>
      <c r="B59" s="26"/>
      <c r="C59" s="0" t="n">
        <v>41</v>
      </c>
      <c r="D59" s="20"/>
      <c r="E59" s="20"/>
      <c r="F59" s="6" t="n">
        <v>2013</v>
      </c>
      <c r="G59" s="6" t="n">
        <v>7</v>
      </c>
      <c r="H59" s="6" t="n">
        <v>29</v>
      </c>
      <c r="I59" s="6" t="n">
        <v>14</v>
      </c>
      <c r="J59" s="6" t="n">
        <v>7</v>
      </c>
      <c r="K59" s="6"/>
      <c r="L59" s="6"/>
      <c r="M59" s="6"/>
      <c r="N59" s="6"/>
      <c r="O59" s="6" t="n">
        <v>221514</v>
      </c>
      <c r="P59" s="4"/>
      <c r="Q59" s="21" t="n">
        <f aca="false">O59*$Q$15</f>
        <v>11395.6070749259</v>
      </c>
      <c r="R59" s="22"/>
      <c r="S59" s="4" t="n">
        <f aca="false">H59*24+I59+J59/60+K59/3600</f>
        <v>710.116666666667</v>
      </c>
      <c r="T59" s="23" t="n">
        <f aca="false">Q15+(Q16-Q15)*(S59-S15)/(S16-S15)</f>
        <v>0.0525538149512691</v>
      </c>
      <c r="U59" s="24" t="n">
        <f aca="false">O59*T59</f>
        <v>11641.4057651154</v>
      </c>
    </row>
    <row r="60" customFormat="false" ht="15" hidden="false" customHeight="false" outlineLevel="0" collapsed="false">
      <c r="A60" s="0"/>
      <c r="B60" s="0"/>
      <c r="C60" s="28" t="n">
        <v>42</v>
      </c>
      <c r="D60" s="20"/>
      <c r="E60" s="20"/>
      <c r="F60" s="6" t="n">
        <v>2013</v>
      </c>
      <c r="G60" s="6" t="n">
        <v>7</v>
      </c>
      <c r="H60" s="6" t="n">
        <v>29</v>
      </c>
      <c r="I60" s="6" t="n">
        <v>14</v>
      </c>
      <c r="J60" s="6" t="n">
        <v>8</v>
      </c>
      <c r="K60" s="6"/>
      <c r="L60" s="6"/>
      <c r="M60" s="6"/>
      <c r="N60" s="6"/>
      <c r="O60" s="6" t="n">
        <v>356304</v>
      </c>
      <c r="P60" s="4"/>
      <c r="Q60" s="21" t="n">
        <f aca="false">O60*$Q$15</f>
        <v>18329.7686973482</v>
      </c>
      <c r="R60" s="22"/>
      <c r="S60" s="4" t="n">
        <f aca="false">H60*24+I60+J60/60+K60/3600</f>
        <v>710.133333333333</v>
      </c>
      <c r="T60" s="23" t="n">
        <f aca="false">Q15+(Q16-Q15)*(S60-S15)/(S16-S15)</f>
        <v>0.0525607937594342</v>
      </c>
      <c r="U60" s="24" t="n">
        <f aca="false">O60*T60</f>
        <v>18727.6210596615</v>
      </c>
    </row>
    <row r="61" customFormat="false" ht="15" hidden="false" customHeight="false" outlineLevel="0" collapsed="false">
      <c r="A61" s="0"/>
      <c r="B61" s="40" t="s">
        <v>48</v>
      </c>
      <c r="C61" s="28" t="n">
        <v>43</v>
      </c>
      <c r="D61" s="20"/>
      <c r="E61" s="20"/>
      <c r="F61" s="6" t="n">
        <v>2013</v>
      </c>
      <c r="G61" s="6" t="n">
        <v>7</v>
      </c>
      <c r="H61" s="6" t="n">
        <v>29</v>
      </c>
      <c r="I61" s="6" t="n">
        <v>11</v>
      </c>
      <c r="J61" s="6" t="n">
        <v>30</v>
      </c>
      <c r="K61" s="6"/>
      <c r="L61" s="6"/>
      <c r="M61" s="6"/>
      <c r="N61" s="6"/>
      <c r="O61" s="6" t="n">
        <v>242634</v>
      </c>
      <c r="P61" s="4"/>
      <c r="Q61" s="21" t="n">
        <f aca="false">O61*$Q$15</f>
        <v>12482.1082505736</v>
      </c>
      <c r="R61" s="22"/>
      <c r="S61" s="4" t="n">
        <f aca="false">H61*24+I61+J61/60+K61/3600</f>
        <v>707.5</v>
      </c>
      <c r="T61" s="23" t="n">
        <f aca="false">Q15+(Q16-Q15)*(S61-S15)/(S16-S15)</f>
        <v>0.0514581420693484</v>
      </c>
      <c r="U61" s="24" t="n">
        <f aca="false">O61*T61</f>
        <v>12485.4948428543</v>
      </c>
    </row>
    <row r="62" customFormat="false" ht="15" hidden="false" customHeight="false" outlineLevel="0" collapsed="false">
      <c r="A62" s="0"/>
      <c r="B62" s="26"/>
      <c r="C62" s="0" t="n">
        <v>44</v>
      </c>
      <c r="D62" s="20"/>
      <c r="E62" s="20"/>
      <c r="F62" s="6" t="n">
        <v>2013</v>
      </c>
      <c r="G62" s="6" t="n">
        <v>7</v>
      </c>
      <c r="H62" s="6" t="n">
        <v>29</v>
      </c>
      <c r="I62" s="6" t="n">
        <v>11</v>
      </c>
      <c r="J62" s="6" t="n">
        <v>31</v>
      </c>
      <c r="K62" s="6"/>
      <c r="L62" s="6"/>
      <c r="M62" s="6"/>
      <c r="N62" s="6"/>
      <c r="O62" s="6" t="n">
        <v>222502</v>
      </c>
      <c r="P62" s="4"/>
      <c r="Q62" s="21" t="n">
        <f aca="false">O62*$Q$15</f>
        <v>11446.4339291654</v>
      </c>
      <c r="R62" s="22"/>
      <c r="S62" s="4" t="n">
        <f aca="false">H62*24+I62+J62/60+K62/3600</f>
        <v>707.516666666667</v>
      </c>
      <c r="T62" s="23" t="n">
        <f aca="false">Q15+(Q16-Q15)*(S62-S15)/(S16-S15)</f>
        <v>0.0514651208775134</v>
      </c>
      <c r="U62" s="24" t="n">
        <f aca="false">O62*T62</f>
        <v>11451.0923254885</v>
      </c>
    </row>
    <row r="63" customFormat="false" ht="15" hidden="false" customHeight="false" outlineLevel="0" collapsed="false">
      <c r="A63" s="4"/>
      <c r="B63" s="26"/>
      <c r="C63" s="28" t="n">
        <v>45</v>
      </c>
      <c r="D63" s="20"/>
      <c r="E63" s="20"/>
      <c r="F63" s="6" t="n">
        <v>2013</v>
      </c>
      <c r="G63" s="6" t="n">
        <v>7</v>
      </c>
      <c r="H63" s="6" t="n">
        <v>29</v>
      </c>
      <c r="I63" s="6" t="n">
        <v>11</v>
      </c>
      <c r="J63" s="6" t="n">
        <v>32</v>
      </c>
      <c r="K63" s="6"/>
      <c r="L63" s="6"/>
      <c r="M63" s="6"/>
      <c r="N63" s="6"/>
      <c r="O63" s="6" t="n">
        <v>216787</v>
      </c>
      <c r="P63" s="4"/>
      <c r="Q63" s="21" t="n">
        <f aca="false">O63*$Q$15</f>
        <v>11152.4304150164</v>
      </c>
      <c r="R63" s="22"/>
      <c r="S63" s="4" t="n">
        <f aca="false">H63*24+I63+J63/60+K63/3600</f>
        <v>707.533333333333</v>
      </c>
      <c r="T63" s="23" t="n">
        <f aca="false">Q15+(Q16-Q15)*(S63-S15)/(S16-S15)</f>
        <v>0.0514720996856785</v>
      </c>
      <c r="U63" s="24" t="n">
        <f aca="false">O63*T63</f>
        <v>11158.4820745592</v>
      </c>
    </row>
    <row r="64" customFormat="false" ht="15" hidden="false" customHeight="false" outlineLevel="0" collapsed="false">
      <c r="A64" s="0"/>
      <c r="B64" s="26"/>
      <c r="C64" s="28" t="n">
        <v>46</v>
      </c>
      <c r="D64" s="20"/>
      <c r="E64" s="20"/>
      <c r="F64" s="6" t="n">
        <v>2013</v>
      </c>
      <c r="G64" s="6" t="n">
        <v>7</v>
      </c>
      <c r="H64" s="6" t="n">
        <v>29</v>
      </c>
      <c r="I64" s="6" t="n">
        <v>11</v>
      </c>
      <c r="J64" s="6" t="n">
        <v>33</v>
      </c>
      <c r="K64" s="6"/>
      <c r="L64" s="6"/>
      <c r="M64" s="6"/>
      <c r="N64" s="6"/>
      <c r="O64" s="6" t="n">
        <v>202410</v>
      </c>
      <c r="P64" s="4"/>
      <c r="Q64" s="21" t="n">
        <f aca="false">O64*$Q$15</f>
        <v>10412.8173751354</v>
      </c>
      <c r="R64" s="22"/>
      <c r="S64" s="4" t="n">
        <f aca="false">H64*24+I64+J64/60+K64/3600</f>
        <v>707.55</v>
      </c>
      <c r="T64" s="23" t="n">
        <f aca="false">Q15+(Q16-Q15)*(S64-S15)/(S16-S15)</f>
        <v>0.0514790784938436</v>
      </c>
      <c r="U64" s="24" t="n">
        <f aca="false">O64*T64</f>
        <v>10419.8802779389</v>
      </c>
    </row>
    <row r="65" customFormat="false" ht="15" hidden="false" customHeight="false" outlineLevel="0" collapsed="false">
      <c r="A65" s="0"/>
      <c r="B65" s="4"/>
      <c r="C65" s="0" t="n">
        <v>47</v>
      </c>
      <c r="D65" s="20"/>
      <c r="E65" s="20"/>
      <c r="F65" s="6" t="n">
        <v>2013</v>
      </c>
      <c r="G65" s="6" t="n">
        <v>7</v>
      </c>
      <c r="H65" s="6" t="n">
        <v>29</v>
      </c>
      <c r="I65" s="6" t="n">
        <v>11</v>
      </c>
      <c r="J65" s="6" t="n">
        <v>34</v>
      </c>
      <c r="K65" s="6"/>
      <c r="L65" s="6"/>
      <c r="M65" s="6"/>
      <c r="N65" s="6"/>
      <c r="O65" s="6" t="n">
        <v>202589</v>
      </c>
      <c r="P65" s="4"/>
      <c r="Q65" s="21" t="n">
        <f aca="false">O65*$Q$15</f>
        <v>10422.0258841525</v>
      </c>
      <c r="R65" s="22"/>
      <c r="S65" s="4" t="n">
        <f aca="false">H65*24+I65+J65/60+K65/3600</f>
        <v>707.566666666667</v>
      </c>
      <c r="T65" s="23" t="n">
        <f aca="false">Q15+(Q16-Q15)*(S65-S15)/(S16-S15)</f>
        <v>0.0514860573020088</v>
      </c>
      <c r="U65" s="24" t="n">
        <f aca="false">O65*T65</f>
        <v>10430.5088627567</v>
      </c>
    </row>
    <row r="66" customFormat="false" ht="15" hidden="false" customHeight="false" outlineLevel="0" collapsed="false">
      <c r="A66" s="4"/>
      <c r="B66" s="4"/>
      <c r="C66" s="28" t="n">
        <v>48</v>
      </c>
      <c r="D66" s="20"/>
      <c r="E66" s="20"/>
      <c r="F66" s="6" t="n">
        <v>2013</v>
      </c>
      <c r="G66" s="6" t="n">
        <v>7</v>
      </c>
      <c r="H66" s="6" t="n">
        <v>29</v>
      </c>
      <c r="I66" s="6" t="n">
        <v>11</v>
      </c>
      <c r="J66" s="6" t="n">
        <v>35</v>
      </c>
      <c r="K66" s="6"/>
      <c r="L66" s="6"/>
      <c r="M66" s="6"/>
      <c r="N66" s="6"/>
      <c r="O66" s="6" t="n">
        <v>69293</v>
      </c>
      <c r="P66" s="4"/>
      <c r="Q66" s="21" t="n">
        <f aca="false">O66*$Q$15</f>
        <v>3564.72187330299</v>
      </c>
      <c r="R66" s="22"/>
      <c r="S66" s="4" t="n">
        <f aca="false">H66*24+I66+J66/60+K66/3600</f>
        <v>707.583333333333</v>
      </c>
      <c r="T66" s="23" t="n">
        <f aca="false">Q15+(Q16-Q15)*(S66-S15)/(S16-S15)</f>
        <v>0.0514930361101739</v>
      </c>
      <c r="U66" s="24" t="n">
        <f aca="false">O66*T66</f>
        <v>3568.10695118228</v>
      </c>
    </row>
    <row r="67" customFormat="false" ht="15" hidden="false" customHeight="false" outlineLevel="0" collapsed="false">
      <c r="A67" s="0"/>
      <c r="B67" s="27"/>
      <c r="C67" s="28" t="n">
        <v>49</v>
      </c>
      <c r="D67" s="20"/>
      <c r="E67" s="20"/>
      <c r="F67" s="6" t="n">
        <v>2013</v>
      </c>
      <c r="G67" s="6" t="n">
        <v>7</v>
      </c>
      <c r="H67" s="6" t="n">
        <v>29</v>
      </c>
      <c r="I67" s="6" t="n">
        <v>11</v>
      </c>
      <c r="J67" s="6" t="n">
        <v>36</v>
      </c>
      <c r="K67" s="6"/>
      <c r="L67" s="6"/>
      <c r="M67" s="6"/>
      <c r="N67" s="6"/>
      <c r="O67" s="6" t="n">
        <v>118598</v>
      </c>
      <c r="P67" s="4"/>
      <c r="Q67" s="21" t="n">
        <f aca="false">O67*$Q$15</f>
        <v>6101.17738775905</v>
      </c>
      <c r="R67" s="22"/>
      <c r="S67" s="4" t="n">
        <f aca="false">H67*24+I67+J67/60+K67/3600</f>
        <v>707.6</v>
      </c>
      <c r="T67" s="23" t="n">
        <f aca="false">Q15+(Q16-Q15)*(S67-S15)/(S16-S15)</f>
        <v>0.051500014918339</v>
      </c>
      <c r="U67" s="24" t="n">
        <f aca="false">O67*T67</f>
        <v>6107.79876928517</v>
      </c>
    </row>
    <row r="68" customFormat="false" ht="15" hidden="false" customHeight="false" outlineLevel="0" collapsed="false">
      <c r="A68" s="0"/>
      <c r="B68" s="26"/>
      <c r="C68" s="0" t="n">
        <v>50</v>
      </c>
      <c r="D68" s="20"/>
      <c r="E68" s="20"/>
      <c r="F68" s="6" t="n">
        <v>2013</v>
      </c>
      <c r="G68" s="6" t="n">
        <v>7</v>
      </c>
      <c r="H68" s="6" t="n">
        <v>29</v>
      </c>
      <c r="I68" s="6" t="n">
        <v>11</v>
      </c>
      <c r="J68" s="6" t="n">
        <v>37</v>
      </c>
      <c r="K68" s="6"/>
      <c r="L68" s="6"/>
      <c r="M68" s="6"/>
      <c r="N68" s="6"/>
      <c r="O68" s="6" t="n">
        <v>56683</v>
      </c>
      <c r="P68" s="4"/>
      <c r="Q68" s="21" t="n">
        <f aca="false">O68*$Q$15</f>
        <v>2916.01070735043</v>
      </c>
      <c r="R68" s="22"/>
      <c r="S68" s="4" t="n">
        <f aca="false">H68*24+I68+J68/60+K68/3600</f>
        <v>707.616666666667</v>
      </c>
      <c r="T68" s="23" t="n">
        <f aca="false">Q15+(Q16-Q15)*(S68-S15)/(S16-S15)</f>
        <v>0.0515069937265041</v>
      </c>
      <c r="U68" s="24" t="n">
        <f aca="false">O68*T68</f>
        <v>2919.57092539943</v>
      </c>
    </row>
    <row r="69" customFormat="false" ht="15" hidden="false" customHeight="false" outlineLevel="0" collapsed="false">
      <c r="A69" s="0"/>
      <c r="B69" s="26"/>
      <c r="C69" s="28" t="n">
        <v>51</v>
      </c>
      <c r="D69" s="20"/>
      <c r="E69" s="20"/>
      <c r="F69" s="6" t="n">
        <v>2013</v>
      </c>
      <c r="G69" s="6" t="n">
        <v>7</v>
      </c>
      <c r="H69" s="6" t="n">
        <v>29</v>
      </c>
      <c r="I69" s="6" t="n">
        <v>11</v>
      </c>
      <c r="J69" s="6" t="n">
        <v>38</v>
      </c>
      <c r="K69" s="6"/>
      <c r="L69" s="6"/>
      <c r="M69" s="6"/>
      <c r="N69" s="6"/>
      <c r="O69" s="6" t="n">
        <v>58408</v>
      </c>
      <c r="P69" s="4"/>
      <c r="Q69" s="21" t="n">
        <f aca="false">O69*$Q$15</f>
        <v>3004.75192553188</v>
      </c>
      <c r="R69" s="22"/>
      <c r="S69" s="4" t="n">
        <f aca="false">H69*24+I69+J69/60+K69/3600</f>
        <v>707.633333333333</v>
      </c>
      <c r="T69" s="23" t="n">
        <f aca="false">Q15+(Q16-Q15)*(S69-S15)/(S16-S15)</f>
        <v>0.0515139725346692</v>
      </c>
      <c r="U69" s="24" t="n">
        <f aca="false">O69*T69</f>
        <v>3008.82810780496</v>
      </c>
    </row>
    <row r="70" customFormat="false" ht="15" hidden="false" customHeight="false" outlineLevel="0" collapsed="false">
      <c r="A70" s="0"/>
      <c r="B70" s="27"/>
      <c r="C70" s="28" t="n">
        <v>52</v>
      </c>
      <c r="D70" s="20"/>
      <c r="E70" s="20"/>
      <c r="F70" s="6" t="n">
        <v>2013</v>
      </c>
      <c r="G70" s="6" t="n">
        <v>7</v>
      </c>
      <c r="H70" s="6" t="n">
        <v>29</v>
      </c>
      <c r="I70" s="6" t="n">
        <v>11</v>
      </c>
      <c r="J70" s="6" t="n">
        <v>39</v>
      </c>
      <c r="K70" s="6"/>
      <c r="L70" s="6"/>
      <c r="M70" s="6"/>
      <c r="N70" s="6"/>
      <c r="O70" s="6" t="n">
        <v>57424</v>
      </c>
      <c r="P70" s="4"/>
      <c r="Q70" s="21" t="n">
        <f aca="false">O70*$Q$15</f>
        <v>2954.13084803012</v>
      </c>
      <c r="R70" s="22"/>
      <c r="S70" s="4" t="n">
        <f aca="false">H70*24+I70+J70/60+K70/3600</f>
        <v>707.65</v>
      </c>
      <c r="T70" s="23" t="n">
        <f aca="false">Q15+(Q16-Q15)*(S70-S15)/(S16-S15)</f>
        <v>0.0515209513428342</v>
      </c>
      <c r="U70" s="24" t="n">
        <f aca="false">O70*T70</f>
        <v>2958.53910991091</v>
      </c>
    </row>
    <row r="71" customFormat="false" ht="15" hidden="false" customHeight="false" outlineLevel="0" collapsed="false">
      <c r="A71" s="0"/>
      <c r="B71" s="26"/>
      <c r="C71" s="0" t="n">
        <v>53</v>
      </c>
      <c r="D71" s="20"/>
      <c r="E71" s="20"/>
      <c r="F71" s="6" t="n">
        <v>2013</v>
      </c>
      <c r="G71" s="6" t="n">
        <v>7</v>
      </c>
      <c r="H71" s="6" t="n">
        <v>29</v>
      </c>
      <c r="I71" s="6" t="n">
        <v>11</v>
      </c>
      <c r="J71" s="6" t="n">
        <v>40</v>
      </c>
      <c r="K71" s="6"/>
      <c r="L71" s="6"/>
      <c r="M71" s="6"/>
      <c r="N71" s="6"/>
      <c r="O71" s="6" t="n">
        <v>113907</v>
      </c>
      <c r="P71" s="4"/>
      <c r="Q71" s="21" t="n">
        <f aca="false">O71*$Q$15</f>
        <v>5859.85271848994</v>
      </c>
      <c r="R71" s="22"/>
      <c r="S71" s="4" t="n">
        <f aca="false">H71*24+I71+J71/60+K71/3600</f>
        <v>707.666666666667</v>
      </c>
      <c r="T71" s="23" t="n">
        <f aca="false">Q15+(Q16-Q15)*(S71-S15)/(S16-S15)</f>
        <v>0.0515279301509993</v>
      </c>
      <c r="U71" s="24" t="n">
        <f aca="false">O71*T71</f>
        <v>5869.39193970988</v>
      </c>
    </row>
    <row r="72" customFormat="false" ht="15" hidden="false" customHeight="false" outlineLevel="0" collapsed="false">
      <c r="A72" s="0"/>
      <c r="B72" s="26"/>
      <c r="C72" s="28" t="n">
        <v>54</v>
      </c>
      <c r="D72" s="20"/>
      <c r="E72" s="20"/>
      <c r="F72" s="6" t="n">
        <v>2013</v>
      </c>
      <c r="G72" s="6" t="n">
        <v>7</v>
      </c>
      <c r="H72" s="6" t="n">
        <v>29</v>
      </c>
      <c r="I72" s="6" t="n">
        <v>11</v>
      </c>
      <c r="J72" s="6" t="n">
        <v>41</v>
      </c>
      <c r="K72" s="6"/>
      <c r="L72" s="6"/>
      <c r="M72" s="6"/>
      <c r="N72" s="6"/>
      <c r="O72" s="6" t="n">
        <v>124842</v>
      </c>
      <c r="P72" s="4"/>
      <c r="Q72" s="21" t="n">
        <f aca="false">O72*$Q$15</f>
        <v>6422.39487548369</v>
      </c>
      <c r="R72" s="22"/>
      <c r="S72" s="4" t="n">
        <f aca="false">H72*24+I72+J72/60+K72/3600</f>
        <v>707.683333333333</v>
      </c>
      <c r="T72" s="23" t="n">
        <f aca="false">Q15+(Q16-Q15)*(S72-S15)/(S16-S15)</f>
        <v>0.0515349089591644</v>
      </c>
      <c r="U72" s="24" t="n">
        <f aca="false">O72*T72</f>
        <v>6433.72110428001</v>
      </c>
    </row>
    <row r="73" customFormat="false" ht="15.75" hidden="false" customHeight="false" outlineLevel="0" collapsed="false">
      <c r="A73" s="2"/>
      <c r="B73" s="41"/>
      <c r="C73" s="28" t="n">
        <v>55</v>
      </c>
      <c r="D73" s="42"/>
      <c r="E73" s="42"/>
      <c r="F73" s="6" t="n">
        <v>2013</v>
      </c>
      <c r="G73" s="6" t="n">
        <v>7</v>
      </c>
      <c r="H73" s="6" t="n">
        <v>29</v>
      </c>
      <c r="I73" s="6" t="n">
        <v>11</v>
      </c>
      <c r="J73" s="43" t="n">
        <v>42</v>
      </c>
      <c r="K73" s="43"/>
      <c r="L73" s="43"/>
      <c r="M73" s="43"/>
      <c r="N73" s="43"/>
      <c r="O73" s="43" t="n">
        <v>100778</v>
      </c>
      <c r="P73" s="2"/>
      <c r="Q73" s="44" t="n">
        <f aca="false">O73*$Q$15</f>
        <v>5184.44202080627</v>
      </c>
      <c r="R73" s="45"/>
      <c r="S73" s="2" t="n">
        <f aca="false">H73*24+I73+J73/60+K73/3600</f>
        <v>707.7</v>
      </c>
      <c r="T73" s="46" t="n">
        <f aca="false">Q15+(Q16-Q15)*(S73-S15)/(S16-S15)</f>
        <v>0.0515418877673296</v>
      </c>
      <c r="U73" s="47" t="n">
        <f aca="false">O73*T73</f>
        <v>5194.28836541594</v>
      </c>
    </row>
    <row r="74" customFormat="false" ht="15" hidden="false" customHeight="false" outlineLevel="0" collapsed="false">
      <c r="A74" s="0"/>
      <c r="B74" s="26"/>
      <c r="C74" s="0" t="n">
        <v>56</v>
      </c>
      <c r="D74" s="20"/>
      <c r="E74" s="20"/>
      <c r="F74" s="6" t="n">
        <v>2013</v>
      </c>
      <c r="G74" s="6" t="n">
        <v>7</v>
      </c>
      <c r="H74" s="6" t="n">
        <v>29</v>
      </c>
      <c r="I74" s="6" t="n">
        <v>11</v>
      </c>
      <c r="J74" s="29" t="n">
        <v>43</v>
      </c>
      <c r="K74" s="29"/>
      <c r="L74" s="29"/>
      <c r="M74" s="29"/>
      <c r="N74" s="29"/>
      <c r="O74" s="29" t="n">
        <v>100678</v>
      </c>
      <c r="P74" s="4"/>
      <c r="Q74" s="21" t="n">
        <f aca="false">O74*$Q$15</f>
        <v>5179.29760236096</v>
      </c>
      <c r="R74" s="22"/>
      <c r="S74" s="4" t="n">
        <f aca="false">H74*24+I74+J74/60+K74/3600</f>
        <v>707.716666666667</v>
      </c>
      <c r="T74" s="23" t="n">
        <f aca="false">Q15+(Q16-Q15)*(S74-S15)/(S16-S15)</f>
        <v>0.0515488665754947</v>
      </c>
      <c r="U74" s="24" t="n">
        <f aca="false">O74*T74</f>
        <v>5189.83678908765</v>
      </c>
    </row>
    <row r="75" customFormat="false" ht="15" hidden="false" customHeight="false" outlineLevel="0" collapsed="false">
      <c r="A75" s="4"/>
      <c r="B75" s="26"/>
      <c r="C75" s="28" t="n">
        <v>57</v>
      </c>
      <c r="D75" s="20"/>
      <c r="E75" s="20"/>
      <c r="F75" s="6" t="n">
        <v>2013</v>
      </c>
      <c r="G75" s="6" t="n">
        <v>7</v>
      </c>
      <c r="H75" s="6" t="n">
        <v>29</v>
      </c>
      <c r="I75" s="6" t="n">
        <v>11</v>
      </c>
      <c r="J75" s="29" t="n">
        <v>44</v>
      </c>
      <c r="K75" s="29"/>
      <c r="L75" s="29"/>
      <c r="M75" s="29"/>
      <c r="N75" s="29"/>
      <c r="O75" s="29" t="n">
        <v>822818</v>
      </c>
      <c r="P75" s="4"/>
      <c r="Q75" s="21" t="n">
        <f aca="false">O75*$Q$15</f>
        <v>42329.2009632635</v>
      </c>
      <c r="R75" s="22"/>
      <c r="S75" s="4" t="n">
        <f aca="false">H75*24+I75+J75/60+K75/3600</f>
        <v>707.733333333333</v>
      </c>
      <c r="T75" s="23" t="n">
        <f aca="false">Q15+(Q16-Q15)*(S75-S15)/(S16-S15)</f>
        <v>0.0515558453836598</v>
      </c>
      <c r="U75" s="24" t="n">
        <f aca="false">O75*T75</f>
        <v>42421.0775868922</v>
      </c>
    </row>
    <row r="76" customFormat="false" ht="15" hidden="false" customHeight="false" outlineLevel="0" collapsed="false">
      <c r="A76" s="0"/>
      <c r="B76" s="26"/>
      <c r="C76" s="28" t="n">
        <v>58</v>
      </c>
      <c r="D76" s="20"/>
      <c r="E76" s="20"/>
      <c r="F76" s="6" t="n">
        <v>2013</v>
      </c>
      <c r="G76" s="6" t="n">
        <v>7</v>
      </c>
      <c r="H76" s="6" t="n">
        <v>29</v>
      </c>
      <c r="I76" s="6" t="n">
        <v>11</v>
      </c>
      <c r="J76" s="29" t="n">
        <v>47</v>
      </c>
      <c r="K76" s="29"/>
      <c r="L76" s="29"/>
      <c r="M76" s="29"/>
      <c r="N76" s="29"/>
      <c r="O76" s="29" t="n">
        <v>800400</v>
      </c>
      <c r="P76" s="4"/>
      <c r="Q76" s="21" t="n">
        <f aca="false">O76*$Q$15</f>
        <v>41175.9252361957</v>
      </c>
      <c r="R76" s="22"/>
      <c r="S76" s="4" t="n">
        <f aca="false">H76*24+I76+J76/60+K76/3600</f>
        <v>707.783333333333</v>
      </c>
      <c r="T76" s="23" t="n">
        <f aca="false">Q15+(Q16-Q15)*(S76-S15)/(S16-S15)</f>
        <v>0.051576781808155</v>
      </c>
      <c r="U76" s="24" t="n">
        <f aca="false">O76*T76</f>
        <v>41282.0561592473</v>
      </c>
    </row>
    <row r="77" customFormat="false" ht="15" hidden="false" customHeight="false" outlineLevel="0" collapsed="false">
      <c r="A77" s="0"/>
      <c r="B77" s="4"/>
      <c r="C77" s="0" t="n">
        <v>59</v>
      </c>
      <c r="D77" s="20"/>
      <c r="E77" s="20"/>
      <c r="F77" s="6" t="n">
        <v>2013</v>
      </c>
      <c r="G77" s="6" t="n">
        <v>7</v>
      </c>
      <c r="H77" s="6" t="n">
        <v>29</v>
      </c>
      <c r="I77" s="6" t="n">
        <v>11</v>
      </c>
      <c r="J77" s="29" t="n">
        <v>46</v>
      </c>
      <c r="K77" s="29"/>
      <c r="L77" s="29"/>
      <c r="M77" s="29"/>
      <c r="N77" s="29"/>
      <c r="O77" s="29" t="n">
        <v>798120</v>
      </c>
      <c r="P77" s="4"/>
      <c r="Q77" s="21" t="n">
        <f aca="false">O77*$Q$15</f>
        <v>41058.6324956429</v>
      </c>
      <c r="R77" s="22"/>
      <c r="S77" s="4" t="n">
        <f aca="false">H77*24+I77+J77/60+K77/3600</f>
        <v>707.766666666667</v>
      </c>
      <c r="T77" s="23" t="n">
        <f aca="false">Q15+(Q16-Q15)*(S77-S15)/(S16-S15)</f>
        <v>0.05156980299999</v>
      </c>
      <c r="U77" s="24" t="n">
        <f aca="false">O77*T77</f>
        <v>41158.891170352</v>
      </c>
    </row>
    <row r="78" customFormat="false" ht="15" hidden="false" customHeight="false" outlineLevel="0" collapsed="false">
      <c r="A78" s="0"/>
      <c r="B78" s="4"/>
      <c r="C78" s="28" t="n">
        <v>60</v>
      </c>
      <c r="D78" s="20"/>
      <c r="E78" s="20"/>
      <c r="F78" s="6" t="n">
        <v>2013</v>
      </c>
      <c r="G78" s="6" t="n">
        <v>7</v>
      </c>
      <c r="H78" s="6" t="n">
        <v>29</v>
      </c>
      <c r="I78" s="6" t="n">
        <v>11</v>
      </c>
      <c r="J78" s="29" t="n">
        <v>48</v>
      </c>
      <c r="K78" s="29"/>
      <c r="L78" s="29"/>
      <c r="M78" s="29"/>
      <c r="N78" s="29"/>
      <c r="O78" s="29" t="n">
        <v>755922</v>
      </c>
      <c r="P78" s="4"/>
      <c r="Q78" s="21" t="n">
        <f aca="false">O78*$Q$15</f>
        <v>38887.7908000944</v>
      </c>
      <c r="R78" s="22"/>
      <c r="S78" s="4" t="n">
        <f aca="false">H78*24+I78+J78/60+K78/3600</f>
        <v>707.8</v>
      </c>
      <c r="T78" s="23" t="n">
        <f aca="false">Q15+(Q16-Q15)*(S78-S15)/(S16-S15)</f>
        <v>0.0515837606163201</v>
      </c>
      <c r="U78" s="24" t="n">
        <f aca="false">O78*T78</f>
        <v>38993.29949261</v>
      </c>
    </row>
    <row r="79" customFormat="false" ht="15" hidden="false" customHeight="false" outlineLevel="0" collapsed="false">
      <c r="A79" s="0"/>
      <c r="B79" s="27"/>
      <c r="C79" s="28" t="n">
        <v>61</v>
      </c>
      <c r="D79" s="20"/>
      <c r="E79" s="20"/>
      <c r="F79" s="6" t="n">
        <v>2013</v>
      </c>
      <c r="G79" s="6" t="n">
        <v>7</v>
      </c>
      <c r="H79" s="6" t="n">
        <v>29</v>
      </c>
      <c r="I79" s="6" t="n">
        <v>11</v>
      </c>
      <c r="J79" s="29" t="n">
        <v>49</v>
      </c>
      <c r="K79" s="29"/>
      <c r="L79" s="29"/>
      <c r="M79" s="29"/>
      <c r="N79" s="29"/>
      <c r="O79" s="29" t="n">
        <v>874419</v>
      </c>
      <c r="P79" s="4"/>
      <c r="Q79" s="21" t="n">
        <f aca="false">O79*$Q$15</f>
        <v>44983.7723252237</v>
      </c>
      <c r="R79" s="22"/>
      <c r="S79" s="4" t="n">
        <f aca="false">H79*24+I79+J79/60+K79/3600</f>
        <v>707.816666666667</v>
      </c>
      <c r="T79" s="23" t="n">
        <f aca="false">Q15+(Q16-Q15)*(S79-S15)/(S16-S15)</f>
        <v>0.0515907394244853</v>
      </c>
      <c r="U79" s="24" t="n">
        <f aca="false">O79*T79</f>
        <v>45111.922776819</v>
      </c>
    </row>
    <row r="80" customFormat="false" ht="15" hidden="false" customHeight="false" outlineLevel="0" collapsed="false">
      <c r="A80" s="0"/>
      <c r="B80" s="26"/>
      <c r="C80" s="0" t="n">
        <v>62</v>
      </c>
      <c r="D80" s="20"/>
      <c r="E80" s="20"/>
      <c r="F80" s="6" t="n">
        <v>2013</v>
      </c>
      <c r="G80" s="6" t="n">
        <v>7</v>
      </c>
      <c r="H80" s="6" t="n">
        <v>29</v>
      </c>
      <c r="I80" s="6" t="n">
        <v>11</v>
      </c>
      <c r="J80" s="29" t="n">
        <v>51</v>
      </c>
      <c r="K80" s="29"/>
      <c r="L80" s="29"/>
      <c r="M80" s="29"/>
      <c r="N80" s="29"/>
      <c r="O80" s="29" t="n">
        <v>300042</v>
      </c>
      <c r="P80" s="4"/>
      <c r="Q80" s="21" t="n">
        <f aca="false">O80*$Q$15</f>
        <v>15435.4159916525</v>
      </c>
      <c r="R80" s="22"/>
      <c r="S80" s="4" t="n">
        <f aca="false">H80*24+I80+J80/60+K80/3600</f>
        <v>707.85</v>
      </c>
      <c r="T80" s="23" t="n">
        <f aca="false">Q15+(Q16-Q15)*(S80-S15)/(S16-S15)</f>
        <v>0.0516046970408155</v>
      </c>
      <c r="U80" s="24" t="n">
        <f aca="false">O80*T80</f>
        <v>15483.5765095204</v>
      </c>
    </row>
    <row r="81" customFormat="false" ht="15.75" hidden="false" customHeight="false" outlineLevel="0" collapsed="false">
      <c r="A81" s="0"/>
      <c r="B81" s="26"/>
      <c r="C81" s="28" t="n">
        <v>63</v>
      </c>
      <c r="D81" s="20"/>
      <c r="E81" s="20"/>
      <c r="F81" s="6" t="n">
        <v>2013</v>
      </c>
      <c r="G81" s="6" t="n">
        <v>7</v>
      </c>
      <c r="H81" s="6" t="n">
        <v>29</v>
      </c>
      <c r="I81" s="6" t="n">
        <v>11</v>
      </c>
      <c r="J81" s="29" t="n">
        <v>52</v>
      </c>
      <c r="K81" s="29"/>
      <c r="L81" s="29"/>
      <c r="M81" s="29"/>
      <c r="N81" s="29"/>
      <c r="O81" s="29" t="n">
        <v>325338</v>
      </c>
      <c r="P81" s="4"/>
      <c r="Q81" s="21" t="n">
        <f aca="false">O81*$Q$15</f>
        <v>16736.748081576</v>
      </c>
      <c r="R81" s="22"/>
      <c r="S81" s="4" t="n">
        <f aca="false">H81*24+I81+J81/60+K81/3600</f>
        <v>707.866666666667</v>
      </c>
      <c r="T81" s="23" t="n">
        <f aca="false">Q15+(Q16-Q15)*(S81-S15)/(S16-S15)</f>
        <v>0.0516116758489806</v>
      </c>
      <c r="U81" s="47" t="n">
        <f aca="false">O81*T81</f>
        <v>16791.2393973556</v>
      </c>
    </row>
    <row r="82" customFormat="false" ht="15" hidden="false" customHeight="false" outlineLevel="0" collapsed="false">
      <c r="A82" s="0"/>
      <c r="B82" s="27"/>
      <c r="C82" s="28" t="n">
        <v>64</v>
      </c>
      <c r="D82" s="20"/>
      <c r="E82" s="20"/>
      <c r="F82" s="6" t="n">
        <v>2013</v>
      </c>
      <c r="G82" s="6" t="n">
        <v>7</v>
      </c>
      <c r="H82" s="6" t="n">
        <v>29</v>
      </c>
      <c r="I82" s="6" t="n">
        <v>11</v>
      </c>
      <c r="J82" s="29" t="n">
        <v>53</v>
      </c>
      <c r="K82" s="29"/>
      <c r="L82" s="29"/>
      <c r="M82" s="29"/>
      <c r="N82" s="29"/>
      <c r="O82" s="29" t="n">
        <v>285638</v>
      </c>
      <c r="P82" s="4"/>
      <c r="Q82" s="21" t="n">
        <f aca="false">O82*$Q$15</f>
        <v>14694.4139587912</v>
      </c>
      <c r="R82" s="22"/>
      <c r="S82" s="4" t="n">
        <f aca="false">H82*24+I82+J82/60+K82/3600</f>
        <v>707.883333333333</v>
      </c>
      <c r="T82" s="23" t="n">
        <f aca="false">Q15+(Q16-Q15)*(S82-S15)/(S16-S15)</f>
        <v>0.0516186546571457</v>
      </c>
      <c r="U82" s="24" t="n">
        <f aca="false">O82*T82</f>
        <v>14744.2492789578</v>
      </c>
    </row>
    <row r="83" customFormat="false" ht="15" hidden="false" customHeight="false" outlineLevel="0" collapsed="false">
      <c r="A83" s="0"/>
      <c r="B83" s="26"/>
      <c r="C83" s="0" t="n">
        <v>65</v>
      </c>
      <c r="D83" s="20"/>
      <c r="E83" s="20"/>
      <c r="F83" s="6" t="n">
        <v>2013</v>
      </c>
      <c r="G83" s="6" t="n">
        <v>7</v>
      </c>
      <c r="H83" s="6" t="n">
        <v>29</v>
      </c>
      <c r="I83" s="6" t="n">
        <v>11</v>
      </c>
      <c r="J83" s="29" t="n">
        <v>55</v>
      </c>
      <c r="K83" s="29"/>
      <c r="L83" s="29"/>
      <c r="M83" s="29"/>
      <c r="N83" s="29"/>
      <c r="O83" s="29" t="n">
        <v>377462</v>
      </c>
      <c r="P83" s="4"/>
      <c r="Q83" s="21" t="n">
        <f aca="false">O83*$Q$15</f>
        <v>19418.2247520051</v>
      </c>
      <c r="R83" s="22"/>
      <c r="S83" s="4" t="n">
        <f aca="false">H83*24+I83+J83/60+K83/3600</f>
        <v>707.916666666667</v>
      </c>
      <c r="T83" s="23" t="n">
        <f aca="false">Q15+(Q16-Q15)*(S83-S15)/(S16-S15)</f>
        <v>0.0516326122734758</v>
      </c>
      <c r="U83" s="24" t="n">
        <f aca="false">O83*T83</f>
        <v>19489.3490939707</v>
      </c>
    </row>
    <row r="84" customFormat="false" ht="15" hidden="false" customHeight="false" outlineLevel="0" collapsed="false">
      <c r="A84" s="0"/>
      <c r="B84" s="26"/>
      <c r="C84" s="28" t="n">
        <v>66</v>
      </c>
      <c r="D84" s="20"/>
      <c r="E84" s="20"/>
      <c r="F84" s="6" t="n">
        <v>2013</v>
      </c>
      <c r="G84" s="6" t="n">
        <v>7</v>
      </c>
      <c r="H84" s="6" t="n">
        <v>29</v>
      </c>
      <c r="I84" s="6" t="n">
        <v>11</v>
      </c>
      <c r="J84" s="29" t="n">
        <v>56</v>
      </c>
      <c r="K84" s="29"/>
      <c r="L84" s="29"/>
      <c r="M84" s="29"/>
      <c r="N84" s="29"/>
      <c r="O84" s="29" t="n">
        <v>367682</v>
      </c>
      <c r="P84" s="4"/>
      <c r="Q84" s="21" t="n">
        <f aca="false">O84*$Q$15</f>
        <v>18915.1006280546</v>
      </c>
      <c r="R84" s="22"/>
      <c r="S84" s="4" t="n">
        <f aca="false">H84*24+I84+J84/60+K84/3600</f>
        <v>707.933333333333</v>
      </c>
      <c r="T84" s="23" t="n">
        <f aca="false">Q15+(Q16-Q15)*(S84-S15)/(S16-S15)</f>
        <v>0.0516395910816409</v>
      </c>
      <c r="U84" s="24" t="n">
        <f aca="false">O84*T84</f>
        <v>18986.9481280799</v>
      </c>
    </row>
    <row r="85" customFormat="false" ht="15" hidden="false" customHeight="false" outlineLevel="0" collapsed="false">
      <c r="A85" s="0"/>
      <c r="B85" s="27"/>
      <c r="C85" s="28" t="n">
        <v>67</v>
      </c>
      <c r="D85" s="20"/>
      <c r="E85" s="20"/>
      <c r="F85" s="6" t="n">
        <v>2013</v>
      </c>
      <c r="G85" s="6" t="n">
        <v>7</v>
      </c>
      <c r="H85" s="6" t="n">
        <v>29</v>
      </c>
      <c r="I85" s="6" t="n">
        <v>11</v>
      </c>
      <c r="J85" s="29" t="n">
        <v>59</v>
      </c>
      <c r="K85" s="29"/>
      <c r="L85" s="29"/>
      <c r="M85" s="29"/>
      <c r="N85" s="29"/>
      <c r="O85" s="29" t="n">
        <v>455754</v>
      </c>
      <c r="P85" s="4"/>
      <c r="Q85" s="21" t="n">
        <f aca="false">O85*$Q$15</f>
        <v>23445.8928412008</v>
      </c>
      <c r="R85" s="22"/>
      <c r="S85" s="4" t="n">
        <f aca="false">H85*24+I85+J85/60+K85/3600</f>
        <v>707.983333333333</v>
      </c>
      <c r="T85" s="23" t="n">
        <f aca="false">Q$15+(Q$16-Q$15)*(S85-S$15)/(S$16-S$15)</f>
        <v>0.0516605275061363</v>
      </c>
      <c r="U85" s="24" t="n">
        <f aca="false">O85*T85</f>
        <v>23544.4920530316</v>
      </c>
    </row>
    <row r="86" customFormat="false" ht="15" hidden="false" customHeight="false" outlineLevel="0" collapsed="false">
      <c r="A86" s="0"/>
      <c r="B86" s="0"/>
      <c r="C86" s="0" t="n">
        <v>68</v>
      </c>
      <c r="D86" s="20"/>
      <c r="E86" s="20"/>
      <c r="F86" s="6" t="n">
        <v>2013</v>
      </c>
      <c r="G86" s="6" t="n">
        <v>7</v>
      </c>
      <c r="H86" s="6" t="n">
        <v>29</v>
      </c>
      <c r="I86" s="6" t="n">
        <v>12</v>
      </c>
      <c r="J86" s="6" t="n">
        <v>0</v>
      </c>
      <c r="K86" s="6"/>
      <c r="L86" s="6"/>
      <c r="M86" s="6"/>
      <c r="N86" s="6"/>
      <c r="O86" s="6" t="n">
        <v>478554</v>
      </c>
      <c r="P86" s="4"/>
      <c r="Q86" s="21" t="n">
        <f aca="false">O86*$Q$15</f>
        <v>24618.8202467297</v>
      </c>
      <c r="R86" s="22"/>
      <c r="S86" s="4" t="n">
        <f aca="false">H86*24+I86+J86/60+K86/3600</f>
        <v>708</v>
      </c>
      <c r="T86" s="23" t="n">
        <f aca="false">Q$15+(Q$16-Q$15)*(S86-S$15)/(S$16-S$15)</f>
        <v>0.0516675063143014</v>
      </c>
      <c r="U86" s="24" t="n">
        <f aca="false">O86*T86</f>
        <v>24725.6918167342</v>
      </c>
    </row>
    <row r="87" customFormat="false" ht="15.75" hidden="false" customHeight="false" outlineLevel="0" collapsed="false">
      <c r="A87" s="2"/>
      <c r="B87" s="2"/>
      <c r="C87" s="28" t="n">
        <v>69</v>
      </c>
      <c r="D87" s="42"/>
      <c r="E87" s="42"/>
      <c r="F87" s="6" t="n">
        <v>2013</v>
      </c>
      <c r="G87" s="6" t="n">
        <v>7</v>
      </c>
      <c r="H87" s="6" t="n">
        <v>29</v>
      </c>
      <c r="I87" s="6" t="n">
        <v>12</v>
      </c>
      <c r="J87" s="43" t="n">
        <v>1</v>
      </c>
      <c r="K87" s="43"/>
      <c r="L87" s="43"/>
      <c r="M87" s="43"/>
      <c r="N87" s="43"/>
      <c r="O87" s="43" t="n">
        <v>471643</v>
      </c>
      <c r="P87" s="2"/>
      <c r="Q87" s="44" t="n">
        <f aca="false">O87*$Q$15</f>
        <v>24263.2894879748</v>
      </c>
      <c r="R87" s="45"/>
      <c r="S87" s="2" t="n">
        <f aca="false">H87*24+I87+J87/60+K87/3600</f>
        <v>708.016666666667</v>
      </c>
      <c r="T87" s="23" t="n">
        <f aca="false">Q$15+(Q$16-Q$15)*(S87-S$15)/(S$16-S$15)</f>
        <v>0.0516744851224665</v>
      </c>
      <c r="U87" s="24" t="n">
        <f aca="false">O87*T87</f>
        <v>24371.9091866154</v>
      </c>
    </row>
    <row r="88" customFormat="false" ht="15.75" hidden="false" customHeight="false" outlineLevel="0" collapsed="false">
      <c r="C88" s="28" t="n">
        <v>70</v>
      </c>
      <c r="F88" s="6" t="n">
        <v>2013</v>
      </c>
      <c r="G88" s="6" t="n">
        <v>7</v>
      </c>
      <c r="H88" s="6" t="n">
        <v>29</v>
      </c>
      <c r="I88" s="6" t="n">
        <v>12</v>
      </c>
      <c r="J88" s="1" t="n">
        <v>3</v>
      </c>
      <c r="O88" s="43" t="n">
        <v>540368</v>
      </c>
      <c r="Q88" s="48" t="n">
        <f aca="false">O88*$Q$15</f>
        <v>27798.7910645085</v>
      </c>
      <c r="S88" s="1" t="n">
        <f aca="false">H88*24+I88+J88/60+K88/3600</f>
        <v>708.05</v>
      </c>
      <c r="T88" s="23" t="n">
        <f aca="false">Q$15+(Q$16-Q$15)*(S88-S$15)/(S$16-S$15)</f>
        <v>0.0516884427387967</v>
      </c>
      <c r="U88" s="24" t="n">
        <f aca="false">O88*T88</f>
        <v>27930.7804258781</v>
      </c>
    </row>
    <row r="89" customFormat="false" ht="15.75" hidden="false" customHeight="false" outlineLevel="0" collapsed="false">
      <c r="C89" s="0" t="n">
        <v>71</v>
      </c>
      <c r="F89" s="6" t="n">
        <v>2013</v>
      </c>
      <c r="G89" s="6" t="n">
        <v>7</v>
      </c>
      <c r="H89" s="6" t="n">
        <v>29</v>
      </c>
      <c r="I89" s="6" t="n">
        <v>12</v>
      </c>
      <c r="J89" s="1" t="n">
        <v>11</v>
      </c>
      <c r="O89" s="1" t="n">
        <v>912163</v>
      </c>
      <c r="Q89" s="48" t="n">
        <f aca="false">O89*$Q$15</f>
        <v>46925.4816232184</v>
      </c>
      <c r="S89" s="1" t="n">
        <f aca="false">H89*24+I89+J89/60+K89/3600</f>
        <v>708.183333333333</v>
      </c>
      <c r="T89" s="23" t="n">
        <f aca="false">Q$15+(Q$16-Q$15)*(S89-S$15)/(S$16-S$15)</f>
        <v>0.0517442732041175</v>
      </c>
      <c r="U89" s="47" t="n">
        <f aca="false">O89*T89</f>
        <v>47199.2114786874</v>
      </c>
    </row>
    <row r="90" customFormat="false" ht="15" hidden="false" customHeight="false" outlineLevel="0" collapsed="false">
      <c r="C90" s="28" t="n">
        <v>72</v>
      </c>
      <c r="F90" s="6" t="n">
        <v>2013</v>
      </c>
      <c r="G90" s="6" t="n">
        <v>7</v>
      </c>
      <c r="H90" s="6" t="n">
        <v>29</v>
      </c>
      <c r="I90" s="6" t="n">
        <v>12</v>
      </c>
      <c r="J90" s="1" t="n">
        <v>12</v>
      </c>
      <c r="O90" s="1" t="n">
        <v>891805</v>
      </c>
      <c r="Q90" s="48" t="n">
        <f aca="false">O90*$Q$15</f>
        <v>45878.1809161239</v>
      </c>
      <c r="S90" s="1" t="n">
        <f aca="false">H90*24+I90+J90/60+K90/3600</f>
        <v>708.2</v>
      </c>
      <c r="T90" s="23" t="n">
        <f aca="false">Q$15+(Q$16-Q$15)*(S90-S$15)/(S$16-S$15)</f>
        <v>0.0517512520122826</v>
      </c>
      <c r="U90" s="24" t="n">
        <f aca="false">O90*T90</f>
        <v>46152.0253008137</v>
      </c>
    </row>
    <row r="91" customFormat="false" ht="15" hidden="false" customHeight="false" outlineLevel="0" collapsed="false">
      <c r="C91" s="28" t="n">
        <v>73</v>
      </c>
      <c r="F91" s="6" t="n">
        <v>2013</v>
      </c>
      <c r="G91" s="6" t="n">
        <v>7</v>
      </c>
      <c r="H91" s="6" t="n">
        <v>29</v>
      </c>
      <c r="I91" s="6" t="n">
        <v>12</v>
      </c>
      <c r="J91" s="1" t="n">
        <v>13</v>
      </c>
      <c r="O91" s="1" t="n">
        <v>810755</v>
      </c>
      <c r="Q91" s="48" t="n">
        <f aca="false">O91*$Q$15</f>
        <v>41708.6297662067</v>
      </c>
      <c r="S91" s="1" t="n">
        <f aca="false">H91*24+I91+J91/60+K91/3600</f>
        <v>708.216666666667</v>
      </c>
      <c r="T91" s="23" t="n">
        <f aca="false">Q$15+(Q$16-Q$15)*(S91-S$15)/(S$16-S$15)</f>
        <v>0.0517582308204477</v>
      </c>
      <c r="U91" s="24" t="n">
        <f aca="false">O91*T91</f>
        <v>41963.2444288321</v>
      </c>
    </row>
    <row r="92" customFormat="false" ht="15" hidden="false" customHeight="false" outlineLevel="0" collapsed="false">
      <c r="C92" s="0" t="n">
        <v>74</v>
      </c>
      <c r="F92" s="6" t="n">
        <v>2013</v>
      </c>
      <c r="G92" s="6" t="n">
        <v>7</v>
      </c>
      <c r="H92" s="6" t="n">
        <v>29</v>
      </c>
      <c r="I92" s="6" t="n">
        <v>12</v>
      </c>
      <c r="J92" s="1" t="n">
        <v>14</v>
      </c>
      <c r="O92" s="1" t="n">
        <v>880528</v>
      </c>
      <c r="Q92" s="48" t="n">
        <f aca="false">O92*$Q$15</f>
        <v>45298.0448480472</v>
      </c>
      <c r="S92" s="1" t="n">
        <f aca="false">H92*24+I92+J92/60+K92/3600</f>
        <v>708.233333333333</v>
      </c>
      <c r="T92" s="23" t="n">
        <f aca="false">Q$15+(Q$16-Q$15)*(S92-S$15)/(S$16-S$15)</f>
        <v>0.0517652096286128</v>
      </c>
      <c r="U92" s="24" t="n">
        <f aca="false">O92*T92</f>
        <v>45580.7165038632</v>
      </c>
    </row>
    <row r="93" customFormat="false" ht="15" hidden="false" customHeight="false" outlineLevel="0" collapsed="false">
      <c r="C93" s="28" t="n">
        <v>75</v>
      </c>
      <c r="F93" s="6" t="n">
        <v>2013</v>
      </c>
      <c r="G93" s="6" t="n">
        <v>7</v>
      </c>
      <c r="H93" s="6" t="n">
        <v>29</v>
      </c>
      <c r="I93" s="6" t="n">
        <v>12</v>
      </c>
      <c r="J93" s="1" t="n">
        <v>15</v>
      </c>
      <c r="O93" s="1" t="n">
        <v>855130</v>
      </c>
      <c r="Q93" s="48" t="n">
        <f aca="false">O93*$Q$15</f>
        <v>43991.4654513094</v>
      </c>
      <c r="S93" s="1" t="n">
        <f aca="false">H93*24+I93+J93/60+K93/3600</f>
        <v>708.25</v>
      </c>
      <c r="T93" s="23" t="n">
        <f aca="false">Q$15+(Q$16-Q$15)*(S93-S$15)/(S$16-S$15)</f>
        <v>0.0517721884367779</v>
      </c>
      <c r="U93" s="24" t="n">
        <f aca="false">O93*T93</f>
        <v>44271.9514979419</v>
      </c>
    </row>
    <row r="94" customFormat="false" ht="15" hidden="false" customHeight="false" outlineLevel="0" collapsed="false">
      <c r="C94" s="28" t="n">
        <v>76</v>
      </c>
      <c r="F94" s="6" t="n">
        <v>2013</v>
      </c>
      <c r="G94" s="6" t="n">
        <v>7</v>
      </c>
      <c r="H94" s="6" t="n">
        <v>29</v>
      </c>
      <c r="I94" s="6" t="n">
        <v>12</v>
      </c>
      <c r="J94" s="1" t="n">
        <v>18</v>
      </c>
      <c r="O94" s="1" t="n">
        <v>290691</v>
      </c>
      <c r="Q94" s="48" t="n">
        <f aca="false">O94*$Q$15</f>
        <v>14954.3614228323</v>
      </c>
      <c r="S94" s="1" t="n">
        <f aca="false">H94*24+I94+J94/60+K94/3600</f>
        <v>708.3</v>
      </c>
      <c r="T94" s="23" t="n">
        <f aca="false">Q$15+(Q$16-Q$15)*(S94-S$15)/(S$16-S$15)</f>
        <v>0.0517931248612732</v>
      </c>
      <c r="U94" s="24" t="n">
        <f aca="false">O94*T94</f>
        <v>15055.7952590484</v>
      </c>
    </row>
    <row r="95" customFormat="false" ht="15" hidden="false" customHeight="false" outlineLevel="0" collapsed="false">
      <c r="C95" s="0" t="n">
        <v>77</v>
      </c>
      <c r="F95" s="6" t="n">
        <v>2013</v>
      </c>
      <c r="G95" s="6" t="n">
        <v>7</v>
      </c>
      <c r="H95" s="6" t="n">
        <v>29</v>
      </c>
      <c r="I95" s="6" t="n">
        <v>12</v>
      </c>
      <c r="J95" s="1" t="n">
        <v>17</v>
      </c>
      <c r="O95" s="1" t="n">
        <v>292829</v>
      </c>
      <c r="Q95" s="48" t="n">
        <f aca="false">O95*$Q$15</f>
        <v>15064.3490891929</v>
      </c>
      <c r="S95" s="1" t="n">
        <f aca="false">H95*24+I95+J95/60+K95/3600</f>
        <v>708.283333333333</v>
      </c>
      <c r="T95" s="23" t="n">
        <f aca="false">Q$15+(Q$16-Q$15)*(S95-S$15)/(S$16-S$15)</f>
        <v>0.0517861460531081</v>
      </c>
      <c r="U95" s="24" t="n">
        <f aca="false">O95*T95</f>
        <v>15164.4853625856</v>
      </c>
    </row>
    <row r="96" customFormat="false" ht="15" hidden="false" customHeight="false" outlineLevel="0" collapsed="false">
      <c r="C96" s="28" t="n">
        <v>78</v>
      </c>
      <c r="F96" s="6" t="n">
        <v>2013</v>
      </c>
      <c r="G96" s="6" t="n">
        <v>7</v>
      </c>
      <c r="H96" s="6" t="n">
        <v>29</v>
      </c>
      <c r="I96" s="6" t="n">
        <v>12</v>
      </c>
      <c r="J96" s="1" t="n">
        <v>18</v>
      </c>
      <c r="O96" s="1" t="n">
        <v>282533</v>
      </c>
      <c r="Q96" s="48" t="n">
        <f aca="false">O96*$Q$15</f>
        <v>14534.6797660646</v>
      </c>
      <c r="S96" s="1" t="n">
        <f aca="false">H96*24+I96+J96/60+K96/3600</f>
        <v>708.3</v>
      </c>
      <c r="T96" s="23" t="n">
        <f aca="false">Q$15+(Q$16-Q$15)*(S96-S$15)/(S$16-S$15)</f>
        <v>0.0517931248612732</v>
      </c>
      <c r="U96" s="24" t="n">
        <f aca="false">O96*T96</f>
        <v>14633.2669464301</v>
      </c>
    </row>
    <row r="97" customFormat="false" ht="15.75" hidden="false" customHeight="false" outlineLevel="0" collapsed="false">
      <c r="C97" s="28" t="n">
        <v>79</v>
      </c>
      <c r="F97" s="6" t="n">
        <v>2013</v>
      </c>
      <c r="G97" s="6" t="n">
        <v>7</v>
      </c>
      <c r="H97" s="6" t="n">
        <v>29</v>
      </c>
      <c r="I97" s="6" t="n">
        <v>12</v>
      </c>
      <c r="J97" s="1" t="n">
        <v>19</v>
      </c>
      <c r="O97" s="1" t="n">
        <v>255888</v>
      </c>
      <c r="Q97" s="48" t="n">
        <f aca="false">O97*$Q$15</f>
        <v>13163.9494713139</v>
      </c>
      <c r="S97" s="1" t="n">
        <f aca="false">H97*24+I97+J97/60+K97/3600</f>
        <v>708.316666666667</v>
      </c>
      <c r="T97" s="23" t="n">
        <f aca="false">Q$15+(Q$16-Q$15)*(S97-S$15)/(S$16-S$15)</f>
        <v>0.0518001036694383</v>
      </c>
      <c r="U97" s="47" t="n">
        <f aca="false">O97*T97</f>
        <v>13255.0249277652</v>
      </c>
    </row>
    <row r="98" customFormat="false" ht="15" hidden="false" customHeight="false" outlineLevel="0" collapsed="false">
      <c r="C98" s="0" t="n">
        <v>80</v>
      </c>
      <c r="F98" s="6" t="n">
        <v>2013</v>
      </c>
      <c r="G98" s="6" t="n">
        <v>7</v>
      </c>
      <c r="H98" s="6" t="n">
        <v>29</v>
      </c>
      <c r="I98" s="6" t="n">
        <v>12</v>
      </c>
      <c r="J98" s="1" t="n">
        <v>23</v>
      </c>
      <c r="O98" s="1" t="n">
        <v>267994</v>
      </c>
      <c r="Q98" s="48" t="n">
        <f aca="false">O98*$Q$15</f>
        <v>13786.7327683021</v>
      </c>
      <c r="S98" s="1" t="n">
        <f aca="false">H98*24+I98+J98/60+K98/3600</f>
        <v>708.383333333333</v>
      </c>
      <c r="T98" s="23" t="n">
        <f aca="false">Q$15+(Q$16-Q$15)*(S98-S$15)/(S$16-S$15)</f>
        <v>0.0518280189020987</v>
      </c>
      <c r="U98" s="24" t="n">
        <f aca="false">O98*T98</f>
        <v>13889.598097649</v>
      </c>
    </row>
    <row r="99" customFormat="false" ht="15" hidden="false" customHeight="false" outlineLevel="0" collapsed="false">
      <c r="C99" s="28" t="n">
        <v>81</v>
      </c>
      <c r="F99" s="6" t="n">
        <v>2013</v>
      </c>
      <c r="G99" s="6" t="n">
        <v>7</v>
      </c>
      <c r="H99" s="6" t="n">
        <v>29</v>
      </c>
      <c r="I99" s="6" t="n">
        <v>12</v>
      </c>
      <c r="J99" s="1" t="n">
        <v>24</v>
      </c>
      <c r="O99" s="1" t="n">
        <v>623984</v>
      </c>
      <c r="Q99" s="48" t="n">
        <f aca="false">O99*$Q$15</f>
        <v>32100.3479917321</v>
      </c>
      <c r="S99" s="1" t="n">
        <f aca="false">H99*24+I99+J99/60+K99/3600</f>
        <v>708.4</v>
      </c>
      <c r="T99" s="23" t="n">
        <f aca="false">Q$15+(Q$16-Q$15)*(S99-S$15)/(S$16-S$15)</f>
        <v>0.0518349977102638</v>
      </c>
      <c r="U99" s="24" t="n">
        <f aca="false">O99*T99</f>
        <v>32344.2092112412</v>
      </c>
    </row>
    <row r="100" customFormat="false" ht="15" hidden="false" customHeight="false" outlineLevel="0" collapsed="false">
      <c r="C100" s="28" t="n">
        <v>82</v>
      </c>
      <c r="F100" s="6" t="n">
        <v>2013</v>
      </c>
      <c r="G100" s="6" t="n">
        <v>7</v>
      </c>
      <c r="H100" s="6" t="n">
        <v>29</v>
      </c>
      <c r="I100" s="6" t="n">
        <v>12</v>
      </c>
      <c r="J100" s="1" t="n">
        <v>25</v>
      </c>
      <c r="O100" s="1" t="n">
        <v>686615</v>
      </c>
      <c r="Q100" s="48" t="n">
        <f aca="false">O100*$Q$15</f>
        <v>35322.3487082091</v>
      </c>
      <c r="S100" s="1" t="n">
        <f aca="false">H100*24+I100+J100/60+K100/3600</f>
        <v>708.416666666667</v>
      </c>
      <c r="T100" s="23" t="n">
        <f aca="false">Q$15+(Q$16-Q$15)*(S100-S$15)/(S$16-S$15)</f>
        <v>0.0518419765184289</v>
      </c>
      <c r="U100" s="24" t="n">
        <f aca="false">O100*T100</f>
        <v>35595.478707201</v>
      </c>
    </row>
    <row r="101" customFormat="false" ht="15" hidden="false" customHeight="false" outlineLevel="0" collapsed="false">
      <c r="C101" s="0" t="n">
        <v>83</v>
      </c>
      <c r="F101" s="6" t="n">
        <v>2013</v>
      </c>
      <c r="G101" s="6" t="n">
        <v>7</v>
      </c>
      <c r="H101" s="6" t="n">
        <v>29</v>
      </c>
      <c r="I101" s="6" t="n">
        <v>12</v>
      </c>
      <c r="J101" s="1" t="n">
        <v>25</v>
      </c>
      <c r="O101" s="1" t="n">
        <v>664224</v>
      </c>
      <c r="Q101" s="48" t="n">
        <f aca="false">O101*$Q$15</f>
        <v>34170.4619741215</v>
      </c>
      <c r="S101" s="1" t="n">
        <f aca="false">H101*24+I101+J101/60+K101/3600</f>
        <v>708.416666666667</v>
      </c>
      <c r="T101" s="23" t="n">
        <f aca="false">Q$15+(Q$16-Q$15)*(S101-S$15)/(S$16-S$15)</f>
        <v>0.0518419765184289</v>
      </c>
      <c r="U101" s="24" t="n">
        <f aca="false">O101*T101</f>
        <v>34434.6850109769</v>
      </c>
    </row>
    <row r="102" customFormat="false" ht="15" hidden="false" customHeight="false" outlineLevel="0" collapsed="false">
      <c r="C102" s="28" t="n">
        <v>84</v>
      </c>
      <c r="F102" s="6" t="n">
        <v>2013</v>
      </c>
      <c r="G102" s="6" t="n">
        <v>7</v>
      </c>
      <c r="H102" s="6" t="n">
        <v>29</v>
      </c>
      <c r="I102" s="6" t="n">
        <v>12</v>
      </c>
      <c r="J102" s="1" t="n">
        <v>26</v>
      </c>
      <c r="O102" s="1" t="n">
        <v>166282</v>
      </c>
      <c r="Q102" s="48" t="n">
        <f aca="false">O102*$Q$15</f>
        <v>8554.24187921677</v>
      </c>
      <c r="S102" s="1" t="n">
        <f aca="false">H102*24+I102+J102/60+K102/3600</f>
        <v>708.433333333333</v>
      </c>
      <c r="T102" s="23" t="n">
        <f aca="false">Q$15+(Q$16-Q$15)*(S102-S$15)/(S$16-S$15)</f>
        <v>0.051848955326594</v>
      </c>
      <c r="U102" s="24" t="n">
        <f aca="false">O102*T102</f>
        <v>8621.5479896167</v>
      </c>
    </row>
  </sheetData>
  <conditionalFormatting sqref="N88:N65536">
    <cfRule type="cellIs" priority="2" operator="greaterThan" aboveAverage="0" equalAverage="0" bottom="0" percent="0" rank="0" text="" dxfId="0">
      <formula>300000</formula>
    </cfRule>
  </conditionalFormatting>
  <conditionalFormatting sqref="Q19:Q87">
    <cfRule type="cellIs" priority="3" operator="greaterThan" aboveAverage="0" equalAverage="0" bottom="0" percent="0" rank="0" text="" dxfId="1">
      <formula>20000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S19" activeCellId="0" sqref="S19"/>
    </sheetView>
  </sheetViews>
  <sheetFormatPr defaultRowHeight="15"/>
  <cols>
    <col collapsed="false" hidden="false" max="1" min="1" style="1" width="7.49797570850202"/>
    <col collapsed="false" hidden="false" max="2" min="2" style="1" width="18.2105263157895"/>
    <col collapsed="false" hidden="false" max="3" min="3" style="1" width="9.4251012145749"/>
    <col collapsed="false" hidden="false" max="4" min="4" style="1" width="8.89068825910931"/>
    <col collapsed="false" hidden="false" max="5" min="5" style="1" width="6.31983805668016"/>
    <col collapsed="false" hidden="false" max="6" min="6" style="1" width="6.53441295546559"/>
    <col collapsed="false" hidden="false" max="11" min="7" style="1" width="4.92712550607287"/>
    <col collapsed="false" hidden="false" max="12" min="12" style="1" width="6.96356275303644"/>
    <col collapsed="false" hidden="false" max="15" min="13" style="1" width="8.46153846153846"/>
    <col collapsed="false" hidden="false" max="17" min="16" style="1" width="9.10526315789474"/>
    <col collapsed="false" hidden="false" max="18" min="18" style="1" width="3.10526315789474"/>
    <col collapsed="false" hidden="false" max="19" min="19" style="1" width="9.10526315789474"/>
    <col collapsed="false" hidden="false" max="20" min="20" style="1" width="10.7125506072875"/>
    <col collapsed="false" hidden="false" max="21" min="21" style="1" width="11.1417004048583"/>
    <col collapsed="false" hidden="false" max="1025" min="22" style="0" width="8.57085020242915"/>
  </cols>
  <sheetData>
    <row r="1" customFormat="false" ht="15.75" hidden="false" customHeight="false" outlineLevel="0" collapsed="false">
      <c r="A1" s="2"/>
      <c r="B1" s="2" t="s">
        <v>16</v>
      </c>
      <c r="C1" s="2" t="s">
        <v>17</v>
      </c>
      <c r="D1" s="2"/>
      <c r="E1" s="2"/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3" t="s">
        <v>29</v>
      </c>
      <c r="R1" s="2" t="s">
        <v>30</v>
      </c>
      <c r="S1" s="2" t="s">
        <v>31</v>
      </c>
      <c r="T1" s="2" t="s">
        <v>32</v>
      </c>
      <c r="U1" s="2" t="s">
        <v>33</v>
      </c>
    </row>
    <row r="2" customFormat="false" ht="15" hidden="false" customHeight="false" outlineLevel="0" collapsed="false">
      <c r="A2" s="0"/>
      <c r="B2" s="4"/>
      <c r="C2" s="5" t="s">
        <v>34</v>
      </c>
      <c r="D2" s="1" t="s">
        <v>35</v>
      </c>
      <c r="E2" s="0"/>
      <c r="F2" s="6" t="n">
        <v>2013</v>
      </c>
      <c r="G2" s="6" t="n">
        <v>7</v>
      </c>
      <c r="H2" s="6" t="n">
        <v>30</v>
      </c>
      <c r="I2" s="6" t="n">
        <v>13</v>
      </c>
      <c r="J2" s="6" t="n">
        <v>5</v>
      </c>
      <c r="K2" s="6"/>
      <c r="L2" s="6"/>
      <c r="M2" s="6"/>
      <c r="N2" s="6"/>
      <c r="O2" s="6" t="n">
        <v>167766</v>
      </c>
      <c r="P2" s="0"/>
      <c r="Q2" s="0"/>
      <c r="R2" s="0"/>
      <c r="S2" s="1" t="n">
        <f aca="false">H2*24+I2+J2/60+K2/3600</f>
        <v>733.083333333333</v>
      </c>
      <c r="T2" s="0"/>
      <c r="U2" s="0"/>
    </row>
    <row r="3" customFormat="false" ht="15" hidden="false" customHeight="false" outlineLevel="0" collapsed="false">
      <c r="A3" s="0"/>
      <c r="B3" s="7" t="s">
        <v>36</v>
      </c>
      <c r="C3" s="5" t="s">
        <v>34</v>
      </c>
      <c r="D3" s="1" t="s">
        <v>35</v>
      </c>
      <c r="E3" s="0"/>
      <c r="F3" s="6" t="n">
        <v>2013</v>
      </c>
      <c r="G3" s="6" t="n">
        <v>7</v>
      </c>
      <c r="H3" s="6" t="n">
        <v>30</v>
      </c>
      <c r="I3" s="6" t="n">
        <v>13</v>
      </c>
      <c r="J3" s="6" t="n">
        <v>6</v>
      </c>
      <c r="K3" s="6"/>
      <c r="L3" s="6"/>
      <c r="M3" s="6"/>
      <c r="N3" s="6"/>
      <c r="O3" s="6" t="n">
        <v>172286</v>
      </c>
      <c r="P3" s="0"/>
      <c r="Q3" s="0"/>
      <c r="R3" s="0"/>
      <c r="S3" s="1" t="n">
        <f aca="false">H3*24+I3+J3/60+K3/3600</f>
        <v>733.1</v>
      </c>
      <c r="T3" s="0"/>
      <c r="U3" s="0"/>
    </row>
    <row r="4" customFormat="false" ht="15" hidden="false" customHeight="false" outlineLevel="0" collapsed="false">
      <c r="A4" s="0"/>
      <c r="B4" s="4" t="n">
        <v>9047</v>
      </c>
      <c r="C4" s="5" t="s">
        <v>34</v>
      </c>
      <c r="D4" s="1" t="s">
        <v>35</v>
      </c>
      <c r="E4" s="0"/>
      <c r="F4" s="6" t="n">
        <v>2013</v>
      </c>
      <c r="G4" s="6" t="n">
        <v>7</v>
      </c>
      <c r="H4" s="6" t="n">
        <v>30</v>
      </c>
      <c r="I4" s="6" t="n">
        <v>13</v>
      </c>
      <c r="J4" s="6" t="n">
        <v>7</v>
      </c>
      <c r="K4" s="6"/>
      <c r="L4" s="6"/>
      <c r="M4" s="6"/>
      <c r="N4" s="6"/>
      <c r="O4" s="6" t="n">
        <v>168659</v>
      </c>
      <c r="P4" s="0"/>
      <c r="Q4" s="0"/>
      <c r="R4" s="0"/>
      <c r="S4" s="1" t="n">
        <f aca="false">H4*24+I4+J4/60+K4/3600</f>
        <v>733.116666666667</v>
      </c>
      <c r="T4" s="0"/>
      <c r="U4" s="0"/>
    </row>
    <row r="5" customFormat="false" ht="15" hidden="false" customHeight="false" outlineLevel="0" collapsed="false">
      <c r="A5" s="0"/>
      <c r="B5" s="4"/>
      <c r="C5" s="5" t="s">
        <v>34</v>
      </c>
      <c r="D5" s="1" t="s">
        <v>35</v>
      </c>
      <c r="E5" s="0"/>
      <c r="F5" s="6" t="n">
        <v>2013</v>
      </c>
      <c r="G5" s="6" t="n">
        <v>7</v>
      </c>
      <c r="H5" s="6" t="n">
        <v>30</v>
      </c>
      <c r="I5" s="6" t="n">
        <v>13</v>
      </c>
      <c r="J5" s="6" t="n">
        <v>8</v>
      </c>
      <c r="K5" s="6"/>
      <c r="L5" s="6"/>
      <c r="M5" s="6"/>
      <c r="N5" s="6"/>
      <c r="O5" s="6" t="n">
        <v>166397</v>
      </c>
      <c r="P5" s="0"/>
      <c r="Q5" s="0"/>
      <c r="R5" s="0"/>
      <c r="S5" s="1" t="n">
        <f aca="false">H5*24+I5+J5/60+K5/3600</f>
        <v>733.133333333333</v>
      </c>
      <c r="T5" s="0"/>
      <c r="U5" s="0"/>
    </row>
    <row r="6" customFormat="false" ht="15" hidden="false" customHeight="false" outlineLevel="0" collapsed="false">
      <c r="A6" s="0"/>
      <c r="B6" s="4"/>
      <c r="C6" s="8"/>
      <c r="D6" s="9"/>
      <c r="E6" s="9"/>
      <c r="F6" s="6" t="n">
        <v>2013</v>
      </c>
      <c r="G6" s="6" t="n">
        <v>7</v>
      </c>
      <c r="H6" s="6" t="n">
        <v>30</v>
      </c>
      <c r="I6" s="6" t="n">
        <v>13</v>
      </c>
      <c r="J6" s="6" t="n">
        <v>8</v>
      </c>
      <c r="K6" s="6"/>
      <c r="L6" s="6"/>
      <c r="M6" s="10"/>
      <c r="N6" s="10"/>
      <c r="O6" s="10" t="n">
        <v>166445</v>
      </c>
      <c r="P6" s="9"/>
      <c r="Q6" s="9"/>
      <c r="R6" s="9"/>
      <c r="S6" s="9" t="n">
        <f aca="false">H6*24+I6+J6/60+K6/3600</f>
        <v>733.133333333333</v>
      </c>
      <c r="T6" s="9"/>
      <c r="U6" s="9"/>
    </row>
    <row r="7" customFormat="false" ht="15" hidden="false" customHeight="false" outlineLevel="0" collapsed="false">
      <c r="A7" s="0"/>
      <c r="B7" s="4"/>
      <c r="C7" s="5" t="s">
        <v>34</v>
      </c>
      <c r="D7" s="1" t="s">
        <v>37</v>
      </c>
      <c r="E7" s="0"/>
      <c r="F7" s="6" t="n">
        <v>2013</v>
      </c>
      <c r="G7" s="6" t="n">
        <v>7</v>
      </c>
      <c r="H7" s="6" t="n">
        <v>30</v>
      </c>
      <c r="I7" s="6" t="n">
        <v>15</v>
      </c>
      <c r="J7" s="6" t="n">
        <v>13</v>
      </c>
      <c r="K7" s="6"/>
      <c r="L7" s="6"/>
      <c r="M7" s="6"/>
      <c r="N7" s="6"/>
      <c r="O7" s="6" t="n">
        <v>159629</v>
      </c>
      <c r="P7" s="0"/>
      <c r="Q7" s="0"/>
      <c r="R7" s="0"/>
      <c r="S7" s="1" t="n">
        <f aca="false">H7*24+I7+J7/60+K7/3600</f>
        <v>735.216666666667</v>
      </c>
      <c r="T7" s="0"/>
      <c r="U7" s="0"/>
    </row>
    <row r="8" customFormat="false" ht="15" hidden="false" customHeight="false" outlineLevel="0" collapsed="false">
      <c r="A8" s="0"/>
      <c r="B8" s="4"/>
      <c r="C8" s="5" t="s">
        <v>34</v>
      </c>
      <c r="D8" s="1" t="s">
        <v>37</v>
      </c>
      <c r="E8" s="0"/>
      <c r="F8" s="6" t="n">
        <v>2013</v>
      </c>
      <c r="G8" s="6" t="n">
        <v>7</v>
      </c>
      <c r="H8" s="6" t="n">
        <v>30</v>
      </c>
      <c r="I8" s="6" t="n">
        <v>15</v>
      </c>
      <c r="J8" s="6" t="n">
        <v>14</v>
      </c>
      <c r="K8" s="6"/>
      <c r="L8" s="6"/>
      <c r="M8" s="6"/>
      <c r="N8" s="6"/>
      <c r="O8" s="6" t="n">
        <v>160195</v>
      </c>
      <c r="P8" s="0"/>
      <c r="Q8" s="0"/>
      <c r="R8" s="0"/>
      <c r="S8" s="1" t="n">
        <f aca="false">H8*24+I8+J8/60+K8/3600</f>
        <v>735.233333333333</v>
      </c>
      <c r="T8" s="0"/>
      <c r="U8" s="0"/>
    </row>
    <row r="9" customFormat="false" ht="15" hidden="false" customHeight="false" outlineLevel="0" collapsed="false">
      <c r="A9" s="0"/>
      <c r="B9" s="0"/>
      <c r="C9" s="5" t="s">
        <v>34</v>
      </c>
      <c r="D9" s="1" t="s">
        <v>37</v>
      </c>
      <c r="E9" s="0"/>
      <c r="F9" s="6" t="n">
        <v>2013</v>
      </c>
      <c r="G9" s="6" t="n">
        <v>7</v>
      </c>
      <c r="H9" s="6" t="n">
        <v>30</v>
      </c>
      <c r="I9" s="6" t="n">
        <v>15</v>
      </c>
      <c r="J9" s="6" t="n">
        <v>15</v>
      </c>
      <c r="K9" s="6"/>
      <c r="L9" s="6"/>
      <c r="M9" s="6"/>
      <c r="N9" s="6"/>
      <c r="O9" s="6" t="n">
        <v>159386</v>
      </c>
      <c r="P9" s="0"/>
      <c r="Q9" s="0"/>
      <c r="R9" s="0"/>
      <c r="S9" s="1" t="n">
        <f aca="false">H9*24+I9+J9/60+K9/3600</f>
        <v>735.25</v>
      </c>
      <c r="T9" s="0"/>
      <c r="U9" s="0"/>
    </row>
    <row r="10" customFormat="false" ht="15" hidden="false" customHeight="false" outlineLevel="0" collapsed="false">
      <c r="A10" s="0"/>
      <c r="B10" s="4"/>
      <c r="C10" s="5" t="s">
        <v>34</v>
      </c>
      <c r="D10" s="1" t="s">
        <v>37</v>
      </c>
      <c r="E10" s="0"/>
      <c r="F10" s="6" t="n">
        <v>2013</v>
      </c>
      <c r="G10" s="6" t="n">
        <v>7</v>
      </c>
      <c r="H10" s="6" t="n">
        <v>30</v>
      </c>
      <c r="I10" s="6" t="n">
        <v>15</v>
      </c>
      <c r="J10" s="6" t="n">
        <v>16</v>
      </c>
      <c r="K10" s="6"/>
      <c r="L10" s="6"/>
      <c r="M10" s="6"/>
      <c r="N10" s="6"/>
      <c r="O10" s="6" t="n">
        <v>163286</v>
      </c>
      <c r="P10" s="0"/>
      <c r="Q10" s="0"/>
      <c r="R10" s="0"/>
      <c r="S10" s="1" t="n">
        <f aca="false">H10*24+I10+J10/60+K10/3600</f>
        <v>735.266666666667</v>
      </c>
      <c r="T10" s="0"/>
      <c r="U10" s="0"/>
    </row>
    <row r="11" customFormat="false" ht="15" hidden="false" customHeight="false" outlineLevel="0" collapsed="false">
      <c r="A11" s="0"/>
      <c r="B11" s="4"/>
      <c r="C11" s="5"/>
      <c r="D11" s="0"/>
      <c r="E11" s="0"/>
      <c r="F11" s="6" t="n">
        <v>2013</v>
      </c>
      <c r="G11" s="6" t="n">
        <v>7</v>
      </c>
      <c r="H11" s="6" t="n">
        <v>30</v>
      </c>
      <c r="I11" s="6" t="n">
        <v>15</v>
      </c>
      <c r="J11" s="6" t="n">
        <v>16</v>
      </c>
      <c r="K11" s="6"/>
      <c r="L11" s="6"/>
      <c r="M11" s="6"/>
      <c r="N11" s="6"/>
      <c r="O11" s="6" t="n">
        <v>164045</v>
      </c>
      <c r="P11" s="0"/>
      <c r="Q11" s="0"/>
      <c r="R11" s="0"/>
      <c r="S11" s="1" t="n">
        <f aca="false">H11*24+I11+J11/60+K11/3600</f>
        <v>735.266666666667</v>
      </c>
      <c r="T11" s="0"/>
      <c r="U11" s="0"/>
    </row>
    <row r="12" customFormat="false" ht="15" hidden="false" customHeight="false" outlineLevel="0" collapsed="false">
      <c r="A12" s="11"/>
      <c r="B12" s="12"/>
      <c r="C12" s="12"/>
      <c r="D12" s="11"/>
      <c r="E12" s="11"/>
      <c r="F12" s="13"/>
      <c r="G12" s="13"/>
      <c r="H12" s="13"/>
      <c r="I12" s="13"/>
      <c r="J12" s="13"/>
      <c r="K12" s="13"/>
      <c r="L12" s="6"/>
      <c r="M12" s="13"/>
      <c r="N12" s="13"/>
      <c r="O12" s="13"/>
      <c r="P12" s="11"/>
      <c r="Q12" s="11"/>
      <c r="R12" s="11"/>
      <c r="S12" s="0"/>
      <c r="T12" s="0"/>
      <c r="U12" s="11"/>
    </row>
    <row r="13" customFormat="false" ht="15" hidden="false" customHeight="false" outlineLevel="0" collapsed="false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customFormat="false" ht="15" hidden="false" customHeight="false" outlineLevel="0" collapsed="false">
      <c r="A14" s="12"/>
      <c r="B14" s="12" t="s">
        <v>38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 t="s">
        <v>39</v>
      </c>
      <c r="R14" s="12"/>
      <c r="S14" s="12"/>
      <c r="T14" s="12"/>
      <c r="U14" s="12"/>
    </row>
    <row r="15" customFormat="false" ht="15" hidden="false" customHeight="false" outlineLevel="0" collapsed="false">
      <c r="A15" s="12"/>
      <c r="B15" s="12"/>
      <c r="C15" s="14" t="s">
        <v>40</v>
      </c>
      <c r="D15" s="12" t="s">
        <v>41</v>
      </c>
      <c r="E15" s="12"/>
      <c r="F15" s="1" t="n">
        <v>9047</v>
      </c>
      <c r="G15" s="12" t="s">
        <v>42</v>
      </c>
      <c r="H15" s="12" t="s">
        <v>43</v>
      </c>
      <c r="I15" s="12"/>
      <c r="J15" s="12"/>
      <c r="K15" s="12"/>
      <c r="L15" s="12"/>
      <c r="M15" s="12" t="e">
        <f aca="false">AVERAGE(M2:M6)</f>
        <v>#DIV/0!</v>
      </c>
      <c r="N15" s="12" t="e">
        <f aca="false">AVERAGE(N2:N6)</f>
        <v>#DIV/0!</v>
      </c>
      <c r="O15" s="12" t="n">
        <f aca="false">AVERAGE(O2:O11)</f>
        <v>164809.4</v>
      </c>
      <c r="P15" s="12"/>
      <c r="Q15" s="15" t="n">
        <f aca="false">F15/O15</f>
        <v>0.054893713586725</v>
      </c>
      <c r="R15" s="12"/>
      <c r="S15" s="12" t="n">
        <f aca="false">AVERAGE(S2:S6)</f>
        <v>733.113333333333</v>
      </c>
      <c r="T15" s="12"/>
      <c r="U15" s="12"/>
    </row>
    <row r="16" customFormat="false" ht="15" hidden="false" customHeight="false" outlineLevel="0" collapsed="false">
      <c r="A16" s="12"/>
      <c r="B16" s="12"/>
      <c r="C16" s="12"/>
      <c r="D16" s="12"/>
      <c r="E16" s="12"/>
      <c r="F16" s="12"/>
      <c r="G16" s="12"/>
      <c r="H16" s="11" t="s">
        <v>44</v>
      </c>
      <c r="I16" s="12"/>
      <c r="J16" s="12"/>
      <c r="K16" s="12"/>
      <c r="L16" s="12"/>
      <c r="M16" s="12" t="e">
        <f aca="false">AVERAGE(M7:M11)</f>
        <v>#DIV/0!</v>
      </c>
      <c r="N16" s="12" t="e">
        <f aca="false">AVERAGE(N7:N11)</f>
        <v>#DIV/0!</v>
      </c>
      <c r="O16" s="12" t="n">
        <f aca="false">AVERAGE(O7:O11)</f>
        <v>161308.2</v>
      </c>
      <c r="P16" s="12"/>
      <c r="Q16" s="12" t="n">
        <f aca="false">F15/O16</f>
        <v>0.0560851835182588</v>
      </c>
      <c r="R16" s="12"/>
      <c r="S16" s="12" t="n">
        <f aca="false">AVERAGE(S7:S11)</f>
        <v>735.246666666667</v>
      </c>
      <c r="T16" s="12"/>
      <c r="U16" s="1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customFormat="false" ht="15.75" hidden="false" customHeight="false" outlineLevel="0" collapsed="false">
      <c r="A18" s="16"/>
      <c r="B18" s="17"/>
      <c r="C18" s="17"/>
      <c r="D18" s="18"/>
      <c r="E18" s="1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 t="s">
        <v>45</v>
      </c>
      <c r="R18" s="17"/>
      <c r="S18" s="17"/>
      <c r="T18" s="17"/>
      <c r="U18" s="17" t="s">
        <v>46</v>
      </c>
    </row>
    <row r="19" customFormat="false" ht="15" hidden="false" customHeight="false" outlineLevel="0" collapsed="false">
      <c r="A19" s="0"/>
      <c r="B19" s="19" t="s">
        <v>47</v>
      </c>
      <c r="C19" s="0" t="n">
        <v>1</v>
      </c>
      <c r="D19" s="20"/>
      <c r="E19" s="20"/>
      <c r="F19" s="6" t="n">
        <v>2013</v>
      </c>
      <c r="G19" s="6" t="n">
        <v>7</v>
      </c>
      <c r="H19" s="6" t="n">
        <v>30</v>
      </c>
      <c r="I19" s="6" t="n">
        <v>13</v>
      </c>
      <c r="J19" s="6" t="n">
        <v>25</v>
      </c>
      <c r="K19" s="6"/>
      <c r="L19" s="6"/>
      <c r="M19" s="6"/>
      <c r="N19" s="6"/>
      <c r="O19" s="6" t="n">
        <v>23562</v>
      </c>
      <c r="P19" s="4"/>
      <c r="Q19" s="21" t="n">
        <f aca="false">O19*$Q$15</f>
        <v>1293.40567953042</v>
      </c>
      <c r="R19" s="22"/>
      <c r="S19" s="4" t="n">
        <f aca="false">H19*24+I19+J19/60+K19/3600</f>
        <v>733.416666666667</v>
      </c>
      <c r="T19" s="23" t="n">
        <f aca="false">Q15+(Q16-Q15)*(S19-S15)/(S16-S15)</f>
        <v>0.055063125717615</v>
      </c>
      <c r="U19" s="24" t="n">
        <f aca="false">O19*T19</f>
        <v>1297.39736815844</v>
      </c>
    </row>
    <row r="20" customFormat="false" ht="15" hidden="false" customHeight="false" outlineLevel="0" collapsed="false">
      <c r="A20" s="25"/>
      <c r="B20" s="26"/>
      <c r="C20" s="0" t="n">
        <v>2</v>
      </c>
      <c r="D20" s="20"/>
      <c r="E20" s="20"/>
      <c r="F20" s="6" t="n">
        <v>2013</v>
      </c>
      <c r="G20" s="6" t="n">
        <v>7</v>
      </c>
      <c r="H20" s="6" t="n">
        <v>30</v>
      </c>
      <c r="I20" s="6" t="n">
        <v>13</v>
      </c>
      <c r="J20" s="6" t="n">
        <v>26</v>
      </c>
      <c r="K20" s="6"/>
      <c r="L20" s="6"/>
      <c r="M20" s="6"/>
      <c r="N20" s="6"/>
      <c r="O20" s="6" t="n">
        <v>13592</v>
      </c>
      <c r="P20" s="4"/>
      <c r="Q20" s="21" t="n">
        <f aca="false">O20*$Q$15</f>
        <v>746.115355070767</v>
      </c>
      <c r="R20" s="22"/>
      <c r="S20" s="4" t="n">
        <f aca="false">H20*24+I20+J20/60+K20/3600</f>
        <v>733.433333333333</v>
      </c>
      <c r="T20" s="23" t="n">
        <f aca="false">Q15+(Q16-Q15)*(S20-S15)/(S16-S15)</f>
        <v>0.0550724340764551</v>
      </c>
      <c r="U20" s="24" t="n">
        <f aca="false">O20*T20</f>
        <v>748.544523967177</v>
      </c>
    </row>
    <row r="21" customFormat="false" ht="15" hidden="false" customHeight="false" outlineLevel="0" collapsed="false">
      <c r="A21" s="25"/>
      <c r="B21" s="26"/>
      <c r="C21" s="0" t="n">
        <v>3</v>
      </c>
      <c r="D21" s="20"/>
      <c r="E21" s="20"/>
      <c r="F21" s="6" t="n">
        <v>2013</v>
      </c>
      <c r="G21" s="6" t="n">
        <v>7</v>
      </c>
      <c r="H21" s="6" t="n">
        <v>30</v>
      </c>
      <c r="I21" s="6" t="n">
        <v>13</v>
      </c>
      <c r="J21" s="6" t="n">
        <v>27</v>
      </c>
      <c r="K21" s="6"/>
      <c r="L21" s="6"/>
      <c r="M21" s="6"/>
      <c r="N21" s="6"/>
      <c r="O21" s="6" t="n">
        <v>24470</v>
      </c>
      <c r="P21" s="4"/>
      <c r="Q21" s="21" t="n">
        <f aca="false">O21*$Q$15</f>
        <v>1343.24917146716</v>
      </c>
      <c r="R21" s="22"/>
      <c r="S21" s="4" t="n">
        <f aca="false">H21*24+I21+J21/60+K21/3600</f>
        <v>733.45</v>
      </c>
      <c r="T21" s="23" t="n">
        <f aca="false">Q15+(Q16-Q15)*(S21-S15)/(S16-S15)</f>
        <v>0.0550817424352952</v>
      </c>
      <c r="U21" s="24" t="n">
        <f aca="false">O21*T21</f>
        <v>1347.85023739167</v>
      </c>
    </row>
    <row r="22" customFormat="false" ht="15" hidden="false" customHeight="false" outlineLevel="0" collapsed="false">
      <c r="A22" s="25"/>
      <c r="B22" s="27"/>
      <c r="C22" s="0" t="n">
        <v>4</v>
      </c>
      <c r="D22" s="20"/>
      <c r="E22" s="20"/>
      <c r="F22" s="6" t="n">
        <v>2013</v>
      </c>
      <c r="G22" s="6" t="n">
        <v>7</v>
      </c>
      <c r="H22" s="6" t="n">
        <v>30</v>
      </c>
      <c r="I22" s="6" t="n">
        <v>13</v>
      </c>
      <c r="J22" s="6" t="n">
        <v>28</v>
      </c>
      <c r="K22" s="6"/>
      <c r="L22" s="6"/>
      <c r="M22" s="6"/>
      <c r="N22" s="6"/>
      <c r="O22" s="6" t="n">
        <v>14778</v>
      </c>
      <c r="P22" s="4"/>
      <c r="Q22" s="21" t="n">
        <f aca="false">O22*$Q$15</f>
        <v>811.219299384623</v>
      </c>
      <c r="R22" s="22"/>
      <c r="S22" s="4" t="n">
        <f aca="false">H22*24+I22+J22/60+K22/3600</f>
        <v>733.466666666667</v>
      </c>
      <c r="T22" s="23" t="n">
        <f aca="false">Q15+(Q16-Q15)*(S22-S15)/(S16-S15)</f>
        <v>0.0550910507941353</v>
      </c>
      <c r="U22" s="24" t="n">
        <f aca="false">O22*T22</f>
        <v>814.135548635732</v>
      </c>
    </row>
    <row r="23" customFormat="false" ht="15" hidden="false" customHeight="false" outlineLevel="0" collapsed="false">
      <c r="A23" s="25"/>
      <c r="B23" s="26"/>
      <c r="C23" s="0" t="n">
        <v>5</v>
      </c>
      <c r="D23" s="20"/>
      <c r="E23" s="20"/>
      <c r="F23" s="6" t="n">
        <v>2013</v>
      </c>
      <c r="G23" s="6" t="n">
        <v>7</v>
      </c>
      <c r="H23" s="6" t="n">
        <v>30</v>
      </c>
      <c r="I23" s="6" t="n">
        <v>13</v>
      </c>
      <c r="J23" s="6" t="n">
        <v>29</v>
      </c>
      <c r="K23" s="6"/>
      <c r="L23" s="6"/>
      <c r="M23" s="6"/>
      <c r="N23" s="6"/>
      <c r="O23" s="6" t="n">
        <v>19824</v>
      </c>
      <c r="P23" s="4"/>
      <c r="Q23" s="21" t="n">
        <f aca="false">O23*$Q$15</f>
        <v>1088.21297814324</v>
      </c>
      <c r="R23" s="22"/>
      <c r="S23" s="4" t="n">
        <f aca="false">H23*24+I23+J23/60+K23/3600</f>
        <v>733.483333333333</v>
      </c>
      <c r="T23" s="23" t="n">
        <f aca="false">Q15+(Q16-Q15)*(S23-S15)/(S16-S15)</f>
        <v>0.0551003591529754</v>
      </c>
      <c r="U23" s="24" t="n">
        <f aca="false">O23*T23</f>
        <v>1092.30951984859</v>
      </c>
    </row>
    <row r="24" customFormat="false" ht="15" hidden="false" customHeight="false" outlineLevel="0" collapsed="false">
      <c r="A24" s="25"/>
      <c r="B24" s="26"/>
      <c r="C24" s="28" t="n">
        <v>6</v>
      </c>
      <c r="D24" s="20"/>
      <c r="E24" s="20"/>
      <c r="F24" s="6" t="n">
        <v>2013</v>
      </c>
      <c r="G24" s="6" t="n">
        <v>7</v>
      </c>
      <c r="H24" s="6" t="n">
        <v>30</v>
      </c>
      <c r="I24" s="6" t="n">
        <v>13</v>
      </c>
      <c r="J24" s="29" t="n">
        <v>29</v>
      </c>
      <c r="K24" s="29"/>
      <c r="L24" s="29"/>
      <c r="M24" s="29"/>
      <c r="N24" s="29"/>
      <c r="O24" s="29" t="n">
        <v>14858</v>
      </c>
      <c r="P24" s="4"/>
      <c r="Q24" s="21" t="n">
        <f aca="false">O24*$Q$15</f>
        <v>815.610796471561</v>
      </c>
      <c r="R24" s="22"/>
      <c r="S24" s="4" t="n">
        <f aca="false">H24*24+I24+J24/60+K24/3600</f>
        <v>733.483333333333</v>
      </c>
      <c r="T24" s="23" t="n">
        <f aca="false">Q15+(Q16-Q15)*(S24-S15)/(S16-S15)</f>
        <v>0.0551003591529754</v>
      </c>
      <c r="U24" s="24" t="n">
        <f aca="false">O24*T24</f>
        <v>818.681136294909</v>
      </c>
    </row>
    <row r="25" customFormat="false" ht="15" hidden="false" customHeight="false" outlineLevel="0" collapsed="false">
      <c r="A25" s="25"/>
      <c r="B25" s="27"/>
      <c r="C25" s="30" t="n">
        <v>7</v>
      </c>
      <c r="D25" s="20"/>
      <c r="E25" s="20"/>
      <c r="F25" s="6" t="n">
        <v>2013</v>
      </c>
      <c r="G25" s="6" t="n">
        <v>7</v>
      </c>
      <c r="H25" s="6" t="n">
        <v>30</v>
      </c>
      <c r="I25" s="6" t="n">
        <v>13</v>
      </c>
      <c r="J25" s="29" t="n">
        <v>30</v>
      </c>
      <c r="K25" s="29"/>
      <c r="L25" s="29"/>
      <c r="M25" s="29"/>
      <c r="N25" s="29"/>
      <c r="O25" s="29" t="n">
        <v>15146</v>
      </c>
      <c r="P25" s="4"/>
      <c r="Q25" s="21" t="n">
        <f aca="false">O25*$Q$15</f>
        <v>831.420185984537</v>
      </c>
      <c r="R25" s="22"/>
      <c r="S25" s="4" t="n">
        <f aca="false">H25*24+I25+J25/60+K25/3600</f>
        <v>733.5</v>
      </c>
      <c r="T25" s="23" t="n">
        <f aca="false">Q15+(Q16-Q15)*(S25-S15)/(S16-S15)</f>
        <v>0.0551096675118155</v>
      </c>
      <c r="U25" s="24" t="n">
        <f aca="false">O25*T25</f>
        <v>834.691024133958</v>
      </c>
    </row>
    <row r="26" customFormat="false" ht="15" hidden="false" customHeight="false" outlineLevel="0" collapsed="false">
      <c r="A26" s="25"/>
      <c r="B26" s="26"/>
      <c r="C26" s="28" t="n">
        <v>8</v>
      </c>
      <c r="D26" s="20"/>
      <c r="E26" s="20"/>
      <c r="F26" s="6" t="n">
        <v>2013</v>
      </c>
      <c r="G26" s="6" t="n">
        <v>7</v>
      </c>
      <c r="H26" s="6" t="n">
        <v>30</v>
      </c>
      <c r="I26" s="6" t="n">
        <v>13</v>
      </c>
      <c r="J26" s="6" t="n">
        <v>31</v>
      </c>
      <c r="K26" s="6"/>
      <c r="L26" s="6"/>
      <c r="M26" s="6"/>
      <c r="N26" s="6"/>
      <c r="O26" s="6" t="n">
        <v>12677</v>
      </c>
      <c r="P26" s="4"/>
      <c r="Q26" s="21" t="n">
        <f aca="false">O26*$Q$15</f>
        <v>695.887607138913</v>
      </c>
      <c r="R26" s="22"/>
      <c r="S26" s="4" t="n">
        <f aca="false">H26*24+I26+J26/60+K26/3600</f>
        <v>733.516666666667</v>
      </c>
      <c r="T26" s="23" t="n">
        <f aca="false">Q15+(Q16-Q15)*(S26-S15)/(S16-S15)</f>
        <v>0.0551189758706556</v>
      </c>
      <c r="U26" s="24" t="n">
        <f aca="false">O26*T26</f>
        <v>698.743257112302</v>
      </c>
    </row>
    <row r="27" customFormat="false" ht="15" hidden="false" customHeight="false" outlineLevel="0" collapsed="false">
      <c r="A27" s="25"/>
      <c r="B27" s="26"/>
      <c r="C27" s="0" t="n">
        <v>9</v>
      </c>
      <c r="D27" s="20"/>
      <c r="E27" s="20"/>
      <c r="F27" s="6" t="n">
        <v>2013</v>
      </c>
      <c r="G27" s="6" t="n">
        <v>7</v>
      </c>
      <c r="H27" s="6" t="n">
        <v>30</v>
      </c>
      <c r="I27" s="6" t="n">
        <v>13</v>
      </c>
      <c r="J27" s="6" t="n">
        <v>32</v>
      </c>
      <c r="K27" s="6"/>
      <c r="L27" s="6"/>
      <c r="M27" s="6"/>
      <c r="N27" s="6"/>
      <c r="O27" s="6" t="n">
        <v>13754</v>
      </c>
      <c r="P27" s="4"/>
      <c r="Q27" s="21" t="n">
        <f aca="false">O27*$Q$15</f>
        <v>755.008136671816</v>
      </c>
      <c r="R27" s="22"/>
      <c r="S27" s="4" t="n">
        <f aca="false">H27*24+I27+J27/60+K27/3600</f>
        <v>733.533333333333</v>
      </c>
      <c r="T27" s="23" t="n">
        <f aca="false">Q15+(Q16-Q15)*(S27-S15)/(S16-S15)</f>
        <v>0.0551282842294957</v>
      </c>
      <c r="U27" s="24" t="n">
        <f aca="false">O27*T27</f>
        <v>758.234421292484</v>
      </c>
    </row>
    <row r="28" customFormat="false" ht="15" hidden="false" customHeight="false" outlineLevel="0" collapsed="false">
      <c r="A28" s="25"/>
      <c r="B28" s="27"/>
      <c r="C28" s="0" t="n">
        <v>10</v>
      </c>
      <c r="D28" s="20"/>
      <c r="E28" s="20"/>
      <c r="F28" s="6" t="n">
        <v>2013</v>
      </c>
      <c r="G28" s="6" t="n">
        <v>7</v>
      </c>
      <c r="H28" s="6" t="n">
        <v>30</v>
      </c>
      <c r="I28" s="6" t="n">
        <v>13</v>
      </c>
      <c r="J28" s="6" t="n">
        <v>33</v>
      </c>
      <c r="K28" s="6"/>
      <c r="L28" s="6"/>
      <c r="M28" s="6"/>
      <c r="N28" s="6"/>
      <c r="O28" s="6" t="n">
        <v>21565</v>
      </c>
      <c r="P28" s="4"/>
      <c r="Q28" s="21" t="n">
        <f aca="false">O28*$Q$15</f>
        <v>1183.78293349773</v>
      </c>
      <c r="R28" s="22"/>
      <c r="S28" s="4" t="n">
        <f aca="false">H28*24+I28+J28/60+K28/3600</f>
        <v>733.55</v>
      </c>
      <c r="T28" s="23" t="n">
        <f aca="false">Q15+(Q16-Q15)*(S28-S15)/(S16-S15)</f>
        <v>0.0551375925883358</v>
      </c>
      <c r="U28" s="24" t="n">
        <f aca="false">O28*T28</f>
        <v>1189.04218416746</v>
      </c>
    </row>
    <row r="29" customFormat="false" ht="15" hidden="false" customHeight="false" outlineLevel="0" collapsed="false">
      <c r="A29" s="25"/>
      <c r="B29" s="26"/>
      <c r="C29" s="0" t="n">
        <v>12</v>
      </c>
      <c r="D29" s="20"/>
      <c r="E29" s="20"/>
      <c r="F29" s="6" t="n">
        <v>2013</v>
      </c>
      <c r="G29" s="6" t="n">
        <v>7</v>
      </c>
      <c r="H29" s="6" t="n">
        <v>30</v>
      </c>
      <c r="I29" s="6" t="n">
        <v>13</v>
      </c>
      <c r="J29" s="6" t="n">
        <v>34</v>
      </c>
      <c r="K29" s="6"/>
      <c r="L29" s="6"/>
      <c r="M29" s="6"/>
      <c r="N29" s="6"/>
      <c r="O29" s="6" t="n">
        <v>13110</v>
      </c>
      <c r="P29" s="4"/>
      <c r="Q29" s="21" t="n">
        <f aca="false">O29*$Q$15</f>
        <v>719.656585121965</v>
      </c>
      <c r="R29" s="22"/>
      <c r="S29" s="4" t="n">
        <f aca="false">H29*24+I29+J29/60+K29/3600</f>
        <v>733.566666666667</v>
      </c>
      <c r="T29" s="23" t="n">
        <f aca="false">Q15+(Q16-Q15)*(S29-S15)/(S16-S15)</f>
        <v>0.055146900947176</v>
      </c>
      <c r="U29" s="24" t="n">
        <f aca="false">O29*T29</f>
        <v>722.975871417478</v>
      </c>
    </row>
    <row r="30" customFormat="false" ht="15" hidden="false" customHeight="false" outlineLevel="0" collapsed="false">
      <c r="A30" s="25"/>
      <c r="B30" s="26"/>
      <c r="C30" s="27" t="n">
        <v>13</v>
      </c>
      <c r="D30" s="20"/>
      <c r="E30" s="20"/>
      <c r="F30" s="6" t="n">
        <v>2013</v>
      </c>
      <c r="G30" s="6" t="n">
        <v>7</v>
      </c>
      <c r="H30" s="6" t="n">
        <v>30</v>
      </c>
      <c r="I30" s="6" t="n">
        <v>13</v>
      </c>
      <c r="J30" s="29" t="n">
        <v>35</v>
      </c>
      <c r="K30" s="29"/>
      <c r="L30" s="29"/>
      <c r="M30" s="29"/>
      <c r="N30" s="29"/>
      <c r="O30" s="29" t="n">
        <v>17200</v>
      </c>
      <c r="P30" s="4"/>
      <c r="Q30" s="21" t="n">
        <f aca="false">O30*$Q$15</f>
        <v>944.171873691671</v>
      </c>
      <c r="R30" s="22"/>
      <c r="S30" s="4" t="n">
        <f aca="false">H30*24+I30+J30/60+K30/3600</f>
        <v>733.583333333333</v>
      </c>
      <c r="T30" s="23" t="n">
        <f aca="false">Q15+(Q16-Q15)*(S30-S15)/(S16-S15)</f>
        <v>0.0551562093060161</v>
      </c>
      <c r="U30" s="24" t="n">
        <f aca="false">O30*T30</f>
        <v>948.686800063477</v>
      </c>
    </row>
    <row r="31" customFormat="false" ht="15" hidden="false" customHeight="false" outlineLevel="0" collapsed="false">
      <c r="A31" s="25"/>
      <c r="B31" s="31"/>
      <c r="C31" s="0" t="n">
        <v>14</v>
      </c>
      <c r="D31" s="20"/>
      <c r="E31" s="20"/>
      <c r="F31" s="6" t="n">
        <v>2013</v>
      </c>
      <c r="G31" s="6" t="n">
        <v>7</v>
      </c>
      <c r="H31" s="6" t="n">
        <v>30</v>
      </c>
      <c r="I31" s="6" t="n">
        <v>13</v>
      </c>
      <c r="J31" s="6" t="n">
        <v>36</v>
      </c>
      <c r="K31" s="6"/>
      <c r="L31" s="6"/>
      <c r="M31" s="6"/>
      <c r="N31" s="6"/>
      <c r="O31" s="6" t="n">
        <v>13734</v>
      </c>
      <c r="P31" s="4"/>
      <c r="Q31" s="21" t="n">
        <f aca="false">O31*$Q$15</f>
        <v>753.910262400082</v>
      </c>
      <c r="R31" s="22"/>
      <c r="S31" s="4" t="n">
        <f aca="false">H31*24+I31+J31/60+K31/3600</f>
        <v>733.6</v>
      </c>
      <c r="T31" s="23" t="n">
        <f aca="false">Q15+(Q16-Q15)*(S31-S15)/(S16-S15)</f>
        <v>0.0551655176648562</v>
      </c>
      <c r="U31" s="24" t="n">
        <f aca="false">O31*T31</f>
        <v>757.643219609135</v>
      </c>
    </row>
    <row r="32" customFormat="false" ht="15" hidden="false" customHeight="false" outlineLevel="0" collapsed="false">
      <c r="A32" s="25"/>
      <c r="B32" s="26"/>
      <c r="C32" s="30" t="n">
        <v>85</v>
      </c>
      <c r="D32" s="20"/>
      <c r="E32" s="20"/>
      <c r="F32" s="6" t="n">
        <v>2013</v>
      </c>
      <c r="G32" s="6" t="n">
        <v>7</v>
      </c>
      <c r="H32" s="6" t="n">
        <v>30</v>
      </c>
      <c r="I32" s="6" t="n">
        <v>13</v>
      </c>
      <c r="J32" s="29" t="n">
        <v>37</v>
      </c>
      <c r="K32" s="29"/>
      <c r="L32" s="29"/>
      <c r="M32" s="29"/>
      <c r="N32" s="29"/>
      <c r="O32" s="29" t="n">
        <v>13539</v>
      </c>
      <c r="P32" s="4"/>
      <c r="Q32" s="21" t="n">
        <f aca="false">O32*$Q$15</f>
        <v>743.20598825067</v>
      </c>
      <c r="R32" s="22"/>
      <c r="S32" s="4" t="n">
        <f aca="false">H32*24+I32+J32/60+K32/3600</f>
        <v>733.616666666667</v>
      </c>
      <c r="T32" s="23" t="n">
        <f aca="false">Q15+(Q16-Q15)*(S32-S15)/(S16-S15)</f>
        <v>0.0551748260236963</v>
      </c>
      <c r="U32" s="24" t="n">
        <f aca="false">O32*T32</f>
        <v>747.011969534824</v>
      </c>
    </row>
    <row r="33" customFormat="false" ht="15" hidden="false" customHeight="false" outlineLevel="0" collapsed="false">
      <c r="A33" s="25"/>
      <c r="B33" s="26"/>
      <c r="C33" s="28" t="n">
        <v>15</v>
      </c>
      <c r="D33" s="20"/>
      <c r="E33" s="20"/>
      <c r="F33" s="6" t="n">
        <v>2013</v>
      </c>
      <c r="G33" s="6" t="n">
        <v>7</v>
      </c>
      <c r="H33" s="6" t="n">
        <v>30</v>
      </c>
      <c r="I33" s="6" t="n">
        <v>13</v>
      </c>
      <c r="J33" s="6" t="n">
        <v>38</v>
      </c>
      <c r="K33" s="6"/>
      <c r="L33" s="6"/>
      <c r="M33" s="6"/>
      <c r="N33" s="6"/>
      <c r="O33" s="6" t="n">
        <v>17798</v>
      </c>
      <c r="P33" s="4"/>
      <c r="Q33" s="21" t="n">
        <f aca="false">O33*$Q$15</f>
        <v>976.998314416532</v>
      </c>
      <c r="R33" s="22"/>
      <c r="S33" s="4" t="n">
        <f aca="false">H33*24+I33+J33/60+K33/3600</f>
        <v>733.633333333333</v>
      </c>
      <c r="T33" s="23" t="n">
        <f aca="false">Q15+(Q16-Q15)*(S33-S15)/(S16-S15)</f>
        <v>0.0551841343825364</v>
      </c>
      <c r="U33" s="24" t="n">
        <f aca="false">O33*T33</f>
        <v>982.167223740383</v>
      </c>
    </row>
    <row r="34" customFormat="false" ht="15" hidden="false" customHeight="false" outlineLevel="0" collapsed="false">
      <c r="A34" s="25"/>
      <c r="B34" s="27"/>
      <c r="C34" s="28" t="n">
        <v>16</v>
      </c>
      <c r="D34" s="20"/>
      <c r="E34" s="20"/>
      <c r="F34" s="6" t="n">
        <v>2013</v>
      </c>
      <c r="G34" s="6" t="n">
        <v>7</v>
      </c>
      <c r="H34" s="6" t="n">
        <v>30</v>
      </c>
      <c r="I34" s="6" t="n">
        <v>13</v>
      </c>
      <c r="J34" s="6" t="n">
        <v>39</v>
      </c>
      <c r="K34" s="6"/>
      <c r="L34" s="6"/>
      <c r="M34" s="6"/>
      <c r="N34" s="6"/>
      <c r="O34" s="6" t="n">
        <v>59107</v>
      </c>
      <c r="P34" s="4"/>
      <c r="Q34" s="21" t="n">
        <f aca="false">O34*$Q$15</f>
        <v>3244.60272897056</v>
      </c>
      <c r="R34" s="22"/>
      <c r="S34" s="4" t="n">
        <f aca="false">H34*24+I34+J34/60+K34/3600</f>
        <v>733.65</v>
      </c>
      <c r="T34" s="23" t="n">
        <f aca="false">Q15+(Q16-Q15)*(S34-S15)/(S16-S15)</f>
        <v>0.0551934427413765</v>
      </c>
      <c r="U34" s="24" t="n">
        <f aca="false">O34*T34</f>
        <v>3262.31882011454</v>
      </c>
    </row>
    <row r="35" customFormat="false" ht="15" hidden="false" customHeight="false" outlineLevel="0" collapsed="false">
      <c r="A35" s="25"/>
      <c r="B35" s="26"/>
      <c r="C35" s="0" t="n">
        <v>17</v>
      </c>
      <c r="D35" s="20"/>
      <c r="E35" s="20"/>
      <c r="F35" s="6" t="n">
        <v>2013</v>
      </c>
      <c r="G35" s="6" t="n">
        <v>7</v>
      </c>
      <c r="H35" s="6" t="n">
        <v>30</v>
      </c>
      <c r="I35" s="6" t="n">
        <v>13</v>
      </c>
      <c r="J35" s="6" t="n">
        <v>40</v>
      </c>
      <c r="K35" s="6"/>
      <c r="L35" s="6"/>
      <c r="M35" s="6"/>
      <c r="N35" s="6"/>
      <c r="O35" s="6" t="n">
        <v>212093</v>
      </c>
      <c r="P35" s="4"/>
      <c r="Q35" s="21" t="n">
        <f aca="false">O35*$Q$15</f>
        <v>11642.5723957493</v>
      </c>
      <c r="R35" s="22"/>
      <c r="S35" s="4" t="n">
        <f aca="false">H35*24+I35+J35/60+K35/3600</f>
        <v>733.666666666667</v>
      </c>
      <c r="T35" s="23" t="n">
        <f aca="false">Q15+(Q16-Q15)*(S35-S15)/(S16-S15)</f>
        <v>0.0552027511002166</v>
      </c>
      <c r="U35" s="24" t="n">
        <f aca="false">O35*T35</f>
        <v>11708.1170890982</v>
      </c>
    </row>
    <row r="36" customFormat="false" ht="15" hidden="false" customHeight="false" outlineLevel="0" collapsed="false">
      <c r="A36" s="32"/>
      <c r="B36" s="33"/>
      <c r="C36" s="28" t="n">
        <v>18</v>
      </c>
      <c r="D36" s="34"/>
      <c r="E36" s="34"/>
      <c r="F36" s="6" t="n">
        <v>2013</v>
      </c>
      <c r="G36" s="6" t="n">
        <v>7</v>
      </c>
      <c r="H36" s="6" t="n">
        <v>30</v>
      </c>
      <c r="I36" s="6" t="n">
        <v>13</v>
      </c>
      <c r="J36" s="10" t="n">
        <v>41</v>
      </c>
      <c r="K36" s="10"/>
      <c r="L36" s="10"/>
      <c r="M36" s="10"/>
      <c r="N36" s="10"/>
      <c r="O36" s="10" t="n">
        <v>32410</v>
      </c>
      <c r="P36" s="9" t="s">
        <v>93</v>
      </c>
      <c r="Q36" s="35" t="n">
        <f aca="false">O36*$Q$15</f>
        <v>1779.10525734576</v>
      </c>
      <c r="R36" s="36"/>
      <c r="S36" s="9" t="n">
        <f aca="false">H36*24+I36+J36/60+K36/3600</f>
        <v>733.683333333333</v>
      </c>
      <c r="T36" s="37" t="n">
        <f aca="false">Q15+(Q16-Q15)*(S36-S15)/(S16-S15)</f>
        <v>0.0552120594590567</v>
      </c>
      <c r="U36" s="38" t="n">
        <f aca="false">O36*T36</f>
        <v>1789.42284706803</v>
      </c>
    </row>
    <row r="37" customFormat="false" ht="15" hidden="false" customHeight="false" outlineLevel="0" collapsed="false">
      <c r="A37" s="25"/>
      <c r="B37" s="27"/>
      <c r="C37" s="28" t="n">
        <v>19</v>
      </c>
      <c r="D37" s="20"/>
      <c r="E37" s="20"/>
      <c r="F37" s="6" t="n">
        <v>2013</v>
      </c>
      <c r="G37" s="6" t="n">
        <v>7</v>
      </c>
      <c r="H37" s="6" t="n">
        <v>30</v>
      </c>
      <c r="I37" s="6" t="n">
        <v>13</v>
      </c>
      <c r="J37" s="6" t="n">
        <v>42</v>
      </c>
      <c r="K37" s="6"/>
      <c r="L37" s="6"/>
      <c r="M37" s="6"/>
      <c r="N37" s="6"/>
      <c r="O37" s="6" t="n">
        <v>27360</v>
      </c>
      <c r="P37" s="4"/>
      <c r="Q37" s="21" t="n">
        <f aca="false">O37*$Q$15</f>
        <v>1501.8920037328</v>
      </c>
      <c r="R37" s="22"/>
      <c r="S37" s="4" t="n">
        <f aca="false">H37*24+I37+J37/60+K37/3600</f>
        <v>733.7</v>
      </c>
      <c r="T37" s="23" t="n">
        <f aca="false">Q15+(Q16-Q15)*(S37-S15)/(S16-S15)</f>
        <v>0.0552213678178969</v>
      </c>
      <c r="U37" s="24" t="n">
        <f aca="false">O37*T37</f>
        <v>1510.85662349766</v>
      </c>
    </row>
    <row r="38" customFormat="false" ht="15" hidden="false" customHeight="false" outlineLevel="0" collapsed="false">
      <c r="A38" s="25"/>
      <c r="B38" s="26"/>
      <c r="C38" s="0" t="n">
        <v>20</v>
      </c>
      <c r="D38" s="20"/>
      <c r="E38" s="20"/>
      <c r="F38" s="6" t="n">
        <v>2013</v>
      </c>
      <c r="G38" s="6" t="n">
        <v>7</v>
      </c>
      <c r="H38" s="6" t="n">
        <v>30</v>
      </c>
      <c r="I38" s="6" t="n">
        <v>13</v>
      </c>
      <c r="J38" s="6" t="n">
        <v>43</v>
      </c>
      <c r="K38" s="6"/>
      <c r="L38" s="6"/>
      <c r="M38" s="6"/>
      <c r="N38" s="6"/>
      <c r="O38" s="6" t="n">
        <v>18573</v>
      </c>
      <c r="P38" s="4"/>
      <c r="Q38" s="21" t="n">
        <f aca="false">O38*$Q$15</f>
        <v>1019.54094244624</v>
      </c>
      <c r="R38" s="22"/>
      <c r="S38" s="4" t="n">
        <f aca="false">H38*24+I38+J38/60+K38/3600</f>
        <v>733.716666666667</v>
      </c>
      <c r="T38" s="23" t="n">
        <f aca="false">Q15+(Q16-Q15)*(S38-S15)/(S16-S15)</f>
        <v>0.055230676176737</v>
      </c>
      <c r="U38" s="24" t="n">
        <f aca="false">O38*T38</f>
        <v>1025.79934863054</v>
      </c>
    </row>
    <row r="39" customFormat="false" ht="15" hidden="false" customHeight="false" outlineLevel="0" collapsed="false">
      <c r="A39" s="32"/>
      <c r="B39" s="33"/>
      <c r="C39" s="28" t="n">
        <v>21</v>
      </c>
      <c r="D39" s="34"/>
      <c r="E39" s="34"/>
      <c r="F39" s="6" t="n">
        <v>2013</v>
      </c>
      <c r="G39" s="6" t="n">
        <v>7</v>
      </c>
      <c r="H39" s="6" t="n">
        <v>30</v>
      </c>
      <c r="I39" s="6" t="n">
        <v>13</v>
      </c>
      <c r="J39" s="10" t="n">
        <v>43</v>
      </c>
      <c r="K39" s="10"/>
      <c r="L39" s="10"/>
      <c r="M39" s="10"/>
      <c r="N39" s="10"/>
      <c r="O39" s="10" t="n">
        <v>14224</v>
      </c>
      <c r="P39" s="9"/>
      <c r="Q39" s="35" t="n">
        <f aca="false">O39*$Q$15</f>
        <v>780.808182057577</v>
      </c>
      <c r="R39" s="36"/>
      <c r="S39" s="9" t="n">
        <f aca="false">H39*24+I39+J39/60+K39/3600</f>
        <v>733.716666666667</v>
      </c>
      <c r="T39" s="37" t="n">
        <f aca="false">Q15+(Q16-Q15)*(S39-S15)/(S16-S15)</f>
        <v>0.055230676176737</v>
      </c>
      <c r="U39" s="38" t="n">
        <f aca="false">O39*T39</f>
        <v>785.601137937907</v>
      </c>
    </row>
    <row r="40" customFormat="false" ht="15" hidden="false" customHeight="false" outlineLevel="0" collapsed="false">
      <c r="A40" s="19"/>
      <c r="B40" s="27"/>
      <c r="C40" s="28" t="n">
        <v>22</v>
      </c>
      <c r="D40" s="20"/>
      <c r="E40" s="20"/>
      <c r="F40" s="6" t="n">
        <v>2013</v>
      </c>
      <c r="G40" s="6" t="n">
        <v>7</v>
      </c>
      <c r="H40" s="6" t="n">
        <v>30</v>
      </c>
      <c r="I40" s="6" t="n">
        <v>13</v>
      </c>
      <c r="J40" s="6" t="n">
        <v>44</v>
      </c>
      <c r="K40" s="6"/>
      <c r="L40" s="6"/>
      <c r="M40" s="6"/>
      <c r="N40" s="6"/>
      <c r="O40" s="6" t="n">
        <v>16427</v>
      </c>
      <c r="P40" s="4"/>
      <c r="Q40" s="21" t="n">
        <f aca="false">O40*$Q$15</f>
        <v>901.739033089132</v>
      </c>
      <c r="R40" s="22"/>
      <c r="S40" s="4" t="n">
        <f aca="false">H40*24+I40+J40/60+K40/3600</f>
        <v>733.733333333333</v>
      </c>
      <c r="T40" s="23" t="n">
        <f aca="false">Q15+(Q16-Q15)*(S40-S15)/(S16-S15)</f>
        <v>0.0552399845355771</v>
      </c>
      <c r="U40" s="24" t="n">
        <f aca="false">O40*T40</f>
        <v>907.427225965924</v>
      </c>
    </row>
    <row r="41" customFormat="false" ht="15" hidden="false" customHeight="false" outlineLevel="0" collapsed="false">
      <c r="A41" s="25"/>
      <c r="B41" s="26"/>
      <c r="C41" s="0" t="n">
        <v>23</v>
      </c>
      <c r="D41" s="20"/>
      <c r="E41" s="20"/>
      <c r="F41" s="6" t="n">
        <v>2013</v>
      </c>
      <c r="G41" s="6" t="n">
        <v>7</v>
      </c>
      <c r="H41" s="6" t="n">
        <v>30</v>
      </c>
      <c r="I41" s="6" t="n">
        <v>13</v>
      </c>
      <c r="J41" s="6" t="n">
        <v>46</v>
      </c>
      <c r="K41" s="6"/>
      <c r="L41" s="6"/>
      <c r="M41" s="6"/>
      <c r="N41" s="6"/>
      <c r="O41" s="6" t="n">
        <v>16040</v>
      </c>
      <c r="P41" s="4"/>
      <c r="Q41" s="21" t="n">
        <f aca="false">O41*$Q$15</f>
        <v>880.49516593107</v>
      </c>
      <c r="R41" s="22"/>
      <c r="S41" s="4" t="n">
        <f aca="false">H41*24+I41+J41/60+K41/3600</f>
        <v>733.766666666667</v>
      </c>
      <c r="T41" s="23" t="n">
        <f aca="false">Q15+(Q16-Q15)*(S41-S15)/(S16-S15)</f>
        <v>0.0552586012532573</v>
      </c>
      <c r="U41" s="24" t="n">
        <f aca="false">O41*T41</f>
        <v>886.347964102247</v>
      </c>
    </row>
    <row r="42" customFormat="false" ht="15" hidden="false" customHeight="false" outlineLevel="0" collapsed="false">
      <c r="A42" s="25"/>
      <c r="B42" s="26"/>
      <c r="C42" s="28" t="n">
        <v>24</v>
      </c>
      <c r="D42" s="20"/>
      <c r="E42" s="20"/>
      <c r="F42" s="6" t="n">
        <v>2013</v>
      </c>
      <c r="G42" s="6" t="n">
        <v>7</v>
      </c>
      <c r="H42" s="6" t="n">
        <v>30</v>
      </c>
      <c r="I42" s="6" t="n">
        <v>13</v>
      </c>
      <c r="J42" s="6" t="n">
        <v>46</v>
      </c>
      <c r="K42" s="6"/>
      <c r="L42" s="6"/>
      <c r="M42" s="6"/>
      <c r="N42" s="6"/>
      <c r="O42" s="6" t="n">
        <v>20150</v>
      </c>
      <c r="P42" s="4"/>
      <c r="Q42" s="21" t="n">
        <f aca="false">O42*$Q$15</f>
        <v>1106.10832877251</v>
      </c>
      <c r="R42" s="22"/>
      <c r="S42" s="4" t="n">
        <f aca="false">H42*24+I42+J42/60+K42/3600</f>
        <v>733.766666666667</v>
      </c>
      <c r="T42" s="23" t="n">
        <f aca="false">Q15+(Q16-Q15)*(S42-S15)/(S16-S15)</f>
        <v>0.0552586012532573</v>
      </c>
      <c r="U42" s="24" t="n">
        <f aca="false">O42*T42</f>
        <v>1113.46081525313</v>
      </c>
    </row>
    <row r="43" customFormat="false" ht="15" hidden="false" customHeight="false" outlineLevel="0" collapsed="false">
      <c r="A43" s="25"/>
      <c r="B43" s="27"/>
      <c r="C43" s="28" t="n">
        <v>25</v>
      </c>
      <c r="D43" s="20"/>
      <c r="E43" s="20"/>
      <c r="F43" s="6" t="n">
        <v>2013</v>
      </c>
      <c r="G43" s="6" t="n">
        <v>7</v>
      </c>
      <c r="H43" s="6" t="n">
        <v>30</v>
      </c>
      <c r="I43" s="6" t="n">
        <v>13</v>
      </c>
      <c r="J43" s="29" t="n">
        <v>48</v>
      </c>
      <c r="K43" s="29"/>
      <c r="L43" s="29"/>
      <c r="M43" s="29"/>
      <c r="N43" s="29"/>
      <c r="O43" s="29" t="n">
        <v>17139</v>
      </c>
      <c r="P43" s="4"/>
      <c r="Q43" s="21" t="n">
        <f aca="false">O43*$Q$15</f>
        <v>940.82335716288</v>
      </c>
      <c r="R43" s="22"/>
      <c r="S43" s="4" t="n">
        <f aca="false">H43*24+I43+J43/60+K43/3600</f>
        <v>733.8</v>
      </c>
      <c r="T43" s="23" t="n">
        <f aca="false">Q15+(Q16-Q15)*(S43-S15)/(S16-S15)</f>
        <v>0.0552772179709375</v>
      </c>
      <c r="U43" s="24" t="n">
        <f aca="false">O43*T43</f>
        <v>947.396238803897</v>
      </c>
    </row>
    <row r="44" customFormat="false" ht="15" hidden="false" customHeight="false" outlineLevel="0" collapsed="false">
      <c r="A44" s="19"/>
      <c r="B44" s="26"/>
      <c r="C44" s="0" t="n">
        <v>26</v>
      </c>
      <c r="D44" s="20"/>
      <c r="E44" s="20"/>
      <c r="F44" s="6" t="n">
        <v>2013</v>
      </c>
      <c r="G44" s="6" t="n">
        <v>7</v>
      </c>
      <c r="H44" s="6" t="n">
        <v>30</v>
      </c>
      <c r="I44" s="6" t="n">
        <v>13</v>
      </c>
      <c r="J44" s="6" t="n">
        <v>50</v>
      </c>
      <c r="K44" s="6"/>
      <c r="L44" s="6"/>
      <c r="M44" s="6"/>
      <c r="N44" s="6"/>
      <c r="O44" s="6" t="n">
        <v>19315</v>
      </c>
      <c r="P44" s="4"/>
      <c r="Q44" s="21" t="n">
        <f aca="false">O44*$Q$15</f>
        <v>1060.27207792759</v>
      </c>
      <c r="R44" s="22"/>
      <c r="S44" s="4" t="n">
        <f aca="false">H44*24+I44+J44/60+K44/3600</f>
        <v>733.833333333333</v>
      </c>
      <c r="T44" s="23" t="n">
        <f aca="false">Q15+(Q16-Q15)*(S44-S15)/(S16-S15)</f>
        <v>0.0552958346886177</v>
      </c>
      <c r="U44" s="24" t="n">
        <f aca="false">O44*T44</f>
        <v>1068.03904701065</v>
      </c>
    </row>
    <row r="45" customFormat="false" ht="15" hidden="false" customHeight="false" outlineLevel="0" collapsed="false">
      <c r="A45" s="25"/>
      <c r="B45" s="26"/>
      <c r="C45" s="28" t="n">
        <v>27</v>
      </c>
      <c r="D45" s="20"/>
      <c r="E45" s="20"/>
      <c r="F45" s="6" t="n">
        <v>2013</v>
      </c>
      <c r="G45" s="6" t="n">
        <v>7</v>
      </c>
      <c r="H45" s="6" t="n">
        <v>30</v>
      </c>
      <c r="I45" s="6" t="n">
        <v>13</v>
      </c>
      <c r="J45" s="6" t="n">
        <v>49</v>
      </c>
      <c r="K45" s="6"/>
      <c r="L45" s="6"/>
      <c r="M45" s="6"/>
      <c r="N45" s="6"/>
      <c r="O45" s="6" t="n">
        <v>18813</v>
      </c>
      <c r="P45" s="4"/>
      <c r="Q45" s="21" t="n">
        <f aca="false">O45*$Q$15</f>
        <v>1032.71543370706</v>
      </c>
      <c r="R45" s="22"/>
      <c r="S45" s="4" t="n">
        <f aca="false">H45*24+I45+J45/60+K45/3600</f>
        <v>733.816666666667</v>
      </c>
      <c r="T45" s="23" t="n">
        <f aca="false">Q15+(Q16-Q15)*(S45-S15)/(S16-S15)</f>
        <v>0.0552865263297776</v>
      </c>
      <c r="U45" s="24" t="n">
        <f aca="false">O45*T45</f>
        <v>1040.10541984211</v>
      </c>
    </row>
    <row r="46" customFormat="false" ht="15" hidden="false" customHeight="false" outlineLevel="0" collapsed="false">
      <c r="A46" s="25"/>
      <c r="B46" s="27"/>
      <c r="C46" s="28" t="n">
        <v>28</v>
      </c>
      <c r="D46" s="20"/>
      <c r="E46" s="20"/>
      <c r="F46" s="6" t="n">
        <v>2013</v>
      </c>
      <c r="G46" s="6" t="n">
        <v>7</v>
      </c>
      <c r="H46" s="6" t="n">
        <v>30</v>
      </c>
      <c r="I46" s="6" t="n">
        <v>13</v>
      </c>
      <c r="J46" s="6" t="n">
        <v>51</v>
      </c>
      <c r="K46" s="6"/>
      <c r="L46" s="6"/>
      <c r="M46" s="6"/>
      <c r="N46" s="6"/>
      <c r="O46" s="6" t="n">
        <v>376531</v>
      </c>
      <c r="P46" s="4"/>
      <c r="Q46" s="21" t="n">
        <f aca="false">O46*$Q$15</f>
        <v>20669.1848705232</v>
      </c>
      <c r="R46" s="22"/>
      <c r="S46" s="4" t="n">
        <f aca="false">H46*24+I46+J46/60+K46/3600</f>
        <v>733.85</v>
      </c>
      <c r="T46" s="23" t="n">
        <f aca="false">Q15+(Q16-Q15)*(S46-S15)/(S16-S15)</f>
        <v>0.0553051430474578</v>
      </c>
      <c r="U46" s="24" t="n">
        <f aca="false">O46*T46</f>
        <v>20824.1008168023</v>
      </c>
    </row>
    <row r="47" customFormat="false" ht="15" hidden="false" customHeight="false" outlineLevel="0" collapsed="false">
      <c r="A47" s="25"/>
      <c r="B47" s="26"/>
      <c r="C47" s="0" t="n">
        <v>29</v>
      </c>
      <c r="D47" s="20"/>
      <c r="E47" s="20"/>
      <c r="F47" s="6" t="n">
        <v>2013</v>
      </c>
      <c r="G47" s="6" t="n">
        <v>7</v>
      </c>
      <c r="H47" s="6" t="n">
        <v>30</v>
      </c>
      <c r="I47" s="6" t="n">
        <v>13</v>
      </c>
      <c r="J47" s="6" t="n">
        <v>52</v>
      </c>
      <c r="K47" s="6"/>
      <c r="L47" s="6"/>
      <c r="M47" s="6"/>
      <c r="N47" s="6"/>
      <c r="O47" s="6" t="n">
        <v>24328</v>
      </c>
      <c r="P47" s="4"/>
      <c r="Q47" s="21" t="n">
        <f aca="false">O47*$Q$15</f>
        <v>1335.45426413785</v>
      </c>
      <c r="R47" s="22"/>
      <c r="S47" s="4" t="n">
        <f aca="false">H47*24+I47+J47/60+K47/3600</f>
        <v>733.866666666667</v>
      </c>
      <c r="T47" s="23" t="n">
        <f aca="false">Q15+(Q16-Q15)*(S47-S15)/(S16-S15)</f>
        <v>0.0553144514062979</v>
      </c>
      <c r="U47" s="24" t="n">
        <f aca="false">O47*T47</f>
        <v>1345.68997381242</v>
      </c>
    </row>
    <row r="48" customFormat="false" ht="15" hidden="false" customHeight="false" outlineLevel="0" collapsed="false">
      <c r="A48" s="25"/>
      <c r="B48" s="26"/>
      <c r="C48" s="28" t="n">
        <v>30</v>
      </c>
      <c r="D48" s="20"/>
      <c r="E48" s="20"/>
      <c r="F48" s="6" t="n">
        <v>2013</v>
      </c>
      <c r="G48" s="6" t="n">
        <v>7</v>
      </c>
      <c r="H48" s="6" t="n">
        <v>30</v>
      </c>
      <c r="I48" s="6" t="n">
        <v>13</v>
      </c>
      <c r="J48" s="6" t="n">
        <v>53</v>
      </c>
      <c r="K48" s="6"/>
      <c r="L48" s="6"/>
      <c r="M48" s="6"/>
      <c r="N48" s="6"/>
      <c r="O48" s="6" t="n">
        <v>29754</v>
      </c>
      <c r="P48" s="4"/>
      <c r="Q48" s="21" t="n">
        <f aca="false">O48*$Q$15</f>
        <v>1633.30755405942</v>
      </c>
      <c r="R48" s="22"/>
      <c r="S48" s="4" t="n">
        <f aca="false">H48*24+I48+J48/60+K48/3600</f>
        <v>733.883333333333</v>
      </c>
      <c r="T48" s="23" t="n">
        <f aca="false">Q15+(Q16-Q15)*(S48-S15)/(S16-S15)</f>
        <v>0.055323759765138</v>
      </c>
      <c r="U48" s="24" t="n">
        <f aca="false">O48*T48</f>
        <v>1646.10314805192</v>
      </c>
    </row>
    <row r="49" customFormat="false" ht="15" hidden="false" customHeight="false" outlineLevel="0" collapsed="false">
      <c r="A49" s="25"/>
      <c r="B49" s="27"/>
      <c r="C49" s="28" t="n">
        <v>31</v>
      </c>
      <c r="D49" s="20"/>
      <c r="E49" s="20"/>
      <c r="F49" s="6" t="n">
        <v>2013</v>
      </c>
      <c r="G49" s="6" t="n">
        <v>7</v>
      </c>
      <c r="H49" s="6" t="n">
        <v>30</v>
      </c>
      <c r="I49" s="6" t="n">
        <v>13</v>
      </c>
      <c r="J49" s="6" t="n">
        <v>54</v>
      </c>
      <c r="K49" s="6"/>
      <c r="L49" s="6"/>
      <c r="M49" s="6"/>
      <c r="N49" s="6"/>
      <c r="O49" s="6" t="n">
        <v>17069</v>
      </c>
      <c r="P49" s="4"/>
      <c r="Q49" s="21" t="n">
        <f aca="false">O49*$Q$15</f>
        <v>936.98079721181</v>
      </c>
      <c r="R49" s="22"/>
      <c r="S49" s="4" t="n">
        <f aca="false">H49*24+I49+J49/60+K49/3600</f>
        <v>733.9</v>
      </c>
      <c r="T49" s="23" t="n">
        <f aca="false">Q15+(Q16-Q15)*(S49-S15)/(S16-S15)</f>
        <v>0.0553330681239781</v>
      </c>
      <c r="U49" s="24" t="n">
        <f aca="false">O49*T49</f>
        <v>944.480139808183</v>
      </c>
    </row>
    <row r="50" customFormat="false" ht="15" hidden="false" customHeight="false" outlineLevel="0" collapsed="false">
      <c r="A50" s="25"/>
      <c r="B50" s="26"/>
      <c r="C50" s="0" t="n">
        <v>32</v>
      </c>
      <c r="D50" s="20"/>
      <c r="E50" s="20"/>
      <c r="F50" s="6" t="n">
        <v>2013</v>
      </c>
      <c r="G50" s="6" t="n">
        <v>7</v>
      </c>
      <c r="H50" s="6" t="n">
        <v>30</v>
      </c>
      <c r="I50" s="6" t="n">
        <v>13</v>
      </c>
      <c r="J50" s="6" t="n">
        <v>55</v>
      </c>
      <c r="K50" s="6"/>
      <c r="L50" s="6"/>
      <c r="M50" s="6"/>
      <c r="N50" s="6"/>
      <c r="O50" s="6" t="n">
        <v>16134</v>
      </c>
      <c r="P50" s="4"/>
      <c r="Q50" s="21" t="n">
        <f aca="false">O50*$Q$15</f>
        <v>885.655175008222</v>
      </c>
      <c r="R50" s="22"/>
      <c r="S50" s="4" t="n">
        <f aca="false">H50*24+I50+J50/60+K50/3600</f>
        <v>733.916666666667</v>
      </c>
      <c r="T50" s="23" t="n">
        <f aca="false">Q15+(Q16-Q15)*(S50-S15)/(S16-S15)</f>
        <v>0.0553423764828182</v>
      </c>
      <c r="U50" s="24" t="n">
        <f aca="false">O50*T50</f>
        <v>892.893902173789</v>
      </c>
    </row>
    <row r="51" customFormat="false" ht="15" hidden="false" customHeight="false" outlineLevel="0" collapsed="false">
      <c r="A51" s="25"/>
      <c r="B51" s="26"/>
      <c r="C51" s="28" t="n">
        <v>33</v>
      </c>
      <c r="D51" s="20"/>
      <c r="E51" s="20"/>
      <c r="F51" s="6" t="n">
        <v>2013</v>
      </c>
      <c r="G51" s="6" t="n">
        <v>7</v>
      </c>
      <c r="H51" s="6" t="n">
        <v>30</v>
      </c>
      <c r="I51" s="6" t="n">
        <v>13</v>
      </c>
      <c r="J51" s="6" t="n">
        <v>56</v>
      </c>
      <c r="K51" s="6"/>
      <c r="L51" s="6"/>
      <c r="M51" s="6"/>
      <c r="N51" s="6"/>
      <c r="O51" s="6" t="n">
        <v>14787</v>
      </c>
      <c r="P51" s="4"/>
      <c r="Q51" s="21" t="n">
        <f aca="false">O51*$Q$15</f>
        <v>811.713342806903</v>
      </c>
      <c r="R51" s="22"/>
      <c r="S51" s="4" t="n">
        <f aca="false">H51*24+I51+J51/60+K51/3600</f>
        <v>733.933333333333</v>
      </c>
      <c r="T51" s="23" t="n">
        <f aca="false">Q15+(Q16-Q15)*(S51-S15)/(S16-S15)</f>
        <v>0.0553516848416583</v>
      </c>
      <c r="U51" s="24" t="n">
        <f aca="false">O51*T51</f>
        <v>818.485363753602</v>
      </c>
    </row>
    <row r="52" customFormat="false" ht="15" hidden="false" customHeight="false" outlineLevel="0" collapsed="false">
      <c r="A52" s="39"/>
      <c r="B52" s="26"/>
      <c r="C52" s="28" t="n">
        <v>34</v>
      </c>
      <c r="D52" s="20"/>
      <c r="E52" s="20"/>
      <c r="F52" s="6" t="n">
        <v>2013</v>
      </c>
      <c r="G52" s="6" t="n">
        <v>7</v>
      </c>
      <c r="H52" s="6" t="n">
        <v>30</v>
      </c>
      <c r="I52" s="6" t="n">
        <v>13</v>
      </c>
      <c r="J52" s="6" t="n">
        <v>58</v>
      </c>
      <c r="K52" s="6"/>
      <c r="L52" s="6"/>
      <c r="M52" s="6"/>
      <c r="N52" s="6"/>
      <c r="O52" s="6" t="n">
        <v>14211</v>
      </c>
      <c r="P52" s="4"/>
      <c r="Q52" s="21" t="n">
        <f aca="false">O52*$Q$15</f>
        <v>780.094563780949</v>
      </c>
      <c r="R52" s="22"/>
      <c r="S52" s="4" t="n">
        <f aca="false">H52*24+I52+J52/60+K52/3600</f>
        <v>733.966666666667</v>
      </c>
      <c r="T52" s="23" t="n">
        <f aca="false">Q15+(Q16-Q15)*(S52-S15)/(S16-S15)</f>
        <v>0.0553703015593386</v>
      </c>
      <c r="U52" s="24" t="n">
        <f aca="false">O52*T52</f>
        <v>786.867355459761</v>
      </c>
    </row>
    <row r="53" customFormat="false" ht="15" hidden="false" customHeight="false" outlineLevel="0" collapsed="false">
      <c r="A53" s="25"/>
      <c r="B53" s="26"/>
      <c r="C53" s="0" t="n">
        <v>35</v>
      </c>
      <c r="D53" s="20"/>
      <c r="E53" s="20"/>
      <c r="F53" s="6" t="n">
        <v>2013</v>
      </c>
      <c r="G53" s="6" t="n">
        <v>7</v>
      </c>
      <c r="H53" s="6" t="n">
        <v>30</v>
      </c>
      <c r="I53" s="6" t="n">
        <v>13</v>
      </c>
      <c r="J53" s="29" t="n">
        <v>57</v>
      </c>
      <c r="K53" s="29"/>
      <c r="L53" s="29"/>
      <c r="M53" s="29"/>
      <c r="N53" s="29"/>
      <c r="O53" s="29" t="n">
        <v>13034</v>
      </c>
      <c r="P53" s="4"/>
      <c r="Q53" s="21" t="n">
        <f aca="false">O53*$Q$15</f>
        <v>715.484662889374</v>
      </c>
      <c r="R53" s="22"/>
      <c r="S53" s="4" t="n">
        <f aca="false">H53*24+I53+J53/60+K53/3600</f>
        <v>733.95</v>
      </c>
      <c r="T53" s="23" t="n">
        <f aca="false">Q15+(Q16-Q15)*(S53-S15)/(S16-S15)</f>
        <v>0.0553609932004985</v>
      </c>
      <c r="U53" s="24" t="n">
        <f aca="false">O53*T53</f>
        <v>721.575185375297</v>
      </c>
    </row>
    <row r="54" customFormat="false" ht="15" hidden="false" customHeight="false" outlineLevel="0" collapsed="false">
      <c r="A54" s="19"/>
      <c r="B54" s="26"/>
      <c r="C54" s="28" t="n">
        <v>36</v>
      </c>
      <c r="D54" s="20"/>
      <c r="E54" s="20"/>
      <c r="F54" s="6" t="n">
        <v>2013</v>
      </c>
      <c r="G54" s="6" t="n">
        <v>7</v>
      </c>
      <c r="H54" s="6" t="n">
        <v>30</v>
      </c>
      <c r="I54" s="6" t="n">
        <v>13</v>
      </c>
      <c r="J54" s="6" t="n">
        <v>0</v>
      </c>
      <c r="K54" s="6" t="n">
        <v>0</v>
      </c>
      <c r="L54" s="6"/>
      <c r="M54" s="6"/>
      <c r="N54" s="6"/>
      <c r="O54" s="6" t="n">
        <v>12283</v>
      </c>
      <c r="P54" s="4"/>
      <c r="Q54" s="21" t="n">
        <f aca="false">O54*$Q$15</f>
        <v>674.259483985744</v>
      </c>
      <c r="R54" s="22"/>
      <c r="S54" s="4" t="n">
        <f aca="false">H54*24+I54+J54/60+K54/3600</f>
        <v>733</v>
      </c>
      <c r="T54" s="23" t="n">
        <f aca="false">Q15+(Q16-Q15)*(S54-S15)/(S16-S15)</f>
        <v>0.0548304167466123</v>
      </c>
      <c r="U54" s="24" t="n">
        <f aca="false">O54*T54</f>
        <v>673.482008898639</v>
      </c>
    </row>
    <row r="55" customFormat="false" ht="15" hidden="false" customHeight="false" outlineLevel="0" collapsed="false">
      <c r="A55" s="0"/>
      <c r="B55" s="26"/>
      <c r="C55" s="28" t="n">
        <v>37</v>
      </c>
      <c r="D55" s="20"/>
      <c r="E55" s="20"/>
      <c r="F55" s="6" t="n">
        <v>2013</v>
      </c>
      <c r="G55" s="6" t="n">
        <v>7</v>
      </c>
      <c r="H55" s="6" t="n">
        <v>30</v>
      </c>
      <c r="I55" s="6" t="n">
        <v>13</v>
      </c>
      <c r="J55" s="6" t="n">
        <v>0</v>
      </c>
      <c r="K55" s="6"/>
      <c r="L55" s="6"/>
      <c r="M55" s="6"/>
      <c r="N55" s="6"/>
      <c r="O55" s="6" t="n">
        <v>12941</v>
      </c>
      <c r="P55" s="4"/>
      <c r="Q55" s="21" t="n">
        <f aca="false">O55*$Q$15</f>
        <v>710.379547525809</v>
      </c>
      <c r="R55" s="22"/>
      <c r="S55" s="4" t="n">
        <f aca="false">H55*24+I55+J55/60+K55/3600</f>
        <v>733</v>
      </c>
      <c r="T55" s="23" t="n">
        <f aca="false">Q15+(Q16-Q15)*(S55-S15)/(S16-S15)</f>
        <v>0.0548304167466123</v>
      </c>
      <c r="U55" s="24" t="n">
        <f aca="false">O55*T55</f>
        <v>709.56042311791</v>
      </c>
    </row>
    <row r="56" customFormat="false" ht="15" hidden="false" customHeight="false" outlineLevel="0" collapsed="false">
      <c r="A56" s="0"/>
      <c r="B56" s="26"/>
      <c r="C56" s="0" t="n">
        <v>38</v>
      </c>
      <c r="D56" s="20"/>
      <c r="E56" s="20"/>
      <c r="F56" s="6" t="n">
        <v>2013</v>
      </c>
      <c r="G56" s="6" t="n">
        <v>7</v>
      </c>
      <c r="H56" s="6" t="n">
        <v>30</v>
      </c>
      <c r="I56" s="6" t="n">
        <v>13</v>
      </c>
      <c r="J56" s="6" t="n">
        <v>3</v>
      </c>
      <c r="K56" s="6"/>
      <c r="L56" s="6"/>
      <c r="M56" s="6"/>
      <c r="N56" s="6"/>
      <c r="O56" s="6" t="n">
        <v>14696</v>
      </c>
      <c r="P56" s="4"/>
      <c r="Q56" s="21" t="n">
        <f aca="false">O56*$Q$15</f>
        <v>806.718014870511</v>
      </c>
      <c r="R56" s="22"/>
      <c r="S56" s="4" t="n">
        <f aca="false">H56*24+I56+J56/60+K56/3600</f>
        <v>733.05</v>
      </c>
      <c r="T56" s="23" t="n">
        <f aca="false">Q15+(Q16-Q15)*(S56-S15)/(S16-S15)</f>
        <v>0.0548583418231326</v>
      </c>
      <c r="U56" s="24" t="n">
        <f aca="false">O56*T56</f>
        <v>806.198191432757</v>
      </c>
    </row>
    <row r="57" customFormat="false" ht="15" hidden="false" customHeight="false" outlineLevel="0" collapsed="false">
      <c r="A57" s="0"/>
      <c r="B57" s="26"/>
      <c r="C57" s="28" t="n">
        <v>39</v>
      </c>
      <c r="D57" s="20"/>
      <c r="E57" s="20"/>
      <c r="F57" s="6" t="n">
        <v>2013</v>
      </c>
      <c r="G57" s="6" t="n">
        <v>7</v>
      </c>
      <c r="H57" s="6" t="n">
        <v>30</v>
      </c>
      <c r="I57" s="6" t="n">
        <v>14</v>
      </c>
      <c r="J57" s="6" t="n">
        <v>2</v>
      </c>
      <c r="K57" s="6"/>
      <c r="L57" s="6"/>
      <c r="M57" s="6"/>
      <c r="N57" s="6"/>
      <c r="O57" s="6" t="n">
        <v>13392</v>
      </c>
      <c r="P57" s="4"/>
      <c r="Q57" s="21" t="n">
        <f aca="false">O57*$Q$15</f>
        <v>735.136612353422</v>
      </c>
      <c r="R57" s="22"/>
      <c r="S57" s="4" t="n">
        <f aca="false">H57*24+I57+J57/60+K57/3600</f>
        <v>734.033333333333</v>
      </c>
      <c r="T57" s="23" t="n">
        <f aca="false">Q15+(Q16-Q15)*(S57-S15)/(S16-S15)</f>
        <v>0.055407534994699</v>
      </c>
      <c r="U57" s="24" t="n">
        <f aca="false">O57*T57</f>
        <v>742.017708649009</v>
      </c>
    </row>
    <row r="58" customFormat="false" ht="15" hidden="false" customHeight="false" outlineLevel="0" collapsed="false">
      <c r="A58" s="0"/>
      <c r="B58" s="26"/>
      <c r="C58" s="28" t="n">
        <v>40</v>
      </c>
      <c r="D58" s="20"/>
      <c r="E58" s="20"/>
      <c r="F58" s="6" t="n">
        <v>2013</v>
      </c>
      <c r="G58" s="6" t="n">
        <v>7</v>
      </c>
      <c r="H58" s="6" t="n">
        <v>30</v>
      </c>
      <c r="I58" s="6" t="n">
        <v>14</v>
      </c>
      <c r="J58" s="6" t="n">
        <v>3</v>
      </c>
      <c r="K58" s="6"/>
      <c r="L58" s="6"/>
      <c r="M58" s="6"/>
      <c r="N58" s="6"/>
      <c r="O58" s="6" t="n">
        <v>16070</v>
      </c>
      <c r="P58" s="4"/>
      <c r="Q58" s="21" t="n">
        <f aca="false">O58*$Q$15</f>
        <v>882.141977338671</v>
      </c>
      <c r="R58" s="22"/>
      <c r="S58" s="4" t="n">
        <f aca="false">H58*24+I58+J58/60+K58/3600</f>
        <v>734.05</v>
      </c>
      <c r="T58" s="23" t="n">
        <f aca="false">Q15+(Q16-Q15)*(S58-S15)/(S16-S15)</f>
        <v>0.0554168433535391</v>
      </c>
      <c r="U58" s="24" t="n">
        <f aca="false">O58*T58</f>
        <v>890.548672691373</v>
      </c>
    </row>
    <row r="59" customFormat="false" ht="15" hidden="false" customHeight="false" outlineLevel="0" collapsed="false">
      <c r="A59" s="0"/>
      <c r="B59" s="26"/>
      <c r="C59" s="0" t="n">
        <v>41</v>
      </c>
      <c r="D59" s="20"/>
      <c r="E59" s="20"/>
      <c r="F59" s="6" t="n">
        <v>2013</v>
      </c>
      <c r="G59" s="6" t="n">
        <v>7</v>
      </c>
      <c r="H59" s="6" t="n">
        <v>30</v>
      </c>
      <c r="I59" s="6" t="n">
        <v>14</v>
      </c>
      <c r="J59" s="6" t="n">
        <v>4</v>
      </c>
      <c r="K59" s="6"/>
      <c r="L59" s="6"/>
      <c r="M59" s="6"/>
      <c r="N59" s="6"/>
      <c r="O59" s="6" t="n">
        <v>14144</v>
      </c>
      <c r="P59" s="4"/>
      <c r="Q59" s="21" t="n">
        <f aca="false">O59*$Q$15</f>
        <v>776.416684970639</v>
      </c>
      <c r="R59" s="22"/>
      <c r="S59" s="4" t="n">
        <f aca="false">H59*24+I59+J59/60+K59/3600</f>
        <v>734.066666666667</v>
      </c>
      <c r="T59" s="23" t="n">
        <f aca="false">Q15+(Q16-Q15)*(S59-S15)/(S16-S15)</f>
        <v>0.0554261517123793</v>
      </c>
      <c r="U59" s="24" t="n">
        <f aca="false">O59*T59</f>
        <v>783.947489819892</v>
      </c>
    </row>
    <row r="60" customFormat="false" ht="15" hidden="false" customHeight="false" outlineLevel="0" collapsed="false">
      <c r="A60" s="0"/>
      <c r="B60" s="0"/>
      <c r="C60" s="28" t="n">
        <v>42</v>
      </c>
      <c r="D60" s="20"/>
      <c r="E60" s="20"/>
      <c r="F60" s="6" t="n">
        <v>2013</v>
      </c>
      <c r="G60" s="6" t="n">
        <v>7</v>
      </c>
      <c r="H60" s="6" t="n">
        <v>30</v>
      </c>
      <c r="I60" s="6" t="n">
        <v>14</v>
      </c>
      <c r="J60" s="6" t="n">
        <v>5</v>
      </c>
      <c r="K60" s="6"/>
      <c r="L60" s="6"/>
      <c r="M60" s="6"/>
      <c r="N60" s="6"/>
      <c r="O60" s="6" t="n">
        <v>379130</v>
      </c>
      <c r="P60" s="4"/>
      <c r="Q60" s="21" t="n">
        <f aca="false">O60*$Q$15</f>
        <v>20811.8536321351</v>
      </c>
      <c r="R60" s="22"/>
      <c r="S60" s="4" t="n">
        <f aca="false">H60*24+I60+J60/60+K60/3600</f>
        <v>734.083333333333</v>
      </c>
      <c r="T60" s="23" t="n">
        <f aca="false">Q15+(Q16-Q15)*(S60-S15)/(S16-S15)</f>
        <v>0.0554354600712194</v>
      </c>
      <c r="U60" s="24" t="n">
        <f aca="false">O60*T60</f>
        <v>21017.2459768014</v>
      </c>
    </row>
    <row r="61" customFormat="false" ht="15" hidden="false" customHeight="false" outlineLevel="0" collapsed="false">
      <c r="A61" s="0"/>
      <c r="B61" s="40" t="s">
        <v>48</v>
      </c>
      <c r="C61" s="28" t="n">
        <v>43</v>
      </c>
      <c r="D61" s="20"/>
      <c r="E61" s="20"/>
      <c r="F61" s="6" t="n">
        <v>2013</v>
      </c>
      <c r="G61" s="6" t="n">
        <v>7</v>
      </c>
      <c r="H61" s="6" t="n">
        <v>30</v>
      </c>
      <c r="I61" s="6" t="n">
        <v>14</v>
      </c>
      <c r="J61" s="6" t="n">
        <v>12</v>
      </c>
      <c r="K61" s="6"/>
      <c r="L61" s="6"/>
      <c r="M61" s="6"/>
      <c r="N61" s="6"/>
      <c r="O61" s="6" t="n">
        <v>13402</v>
      </c>
      <c r="P61" s="4"/>
      <c r="Q61" s="21" t="n">
        <f aca="false">O61*$Q$15</f>
        <v>735.685549489289</v>
      </c>
      <c r="R61" s="22"/>
      <c r="S61" s="4" t="n">
        <f aca="false">H61*24+I61+J61/60+K61/3600</f>
        <v>734.2</v>
      </c>
      <c r="T61" s="23" t="n">
        <f aca="false">Q15+(Q16-Q15)*(S61-S15)/(S16-S15)</f>
        <v>0.0555006185831001</v>
      </c>
      <c r="U61" s="24" t="n">
        <f aca="false">O61*T61</f>
        <v>743.819290250708</v>
      </c>
    </row>
    <row r="62" customFormat="false" ht="15" hidden="false" customHeight="false" outlineLevel="0" collapsed="false">
      <c r="A62" s="0"/>
      <c r="B62" s="26"/>
      <c r="C62" s="0" t="n">
        <v>44</v>
      </c>
      <c r="D62" s="20"/>
      <c r="E62" s="20"/>
      <c r="F62" s="6" t="n">
        <v>2013</v>
      </c>
      <c r="G62" s="6" t="n">
        <v>7</v>
      </c>
      <c r="H62" s="6" t="n">
        <v>30</v>
      </c>
      <c r="I62" s="6" t="n">
        <v>14</v>
      </c>
      <c r="J62" s="6" t="n">
        <v>14</v>
      </c>
      <c r="K62" s="6"/>
      <c r="L62" s="6"/>
      <c r="M62" s="6"/>
      <c r="N62" s="6"/>
      <c r="O62" s="6" t="n">
        <v>17830</v>
      </c>
      <c r="P62" s="4"/>
      <c r="Q62" s="21" t="n">
        <f aca="false">O62*$Q$15</f>
        <v>978.754913251307</v>
      </c>
      <c r="R62" s="22"/>
      <c r="S62" s="4" t="n">
        <f aca="false">H62*24+I62+J62/60+K62/3600</f>
        <v>734.233333333333</v>
      </c>
      <c r="T62" s="23" t="n">
        <f aca="false">Q15+(Q16-Q15)*(S62-S15)/(S16-S15)</f>
        <v>0.0555192353007803</v>
      </c>
      <c r="U62" s="24" t="n">
        <f aca="false">O62*T62</f>
        <v>989.907965412913</v>
      </c>
    </row>
    <row r="63" customFormat="false" ht="15" hidden="false" customHeight="false" outlineLevel="0" collapsed="false">
      <c r="A63" s="4"/>
      <c r="B63" s="26"/>
      <c r="C63" s="28" t="n">
        <v>45</v>
      </c>
      <c r="D63" s="20"/>
      <c r="E63" s="20"/>
      <c r="F63" s="6" t="n">
        <v>2013</v>
      </c>
      <c r="G63" s="6" t="n">
        <v>7</v>
      </c>
      <c r="H63" s="6" t="n">
        <v>30</v>
      </c>
      <c r="I63" s="6" t="n">
        <v>14</v>
      </c>
      <c r="J63" s="6" t="n">
        <v>15</v>
      </c>
      <c r="K63" s="6"/>
      <c r="L63" s="6"/>
      <c r="M63" s="6"/>
      <c r="N63" s="6"/>
      <c r="O63" s="6" t="n">
        <v>14029</v>
      </c>
      <c r="P63" s="4"/>
      <c r="Q63" s="21" t="n">
        <f aca="false">O63*$Q$15</f>
        <v>770.103907908166</v>
      </c>
      <c r="R63" s="22"/>
      <c r="S63" s="4" t="n">
        <f aca="false">H63*24+I63+J63/60+K63/3600</f>
        <v>734.25</v>
      </c>
      <c r="T63" s="23" t="n">
        <f aca="false">Q15+(Q16-Q15)*(S63-S15)/(S16-S15)</f>
        <v>0.0555285436596204</v>
      </c>
      <c r="U63" s="24" t="n">
        <f aca="false">O63*T63</f>
        <v>779.009939000815</v>
      </c>
    </row>
    <row r="64" customFormat="false" ht="15" hidden="false" customHeight="false" outlineLevel="0" collapsed="false">
      <c r="A64" s="0"/>
      <c r="B64" s="26"/>
      <c r="C64" s="28" t="n">
        <v>46</v>
      </c>
      <c r="D64" s="20"/>
      <c r="E64" s="20"/>
      <c r="F64" s="6" t="n">
        <v>2013</v>
      </c>
      <c r="G64" s="6" t="n">
        <v>7</v>
      </c>
      <c r="H64" s="6" t="n">
        <v>30</v>
      </c>
      <c r="I64" s="6" t="n">
        <v>14</v>
      </c>
      <c r="J64" s="6" t="n">
        <v>16</v>
      </c>
      <c r="K64" s="6"/>
      <c r="L64" s="6"/>
      <c r="M64" s="6"/>
      <c r="N64" s="6"/>
      <c r="O64" s="6" t="n">
        <v>14602</v>
      </c>
      <c r="P64" s="4"/>
      <c r="Q64" s="21" t="n">
        <f aca="false">O64*$Q$15</f>
        <v>801.558005793359</v>
      </c>
      <c r="R64" s="22"/>
      <c r="S64" s="4" t="n">
        <f aca="false">H64*24+I64+J64/60+K64/3600</f>
        <v>734.266666666667</v>
      </c>
      <c r="T64" s="23" t="n">
        <f aca="false">Q15+(Q16-Q15)*(S64-S15)/(S16-S15)</f>
        <v>0.0555378520184605</v>
      </c>
      <c r="U64" s="24" t="n">
        <f aca="false">O64*T64</f>
        <v>810.963715173561</v>
      </c>
    </row>
    <row r="65" customFormat="false" ht="15" hidden="false" customHeight="false" outlineLevel="0" collapsed="false">
      <c r="A65" s="0"/>
      <c r="B65" s="4"/>
      <c r="C65" s="0" t="n">
        <v>47</v>
      </c>
      <c r="D65" s="20"/>
      <c r="E65" s="20"/>
      <c r="F65" s="6" t="n">
        <v>2013</v>
      </c>
      <c r="G65" s="6" t="n">
        <v>7</v>
      </c>
      <c r="H65" s="6" t="n">
        <v>30</v>
      </c>
      <c r="I65" s="6" t="n">
        <v>14</v>
      </c>
      <c r="J65" s="6" t="n">
        <v>17</v>
      </c>
      <c r="K65" s="6"/>
      <c r="L65" s="6"/>
      <c r="M65" s="6"/>
      <c r="N65" s="6"/>
      <c r="O65" s="6" t="n">
        <v>16346</v>
      </c>
      <c r="P65" s="4"/>
      <c r="Q65" s="21" t="n">
        <f aca="false">O65*$Q$15</f>
        <v>897.292642288607</v>
      </c>
      <c r="R65" s="22"/>
      <c r="S65" s="4" t="n">
        <f aca="false">H65*24+I65+J65/60+K65/3600</f>
        <v>734.283333333333</v>
      </c>
      <c r="T65" s="23" t="n">
        <f aca="false">Q15+(Q16-Q15)*(S65-S15)/(S16-S15)</f>
        <v>0.0555471603773006</v>
      </c>
      <c r="U65" s="24" t="n">
        <f aca="false">O65*T65</f>
        <v>907.973883527356</v>
      </c>
    </row>
    <row r="66" customFormat="false" ht="15" hidden="false" customHeight="false" outlineLevel="0" collapsed="false">
      <c r="A66" s="4"/>
      <c r="B66" s="4"/>
      <c r="C66" s="28" t="n">
        <v>48</v>
      </c>
      <c r="D66" s="20"/>
      <c r="E66" s="20"/>
      <c r="F66" s="6" t="n">
        <v>2013</v>
      </c>
      <c r="G66" s="6" t="n">
        <v>7</v>
      </c>
      <c r="H66" s="6" t="n">
        <v>30</v>
      </c>
      <c r="I66" s="6" t="n">
        <v>14</v>
      </c>
      <c r="J66" s="6" t="n">
        <v>17</v>
      </c>
      <c r="K66" s="6"/>
      <c r="L66" s="6"/>
      <c r="M66" s="6"/>
      <c r="N66" s="6"/>
      <c r="O66" s="6" t="n">
        <v>16422</v>
      </c>
      <c r="P66" s="4"/>
      <c r="Q66" s="21" t="n">
        <f aca="false">O66*$Q$15</f>
        <v>901.464564521199</v>
      </c>
      <c r="R66" s="22"/>
      <c r="S66" s="4" t="n">
        <f aca="false">H66*24+I66+J66/60+K66/3600</f>
        <v>734.283333333333</v>
      </c>
      <c r="T66" s="23" t="n">
        <f aca="false">Q15+(Q16-Q15)*(S66-S15)/(S16-S15)</f>
        <v>0.0555471603773006</v>
      </c>
      <c r="U66" s="24" t="n">
        <f aca="false">O66*T66</f>
        <v>912.195467716031</v>
      </c>
    </row>
    <row r="67" customFormat="false" ht="15" hidden="false" customHeight="false" outlineLevel="0" collapsed="false">
      <c r="A67" s="0"/>
      <c r="B67" s="27"/>
      <c r="C67" s="28" t="n">
        <v>49</v>
      </c>
      <c r="D67" s="20"/>
      <c r="E67" s="20"/>
      <c r="F67" s="6" t="n">
        <v>2013</v>
      </c>
      <c r="G67" s="6" t="n">
        <v>7</v>
      </c>
      <c r="H67" s="6" t="n">
        <v>30</v>
      </c>
      <c r="I67" s="6" t="n">
        <v>14</v>
      </c>
      <c r="J67" s="6" t="n">
        <v>18</v>
      </c>
      <c r="K67" s="6"/>
      <c r="L67" s="6"/>
      <c r="M67" s="6"/>
      <c r="N67" s="6"/>
      <c r="O67" s="6" t="n">
        <v>14586</v>
      </c>
      <c r="P67" s="4"/>
      <c r="Q67" s="21" t="n">
        <f aca="false">O67*$Q$15</f>
        <v>800.679706375971</v>
      </c>
      <c r="R67" s="22"/>
      <c r="S67" s="4" t="n">
        <f aca="false">H67*24+I67+J67/60+K67/3600</f>
        <v>734.3</v>
      </c>
      <c r="T67" s="23" t="n">
        <f aca="false">Q15+(Q16-Q15)*(S67-S15)/(S16-S15)</f>
        <v>0.0555564687361407</v>
      </c>
      <c r="U67" s="24" t="n">
        <f aca="false">O67*T67</f>
        <v>810.346652985349</v>
      </c>
    </row>
    <row r="68" customFormat="false" ht="15" hidden="false" customHeight="false" outlineLevel="0" collapsed="false">
      <c r="A68" s="0"/>
      <c r="B68" s="26"/>
      <c r="C68" s="0" t="n">
        <v>50</v>
      </c>
      <c r="D68" s="20"/>
      <c r="E68" s="20"/>
      <c r="F68" s="6" t="n">
        <v>2013</v>
      </c>
      <c r="G68" s="6" t="n">
        <v>7</v>
      </c>
      <c r="H68" s="6" t="n">
        <v>30</v>
      </c>
      <c r="I68" s="6" t="n">
        <v>14</v>
      </c>
      <c r="J68" s="6" t="n">
        <v>19</v>
      </c>
      <c r="K68" s="6"/>
      <c r="L68" s="6"/>
      <c r="M68" s="6"/>
      <c r="N68" s="6"/>
      <c r="O68" s="6" t="n">
        <v>14725</v>
      </c>
      <c r="P68" s="4"/>
      <c r="Q68" s="21" t="n">
        <f aca="false">O68*$Q$15</f>
        <v>808.309932564526</v>
      </c>
      <c r="R68" s="22"/>
      <c r="S68" s="4" t="n">
        <f aca="false">H68*24+I68+J68/60+K68/3600</f>
        <v>734.316666666667</v>
      </c>
      <c r="T68" s="23" t="n">
        <f aca="false">Q15+(Q16-Q15)*(S68-S15)/(S16-S15)</f>
        <v>0.0555657770949809</v>
      </c>
      <c r="U68" s="24" t="n">
        <f aca="false">O68*T68</f>
        <v>818.206067723594</v>
      </c>
    </row>
    <row r="69" customFormat="false" ht="15" hidden="false" customHeight="false" outlineLevel="0" collapsed="false">
      <c r="A69" s="0"/>
      <c r="B69" s="26"/>
      <c r="C69" s="28" t="n">
        <v>51</v>
      </c>
      <c r="D69" s="20"/>
      <c r="E69" s="20"/>
      <c r="F69" s="6" t="n">
        <v>2013</v>
      </c>
      <c r="G69" s="6" t="n">
        <v>7</v>
      </c>
      <c r="H69" s="6" t="n">
        <v>30</v>
      </c>
      <c r="I69" s="6" t="n">
        <v>14</v>
      </c>
      <c r="J69" s="6" t="n">
        <v>20</v>
      </c>
      <c r="K69" s="6"/>
      <c r="L69" s="6"/>
      <c r="M69" s="6"/>
      <c r="N69" s="6"/>
      <c r="O69" s="6" t="n">
        <v>15381</v>
      </c>
      <c r="P69" s="4"/>
      <c r="Q69" s="21" t="n">
        <f aca="false">O69*$Q$15</f>
        <v>844.320208677418</v>
      </c>
      <c r="R69" s="22"/>
      <c r="S69" s="4" t="n">
        <f aca="false">H69*24+I69+J69/60+K69/3600</f>
        <v>734.333333333333</v>
      </c>
      <c r="T69" s="23" t="n">
        <f aca="false">Q15+(Q16-Q15)*(S69-S15)/(S16-S15)</f>
        <v>0.055575085453821</v>
      </c>
      <c r="U69" s="24" t="n">
        <f aca="false">O69*T69</f>
        <v>854.800389365221</v>
      </c>
    </row>
    <row r="70" customFormat="false" ht="15" hidden="false" customHeight="false" outlineLevel="0" collapsed="false">
      <c r="A70" s="0"/>
      <c r="B70" s="27"/>
      <c r="C70" s="28" t="n">
        <v>52</v>
      </c>
      <c r="D70" s="20"/>
      <c r="E70" s="20"/>
      <c r="F70" s="6" t="n">
        <v>2013</v>
      </c>
      <c r="G70" s="6" t="n">
        <v>7</v>
      </c>
      <c r="H70" s="6" t="n">
        <v>30</v>
      </c>
      <c r="I70" s="6" t="n">
        <v>14</v>
      </c>
      <c r="J70" s="6" t="n">
        <v>21</v>
      </c>
      <c r="K70" s="6"/>
      <c r="L70" s="6"/>
      <c r="M70" s="6"/>
      <c r="N70" s="6"/>
      <c r="O70" s="6" t="n">
        <v>14312</v>
      </c>
      <c r="P70" s="4"/>
      <c r="Q70" s="21" t="n">
        <f aca="false">O70*$Q$15</f>
        <v>785.638828853209</v>
      </c>
      <c r="R70" s="22"/>
      <c r="S70" s="4" t="n">
        <f aca="false">H70*24+I70+J70/60+K70/3600</f>
        <v>734.35</v>
      </c>
      <c r="T70" s="23" t="n">
        <f aca="false">Q15+(Q16-Q15)*(S70-S15)/(S16-S15)</f>
        <v>0.0555843938126611</v>
      </c>
      <c r="U70" s="24" t="n">
        <f aca="false">O70*T70</f>
        <v>795.523844246806</v>
      </c>
    </row>
    <row r="71" customFormat="false" ht="15" hidden="false" customHeight="false" outlineLevel="0" collapsed="false">
      <c r="A71" s="0"/>
      <c r="B71" s="26"/>
      <c r="C71" s="0" t="n">
        <v>53</v>
      </c>
      <c r="D71" s="20"/>
      <c r="E71" s="20"/>
      <c r="F71" s="6" t="n">
        <v>2013</v>
      </c>
      <c r="G71" s="6" t="n">
        <v>7</v>
      </c>
      <c r="H71" s="6" t="n">
        <v>30</v>
      </c>
      <c r="I71" s="6" t="n">
        <v>14</v>
      </c>
      <c r="J71" s="6" t="n">
        <v>22</v>
      </c>
      <c r="K71" s="6"/>
      <c r="L71" s="6"/>
      <c r="M71" s="6"/>
      <c r="N71" s="6"/>
      <c r="O71" s="6" t="n">
        <v>17770</v>
      </c>
      <c r="P71" s="4"/>
      <c r="Q71" s="21" t="n">
        <f aca="false">O71*$Q$15</f>
        <v>975.461290436104</v>
      </c>
      <c r="R71" s="22"/>
      <c r="S71" s="4" t="n">
        <f aca="false">H71*24+I71+J71/60+K71/3600</f>
        <v>734.366666666667</v>
      </c>
      <c r="T71" s="23" t="n">
        <f aca="false">Q15+(Q16-Q15)*(S71-S15)/(S16-S15)</f>
        <v>0.0555937021715012</v>
      </c>
      <c r="U71" s="24" t="n">
        <f aca="false">O71*T71</f>
        <v>987.900087587576</v>
      </c>
    </row>
    <row r="72" customFormat="false" ht="15" hidden="false" customHeight="false" outlineLevel="0" collapsed="false">
      <c r="A72" s="0"/>
      <c r="B72" s="26"/>
      <c r="C72" s="28" t="n">
        <v>54</v>
      </c>
      <c r="D72" s="20"/>
      <c r="E72" s="20"/>
      <c r="F72" s="6" t="n">
        <v>2013</v>
      </c>
      <c r="G72" s="6" t="n">
        <v>7</v>
      </c>
      <c r="H72" s="6" t="n">
        <v>30</v>
      </c>
      <c r="I72" s="6" t="n">
        <v>14</v>
      </c>
      <c r="J72" s="6" t="n">
        <v>23</v>
      </c>
      <c r="K72" s="6"/>
      <c r="L72" s="6"/>
      <c r="M72" s="6"/>
      <c r="N72" s="6"/>
      <c r="O72" s="6" t="n">
        <v>13338</v>
      </c>
      <c r="P72" s="4"/>
      <c r="Q72" s="21" t="n">
        <f aca="false">O72*$Q$15</f>
        <v>732.172351819739</v>
      </c>
      <c r="R72" s="22"/>
      <c r="S72" s="4" t="n">
        <f aca="false">H72*24+I72+J72/60+K72/3600</f>
        <v>734.383333333333</v>
      </c>
      <c r="T72" s="23" t="n">
        <f aca="false">Q15+(Q16-Q15)*(S72-S15)/(S16-S15)</f>
        <v>0.0556030105303413</v>
      </c>
      <c r="U72" s="24" t="n">
        <f aca="false">O72*T72</f>
        <v>741.632954453692</v>
      </c>
    </row>
    <row r="73" customFormat="false" ht="15.75" hidden="false" customHeight="false" outlineLevel="0" collapsed="false">
      <c r="A73" s="2"/>
      <c r="B73" s="41"/>
      <c r="C73" s="28" t="n">
        <v>55</v>
      </c>
      <c r="D73" s="42"/>
      <c r="E73" s="42"/>
      <c r="F73" s="6" t="n">
        <v>2013</v>
      </c>
      <c r="G73" s="6" t="n">
        <v>7</v>
      </c>
      <c r="H73" s="6" t="n">
        <v>30</v>
      </c>
      <c r="I73" s="6" t="n">
        <v>14</v>
      </c>
      <c r="J73" s="43" t="n">
        <v>24</v>
      </c>
      <c r="K73" s="43"/>
      <c r="L73" s="43"/>
      <c r="M73" s="43"/>
      <c r="N73" s="43"/>
      <c r="O73" s="43" t="n">
        <v>13958</v>
      </c>
      <c r="P73" s="2"/>
      <c r="Q73" s="44" t="n">
        <f aca="false">O73*$Q$15</f>
        <v>766.206454243508</v>
      </c>
      <c r="R73" s="45"/>
      <c r="S73" s="2" t="n">
        <f aca="false">H73*24+I73+J73/60+K73/3600</f>
        <v>734.4</v>
      </c>
      <c r="T73" s="46" t="n">
        <f aca="false">Q15+(Q16-Q15)*(S73-S15)/(S16-S15)</f>
        <v>0.0556123188891814</v>
      </c>
      <c r="U73" s="47" t="n">
        <f aca="false">O73*T73</f>
        <v>776.236747055194</v>
      </c>
    </row>
    <row r="74" customFormat="false" ht="15" hidden="false" customHeight="false" outlineLevel="0" collapsed="false">
      <c r="A74" s="0"/>
      <c r="B74" s="26"/>
      <c r="C74" s="0" t="n">
        <v>56</v>
      </c>
      <c r="D74" s="20"/>
      <c r="E74" s="20"/>
      <c r="F74" s="6" t="n">
        <v>2013</v>
      </c>
      <c r="G74" s="6" t="n">
        <v>7</v>
      </c>
      <c r="H74" s="6" t="n">
        <v>30</v>
      </c>
      <c r="I74" s="6" t="n">
        <v>14</v>
      </c>
      <c r="J74" s="29" t="n">
        <v>24</v>
      </c>
      <c r="K74" s="29"/>
      <c r="L74" s="29"/>
      <c r="M74" s="29"/>
      <c r="N74" s="29"/>
      <c r="O74" s="29" t="n">
        <v>124304</v>
      </c>
      <c r="P74" s="4"/>
      <c r="Q74" s="21" t="n">
        <f aca="false">O74*$Q$15</f>
        <v>6823.50817368427</v>
      </c>
      <c r="R74" s="22"/>
      <c r="S74" s="4" t="n">
        <f aca="false">H74*24+I74+J74/60+K74/3600</f>
        <v>734.4</v>
      </c>
      <c r="T74" s="23" t="n">
        <f aca="false">Q15+(Q16-Q15)*(S74-S15)/(S16-S15)</f>
        <v>0.0556123188891814</v>
      </c>
      <c r="U74" s="24" t="n">
        <f aca="false">O74*T74</f>
        <v>6912.8336872008</v>
      </c>
    </row>
    <row r="75" customFormat="false" ht="15" hidden="false" customHeight="false" outlineLevel="0" collapsed="false">
      <c r="A75" s="4"/>
      <c r="B75" s="26"/>
      <c r="C75" s="28" t="n">
        <v>57</v>
      </c>
      <c r="D75" s="20"/>
      <c r="E75" s="20"/>
      <c r="F75" s="6" t="n">
        <v>2013</v>
      </c>
      <c r="G75" s="6" t="n">
        <v>7</v>
      </c>
      <c r="H75" s="6" t="n">
        <v>30</v>
      </c>
      <c r="I75" s="6" t="n">
        <v>14</v>
      </c>
      <c r="J75" s="29" t="n">
        <v>26</v>
      </c>
      <c r="K75" s="29"/>
      <c r="L75" s="29"/>
      <c r="M75" s="29"/>
      <c r="N75" s="29"/>
      <c r="O75" s="29" t="n">
        <v>19267</v>
      </c>
      <c r="P75" s="4"/>
      <c r="Q75" s="21" t="n">
        <f aca="false">O75*$Q$15</f>
        <v>1057.63717967543</v>
      </c>
      <c r="R75" s="22"/>
      <c r="S75" s="4" t="n">
        <f aca="false">H75*24+I75+J75/60+K75/3600</f>
        <v>734.433333333333</v>
      </c>
      <c r="T75" s="23" t="n">
        <f aca="false">Q15+(Q16-Q15)*(S75-S15)/(S16-S15)</f>
        <v>0.0556309356068616</v>
      </c>
      <c r="U75" s="24" t="n">
        <f aca="false">O75*T75</f>
        <v>1071.8412363374</v>
      </c>
    </row>
    <row r="76" customFormat="false" ht="15" hidden="false" customHeight="false" outlineLevel="0" collapsed="false">
      <c r="A76" s="0"/>
      <c r="B76" s="26"/>
      <c r="C76" s="28" t="n">
        <v>58</v>
      </c>
      <c r="D76" s="20"/>
      <c r="E76" s="20"/>
      <c r="F76" s="6" t="n">
        <v>2013</v>
      </c>
      <c r="G76" s="6" t="n">
        <v>7</v>
      </c>
      <c r="H76" s="6" t="n">
        <v>30</v>
      </c>
      <c r="I76" s="6" t="n">
        <v>14</v>
      </c>
      <c r="J76" s="29" t="n">
        <v>27</v>
      </c>
      <c r="K76" s="29"/>
      <c r="L76" s="29"/>
      <c r="M76" s="29"/>
      <c r="N76" s="29"/>
      <c r="O76" s="29" t="n">
        <v>35730</v>
      </c>
      <c r="P76" s="4"/>
      <c r="Q76" s="21" t="n">
        <f aca="false">O76*$Q$15</f>
        <v>1961.35238645369</v>
      </c>
      <c r="R76" s="22"/>
      <c r="S76" s="4" t="n">
        <f aca="false">H76*24+I76+J76/60+K76/3600</f>
        <v>734.45</v>
      </c>
      <c r="T76" s="23" t="n">
        <f aca="false">Q15+(Q16-Q15)*(S76-S15)/(S16-S15)</f>
        <v>0.0556402439657017</v>
      </c>
      <c r="U76" s="24" t="n">
        <f aca="false">O76*T76</f>
        <v>1988.02591689452</v>
      </c>
    </row>
    <row r="77" customFormat="false" ht="15" hidden="false" customHeight="false" outlineLevel="0" collapsed="false">
      <c r="A77" s="0"/>
      <c r="B77" s="4"/>
      <c r="C77" s="0" t="n">
        <v>59</v>
      </c>
      <c r="D77" s="20"/>
      <c r="E77" s="20"/>
      <c r="F77" s="6" t="n">
        <v>2013</v>
      </c>
      <c r="G77" s="6" t="n">
        <v>7</v>
      </c>
      <c r="H77" s="6" t="n">
        <v>30</v>
      </c>
      <c r="I77" s="6" t="n">
        <v>14</v>
      </c>
      <c r="J77" s="29" t="n">
        <v>28</v>
      </c>
      <c r="K77" s="29"/>
      <c r="L77" s="29"/>
      <c r="M77" s="29"/>
      <c r="N77" s="29"/>
      <c r="O77" s="29" t="n">
        <v>51762</v>
      </c>
      <c r="P77" s="4"/>
      <c r="Q77" s="21" t="n">
        <f aca="false">O77*$Q$15</f>
        <v>2841.40840267606</v>
      </c>
      <c r="R77" s="22"/>
      <c r="S77" s="4" t="n">
        <f aca="false">H77*24+I77+J77/60+K77/3600</f>
        <v>734.466666666667</v>
      </c>
      <c r="T77" s="23" t="n">
        <f aca="false">Q15+(Q16-Q15)*(S77-S15)/(S16-S15)</f>
        <v>0.0556495523245418</v>
      </c>
      <c r="U77" s="24" t="n">
        <f aca="false">O77*T77</f>
        <v>2880.53212742293</v>
      </c>
    </row>
    <row r="78" customFormat="false" ht="15" hidden="false" customHeight="false" outlineLevel="0" collapsed="false">
      <c r="A78" s="0"/>
      <c r="B78" s="4"/>
      <c r="C78" s="28" t="n">
        <v>60</v>
      </c>
      <c r="D78" s="20"/>
      <c r="E78" s="20"/>
      <c r="F78" s="6" t="n">
        <v>2013</v>
      </c>
      <c r="G78" s="6" t="n">
        <v>7</v>
      </c>
      <c r="H78" s="6" t="n">
        <v>30</v>
      </c>
      <c r="I78" s="6" t="n">
        <v>14</v>
      </c>
      <c r="J78" s="29" t="n">
        <v>29</v>
      </c>
      <c r="K78" s="29"/>
      <c r="L78" s="29"/>
      <c r="M78" s="29"/>
      <c r="N78" s="29"/>
      <c r="O78" s="29" t="n">
        <v>16662</v>
      </c>
      <c r="P78" s="4"/>
      <c r="Q78" s="21" t="n">
        <f aca="false">O78*$Q$15</f>
        <v>914.639055782012</v>
      </c>
      <c r="R78" s="22"/>
      <c r="S78" s="4" t="n">
        <f aca="false">H78*24+I78+J78/60+K78/3600</f>
        <v>734.483333333333</v>
      </c>
      <c r="T78" s="23" t="n">
        <f aca="false">Q15+(Q16-Q15)*(S78-S15)/(S16-S15)</f>
        <v>0.0556588606833819</v>
      </c>
      <c r="U78" s="24" t="n">
        <f aca="false">O78*T78</f>
        <v>927.38793670651</v>
      </c>
    </row>
    <row r="79" customFormat="false" ht="15" hidden="false" customHeight="false" outlineLevel="0" collapsed="false">
      <c r="A79" s="0"/>
      <c r="B79" s="27"/>
      <c r="C79" s="28" t="n">
        <v>61</v>
      </c>
      <c r="D79" s="20"/>
      <c r="E79" s="20"/>
      <c r="F79" s="6" t="n">
        <v>2013</v>
      </c>
      <c r="G79" s="6" t="n">
        <v>7</v>
      </c>
      <c r="H79" s="6" t="n">
        <v>30</v>
      </c>
      <c r="I79" s="6" t="n">
        <v>14</v>
      </c>
      <c r="J79" s="29" t="n">
        <v>29</v>
      </c>
      <c r="K79" s="29"/>
      <c r="L79" s="29"/>
      <c r="M79" s="29"/>
      <c r="N79" s="29"/>
      <c r="O79" s="29" t="n">
        <v>41453</v>
      </c>
      <c r="P79" s="4"/>
      <c r="Q79" s="21" t="n">
        <f aca="false">O79*$Q$15</f>
        <v>2275.50910931051</v>
      </c>
      <c r="R79" s="22"/>
      <c r="S79" s="4" t="n">
        <f aca="false">H79*24+I79+J79/60+K79/3600</f>
        <v>734.483333333333</v>
      </c>
      <c r="T79" s="23" t="n">
        <f aca="false">Q15+(Q16-Q15)*(S79-S15)/(S16-S15)</f>
        <v>0.0556588606833819</v>
      </c>
      <c r="U79" s="24" t="n">
        <f aca="false">O79*T79</f>
        <v>2307.22675190823</v>
      </c>
    </row>
    <row r="80" customFormat="false" ht="15" hidden="false" customHeight="false" outlineLevel="0" collapsed="false">
      <c r="A80" s="0"/>
      <c r="B80" s="26"/>
      <c r="C80" s="0" t="n">
        <v>62</v>
      </c>
      <c r="D80" s="20"/>
      <c r="E80" s="20"/>
      <c r="F80" s="6" t="n">
        <v>2013</v>
      </c>
      <c r="G80" s="6" t="n">
        <v>7</v>
      </c>
      <c r="H80" s="6" t="n">
        <v>30</v>
      </c>
      <c r="I80" s="6" t="n">
        <v>14</v>
      </c>
      <c r="J80" s="29" t="n">
        <v>30</v>
      </c>
      <c r="K80" s="29"/>
      <c r="L80" s="29"/>
      <c r="M80" s="29"/>
      <c r="N80" s="29"/>
      <c r="O80" s="29" t="n">
        <v>16531</v>
      </c>
      <c r="P80" s="4"/>
      <c r="Q80" s="21" t="n">
        <f aca="false">O80*$Q$15</f>
        <v>907.447979302152</v>
      </c>
      <c r="R80" s="22"/>
      <c r="S80" s="4" t="n">
        <f aca="false">H80*24+I80+J80/60+K80/3600</f>
        <v>734.5</v>
      </c>
      <c r="T80" s="23" t="n">
        <f aca="false">Q15+(Q16-Q15)*(S80-S15)/(S16-S15)</f>
        <v>0.055668169042222</v>
      </c>
      <c r="U80" s="24" t="n">
        <f aca="false">O80*T80</f>
        <v>920.250502436973</v>
      </c>
    </row>
    <row r="81" customFormat="false" ht="15.75" hidden="false" customHeight="false" outlineLevel="0" collapsed="false">
      <c r="A81" s="0"/>
      <c r="B81" s="26"/>
      <c r="C81" s="28" t="n">
        <v>63</v>
      </c>
      <c r="D81" s="20"/>
      <c r="E81" s="20"/>
      <c r="F81" s="6" t="n">
        <v>2013</v>
      </c>
      <c r="G81" s="6" t="n">
        <v>7</v>
      </c>
      <c r="H81" s="6" t="n">
        <v>30</v>
      </c>
      <c r="I81" s="6" t="n">
        <v>14</v>
      </c>
      <c r="J81" s="29" t="n">
        <v>33</v>
      </c>
      <c r="K81" s="29"/>
      <c r="L81" s="29"/>
      <c r="M81" s="29"/>
      <c r="N81" s="29"/>
      <c r="O81" s="29" t="n">
        <v>19674</v>
      </c>
      <c r="P81" s="4"/>
      <c r="Q81" s="21" t="n">
        <f aca="false">O81*$Q$15</f>
        <v>1079.97892110523</v>
      </c>
      <c r="R81" s="22"/>
      <c r="S81" s="4" t="n">
        <f aca="false">H81*24+I81+J81/60+K81/3600</f>
        <v>734.55</v>
      </c>
      <c r="T81" s="23" t="n">
        <f aca="false">Q15+(Q16-Q15)*(S81-S15)/(S16-S15)</f>
        <v>0.0556960941187423</v>
      </c>
      <c r="U81" s="47" t="n">
        <f aca="false">O81*T81</f>
        <v>1095.76495569214</v>
      </c>
    </row>
    <row r="82" customFormat="false" ht="15" hidden="false" customHeight="false" outlineLevel="0" collapsed="false">
      <c r="A82" s="0"/>
      <c r="B82" s="27"/>
      <c r="C82" s="28" t="n">
        <v>64</v>
      </c>
      <c r="D82" s="20"/>
      <c r="E82" s="20"/>
      <c r="F82" s="6" t="n">
        <v>2013</v>
      </c>
      <c r="G82" s="6" t="n">
        <v>7</v>
      </c>
      <c r="H82" s="6" t="n">
        <v>30</v>
      </c>
      <c r="I82" s="6" t="n">
        <v>14</v>
      </c>
      <c r="J82" s="29" t="n">
        <v>32</v>
      </c>
      <c r="K82" s="29"/>
      <c r="L82" s="29"/>
      <c r="M82" s="29"/>
      <c r="N82" s="29"/>
      <c r="O82" s="29" t="n">
        <v>15654</v>
      </c>
      <c r="P82" s="4"/>
      <c r="Q82" s="21" t="n">
        <f aca="false">O82*$Q$15</f>
        <v>859.306192486594</v>
      </c>
      <c r="R82" s="22"/>
      <c r="S82" s="4" t="n">
        <f aca="false">H82*24+I82+J82/60+K82/3600</f>
        <v>734.533333333333</v>
      </c>
      <c r="T82" s="23" t="n">
        <f aca="false">Q15+(Q16-Q15)*(S82-S15)/(S16-S15)</f>
        <v>0.0556867857599022</v>
      </c>
      <c r="U82" s="24" t="n">
        <f aca="false">O82*T82</f>
        <v>871.72094428551</v>
      </c>
    </row>
    <row r="83" customFormat="false" ht="15" hidden="false" customHeight="false" outlineLevel="0" collapsed="false">
      <c r="A83" s="0"/>
      <c r="B83" s="26"/>
      <c r="C83" s="0" t="n">
        <v>65</v>
      </c>
      <c r="D83" s="20"/>
      <c r="E83" s="20"/>
      <c r="F83" s="6" t="n">
        <v>2013</v>
      </c>
      <c r="G83" s="6" t="n">
        <v>7</v>
      </c>
      <c r="H83" s="6" t="n">
        <v>30</v>
      </c>
      <c r="I83" s="6" t="n">
        <v>14</v>
      </c>
      <c r="J83" s="29" t="n">
        <v>33</v>
      </c>
      <c r="K83" s="29"/>
      <c r="L83" s="29"/>
      <c r="M83" s="29"/>
      <c r="N83" s="29"/>
      <c r="O83" s="29" t="n">
        <v>15462</v>
      </c>
      <c r="P83" s="4"/>
      <c r="Q83" s="21" t="n">
        <f aca="false">O83*$Q$15</f>
        <v>848.766599477943</v>
      </c>
      <c r="R83" s="22"/>
      <c r="S83" s="4" t="n">
        <f aca="false">H83*24+I83+J83/60+K83/3600</f>
        <v>734.55</v>
      </c>
      <c r="T83" s="23" t="n">
        <f aca="false">Q15+(Q16-Q15)*(S83-S15)/(S16-S15)</f>
        <v>0.0556960941187423</v>
      </c>
      <c r="U83" s="24" t="n">
        <f aca="false">O83*T83</f>
        <v>861.173007263994</v>
      </c>
    </row>
    <row r="84" customFormat="false" ht="15" hidden="false" customHeight="false" outlineLevel="0" collapsed="false">
      <c r="A84" s="0"/>
      <c r="B84" s="26"/>
      <c r="C84" s="28" t="n">
        <v>66</v>
      </c>
      <c r="D84" s="20"/>
      <c r="E84" s="20"/>
      <c r="F84" s="6" t="n">
        <v>2013</v>
      </c>
      <c r="G84" s="6" t="n">
        <v>7</v>
      </c>
      <c r="H84" s="6" t="n">
        <v>30</v>
      </c>
      <c r="I84" s="6" t="n">
        <v>14</v>
      </c>
      <c r="J84" s="29" t="n">
        <v>34</v>
      </c>
      <c r="K84" s="29"/>
      <c r="L84" s="29"/>
      <c r="M84" s="29"/>
      <c r="N84" s="29"/>
      <c r="O84" s="29" t="n">
        <v>23149</v>
      </c>
      <c r="P84" s="4"/>
      <c r="Q84" s="21" t="n">
        <f aca="false">O84*$Q$15</f>
        <v>1270.7345758191</v>
      </c>
      <c r="R84" s="22"/>
      <c r="S84" s="4" t="n">
        <f aca="false">H84*24+I84+J84/60+K84/3600</f>
        <v>734.566666666667</v>
      </c>
      <c r="T84" s="23" t="n">
        <f aca="false">Q15+(Q16-Q15)*(S84-S15)/(S16-S15)</f>
        <v>0.0557054024775825</v>
      </c>
      <c r="U84" s="24" t="n">
        <f aca="false">O84*T84</f>
        <v>1289.52436195356</v>
      </c>
    </row>
    <row r="85" customFormat="false" ht="15" hidden="false" customHeight="false" outlineLevel="0" collapsed="false">
      <c r="A85" s="0"/>
      <c r="B85" s="27"/>
      <c r="C85" s="28" t="n">
        <v>67</v>
      </c>
      <c r="D85" s="20"/>
      <c r="E85" s="20"/>
      <c r="F85" s="6" t="n">
        <v>2013</v>
      </c>
      <c r="G85" s="6" t="n">
        <v>7</v>
      </c>
      <c r="H85" s="6" t="n">
        <v>30</v>
      </c>
      <c r="I85" s="6" t="n">
        <v>14</v>
      </c>
      <c r="J85" s="29" t="n">
        <v>37</v>
      </c>
      <c r="K85" s="29"/>
      <c r="L85" s="29"/>
      <c r="M85" s="29"/>
      <c r="N85" s="29"/>
      <c r="O85" s="29" t="n">
        <v>23278</v>
      </c>
      <c r="P85" s="4"/>
      <c r="Q85" s="21" t="n">
        <f aca="false">O85*$Q$15</f>
        <v>1277.81586487179</v>
      </c>
      <c r="R85" s="22"/>
      <c r="S85" s="4" t="n">
        <f aca="false">H85*24+I85+J85/60+K85/3600</f>
        <v>734.616666666667</v>
      </c>
      <c r="T85" s="23" t="n">
        <f aca="false">Q$15+(Q$16-Q$15)*(S85-S$15)/(S$16-S$15)</f>
        <v>0.0557333275541028</v>
      </c>
      <c r="U85" s="24" t="n">
        <f aca="false">O85*T85</f>
        <v>1297.36039880441</v>
      </c>
    </row>
    <row r="86" customFormat="false" ht="15" hidden="false" customHeight="false" outlineLevel="0" collapsed="false">
      <c r="A86" s="0"/>
      <c r="B86" s="0"/>
      <c r="C86" s="0" t="n">
        <v>68</v>
      </c>
      <c r="D86" s="20"/>
      <c r="E86" s="20"/>
      <c r="F86" s="6" t="n">
        <v>2013</v>
      </c>
      <c r="G86" s="6" t="n">
        <v>7</v>
      </c>
      <c r="H86" s="6" t="n">
        <v>30</v>
      </c>
      <c r="I86" s="6" t="n">
        <v>14</v>
      </c>
      <c r="J86" s="6" t="n">
        <v>36</v>
      </c>
      <c r="K86" s="6"/>
      <c r="L86" s="6"/>
      <c r="M86" s="6"/>
      <c r="N86" s="6"/>
      <c r="O86" s="6" t="n">
        <v>15335</v>
      </c>
      <c r="P86" s="4"/>
      <c r="Q86" s="21" t="n">
        <f aca="false">O86*$Q$15</f>
        <v>841.795097852428</v>
      </c>
      <c r="R86" s="22"/>
      <c r="S86" s="4" t="n">
        <f aca="false">H86*24+I86+J86/60+K86/3600</f>
        <v>734.6</v>
      </c>
      <c r="T86" s="23" t="n">
        <f aca="false">Q$15+(Q$16-Q$15)*(S86-S$15)/(S$16-S$15)</f>
        <v>0.0557240191952627</v>
      </c>
      <c r="U86" s="24" t="n">
        <f aca="false">O86*T86</f>
        <v>854.527834359354</v>
      </c>
    </row>
    <row r="87" customFormat="false" ht="15.75" hidden="false" customHeight="false" outlineLevel="0" collapsed="false">
      <c r="A87" s="2"/>
      <c r="B87" s="2"/>
      <c r="C87" s="28" t="n">
        <v>69</v>
      </c>
      <c r="D87" s="42"/>
      <c r="E87" s="42"/>
      <c r="F87" s="6" t="n">
        <v>2013</v>
      </c>
      <c r="G87" s="6" t="n">
        <v>7</v>
      </c>
      <c r="H87" s="6" t="n">
        <v>30</v>
      </c>
      <c r="I87" s="6" t="n">
        <v>14</v>
      </c>
      <c r="J87" s="43" t="n">
        <v>38</v>
      </c>
      <c r="K87" s="43"/>
      <c r="L87" s="43"/>
      <c r="M87" s="43"/>
      <c r="N87" s="43"/>
      <c r="O87" s="43" t="n">
        <v>16102</v>
      </c>
      <c r="P87" s="2"/>
      <c r="Q87" s="44" t="n">
        <f aca="false">O87*$Q$15</f>
        <v>883.898576173447</v>
      </c>
      <c r="R87" s="45"/>
      <c r="S87" s="2" t="n">
        <f aca="false">H87*24+I87+J87/60+K87/3600</f>
        <v>734.633333333333</v>
      </c>
      <c r="T87" s="23" t="n">
        <f aca="false">Q$15+(Q$16-Q$15)*(S87-S$15)/(S$16-S$15)</f>
        <v>0.0557426359129429</v>
      </c>
      <c r="U87" s="24" t="n">
        <f aca="false">O87*T87</f>
        <v>897.567923470207</v>
      </c>
    </row>
    <row r="88" customFormat="false" ht="15.75" hidden="false" customHeight="false" outlineLevel="0" collapsed="false">
      <c r="C88" s="28" t="n">
        <v>70</v>
      </c>
      <c r="F88" s="6" t="n">
        <v>2013</v>
      </c>
      <c r="G88" s="6" t="n">
        <v>7</v>
      </c>
      <c r="H88" s="6" t="n">
        <v>30</v>
      </c>
      <c r="I88" s="6" t="n">
        <v>14</v>
      </c>
      <c r="J88" s="1" t="n">
        <v>38</v>
      </c>
      <c r="O88" s="43" t="n">
        <v>566368</v>
      </c>
      <c r="Q88" s="48" t="n">
        <f aca="false">O88*$Q$15</f>
        <v>31090.0427766863</v>
      </c>
      <c r="S88" s="1" t="n">
        <f aca="false">H88*24+I88+J88/60+K88/3600</f>
        <v>734.633333333333</v>
      </c>
      <c r="T88" s="23" t="n">
        <f aca="false">Q$15+(Q$16-Q$15)*(S88-S$15)/(S$16-S$15)</f>
        <v>0.0557426359129429</v>
      </c>
      <c r="U88" s="24" t="n">
        <f aca="false">O88*T88</f>
        <v>31570.8452167416</v>
      </c>
    </row>
    <row r="89" customFormat="false" ht="15.75" hidden="false" customHeight="false" outlineLevel="0" collapsed="false">
      <c r="C89" s="0" t="n">
        <v>71</v>
      </c>
      <c r="F89" s="6" t="n">
        <v>2013</v>
      </c>
      <c r="G89" s="6" t="n">
        <v>7</v>
      </c>
      <c r="H89" s="6" t="n">
        <v>30</v>
      </c>
      <c r="I89" s="6" t="n">
        <v>15</v>
      </c>
      <c r="J89" s="1" t="n">
        <v>40</v>
      </c>
      <c r="O89" s="1" t="n">
        <v>22752</v>
      </c>
      <c r="Q89" s="48" t="n">
        <f aca="false">O89*$Q$15</f>
        <v>1248.94177152517</v>
      </c>
      <c r="S89" s="1" t="n">
        <f aca="false">H89*24+I89+J89/60+K89/3600</f>
        <v>735.666666666667</v>
      </c>
      <c r="T89" s="23" t="n">
        <f aca="false">Q$15+(Q$16-Q$15)*(S89-S$15)/(S$16-S$15)</f>
        <v>0.0563197541610296</v>
      </c>
      <c r="U89" s="47" t="n">
        <f aca="false">O89*T89</f>
        <v>1281.38704667175</v>
      </c>
    </row>
    <row r="90" customFormat="false" ht="15" hidden="false" customHeight="false" outlineLevel="0" collapsed="false">
      <c r="C90" s="28" t="n">
        <v>72</v>
      </c>
      <c r="F90" s="6" t="n">
        <v>2013</v>
      </c>
      <c r="G90" s="6" t="n">
        <v>7</v>
      </c>
      <c r="H90" s="6" t="n">
        <v>30</v>
      </c>
      <c r="I90" s="6" t="n">
        <v>15</v>
      </c>
      <c r="J90" s="1" t="n">
        <v>41</v>
      </c>
      <c r="O90" s="1" t="n">
        <v>29168</v>
      </c>
      <c r="Q90" s="48" t="n">
        <f aca="false">O90*$Q$15</f>
        <v>1601.1398378976</v>
      </c>
      <c r="S90" s="1" t="n">
        <f aca="false">H90*24+I90+J90/60+K90/3600</f>
        <v>735.683333333333</v>
      </c>
      <c r="T90" s="23" t="n">
        <f aca="false">Q$15+(Q$16-Q$15)*(S90-S$15)/(S$16-S$15)</f>
        <v>0.0563290625198697</v>
      </c>
      <c r="U90" s="24" t="n">
        <f aca="false">O90*T90</f>
        <v>1643.00609557956</v>
      </c>
    </row>
    <row r="91" customFormat="false" ht="15" hidden="false" customHeight="false" outlineLevel="0" collapsed="false">
      <c r="C91" s="28" t="n">
        <v>73</v>
      </c>
      <c r="F91" s="6" t="n">
        <v>2013</v>
      </c>
      <c r="G91" s="6" t="n">
        <v>7</v>
      </c>
      <c r="H91" s="6" t="n">
        <v>30</v>
      </c>
      <c r="I91" s="6" t="n">
        <v>15</v>
      </c>
      <c r="J91" s="1" t="n">
        <v>44</v>
      </c>
      <c r="O91" s="1" t="n">
        <v>24947</v>
      </c>
      <c r="Q91" s="48" t="n">
        <f aca="false">O91*$Q$15</f>
        <v>1369.43347284803</v>
      </c>
      <c r="S91" s="1" t="n">
        <f aca="false">H91*24+I91+J91/60+K91/3600</f>
        <v>735.733333333333</v>
      </c>
      <c r="T91" s="23" t="n">
        <f aca="false">Q$15+(Q$16-Q$15)*(S91-S$15)/(S$16-S$15)</f>
        <v>0.0563569875963901</v>
      </c>
      <c r="U91" s="24" t="n">
        <f aca="false">O91*T91</f>
        <v>1405.93776956714</v>
      </c>
    </row>
    <row r="92" customFormat="false" ht="15" hidden="false" customHeight="false" outlineLevel="0" collapsed="false">
      <c r="C92" s="0" t="n">
        <v>74</v>
      </c>
      <c r="F92" s="6" t="n">
        <v>2013</v>
      </c>
      <c r="G92" s="6" t="n">
        <v>7</v>
      </c>
      <c r="H92" s="6" t="n">
        <v>30</v>
      </c>
      <c r="I92" s="6" t="n">
        <v>15</v>
      </c>
      <c r="J92" s="1" t="n">
        <v>43</v>
      </c>
      <c r="O92" s="1" t="n">
        <v>26608</v>
      </c>
      <c r="Q92" s="48" t="n">
        <f aca="false">O92*$Q$15</f>
        <v>1460.61193111558</v>
      </c>
      <c r="S92" s="1" t="n">
        <f aca="false">H92*24+I92+J92/60+K92/3600</f>
        <v>735.716666666667</v>
      </c>
      <c r="T92" s="23" t="n">
        <f aca="false">Q$15+(Q$16-Q$15)*(S92-S$15)/(S$16-S$15)</f>
        <v>0.05634767923755</v>
      </c>
      <c r="U92" s="24" t="n">
        <f aca="false">O92*T92</f>
        <v>1499.29904915273</v>
      </c>
    </row>
    <row r="93" customFormat="false" ht="15" hidden="false" customHeight="false" outlineLevel="0" collapsed="false">
      <c r="C93" s="28" t="n">
        <v>75</v>
      </c>
      <c r="F93" s="6" t="n">
        <v>2013</v>
      </c>
      <c r="G93" s="6" t="n">
        <v>7</v>
      </c>
      <c r="H93" s="6" t="n">
        <v>30</v>
      </c>
      <c r="I93" s="6" t="n">
        <v>15</v>
      </c>
      <c r="J93" s="1" t="n">
        <v>45</v>
      </c>
      <c r="O93" s="1" t="n">
        <v>19830</v>
      </c>
      <c r="Q93" s="48" t="n">
        <f aca="false">O93*$Q$15</f>
        <v>1088.54234042476</v>
      </c>
      <c r="S93" s="1" t="n">
        <f aca="false">H93*24+I93+J93/60+K93/3600</f>
        <v>735.75</v>
      </c>
      <c r="T93" s="23" t="n">
        <f aca="false">Q$15+(Q$16-Q$15)*(S93-S$15)/(S$16-S$15)</f>
        <v>0.0563662959552302</v>
      </c>
      <c r="U93" s="24" t="n">
        <f aca="false">O93*T93</f>
        <v>1117.74364879221</v>
      </c>
    </row>
    <row r="94" customFormat="false" ht="15" hidden="false" customHeight="false" outlineLevel="0" collapsed="false">
      <c r="C94" s="28" t="n">
        <v>76</v>
      </c>
      <c r="F94" s="6" t="n">
        <v>2013</v>
      </c>
      <c r="G94" s="6" t="n">
        <v>7</v>
      </c>
      <c r="H94" s="6" t="n">
        <v>30</v>
      </c>
      <c r="I94" s="6" t="n">
        <v>15</v>
      </c>
      <c r="J94" s="1" t="n">
        <v>46</v>
      </c>
      <c r="O94" s="1" t="n">
        <v>32962</v>
      </c>
      <c r="Q94" s="48" t="n">
        <f aca="false">O94*$Q$15</f>
        <v>1809.40658724563</v>
      </c>
      <c r="S94" s="1" t="n">
        <f aca="false">H94*24+I94+J94/60+K94/3600</f>
        <v>735.766666666667</v>
      </c>
      <c r="T94" s="23" t="n">
        <f aca="false">Q$15+(Q$16-Q$15)*(S94-S$15)/(S$16-S$15)</f>
        <v>0.0563756043140703</v>
      </c>
      <c r="U94" s="24" t="n">
        <f aca="false">O94*T94</f>
        <v>1858.25266940038</v>
      </c>
    </row>
    <row r="95" customFormat="false" ht="15" hidden="false" customHeight="false" outlineLevel="0" collapsed="false">
      <c r="C95" s="0" t="n">
        <v>77</v>
      </c>
      <c r="F95" s="6" t="n">
        <v>2013</v>
      </c>
      <c r="G95" s="6" t="n">
        <v>7</v>
      </c>
      <c r="H95" s="6" t="n">
        <v>30</v>
      </c>
      <c r="I95" s="6" t="n">
        <v>15</v>
      </c>
      <c r="J95" s="1" t="n">
        <v>47</v>
      </c>
      <c r="O95" s="1" t="n">
        <v>14957</v>
      </c>
      <c r="Q95" s="48" t="n">
        <f aca="false">O95*$Q$15</f>
        <v>821.045274116646</v>
      </c>
      <c r="S95" s="1" t="n">
        <f aca="false">H95*24+I95+J95/60+K95/3600</f>
        <v>735.783333333333</v>
      </c>
      <c r="T95" s="23" t="n">
        <f aca="false">Q$15+(Q$16-Q$15)*(S95-S$15)/(S$16-S$15)</f>
        <v>0.0563849126729104</v>
      </c>
      <c r="U95" s="24" t="n">
        <f aca="false">O95*T95</f>
        <v>843.34913884872</v>
      </c>
    </row>
    <row r="96" customFormat="false" ht="15" hidden="false" customHeight="false" outlineLevel="0" collapsed="false">
      <c r="C96" s="28" t="n">
        <v>78</v>
      </c>
      <c r="F96" s="6" t="n">
        <v>2013</v>
      </c>
      <c r="G96" s="6" t="n">
        <v>7</v>
      </c>
      <c r="H96" s="6" t="n">
        <v>30</v>
      </c>
      <c r="I96" s="6" t="n">
        <v>15</v>
      </c>
      <c r="J96" s="1" t="n">
        <v>48</v>
      </c>
      <c r="O96" s="1" t="n">
        <v>23714</v>
      </c>
      <c r="Q96" s="48" t="n">
        <f aca="false">O96*$Q$15</f>
        <v>1301.7495239956</v>
      </c>
      <c r="S96" s="1" t="n">
        <f aca="false">H96*24+I96+J96/60+K96/3600</f>
        <v>735.8</v>
      </c>
      <c r="T96" s="23" t="n">
        <f aca="false">Q$15+(Q$16-Q$15)*(S96-S$15)/(S$16-S$15)</f>
        <v>0.0563942210317505</v>
      </c>
      <c r="U96" s="24" t="n">
        <f aca="false">O96*T96</f>
        <v>1337.33255754693</v>
      </c>
    </row>
    <row r="97" customFormat="false" ht="15.75" hidden="false" customHeight="false" outlineLevel="0" collapsed="false">
      <c r="C97" s="28" t="n">
        <v>79</v>
      </c>
      <c r="F97" s="6" t="n">
        <v>2013</v>
      </c>
      <c r="G97" s="6" t="n">
        <v>7</v>
      </c>
      <c r="H97" s="6" t="n">
        <v>30</v>
      </c>
      <c r="I97" s="6" t="n">
        <v>15</v>
      </c>
      <c r="J97" s="1" t="n">
        <v>48</v>
      </c>
      <c r="O97" s="1" t="n">
        <v>26163</v>
      </c>
      <c r="Q97" s="48" t="n">
        <f aca="false">O97*$Q$15</f>
        <v>1436.18422856949</v>
      </c>
      <c r="S97" s="1" t="n">
        <f aca="false">H97*24+I97+J97/60+K97/3600</f>
        <v>735.8</v>
      </c>
      <c r="T97" s="23" t="n">
        <f aca="false">Q$15+(Q$16-Q$15)*(S97-S$15)/(S$16-S$15)</f>
        <v>0.0563942210317505</v>
      </c>
      <c r="U97" s="47" t="n">
        <f aca="false">O97*T97</f>
        <v>1475.44200485369</v>
      </c>
    </row>
    <row r="98" customFormat="false" ht="15" hidden="false" customHeight="false" outlineLevel="0" collapsed="false">
      <c r="C98" s="0" t="n">
        <v>80</v>
      </c>
      <c r="F98" s="6" t="n">
        <v>2013</v>
      </c>
      <c r="G98" s="6" t="n">
        <v>7</v>
      </c>
      <c r="H98" s="6" t="n">
        <v>30</v>
      </c>
      <c r="I98" s="6" t="n">
        <v>15</v>
      </c>
      <c r="J98" s="1" t="n">
        <v>49</v>
      </c>
      <c r="O98" s="1" t="n">
        <v>17174</v>
      </c>
      <c r="Q98" s="48" t="n">
        <f aca="false">O98*$Q$15</f>
        <v>942.744637138416</v>
      </c>
      <c r="S98" s="1" t="n">
        <f aca="false">H98*24+I98+J98/60+K98/3600</f>
        <v>735.816666666667</v>
      </c>
      <c r="T98" s="23" t="n">
        <f aca="false">Q$15+(Q$16-Q$15)*(S98-S$15)/(S$16-S$15)</f>
        <v>0.0564035293905906</v>
      </c>
      <c r="U98" s="24" t="n">
        <f aca="false">O98*T98</f>
        <v>968.674213754004</v>
      </c>
    </row>
    <row r="99" customFormat="false" ht="15" hidden="false" customHeight="false" outlineLevel="0" collapsed="false">
      <c r="C99" s="28" t="n">
        <v>81</v>
      </c>
      <c r="F99" s="6" t="n">
        <v>2013</v>
      </c>
      <c r="G99" s="6" t="n">
        <v>7</v>
      </c>
      <c r="H99" s="6" t="n">
        <v>30</v>
      </c>
      <c r="I99" s="6" t="n">
        <v>15</v>
      </c>
      <c r="J99" s="1" t="n">
        <v>50</v>
      </c>
      <c r="O99" s="1" t="n">
        <v>20486</v>
      </c>
      <c r="Q99" s="48" t="n">
        <f aca="false">O99*$Q$15</f>
        <v>1124.55261653765</v>
      </c>
      <c r="S99" s="1" t="n">
        <f aca="false">H99*24+I99+J99/60+K99/3600</f>
        <v>735.833333333333</v>
      </c>
      <c r="T99" s="23" t="n">
        <f aca="false">Q$15+(Q$16-Q$15)*(S99-S$15)/(S$16-S$15)</f>
        <v>0.0564128377494307</v>
      </c>
      <c r="U99" s="24" t="n">
        <f aca="false">O99*T99</f>
        <v>1155.67339413484</v>
      </c>
    </row>
    <row r="100" customFormat="false" ht="15" hidden="false" customHeight="false" outlineLevel="0" collapsed="false">
      <c r="C100" s="28" t="n">
        <v>82</v>
      </c>
      <c r="F100" s="6" t="n">
        <v>2013</v>
      </c>
      <c r="G100" s="6" t="n">
        <v>7</v>
      </c>
      <c r="H100" s="6" t="n">
        <v>30</v>
      </c>
      <c r="I100" s="6" t="n">
        <v>15</v>
      </c>
      <c r="J100" s="1" t="n">
        <v>51</v>
      </c>
      <c r="O100" s="1" t="n">
        <v>19602</v>
      </c>
      <c r="Q100" s="48" t="n">
        <f aca="false">O100*$Q$15</f>
        <v>1076.02657372698</v>
      </c>
      <c r="S100" s="1" t="n">
        <f aca="false">H100*24+I100+J100/60+K100/3600</f>
        <v>735.85</v>
      </c>
      <c r="T100" s="23" t="n">
        <f aca="false">Q$15+(Q$16-Q$15)*(S100-S$15)/(S$16-S$15)</f>
        <v>0.0564221461082708</v>
      </c>
      <c r="U100" s="24" t="n">
        <f aca="false">O100*T100</f>
        <v>1105.98690801432</v>
      </c>
    </row>
    <row r="101" customFormat="false" ht="15" hidden="false" customHeight="false" outlineLevel="0" collapsed="false">
      <c r="C101" s="0" t="n">
        <v>83</v>
      </c>
      <c r="F101" s="6" t="n">
        <v>2013</v>
      </c>
      <c r="G101" s="6" t="n">
        <v>7</v>
      </c>
      <c r="H101" s="6" t="n">
        <v>30</v>
      </c>
      <c r="I101" s="6" t="n">
        <v>15</v>
      </c>
      <c r="J101" s="1" t="n">
        <v>52</v>
      </c>
      <c r="O101" s="1" t="n">
        <v>21853</v>
      </c>
      <c r="Q101" s="48" t="n">
        <f aca="false">O101*$Q$15</f>
        <v>1199.5923230107</v>
      </c>
      <c r="S101" s="1" t="n">
        <f aca="false">H101*24+I101+J101/60+K101/3600</f>
        <v>735.866666666667</v>
      </c>
      <c r="T101" s="23" t="n">
        <f aca="false">Q$15+(Q$16-Q$15)*(S101-S$15)/(S$16-S$15)</f>
        <v>0.0564314544671109</v>
      </c>
      <c r="U101" s="24" t="n">
        <f aca="false">O101*T101</f>
        <v>1233.19657446978</v>
      </c>
    </row>
    <row r="102" customFormat="false" ht="15" hidden="false" customHeight="false" outlineLevel="0" collapsed="false">
      <c r="C102" s="28" t="n">
        <v>84</v>
      </c>
      <c r="F102" s="6" t="n">
        <v>2013</v>
      </c>
      <c r="G102" s="6" t="n">
        <v>7</v>
      </c>
      <c r="H102" s="6" t="n">
        <v>30</v>
      </c>
      <c r="I102" s="6" t="n">
        <v>15</v>
      </c>
      <c r="J102" s="1" t="n">
        <v>53</v>
      </c>
      <c r="O102" s="1" t="n">
        <v>236845</v>
      </c>
      <c r="Q102" s="48" t="n">
        <f aca="false">O102*$Q$15</f>
        <v>13001.3015944479</v>
      </c>
      <c r="S102" s="1" t="n">
        <f aca="false">H102*24+I102+J102/60+K102/3600</f>
        <v>735.883333333333</v>
      </c>
      <c r="T102" s="23" t="n">
        <f aca="false">Q$15+(Q$16-Q$15)*(S102-S$15)/(S$16-S$15)</f>
        <v>0.056440762825951</v>
      </c>
      <c r="U102" s="24" t="n">
        <f aca="false">O102*T102</f>
        <v>13367.7124715124</v>
      </c>
    </row>
  </sheetData>
  <conditionalFormatting sqref="N88:N65536">
    <cfRule type="cellIs" priority="2" operator="greaterThan" aboveAverage="0" equalAverage="0" bottom="0" percent="0" rank="0" text="" dxfId="0">
      <formula>300000</formula>
    </cfRule>
  </conditionalFormatting>
  <conditionalFormatting sqref="Q19:Q87">
    <cfRule type="cellIs" priority="3" operator="greaterThan" aboveAverage="0" equalAverage="0" bottom="0" percent="0" rank="0" text="" dxfId="1">
      <formula>20000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W13" activeCellId="0" sqref="W13"/>
    </sheetView>
  </sheetViews>
  <sheetFormatPr defaultRowHeight="15"/>
  <cols>
    <col collapsed="false" hidden="false" max="1" min="1" style="1" width="7.49797570850202"/>
    <col collapsed="false" hidden="false" max="2" min="2" style="1" width="18.2105263157895"/>
    <col collapsed="false" hidden="false" max="3" min="3" style="1" width="9.4251012145749"/>
    <col collapsed="false" hidden="false" max="4" min="4" style="1" width="8.89068825910931"/>
    <col collapsed="false" hidden="false" max="5" min="5" style="1" width="6.31983805668016"/>
    <col collapsed="false" hidden="false" max="6" min="6" style="1" width="6.53441295546559"/>
    <col collapsed="false" hidden="false" max="11" min="7" style="1" width="4.92712550607287"/>
    <col collapsed="false" hidden="false" max="12" min="12" style="1" width="6.96356275303644"/>
    <col collapsed="false" hidden="false" max="15" min="13" style="1" width="8.46153846153846"/>
    <col collapsed="false" hidden="false" max="17" min="16" style="1" width="9.10526315789474"/>
    <col collapsed="false" hidden="false" max="18" min="18" style="1" width="3.10526315789474"/>
    <col collapsed="false" hidden="false" max="19" min="19" style="1" width="9.10526315789474"/>
    <col collapsed="false" hidden="false" max="20" min="20" style="1" width="10.7125506072875"/>
    <col collapsed="false" hidden="false" max="21" min="21" style="1" width="11.1417004048583"/>
    <col collapsed="false" hidden="false" max="1025" min="22" style="0" width="8.57085020242915"/>
  </cols>
  <sheetData>
    <row r="1" customFormat="false" ht="15.75" hidden="false" customHeight="false" outlineLevel="0" collapsed="false">
      <c r="A1" s="2"/>
      <c r="B1" s="2" t="s">
        <v>16</v>
      </c>
      <c r="C1" s="2" t="s">
        <v>17</v>
      </c>
      <c r="D1" s="2"/>
      <c r="E1" s="2"/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3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X1" s="54" t="n">
        <v>41487</v>
      </c>
    </row>
    <row r="2" customFormat="false" ht="15" hidden="false" customHeight="false" outlineLevel="0" collapsed="false">
      <c r="A2" s="0"/>
      <c r="B2" s="4"/>
      <c r="C2" s="5" t="s">
        <v>34</v>
      </c>
      <c r="D2" s="1" t="s">
        <v>35</v>
      </c>
      <c r="E2" s="0"/>
      <c r="F2" s="6" t="n">
        <v>2013</v>
      </c>
      <c r="G2" s="6" t="n">
        <v>8</v>
      </c>
      <c r="H2" s="6" t="n">
        <v>32</v>
      </c>
      <c r="I2" s="6" t="n">
        <v>11</v>
      </c>
      <c r="J2" s="6" t="n">
        <v>20</v>
      </c>
      <c r="K2" s="6"/>
      <c r="L2" s="6"/>
      <c r="M2" s="6"/>
      <c r="N2" s="6"/>
      <c r="O2" s="6" t="n">
        <v>170076</v>
      </c>
      <c r="P2" s="0"/>
      <c r="Q2" s="0"/>
      <c r="R2" s="0"/>
      <c r="S2" s="1" t="n">
        <f aca="false">H2*24+I2+J2/60+K2/3600</f>
        <v>779.333333333333</v>
      </c>
      <c r="T2" s="0"/>
      <c r="U2" s="0"/>
      <c r="X2" s="0" t="s">
        <v>94</v>
      </c>
    </row>
    <row r="3" customFormat="false" ht="15" hidden="false" customHeight="false" outlineLevel="0" collapsed="false">
      <c r="A3" s="0"/>
      <c r="B3" s="7" t="s">
        <v>36</v>
      </c>
      <c r="C3" s="5" t="s">
        <v>34</v>
      </c>
      <c r="D3" s="1" t="s">
        <v>35</v>
      </c>
      <c r="E3" s="0"/>
      <c r="F3" s="6" t="n">
        <v>2013</v>
      </c>
      <c r="G3" s="6" t="n">
        <v>8</v>
      </c>
      <c r="H3" s="6" t="n">
        <v>32</v>
      </c>
      <c r="I3" s="6" t="n">
        <v>11</v>
      </c>
      <c r="J3" s="6" t="n">
        <v>21</v>
      </c>
      <c r="K3" s="6"/>
      <c r="L3" s="6"/>
      <c r="M3" s="6"/>
      <c r="N3" s="6"/>
      <c r="O3" s="6" t="n">
        <v>168517</v>
      </c>
      <c r="P3" s="0"/>
      <c r="Q3" s="0"/>
      <c r="R3" s="0"/>
      <c r="S3" s="1" t="n">
        <f aca="false">H3*24+I3+J3/60+K3/3600</f>
        <v>779.35</v>
      </c>
      <c r="T3" s="0"/>
      <c r="U3" s="0"/>
    </row>
    <row r="4" customFormat="false" ht="15" hidden="false" customHeight="false" outlineLevel="0" collapsed="false">
      <c r="A4" s="0"/>
      <c r="B4" s="4" t="n">
        <v>9047</v>
      </c>
      <c r="C4" s="5" t="s">
        <v>34</v>
      </c>
      <c r="D4" s="1" t="s">
        <v>35</v>
      </c>
      <c r="E4" s="0"/>
      <c r="F4" s="6" t="n">
        <v>2013</v>
      </c>
      <c r="G4" s="6" t="n">
        <v>8</v>
      </c>
      <c r="H4" s="6" t="n">
        <v>32</v>
      </c>
      <c r="I4" s="6" t="n">
        <v>11</v>
      </c>
      <c r="J4" s="6" t="n">
        <v>22</v>
      </c>
      <c r="K4" s="6"/>
      <c r="L4" s="6"/>
      <c r="M4" s="6"/>
      <c r="N4" s="6"/>
      <c r="O4" s="6" t="n">
        <v>175690</v>
      </c>
      <c r="P4" s="0"/>
      <c r="Q4" s="0"/>
      <c r="R4" s="0"/>
      <c r="S4" s="1" t="n">
        <f aca="false">H4*24+I4+J4/60+K4/3600</f>
        <v>779.366666666667</v>
      </c>
      <c r="T4" s="0"/>
      <c r="U4" s="0"/>
    </row>
    <row r="5" customFormat="false" ht="15" hidden="false" customHeight="false" outlineLevel="0" collapsed="false">
      <c r="A5" s="0"/>
      <c r="B5" s="4"/>
      <c r="C5" s="5" t="s">
        <v>34</v>
      </c>
      <c r="D5" s="1" t="s">
        <v>35</v>
      </c>
      <c r="E5" s="0"/>
      <c r="F5" s="6" t="n">
        <v>2013</v>
      </c>
      <c r="G5" s="6" t="n">
        <v>8</v>
      </c>
      <c r="H5" s="6" t="n">
        <v>32</v>
      </c>
      <c r="I5" s="6" t="n">
        <v>11</v>
      </c>
      <c r="J5" s="6" t="n">
        <v>23</v>
      </c>
      <c r="K5" s="6"/>
      <c r="L5" s="6"/>
      <c r="M5" s="6"/>
      <c r="N5" s="6"/>
      <c r="O5" s="6" t="n">
        <v>173206</v>
      </c>
      <c r="P5" s="0"/>
      <c r="Q5" s="0"/>
      <c r="R5" s="0"/>
      <c r="S5" s="1" t="n">
        <f aca="false">H5*24+I5+J5/60+K5/3600</f>
        <v>779.383333333333</v>
      </c>
      <c r="T5" s="0"/>
      <c r="U5" s="0"/>
    </row>
    <row r="6" customFormat="false" ht="15" hidden="false" customHeight="false" outlineLevel="0" collapsed="false">
      <c r="A6" s="0"/>
      <c r="B6" s="4"/>
      <c r="C6" s="8"/>
      <c r="D6" s="9"/>
      <c r="E6" s="9"/>
      <c r="F6" s="6"/>
      <c r="G6" s="6"/>
      <c r="H6" s="6"/>
      <c r="I6" s="6"/>
      <c r="J6" s="6"/>
      <c r="K6" s="6"/>
      <c r="L6" s="6"/>
      <c r="M6" s="10"/>
      <c r="N6" s="10"/>
      <c r="O6" s="10"/>
      <c r="P6" s="9"/>
      <c r="Q6" s="9"/>
      <c r="R6" s="9"/>
      <c r="S6" s="9"/>
      <c r="T6" s="9"/>
      <c r="U6" s="9"/>
    </row>
    <row r="7" customFormat="false" ht="15" hidden="false" customHeight="false" outlineLevel="0" collapsed="false">
      <c r="A7" s="0"/>
      <c r="B7" s="4"/>
      <c r="C7" s="5" t="s">
        <v>34</v>
      </c>
      <c r="D7" s="1" t="s">
        <v>37</v>
      </c>
      <c r="E7" s="0"/>
      <c r="F7" s="6" t="n">
        <v>2013</v>
      </c>
      <c r="G7" s="6" t="n">
        <v>8</v>
      </c>
      <c r="H7" s="6" t="n">
        <v>32</v>
      </c>
      <c r="I7" s="6" t="n">
        <v>12</v>
      </c>
      <c r="J7" s="6" t="n">
        <v>53</v>
      </c>
      <c r="K7" s="6"/>
      <c r="L7" s="6"/>
      <c r="M7" s="6"/>
      <c r="N7" s="6"/>
      <c r="O7" s="6" t="n">
        <v>171046</v>
      </c>
      <c r="P7" s="0"/>
      <c r="Q7" s="0"/>
      <c r="R7" s="0"/>
      <c r="S7" s="1" t="n">
        <f aca="false">H7*24+I7+J7/60+K7/3600</f>
        <v>780.883333333333</v>
      </c>
      <c r="T7" s="0"/>
      <c r="U7" s="0"/>
    </row>
    <row r="8" customFormat="false" ht="15" hidden="false" customHeight="false" outlineLevel="0" collapsed="false">
      <c r="A8" s="0"/>
      <c r="B8" s="4"/>
      <c r="C8" s="5" t="s">
        <v>34</v>
      </c>
      <c r="D8" s="1" t="s">
        <v>37</v>
      </c>
      <c r="E8" s="0"/>
      <c r="F8" s="6" t="n">
        <v>2013</v>
      </c>
      <c r="G8" s="6" t="n">
        <v>8</v>
      </c>
      <c r="H8" s="6" t="n">
        <v>32</v>
      </c>
      <c r="I8" s="6" t="n">
        <v>12</v>
      </c>
      <c r="J8" s="6" t="n">
        <v>54</v>
      </c>
      <c r="K8" s="6"/>
      <c r="L8" s="6"/>
      <c r="M8" s="6"/>
      <c r="N8" s="6"/>
      <c r="O8" s="6" t="n">
        <v>198926</v>
      </c>
      <c r="P8" s="0"/>
      <c r="Q8" s="0"/>
      <c r="R8" s="0"/>
      <c r="S8" s="1" t="n">
        <f aca="false">H8*24+I8+J8/60+K8/3600</f>
        <v>780.9</v>
      </c>
      <c r="T8" s="0"/>
      <c r="U8" s="0"/>
    </row>
    <row r="9" customFormat="false" ht="15" hidden="false" customHeight="false" outlineLevel="0" collapsed="false">
      <c r="A9" s="0"/>
      <c r="B9" s="0"/>
      <c r="C9" s="5" t="s">
        <v>34</v>
      </c>
      <c r="D9" s="1" t="s">
        <v>37</v>
      </c>
      <c r="E9" s="0"/>
      <c r="F9" s="6" t="n">
        <v>2013</v>
      </c>
      <c r="G9" s="6" t="n">
        <v>8</v>
      </c>
      <c r="H9" s="6" t="n">
        <v>32</v>
      </c>
      <c r="I9" s="6" t="n">
        <v>12</v>
      </c>
      <c r="J9" s="6" t="n">
        <v>55</v>
      </c>
      <c r="K9" s="6"/>
      <c r="L9" s="6"/>
      <c r="M9" s="6"/>
      <c r="N9" s="6"/>
      <c r="O9" s="6" t="n">
        <v>188090</v>
      </c>
      <c r="P9" s="0"/>
      <c r="Q9" s="0"/>
      <c r="R9" s="0"/>
      <c r="S9" s="1" t="n">
        <f aca="false">H9*24+I9+J9/60+K9/3600</f>
        <v>780.916666666667</v>
      </c>
      <c r="T9" s="0"/>
      <c r="U9" s="0"/>
    </row>
    <row r="10" customFormat="false" ht="15" hidden="false" customHeight="false" outlineLevel="0" collapsed="false">
      <c r="A10" s="0"/>
      <c r="B10" s="4"/>
      <c r="C10" s="5" t="s">
        <v>34</v>
      </c>
      <c r="D10" s="1" t="s">
        <v>37</v>
      </c>
      <c r="E10" s="0"/>
      <c r="F10" s="6" t="n">
        <v>2013</v>
      </c>
      <c r="G10" s="6" t="n">
        <v>8</v>
      </c>
      <c r="H10" s="6" t="n">
        <v>32</v>
      </c>
      <c r="I10" s="6" t="n">
        <v>12</v>
      </c>
      <c r="J10" s="6" t="n">
        <v>56</v>
      </c>
      <c r="K10" s="6"/>
      <c r="L10" s="6"/>
      <c r="M10" s="6"/>
      <c r="N10" s="6"/>
      <c r="O10" s="6" t="n">
        <v>177491</v>
      </c>
      <c r="P10" s="0"/>
      <c r="Q10" s="0"/>
      <c r="R10" s="0"/>
      <c r="S10" s="1" t="n">
        <f aca="false">H10*24+I10+J10/60+K10/3600</f>
        <v>780.933333333333</v>
      </c>
      <c r="T10" s="0"/>
      <c r="U10" s="0"/>
    </row>
    <row r="11" customFormat="false" ht="15" hidden="false" customHeight="false" outlineLevel="0" collapsed="false">
      <c r="A11" s="0"/>
      <c r="B11" s="4"/>
      <c r="C11" s="5"/>
      <c r="D11" s="0"/>
      <c r="E11" s="0"/>
      <c r="F11" s="6"/>
      <c r="G11" s="6"/>
      <c r="H11" s="6"/>
      <c r="I11" s="6"/>
      <c r="J11" s="6"/>
      <c r="K11" s="6"/>
      <c r="L11" s="6"/>
      <c r="M11" s="6"/>
      <c r="N11" s="6"/>
      <c r="O11" s="6"/>
      <c r="P11" s="0"/>
      <c r="Q11" s="0"/>
      <c r="R11" s="0"/>
      <c r="S11" s="0"/>
      <c r="T11" s="0"/>
      <c r="U11" s="0"/>
    </row>
    <row r="12" customFormat="false" ht="15" hidden="false" customHeight="false" outlineLevel="0" collapsed="false">
      <c r="A12" s="11"/>
      <c r="B12" s="12"/>
      <c r="C12" s="12"/>
      <c r="D12" s="11"/>
      <c r="E12" s="11"/>
      <c r="F12" s="13"/>
      <c r="G12" s="13"/>
      <c r="H12" s="13"/>
      <c r="I12" s="13"/>
      <c r="J12" s="13"/>
      <c r="K12" s="13"/>
      <c r="L12" s="6"/>
      <c r="M12" s="13"/>
      <c r="N12" s="13"/>
      <c r="O12" s="13"/>
      <c r="P12" s="11"/>
      <c r="Q12" s="11"/>
      <c r="R12" s="11"/>
      <c r="S12" s="0"/>
      <c r="T12" s="0"/>
      <c r="U12" s="11"/>
    </row>
    <row r="13" customFormat="false" ht="15" hidden="false" customHeight="false" outlineLevel="0" collapsed="false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customFormat="false" ht="15" hidden="false" customHeight="false" outlineLevel="0" collapsed="false">
      <c r="A14" s="12"/>
      <c r="B14" s="12" t="s">
        <v>38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 t="s">
        <v>39</v>
      </c>
      <c r="R14" s="12"/>
      <c r="S14" s="12"/>
      <c r="T14" s="12"/>
      <c r="U14" s="12"/>
    </row>
    <row r="15" customFormat="false" ht="15" hidden="false" customHeight="false" outlineLevel="0" collapsed="false">
      <c r="A15" s="12"/>
      <c r="B15" s="12"/>
      <c r="C15" s="14" t="s">
        <v>40</v>
      </c>
      <c r="D15" s="12" t="s">
        <v>41</v>
      </c>
      <c r="E15" s="12"/>
      <c r="F15" s="1" t="n">
        <v>9047</v>
      </c>
      <c r="G15" s="12" t="s">
        <v>42</v>
      </c>
      <c r="H15" s="12" t="s">
        <v>43</v>
      </c>
      <c r="I15" s="12"/>
      <c r="J15" s="12"/>
      <c r="K15" s="12"/>
      <c r="L15" s="12"/>
      <c r="M15" s="12" t="e">
        <f aca="false">AVERAGE(M2:M6)</f>
        <v>#DIV/0!</v>
      </c>
      <c r="N15" s="12" t="e">
        <f aca="false">AVERAGE(N2:N6)</f>
        <v>#DIV/0!</v>
      </c>
      <c r="O15" s="12" t="n">
        <f aca="false">AVERAGE(O2:O6)</f>
        <v>171872.25</v>
      </c>
      <c r="P15" s="12"/>
      <c r="Q15" s="15" t="n">
        <f aca="false">F15/O15</f>
        <v>0.0526379331160208</v>
      </c>
      <c r="R15" s="12"/>
      <c r="S15" s="12" t="n">
        <f aca="false">AVERAGE(S2:S6)</f>
        <v>779.358333333333</v>
      </c>
      <c r="T15" s="12"/>
      <c r="U15" s="12"/>
    </row>
    <row r="16" customFormat="false" ht="15" hidden="false" customHeight="false" outlineLevel="0" collapsed="false">
      <c r="A16" s="12"/>
      <c r="B16" s="12"/>
      <c r="C16" s="12"/>
      <c r="D16" s="12"/>
      <c r="E16" s="12"/>
      <c r="F16" s="12"/>
      <c r="G16" s="12"/>
      <c r="H16" s="11" t="s">
        <v>44</v>
      </c>
      <c r="I16" s="12"/>
      <c r="J16" s="12"/>
      <c r="K16" s="12"/>
      <c r="L16" s="12"/>
      <c r="M16" s="12" t="e">
        <f aca="false">AVERAGE(M7:M11)</f>
        <v>#DIV/0!</v>
      </c>
      <c r="N16" s="12" t="e">
        <f aca="false">AVERAGE(N7:N11)</f>
        <v>#DIV/0!</v>
      </c>
      <c r="O16" s="12" t="n">
        <f aca="false">AVERAGE(O7:O11)</f>
        <v>183888.25</v>
      </c>
      <c r="P16" s="12"/>
      <c r="Q16" s="12" t="n">
        <f aca="false">F15/O16</f>
        <v>0.0491983582420301</v>
      </c>
      <c r="R16" s="12"/>
      <c r="S16" s="12" t="n">
        <f aca="false">AVERAGE(S7:S11)</f>
        <v>780.908333333333</v>
      </c>
      <c r="T16" s="12"/>
      <c r="U16" s="1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customFormat="false" ht="15.75" hidden="false" customHeight="false" outlineLevel="0" collapsed="false">
      <c r="A18" s="16"/>
      <c r="B18" s="17"/>
      <c r="C18" s="17"/>
      <c r="D18" s="18"/>
      <c r="E18" s="1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 t="s">
        <v>45</v>
      </c>
      <c r="R18" s="17"/>
      <c r="S18" s="17"/>
      <c r="T18" s="17"/>
      <c r="U18" s="17" t="s">
        <v>46</v>
      </c>
    </row>
    <row r="19" customFormat="false" ht="15" hidden="false" customHeight="false" outlineLevel="0" collapsed="false">
      <c r="A19" s="0"/>
      <c r="B19" s="19" t="s">
        <v>47</v>
      </c>
      <c r="C19" s="0" t="n">
        <v>1</v>
      </c>
      <c r="D19" s="20"/>
      <c r="E19" s="20"/>
      <c r="F19" s="6" t="n">
        <v>2013</v>
      </c>
      <c r="G19" s="6" t="n">
        <v>8</v>
      </c>
      <c r="H19" s="6" t="n">
        <v>32</v>
      </c>
      <c r="I19" s="6" t="n">
        <v>11</v>
      </c>
      <c r="J19" s="6" t="n">
        <v>25</v>
      </c>
      <c r="K19" s="6"/>
      <c r="L19" s="6"/>
      <c r="M19" s="6"/>
      <c r="N19" s="6"/>
      <c r="O19" s="6" t="n">
        <v>88219</v>
      </c>
      <c r="P19" s="4"/>
      <c r="Q19" s="21" t="n">
        <f aca="false">O19*$Q$15</f>
        <v>4643.66582156224</v>
      </c>
      <c r="R19" s="22"/>
      <c r="S19" s="4" t="n">
        <f aca="false">H19*24+I19+J19/60+K19/3600</f>
        <v>779.416666666667</v>
      </c>
      <c r="T19" s="23" t="n">
        <f aca="false">Q15+(Q16-Q15)*(S19-S15)/(S16-S15)</f>
        <v>0.0525084867497954</v>
      </c>
      <c r="U19" s="24" t="n">
        <f aca="false">O19*T19</f>
        <v>4632.2461925802</v>
      </c>
    </row>
    <row r="20" customFormat="false" ht="15" hidden="false" customHeight="false" outlineLevel="0" collapsed="false">
      <c r="A20" s="25"/>
      <c r="B20" s="26"/>
      <c r="C20" s="0" t="n">
        <v>2</v>
      </c>
      <c r="D20" s="20"/>
      <c r="E20" s="20"/>
      <c r="F20" s="6" t="n">
        <v>2013</v>
      </c>
      <c r="G20" s="6" t="n">
        <v>8</v>
      </c>
      <c r="H20" s="6" t="n">
        <v>32</v>
      </c>
      <c r="I20" s="6" t="n">
        <v>11</v>
      </c>
      <c r="J20" s="6" t="n">
        <v>26</v>
      </c>
      <c r="K20" s="6"/>
      <c r="L20" s="6"/>
      <c r="M20" s="6"/>
      <c r="N20" s="6"/>
      <c r="O20" s="6" t="n">
        <v>51312</v>
      </c>
      <c r="P20" s="4"/>
      <c r="Q20" s="21" t="n">
        <f aca="false">O20*$Q$15</f>
        <v>2700.95762404926</v>
      </c>
      <c r="R20" s="22"/>
      <c r="S20" s="4" t="n">
        <f aca="false">H20*24+I20+J20/60+K20/3600</f>
        <v>779.433333333333</v>
      </c>
      <c r="T20" s="23" t="n">
        <f aca="false">Q15+(Q16-Q15)*(S20-S15)/(S16-S15)</f>
        <v>0.0524715020737311</v>
      </c>
      <c r="U20" s="24" t="n">
        <f aca="false">O20*T20</f>
        <v>2692.41771440729</v>
      </c>
    </row>
    <row r="21" customFormat="false" ht="15" hidden="false" customHeight="false" outlineLevel="0" collapsed="false">
      <c r="A21" s="25"/>
      <c r="B21" s="26"/>
      <c r="C21" s="0" t="n">
        <v>3</v>
      </c>
      <c r="D21" s="20"/>
      <c r="E21" s="20"/>
      <c r="F21" s="6" t="n">
        <v>2013</v>
      </c>
      <c r="G21" s="6" t="n">
        <v>8</v>
      </c>
      <c r="H21" s="6" t="n">
        <v>32</v>
      </c>
      <c r="I21" s="6" t="n">
        <v>11</v>
      </c>
      <c r="J21" s="6" t="n">
        <v>27</v>
      </c>
      <c r="K21" s="6"/>
      <c r="L21" s="6"/>
      <c r="M21" s="6"/>
      <c r="N21" s="6"/>
      <c r="O21" s="6" t="n">
        <v>70566</v>
      </c>
      <c r="P21" s="4"/>
      <c r="Q21" s="21" t="n">
        <f aca="false">O21*$Q$15</f>
        <v>3714.44838826512</v>
      </c>
      <c r="R21" s="22"/>
      <c r="S21" s="4" t="n">
        <f aca="false">H21*24+I21+J21/60+K21/3600</f>
        <v>779.45</v>
      </c>
      <c r="T21" s="23" t="n">
        <f aca="false">Q15+(Q16-Q15)*(S21-S15)/(S16-S15)</f>
        <v>0.0524345173976664</v>
      </c>
      <c r="U21" s="24" t="n">
        <f aca="false">O21*T21</f>
        <v>3700.09415468373</v>
      </c>
    </row>
    <row r="22" customFormat="false" ht="15" hidden="false" customHeight="false" outlineLevel="0" collapsed="false">
      <c r="A22" s="25"/>
      <c r="B22" s="27"/>
      <c r="C22" s="0" t="n">
        <v>4</v>
      </c>
      <c r="D22" s="20"/>
      <c r="E22" s="20"/>
      <c r="F22" s="6" t="n">
        <v>2013</v>
      </c>
      <c r="G22" s="6" t="n">
        <v>8</v>
      </c>
      <c r="H22" s="6" t="n">
        <v>32</v>
      </c>
      <c r="I22" s="6" t="n">
        <v>11</v>
      </c>
      <c r="J22" s="6" t="n">
        <v>28</v>
      </c>
      <c r="K22" s="6"/>
      <c r="L22" s="6"/>
      <c r="M22" s="6"/>
      <c r="N22" s="6"/>
      <c r="O22" s="6" t="n">
        <v>54752</v>
      </c>
      <c r="P22" s="4"/>
      <c r="Q22" s="21" t="n">
        <f aca="false">O22*$Q$15</f>
        <v>2882.03211396837</v>
      </c>
      <c r="R22" s="22"/>
      <c r="S22" s="4" t="n">
        <f aca="false">H22*24+I22+J22/60+K22/3600</f>
        <v>779.466666666667</v>
      </c>
      <c r="T22" s="23" t="n">
        <f aca="false">Q15+(Q16-Q15)*(S22-S15)/(S16-S15)</f>
        <v>0.052397532721602</v>
      </c>
      <c r="U22" s="24" t="n">
        <f aca="false">O22*T22</f>
        <v>2868.86971157315</v>
      </c>
    </row>
    <row r="23" customFormat="false" ht="15" hidden="false" customHeight="false" outlineLevel="0" collapsed="false">
      <c r="A23" s="25"/>
      <c r="B23" s="26"/>
      <c r="C23" s="0" t="n">
        <v>5</v>
      </c>
      <c r="D23" s="20"/>
      <c r="E23" s="20"/>
      <c r="F23" s="6" t="n">
        <v>2013</v>
      </c>
      <c r="G23" s="6" t="n">
        <v>8</v>
      </c>
      <c r="H23" s="6" t="n">
        <v>32</v>
      </c>
      <c r="I23" s="6" t="n">
        <v>11</v>
      </c>
      <c r="J23" s="6" t="n">
        <v>29</v>
      </c>
      <c r="K23" s="6"/>
      <c r="L23" s="6"/>
      <c r="M23" s="6"/>
      <c r="N23" s="6"/>
      <c r="O23" s="6" t="n">
        <v>81312</v>
      </c>
      <c r="P23" s="4"/>
      <c r="Q23" s="21" t="n">
        <f aca="false">O23*$Q$15</f>
        <v>4280.09561752988</v>
      </c>
      <c r="R23" s="22"/>
      <c r="S23" s="4" t="n">
        <f aca="false">H23*24+I23+J23/60+K23/3600</f>
        <v>779.483333333333</v>
      </c>
      <c r="T23" s="23" t="n">
        <f aca="false">Q15+(Q16-Q15)*(S23-S15)/(S16-S15)</f>
        <v>0.0523605480455376</v>
      </c>
      <c r="U23" s="24" t="n">
        <f aca="false">O23*T23</f>
        <v>4257.54088267876</v>
      </c>
    </row>
    <row r="24" customFormat="false" ht="15" hidden="false" customHeight="false" outlineLevel="0" collapsed="false">
      <c r="A24" s="25"/>
      <c r="B24" s="26"/>
      <c r="C24" s="28" t="n">
        <v>6</v>
      </c>
      <c r="D24" s="20"/>
      <c r="E24" s="20"/>
      <c r="F24" s="6" t="n">
        <v>2013</v>
      </c>
      <c r="G24" s="6" t="n">
        <v>8</v>
      </c>
      <c r="H24" s="6" t="n">
        <v>32</v>
      </c>
      <c r="I24" s="6" t="n">
        <v>11</v>
      </c>
      <c r="J24" s="29" t="n">
        <v>29</v>
      </c>
      <c r="K24" s="29"/>
      <c r="L24" s="29"/>
      <c r="M24" s="29"/>
      <c r="N24" s="29"/>
      <c r="O24" s="29" t="n">
        <v>36870</v>
      </c>
      <c r="P24" s="4"/>
      <c r="Q24" s="21" t="n">
        <f aca="false">O24*$Q$15</f>
        <v>1940.76059398769</v>
      </c>
      <c r="R24" s="22"/>
      <c r="S24" s="4" t="n">
        <f aca="false">H24*24+I24+J24/60+K24/3600</f>
        <v>779.483333333333</v>
      </c>
      <c r="T24" s="23" t="n">
        <f aca="false">Q15+(Q16-Q15)*(S24-S15)/(S16-S15)</f>
        <v>0.0523605480455376</v>
      </c>
      <c r="U24" s="24" t="n">
        <f aca="false">O24*T24</f>
        <v>1930.53340643897</v>
      </c>
    </row>
    <row r="25" customFormat="false" ht="15" hidden="false" customHeight="false" outlineLevel="0" collapsed="false">
      <c r="A25" s="25"/>
      <c r="B25" s="27"/>
      <c r="C25" s="30" t="n">
        <v>7</v>
      </c>
      <c r="D25" s="20"/>
      <c r="E25" s="20"/>
      <c r="F25" s="6" t="n">
        <v>2013</v>
      </c>
      <c r="G25" s="6" t="n">
        <v>8</v>
      </c>
      <c r="H25" s="6" t="n">
        <v>32</v>
      </c>
      <c r="I25" s="6" t="n">
        <v>11</v>
      </c>
      <c r="J25" s="29" t="n">
        <v>30</v>
      </c>
      <c r="K25" s="29"/>
      <c r="L25" s="29"/>
      <c r="M25" s="29"/>
      <c r="N25" s="29"/>
      <c r="O25" s="29" t="n">
        <v>43398</v>
      </c>
      <c r="P25" s="4"/>
      <c r="Q25" s="21" t="n">
        <f aca="false">O25*$Q$15</f>
        <v>2284.38102136907</v>
      </c>
      <c r="R25" s="22"/>
      <c r="S25" s="4" t="n">
        <f aca="false">H25*24+I25+J25/60+K25/3600</f>
        <v>779.5</v>
      </c>
      <c r="T25" s="23" t="n">
        <f aca="false">Q15+(Q16-Q15)*(S25-S15)/(S16-S15)</f>
        <v>0.0523235633694733</v>
      </c>
      <c r="U25" s="24" t="n">
        <f aca="false">O25*T25</f>
        <v>2270.7380031084</v>
      </c>
    </row>
    <row r="26" customFormat="false" ht="15" hidden="false" customHeight="false" outlineLevel="0" collapsed="false">
      <c r="A26" s="25"/>
      <c r="B26" s="26"/>
      <c r="C26" s="28" t="n">
        <v>8</v>
      </c>
      <c r="D26" s="20"/>
      <c r="E26" s="20"/>
      <c r="F26" s="6" t="n">
        <v>2013</v>
      </c>
      <c r="G26" s="6" t="n">
        <v>8</v>
      </c>
      <c r="H26" s="6" t="n">
        <v>32</v>
      </c>
      <c r="I26" s="6" t="n">
        <v>11</v>
      </c>
      <c r="J26" s="6" t="n">
        <v>31</v>
      </c>
      <c r="K26" s="6"/>
      <c r="L26" s="6"/>
      <c r="M26" s="6"/>
      <c r="N26" s="6"/>
      <c r="O26" s="6" t="n">
        <v>33571</v>
      </c>
      <c r="P26" s="4"/>
      <c r="Q26" s="21" t="n">
        <f aca="false">O26*$Q$15</f>
        <v>1767.10805263793</v>
      </c>
      <c r="R26" s="22"/>
      <c r="S26" s="4" t="n">
        <f aca="false">H26*24+I26+J26/60+K26/3600</f>
        <v>779.516666666667</v>
      </c>
      <c r="T26" s="23" t="n">
        <f aca="false">Q15+(Q16-Q15)*(S26-S15)/(S16-S15)</f>
        <v>0.0522865786934089</v>
      </c>
      <c r="U26" s="24" t="n">
        <f aca="false">O26*T26</f>
        <v>1755.31273331643</v>
      </c>
    </row>
    <row r="27" customFormat="false" ht="15" hidden="false" customHeight="false" outlineLevel="0" collapsed="false">
      <c r="A27" s="25"/>
      <c r="B27" s="26"/>
      <c r="C27" s="0" t="n">
        <v>9</v>
      </c>
      <c r="D27" s="20"/>
      <c r="E27" s="20"/>
      <c r="F27" s="6" t="n">
        <v>2013</v>
      </c>
      <c r="G27" s="6" t="n">
        <v>8</v>
      </c>
      <c r="H27" s="6" t="n">
        <v>32</v>
      </c>
      <c r="I27" s="6" t="n">
        <v>11</v>
      </c>
      <c r="J27" s="6" t="n">
        <v>32</v>
      </c>
      <c r="K27" s="6"/>
      <c r="L27" s="6"/>
      <c r="M27" s="6"/>
      <c r="N27" s="6"/>
      <c r="O27" s="6" t="n">
        <v>29027</v>
      </c>
      <c r="P27" s="4"/>
      <c r="Q27" s="21" t="n">
        <f aca="false">O27*$Q$15</f>
        <v>1527.92128455874</v>
      </c>
      <c r="R27" s="22"/>
      <c r="S27" s="4" t="n">
        <f aca="false">H27*24+I27+J27/60+K27/3600</f>
        <v>779.533333333333</v>
      </c>
      <c r="T27" s="23" t="n">
        <f aca="false">Q15+(Q16-Q15)*(S27-S15)/(S16-S15)</f>
        <v>0.0522495940173445</v>
      </c>
      <c r="U27" s="24" t="n">
        <f aca="false">O27*T27</f>
        <v>1516.64896554146</v>
      </c>
    </row>
    <row r="28" customFormat="false" ht="15" hidden="false" customHeight="false" outlineLevel="0" collapsed="false">
      <c r="A28" s="25"/>
      <c r="B28" s="27"/>
      <c r="C28" s="0" t="n">
        <v>10</v>
      </c>
      <c r="D28" s="20"/>
      <c r="E28" s="20"/>
      <c r="F28" s="6" t="n">
        <v>2013</v>
      </c>
      <c r="G28" s="6" t="n">
        <v>8</v>
      </c>
      <c r="H28" s="6" t="n">
        <v>32</v>
      </c>
      <c r="I28" s="6" t="n">
        <v>11</v>
      </c>
      <c r="J28" s="6" t="n">
        <v>33</v>
      </c>
      <c r="K28" s="6"/>
      <c r="L28" s="6"/>
      <c r="M28" s="6"/>
      <c r="N28" s="6"/>
      <c r="O28" s="6" t="n">
        <v>77226</v>
      </c>
      <c r="P28" s="4"/>
      <c r="Q28" s="21" t="n">
        <f aca="false">O28*$Q$15</f>
        <v>4065.01702281782</v>
      </c>
      <c r="R28" s="22"/>
      <c r="S28" s="4" t="n">
        <f aca="false">H28*24+I28+J28/60+K28/3600</f>
        <v>779.55</v>
      </c>
      <c r="T28" s="23" t="n">
        <f aca="false">Q15+(Q16-Q15)*(S28-S15)/(S16-S15)</f>
        <v>0.0522126093412801</v>
      </c>
      <c r="U28" s="24" t="n">
        <f aca="false">O28*T28</f>
        <v>4032.1709689897</v>
      </c>
    </row>
    <row r="29" customFormat="false" ht="15" hidden="false" customHeight="false" outlineLevel="0" collapsed="false">
      <c r="A29" s="25"/>
      <c r="B29" s="26"/>
      <c r="C29" s="0" t="n">
        <v>12</v>
      </c>
      <c r="D29" s="20"/>
      <c r="E29" s="20"/>
      <c r="F29" s="6" t="n">
        <v>2013</v>
      </c>
      <c r="G29" s="6" t="n">
        <v>8</v>
      </c>
      <c r="H29" s="6" t="n">
        <v>32</v>
      </c>
      <c r="I29" s="6" t="n">
        <v>11</v>
      </c>
      <c r="J29" s="6" t="n">
        <v>34</v>
      </c>
      <c r="K29" s="6"/>
      <c r="L29" s="6"/>
      <c r="M29" s="6"/>
      <c r="N29" s="6"/>
      <c r="O29" s="6" t="n">
        <v>39526</v>
      </c>
      <c r="P29" s="4"/>
      <c r="Q29" s="21" t="n">
        <f aca="false">O29*$Q$15</f>
        <v>2080.56694434384</v>
      </c>
      <c r="R29" s="22"/>
      <c r="S29" s="4" t="n">
        <f aca="false">H29*24+I29+J29/60+K29/3600</f>
        <v>779.566666666667</v>
      </c>
      <c r="T29" s="23" t="n">
        <f aca="false">Q15+(Q16-Q15)*(S29-S15)/(S16-S15)</f>
        <v>0.0521756246652155</v>
      </c>
      <c r="U29" s="24" t="n">
        <f aca="false">O29*T29</f>
        <v>2062.29374051731</v>
      </c>
    </row>
    <row r="30" customFormat="false" ht="15" hidden="false" customHeight="false" outlineLevel="0" collapsed="false">
      <c r="A30" s="25"/>
      <c r="B30" s="26"/>
      <c r="C30" s="27" t="n">
        <v>13</v>
      </c>
      <c r="D30" s="20"/>
      <c r="E30" s="20"/>
      <c r="F30" s="6" t="n">
        <v>2013</v>
      </c>
      <c r="G30" s="6" t="n">
        <v>8</v>
      </c>
      <c r="H30" s="6" t="n">
        <v>32</v>
      </c>
      <c r="I30" s="6" t="n">
        <v>11</v>
      </c>
      <c r="J30" s="29" t="n">
        <v>35</v>
      </c>
      <c r="K30" s="29"/>
      <c r="L30" s="29"/>
      <c r="M30" s="29"/>
      <c r="N30" s="29"/>
      <c r="O30" s="29" t="n">
        <v>33728</v>
      </c>
      <c r="P30" s="4"/>
      <c r="Q30" s="21" t="n">
        <f aca="false">O30*$Q$15</f>
        <v>1775.37220813715</v>
      </c>
      <c r="R30" s="22"/>
      <c r="S30" s="4" t="n">
        <f aca="false">H30*24+I30+J30/60+K30/3600</f>
        <v>779.583333333333</v>
      </c>
      <c r="T30" s="23" t="n">
        <f aca="false">Q15+(Q16-Q15)*(S30-S15)/(S16-S15)</f>
        <v>0.0521386399891511</v>
      </c>
      <c r="U30" s="24" t="n">
        <f aca="false">O30*T30</f>
        <v>1758.53204955409</v>
      </c>
    </row>
    <row r="31" customFormat="false" ht="15" hidden="false" customHeight="false" outlineLevel="0" collapsed="false">
      <c r="A31" s="25"/>
      <c r="B31" s="31"/>
      <c r="C31" s="0" t="n">
        <v>14</v>
      </c>
      <c r="D31" s="20"/>
      <c r="E31" s="20"/>
      <c r="F31" s="6" t="n">
        <v>2013</v>
      </c>
      <c r="G31" s="6" t="n">
        <v>8</v>
      </c>
      <c r="H31" s="6" t="n">
        <v>32</v>
      </c>
      <c r="I31" s="6" t="n">
        <v>11</v>
      </c>
      <c r="J31" s="6" t="n">
        <v>36</v>
      </c>
      <c r="K31" s="6"/>
      <c r="L31" s="6"/>
      <c r="M31" s="6"/>
      <c r="N31" s="6"/>
      <c r="O31" s="6" t="n">
        <v>39578</v>
      </c>
      <c r="P31" s="4"/>
      <c r="Q31" s="21" t="n">
        <f aca="false">O31*$Q$15</f>
        <v>2083.30411686587</v>
      </c>
      <c r="R31" s="22"/>
      <c r="S31" s="4" t="n">
        <f aca="false">H31*24+I31+J31/60+K31/3600</f>
        <v>779.6</v>
      </c>
      <c r="T31" s="23" t="n">
        <f aca="false">Q15+(Q16-Q15)*(S31-S15)/(S16-S15)</f>
        <v>0.0521016553130867</v>
      </c>
      <c r="U31" s="24" t="n">
        <f aca="false">O31*T31</f>
        <v>2062.07931398135</v>
      </c>
    </row>
    <row r="32" customFormat="false" ht="15" hidden="false" customHeight="false" outlineLevel="0" collapsed="false">
      <c r="A32" s="25"/>
      <c r="B32" s="26"/>
      <c r="C32" s="30" t="n">
        <v>85</v>
      </c>
      <c r="D32" s="20"/>
      <c r="E32" s="20"/>
      <c r="F32" s="6" t="n">
        <v>2013</v>
      </c>
      <c r="G32" s="6" t="n">
        <v>8</v>
      </c>
      <c r="H32" s="6" t="n">
        <v>32</v>
      </c>
      <c r="I32" s="6" t="n">
        <v>11</v>
      </c>
      <c r="J32" s="29" t="n">
        <v>37</v>
      </c>
      <c r="K32" s="29"/>
      <c r="L32" s="29"/>
      <c r="M32" s="29"/>
      <c r="N32" s="29"/>
      <c r="O32" s="29" t="n">
        <v>13944</v>
      </c>
      <c r="P32" s="4"/>
      <c r="Q32" s="21" t="n">
        <f aca="false">O32*$Q$15</f>
        <v>733.983339369794</v>
      </c>
      <c r="R32" s="22"/>
      <c r="S32" s="4" t="n">
        <f aca="false">H32*24+I32+J32/60+K32/3600</f>
        <v>779.616666666667</v>
      </c>
      <c r="T32" s="23" t="n">
        <f aca="false">Q15+(Q16-Q15)*(S32-S15)/(S16-S15)</f>
        <v>0.0520646706370223</v>
      </c>
      <c r="U32" s="24" t="n">
        <f aca="false">O32*T32</f>
        <v>725.989767362639</v>
      </c>
    </row>
    <row r="33" customFormat="false" ht="15" hidden="false" customHeight="false" outlineLevel="0" collapsed="false">
      <c r="A33" s="25"/>
      <c r="B33" s="26"/>
      <c r="C33" s="28" t="n">
        <v>15</v>
      </c>
      <c r="D33" s="20"/>
      <c r="E33" s="20"/>
      <c r="F33" s="6" t="n">
        <v>2013</v>
      </c>
      <c r="G33" s="6" t="n">
        <v>8</v>
      </c>
      <c r="H33" s="6" t="n">
        <v>32</v>
      </c>
      <c r="I33" s="6" t="n">
        <v>11</v>
      </c>
      <c r="J33" s="6" t="n">
        <v>38</v>
      </c>
      <c r="K33" s="6"/>
      <c r="L33" s="6"/>
      <c r="M33" s="6"/>
      <c r="N33" s="6"/>
      <c r="O33" s="6" t="n">
        <v>187950</v>
      </c>
      <c r="P33" s="4"/>
      <c r="Q33" s="21" t="n">
        <f aca="false">O33*$Q$15</f>
        <v>9893.2995291561</v>
      </c>
      <c r="R33" s="22"/>
      <c r="S33" s="4" t="n">
        <f aca="false">H33*24+I33+J33/60+K33/3600</f>
        <v>779.633333333333</v>
      </c>
      <c r="T33" s="23" t="n">
        <f aca="false">Q15+(Q16-Q15)*(S33-S15)/(S16-S15)</f>
        <v>0.052027685960958</v>
      </c>
      <c r="U33" s="24" t="n">
        <f aca="false">O33*T33</f>
        <v>9778.60357636205</v>
      </c>
    </row>
    <row r="34" customFormat="false" ht="15" hidden="false" customHeight="false" outlineLevel="0" collapsed="false">
      <c r="A34" s="25"/>
      <c r="B34" s="27"/>
      <c r="C34" s="28" t="n">
        <v>16</v>
      </c>
      <c r="D34" s="20"/>
      <c r="E34" s="20"/>
      <c r="F34" s="6" t="n">
        <v>2013</v>
      </c>
      <c r="G34" s="6" t="n">
        <v>8</v>
      </c>
      <c r="H34" s="6" t="n">
        <v>32</v>
      </c>
      <c r="I34" s="6" t="n">
        <v>11</v>
      </c>
      <c r="J34" s="6" t="n">
        <v>39</v>
      </c>
      <c r="K34" s="6"/>
      <c r="L34" s="6"/>
      <c r="M34" s="6"/>
      <c r="N34" s="6"/>
      <c r="O34" s="6" t="n">
        <v>272186</v>
      </c>
      <c r="P34" s="4"/>
      <c r="Q34" s="21" t="n">
        <f aca="false">O34*$Q$15</f>
        <v>14327.3084631172</v>
      </c>
      <c r="R34" s="22"/>
      <c r="S34" s="4" t="n">
        <f aca="false">H34*24+I34+J34/60+K34/3600</f>
        <v>779.65</v>
      </c>
      <c r="T34" s="23" t="n">
        <f aca="false">Q15+(Q16-Q15)*(S34-S15)/(S16-S15)</f>
        <v>0.0519907012848936</v>
      </c>
      <c r="U34" s="24" t="n">
        <f aca="false">O34*T34</f>
        <v>14151.14101993</v>
      </c>
    </row>
    <row r="35" customFormat="false" ht="15" hidden="false" customHeight="false" outlineLevel="0" collapsed="false">
      <c r="A35" s="25"/>
      <c r="B35" s="26"/>
      <c r="C35" s="0" t="n">
        <v>17</v>
      </c>
      <c r="D35" s="20"/>
      <c r="E35" s="20"/>
      <c r="F35" s="6" t="n">
        <v>2013</v>
      </c>
      <c r="G35" s="6" t="n">
        <v>8</v>
      </c>
      <c r="H35" s="6" t="n">
        <v>32</v>
      </c>
      <c r="I35" s="6" t="n">
        <v>11</v>
      </c>
      <c r="J35" s="6" t="n">
        <v>40</v>
      </c>
      <c r="K35" s="6"/>
      <c r="L35" s="6"/>
      <c r="M35" s="6"/>
      <c r="N35" s="6"/>
      <c r="O35" s="6" t="n">
        <v>171907</v>
      </c>
      <c r="P35" s="4"/>
      <c r="Q35" s="21" t="n">
        <f aca="false">O35*$Q$15</f>
        <v>9048.82916817578</v>
      </c>
      <c r="R35" s="22"/>
      <c r="S35" s="4" t="n">
        <f aca="false">H35*24+I35+J35/60+K35/3600</f>
        <v>779.666666666667</v>
      </c>
      <c r="T35" s="23" t="n">
        <f aca="false">Q15+(Q16-Q15)*(S35-S15)/(S16-S15)</f>
        <v>0.0519537166088292</v>
      </c>
      <c r="U35" s="24" t="n">
        <f aca="false">O35*T35</f>
        <v>8931.207561074</v>
      </c>
    </row>
    <row r="36" customFormat="false" ht="15" hidden="false" customHeight="false" outlineLevel="0" collapsed="false">
      <c r="A36" s="32"/>
      <c r="B36" s="33"/>
      <c r="C36" s="28" t="n">
        <v>18</v>
      </c>
      <c r="D36" s="34"/>
      <c r="E36" s="34"/>
      <c r="F36" s="6" t="n">
        <v>2013</v>
      </c>
      <c r="G36" s="6" t="n">
        <v>8</v>
      </c>
      <c r="H36" s="6" t="n">
        <v>32</v>
      </c>
      <c r="I36" s="6" t="n">
        <v>11</v>
      </c>
      <c r="J36" s="10" t="n">
        <v>41</v>
      </c>
      <c r="K36" s="10"/>
      <c r="L36" s="10"/>
      <c r="M36" s="10"/>
      <c r="N36" s="10"/>
      <c r="O36" s="10" t="n">
        <v>234630</v>
      </c>
      <c r="P36" s="9"/>
      <c r="Q36" s="35" t="n">
        <f aca="false">O36*$Q$15</f>
        <v>12350.438247012</v>
      </c>
      <c r="R36" s="36"/>
      <c r="S36" s="9" t="n">
        <f aca="false">H36*24+I36+J36/60+K36/3600</f>
        <v>779.683333333333</v>
      </c>
      <c r="T36" s="37" t="n">
        <f aca="false">Q15+(Q16-Q15)*(S36-S15)/(S16-S15)</f>
        <v>0.0519167319327648</v>
      </c>
      <c r="U36" s="38" t="n">
        <f aca="false">O36*T36</f>
        <v>12181.2228133846</v>
      </c>
    </row>
    <row r="37" customFormat="false" ht="15" hidden="false" customHeight="false" outlineLevel="0" collapsed="false">
      <c r="A37" s="25"/>
      <c r="B37" s="27"/>
      <c r="C37" s="28" t="n">
        <v>19</v>
      </c>
      <c r="D37" s="20"/>
      <c r="E37" s="20"/>
      <c r="F37" s="6" t="n">
        <v>2013</v>
      </c>
      <c r="G37" s="6" t="n">
        <v>8</v>
      </c>
      <c r="H37" s="6" t="n">
        <v>32</v>
      </c>
      <c r="I37" s="6" t="n">
        <v>11</v>
      </c>
      <c r="J37" s="6" t="n">
        <v>42</v>
      </c>
      <c r="K37" s="6"/>
      <c r="L37" s="6"/>
      <c r="M37" s="6"/>
      <c r="N37" s="6"/>
      <c r="O37" s="6" t="n">
        <v>211826</v>
      </c>
      <c r="P37" s="4"/>
      <c r="Q37" s="21" t="n">
        <f aca="false">O37*$Q$15</f>
        <v>11150.0828202342</v>
      </c>
      <c r="R37" s="22"/>
      <c r="S37" s="4" t="n">
        <f aca="false">H37*24+I37+J37/60+K37/3600</f>
        <v>779.7</v>
      </c>
      <c r="T37" s="23" t="n">
        <f aca="false">Q15+(Q16-Q15)*(S37-S15)/(S16-S15)</f>
        <v>0.0518797472567002</v>
      </c>
      <c r="U37" s="24" t="n">
        <f aca="false">O37*T37</f>
        <v>10989.4793423978</v>
      </c>
    </row>
    <row r="38" customFormat="false" ht="15" hidden="false" customHeight="false" outlineLevel="0" collapsed="false">
      <c r="A38" s="25"/>
      <c r="B38" s="26"/>
      <c r="C38" s="0" t="n">
        <v>20</v>
      </c>
      <c r="D38" s="20"/>
      <c r="E38" s="20"/>
      <c r="F38" s="6" t="n">
        <v>2013</v>
      </c>
      <c r="G38" s="6" t="n">
        <v>8</v>
      </c>
      <c r="H38" s="6" t="n">
        <v>32</v>
      </c>
      <c r="I38" s="6" t="n">
        <v>11</v>
      </c>
      <c r="J38" s="6" t="n">
        <v>43</v>
      </c>
      <c r="K38" s="6"/>
      <c r="L38" s="6"/>
      <c r="M38" s="6"/>
      <c r="N38" s="6"/>
      <c r="O38" s="6" t="n">
        <v>70723</v>
      </c>
      <c r="P38" s="4"/>
      <c r="Q38" s="21" t="n">
        <f aca="false">O38*$Q$15</f>
        <v>3722.71254376434</v>
      </c>
      <c r="R38" s="22"/>
      <c r="S38" s="4" t="n">
        <f aca="false">H38*24+I38+J38/60+K38/3600</f>
        <v>779.716666666667</v>
      </c>
      <c r="T38" s="23" t="n">
        <f aca="false">Q15+(Q16-Q15)*(S38-S15)/(S16-S15)</f>
        <v>0.0518427625806358</v>
      </c>
      <c r="U38" s="24" t="n">
        <f aca="false">O38*T38</f>
        <v>3666.4756979903</v>
      </c>
    </row>
    <row r="39" customFormat="false" ht="15" hidden="false" customHeight="false" outlineLevel="0" collapsed="false">
      <c r="A39" s="32"/>
      <c r="B39" s="33"/>
      <c r="C39" s="28" t="n">
        <v>21</v>
      </c>
      <c r="D39" s="34"/>
      <c r="E39" s="34"/>
      <c r="F39" s="6" t="n">
        <v>2013</v>
      </c>
      <c r="G39" s="6" t="n">
        <v>8</v>
      </c>
      <c r="H39" s="6" t="n">
        <v>32</v>
      </c>
      <c r="I39" s="6" t="n">
        <v>11</v>
      </c>
      <c r="J39" s="10" t="n">
        <v>43</v>
      </c>
      <c r="K39" s="10"/>
      <c r="L39" s="10"/>
      <c r="M39" s="10"/>
      <c r="N39" s="10"/>
      <c r="O39" s="10" t="n">
        <v>63488</v>
      </c>
      <c r="P39" s="9"/>
      <c r="Q39" s="35" t="n">
        <f aca="false">O39*$Q$15</f>
        <v>3341.87709766993</v>
      </c>
      <c r="R39" s="36"/>
      <c r="S39" s="9" t="n">
        <f aca="false">H39*24+I39+J39/60+K39/3600</f>
        <v>779.716666666667</v>
      </c>
      <c r="T39" s="37" t="n">
        <f aca="false">Q15+(Q16-Q15)*(S39-S15)/(S16-S15)</f>
        <v>0.0518427625806358</v>
      </c>
      <c r="U39" s="38" t="n">
        <f aca="false">O39*T39</f>
        <v>3291.3933107194</v>
      </c>
    </row>
    <row r="40" customFormat="false" ht="15" hidden="false" customHeight="false" outlineLevel="0" collapsed="false">
      <c r="A40" s="19"/>
      <c r="B40" s="27"/>
      <c r="C40" s="28" t="n">
        <v>22</v>
      </c>
      <c r="D40" s="20"/>
      <c r="E40" s="20"/>
      <c r="F40" s="6" t="n">
        <v>2013</v>
      </c>
      <c r="G40" s="6" t="n">
        <v>8</v>
      </c>
      <c r="H40" s="6" t="n">
        <v>32</v>
      </c>
      <c r="I40" s="6" t="n">
        <v>11</v>
      </c>
      <c r="J40" s="6" t="n">
        <v>44</v>
      </c>
      <c r="K40" s="6"/>
      <c r="L40" s="6"/>
      <c r="M40" s="6"/>
      <c r="N40" s="6"/>
      <c r="O40" s="6" t="n">
        <v>64819</v>
      </c>
      <c r="P40" s="4"/>
      <c r="Q40" s="21" t="n">
        <f aca="false">O40*$Q$15</f>
        <v>3411.93818664735</v>
      </c>
      <c r="R40" s="22"/>
      <c r="S40" s="4" t="n">
        <f aca="false">H40*24+I40+J40/60+K40/3600</f>
        <v>779.733333333333</v>
      </c>
      <c r="T40" s="23" t="n">
        <f aca="false">Q15+(Q16-Q15)*(S40-S15)/(S16-S15)</f>
        <v>0.0518057779045714</v>
      </c>
      <c r="U40" s="24" t="n">
        <f aca="false">O40*T40</f>
        <v>3357.99871799641</v>
      </c>
    </row>
    <row r="41" customFormat="false" ht="15" hidden="false" customHeight="false" outlineLevel="0" collapsed="false">
      <c r="A41" s="25"/>
      <c r="B41" s="26"/>
      <c r="C41" s="0" t="n">
        <v>23</v>
      </c>
      <c r="D41" s="20"/>
      <c r="E41" s="20"/>
      <c r="F41" s="6" t="n">
        <v>2013</v>
      </c>
      <c r="G41" s="6" t="n">
        <v>8</v>
      </c>
      <c r="H41" s="6" t="n">
        <v>32</v>
      </c>
      <c r="I41" s="6" t="n">
        <v>11</v>
      </c>
      <c r="J41" s="6" t="n">
        <v>46</v>
      </c>
      <c r="K41" s="6"/>
      <c r="L41" s="6"/>
      <c r="M41" s="6"/>
      <c r="N41" s="6"/>
      <c r="O41" s="6" t="n">
        <v>67443</v>
      </c>
      <c r="P41" s="4"/>
      <c r="Q41" s="21" t="n">
        <f aca="false">O41*$Q$15</f>
        <v>3550.06012314379</v>
      </c>
      <c r="R41" s="22"/>
      <c r="S41" s="4" t="n">
        <f aca="false">H41*24+I41+J41/60+K41/3600</f>
        <v>779.766666666667</v>
      </c>
      <c r="T41" s="23" t="n">
        <f aca="false">Q15+(Q16-Q15)*(S41-S15)/(S16-S15)</f>
        <v>0.0517318085524426</v>
      </c>
      <c r="U41" s="24" t="n">
        <f aca="false">O41*T41</f>
        <v>3488.94836420239</v>
      </c>
    </row>
    <row r="42" customFormat="false" ht="15" hidden="false" customHeight="false" outlineLevel="0" collapsed="false">
      <c r="A42" s="25"/>
      <c r="B42" s="26"/>
      <c r="C42" s="28" t="n">
        <v>24</v>
      </c>
      <c r="D42" s="20"/>
      <c r="E42" s="20"/>
      <c r="F42" s="6" t="n">
        <v>2013</v>
      </c>
      <c r="G42" s="6" t="n">
        <v>8</v>
      </c>
      <c r="H42" s="6" t="n">
        <v>32</v>
      </c>
      <c r="I42" s="6" t="n">
        <v>11</v>
      </c>
      <c r="J42" s="6" t="n">
        <v>46</v>
      </c>
      <c r="K42" s="6"/>
      <c r="L42" s="6"/>
      <c r="M42" s="6"/>
      <c r="N42" s="6"/>
      <c r="O42" s="6" t="n">
        <v>77901</v>
      </c>
      <c r="P42" s="4"/>
      <c r="Q42" s="21" t="n">
        <f aca="false">O42*$Q$15</f>
        <v>4100.54762767113</v>
      </c>
      <c r="R42" s="22"/>
      <c r="S42" s="4" t="n">
        <f aca="false">H42*24+I42+J42/60+K42/3600</f>
        <v>779.766666666667</v>
      </c>
      <c r="T42" s="23" t="n">
        <f aca="false">Q15+(Q16-Q15)*(S42-S15)/(S16-S15)</f>
        <v>0.0517318085524426</v>
      </c>
      <c r="U42" s="24" t="n">
        <f aca="false">O42*T42</f>
        <v>4029.95961804383</v>
      </c>
    </row>
    <row r="43" customFormat="false" ht="15" hidden="false" customHeight="false" outlineLevel="0" collapsed="false">
      <c r="A43" s="25"/>
      <c r="B43" s="27"/>
      <c r="C43" s="28" t="n">
        <v>25</v>
      </c>
      <c r="D43" s="20"/>
      <c r="E43" s="20"/>
      <c r="F43" s="6" t="n">
        <v>2013</v>
      </c>
      <c r="G43" s="6" t="n">
        <v>8</v>
      </c>
      <c r="H43" s="6" t="n">
        <v>32</v>
      </c>
      <c r="I43" s="6" t="n">
        <v>11</v>
      </c>
      <c r="J43" s="29" t="n">
        <v>48</v>
      </c>
      <c r="K43" s="29"/>
      <c r="L43" s="29"/>
      <c r="M43" s="29"/>
      <c r="N43" s="29"/>
      <c r="O43" s="29" t="n">
        <v>93277</v>
      </c>
      <c r="P43" s="4"/>
      <c r="Q43" s="21" t="n">
        <f aca="false">O43*$Q$15</f>
        <v>4909.90848726307</v>
      </c>
      <c r="R43" s="22"/>
      <c r="S43" s="4" t="n">
        <f aca="false">H43*24+I43+J43/60+K43/3600</f>
        <v>779.8</v>
      </c>
      <c r="T43" s="23" t="n">
        <f aca="false">Q15+(Q16-Q15)*(S43-S15)/(S16-S15)</f>
        <v>0.0516578392003139</v>
      </c>
      <c r="U43" s="24" t="n">
        <f aca="false">O43*T43</f>
        <v>4818.48826708768</v>
      </c>
    </row>
    <row r="44" customFormat="false" ht="15" hidden="false" customHeight="false" outlineLevel="0" collapsed="false">
      <c r="A44" s="19"/>
      <c r="B44" s="26"/>
      <c r="C44" s="0" t="n">
        <v>26</v>
      </c>
      <c r="D44" s="20"/>
      <c r="E44" s="20"/>
      <c r="F44" s="6" t="n">
        <v>2013</v>
      </c>
      <c r="G44" s="6" t="n">
        <v>8</v>
      </c>
      <c r="H44" s="6" t="n">
        <v>32</v>
      </c>
      <c r="I44" s="6" t="n">
        <v>11</v>
      </c>
      <c r="J44" s="6" t="n">
        <v>50</v>
      </c>
      <c r="K44" s="6"/>
      <c r="L44" s="6"/>
      <c r="M44" s="6"/>
      <c r="N44" s="6"/>
      <c r="O44" s="6" t="n">
        <v>102896</v>
      </c>
      <c r="P44" s="4"/>
      <c r="Q44" s="21" t="n">
        <f aca="false">O44*$Q$15</f>
        <v>5416.23276590607</v>
      </c>
      <c r="R44" s="22"/>
      <c r="S44" s="4" t="n">
        <f aca="false">H44*24+I44+J44/60+K44/3600</f>
        <v>779.833333333333</v>
      </c>
      <c r="T44" s="23" t="n">
        <f aca="false">Q15+(Q16-Q15)*(S44-S15)/(S16-S15)</f>
        <v>0.0515838698481849</v>
      </c>
      <c r="U44" s="24" t="n">
        <f aca="false">O44*T44</f>
        <v>5307.77387189883</v>
      </c>
    </row>
    <row r="45" customFormat="false" ht="15" hidden="false" customHeight="false" outlineLevel="0" collapsed="false">
      <c r="A45" s="25"/>
      <c r="B45" s="26"/>
      <c r="C45" s="28" t="n">
        <v>27</v>
      </c>
      <c r="D45" s="20"/>
      <c r="E45" s="20"/>
      <c r="F45" s="6" t="n">
        <v>2013</v>
      </c>
      <c r="G45" s="6" t="n">
        <v>8</v>
      </c>
      <c r="H45" s="6" t="n">
        <v>32</v>
      </c>
      <c r="I45" s="6" t="n">
        <v>11</v>
      </c>
      <c r="J45" s="6" t="n">
        <v>49</v>
      </c>
      <c r="K45" s="6"/>
      <c r="L45" s="6"/>
      <c r="M45" s="6"/>
      <c r="N45" s="6"/>
      <c r="O45" s="6" t="n">
        <v>114557</v>
      </c>
      <c r="P45" s="4"/>
      <c r="Q45" s="21" t="n">
        <f aca="false">O45*$Q$15</f>
        <v>6030.04370397199</v>
      </c>
      <c r="R45" s="22"/>
      <c r="S45" s="4" t="n">
        <f aca="false">H45*24+I45+J45/60+K45/3600</f>
        <v>779.816666666667</v>
      </c>
      <c r="T45" s="23" t="n">
        <f aca="false">Q15+(Q16-Q15)*(S45-S15)/(S16-S15)</f>
        <v>0.0516208545242492</v>
      </c>
      <c r="U45" s="24" t="n">
        <f aca="false">O45*T45</f>
        <v>5913.53023173442</v>
      </c>
    </row>
    <row r="46" customFormat="false" ht="15" hidden="false" customHeight="false" outlineLevel="0" collapsed="false">
      <c r="A46" s="25"/>
      <c r="B46" s="27"/>
      <c r="C46" s="28" t="n">
        <v>28</v>
      </c>
      <c r="D46" s="20"/>
      <c r="E46" s="20"/>
      <c r="F46" s="6" t="n">
        <v>2013</v>
      </c>
      <c r="G46" s="6" t="n">
        <v>8</v>
      </c>
      <c r="H46" s="6" t="n">
        <v>32</v>
      </c>
      <c r="I46" s="6" t="n">
        <v>11</v>
      </c>
      <c r="J46" s="6" t="n">
        <v>51</v>
      </c>
      <c r="K46" s="6"/>
      <c r="L46" s="6"/>
      <c r="M46" s="6"/>
      <c r="N46" s="6"/>
      <c r="O46" s="6" t="n">
        <v>469373</v>
      </c>
      <c r="P46" s="4"/>
      <c r="Q46" s="21" t="n">
        <f aca="false">O46*$Q$15</f>
        <v>24706.824580466</v>
      </c>
      <c r="R46" s="22"/>
      <c r="S46" s="4" t="n">
        <f aca="false">H46*24+I46+J46/60+K46/3600</f>
        <v>779.85</v>
      </c>
      <c r="T46" s="23" t="n">
        <f aca="false">Q15+(Q16-Q15)*(S46-S15)/(S16-S15)</f>
        <v>0.0515468851721205</v>
      </c>
      <c r="U46" s="24" t="n">
        <f aca="false">O46*T46</f>
        <v>24194.7161338937</v>
      </c>
    </row>
    <row r="47" customFormat="false" ht="15" hidden="false" customHeight="false" outlineLevel="0" collapsed="false">
      <c r="A47" s="25"/>
      <c r="B47" s="26"/>
      <c r="C47" s="0" t="n">
        <v>29</v>
      </c>
      <c r="D47" s="20"/>
      <c r="E47" s="20"/>
      <c r="F47" s="6" t="n">
        <v>2013</v>
      </c>
      <c r="G47" s="6" t="n">
        <v>8</v>
      </c>
      <c r="H47" s="6" t="n">
        <v>32</v>
      </c>
      <c r="I47" s="6" t="n">
        <v>11</v>
      </c>
      <c r="J47" s="6" t="n">
        <v>52</v>
      </c>
      <c r="K47" s="6"/>
      <c r="L47" s="6"/>
      <c r="M47" s="6"/>
      <c r="N47" s="6"/>
      <c r="O47" s="6" t="n">
        <v>232510</v>
      </c>
      <c r="P47" s="4"/>
      <c r="Q47" s="21" t="n">
        <f aca="false">O47*$Q$15</f>
        <v>12238.845828806</v>
      </c>
      <c r="R47" s="22"/>
      <c r="S47" s="4" t="n">
        <f aca="false">H47*24+I47+J47/60+K47/3600</f>
        <v>779.866666666667</v>
      </c>
      <c r="T47" s="23" t="n">
        <f aca="false">Q15+(Q16-Q15)*(S47-S15)/(S16-S15)</f>
        <v>0.0515099004960561</v>
      </c>
      <c r="U47" s="24" t="n">
        <f aca="false">O47*T47</f>
        <v>11976.566964338</v>
      </c>
    </row>
    <row r="48" customFormat="false" ht="15" hidden="false" customHeight="false" outlineLevel="0" collapsed="false">
      <c r="A48" s="25"/>
      <c r="B48" s="26"/>
      <c r="C48" s="28" t="n">
        <v>30</v>
      </c>
      <c r="D48" s="20"/>
      <c r="E48" s="20"/>
      <c r="F48" s="6" t="n">
        <v>2013</v>
      </c>
      <c r="G48" s="6" t="n">
        <v>8</v>
      </c>
      <c r="H48" s="6" t="n">
        <v>32</v>
      </c>
      <c r="I48" s="6" t="n">
        <v>11</v>
      </c>
      <c r="J48" s="6" t="n">
        <v>53</v>
      </c>
      <c r="K48" s="6"/>
      <c r="L48" s="6"/>
      <c r="M48" s="6"/>
      <c r="N48" s="6"/>
      <c r="O48" s="6" t="n">
        <v>203670</v>
      </c>
      <c r="P48" s="4"/>
      <c r="Q48" s="21" t="n">
        <f aca="false">O48*$Q$15</f>
        <v>10720.76783774</v>
      </c>
      <c r="R48" s="22"/>
      <c r="S48" s="4" t="n">
        <f aca="false">H48*24+I48+J48/60+K48/3600</f>
        <v>779.883333333333</v>
      </c>
      <c r="T48" s="23" t="n">
        <f aca="false">Q15+(Q16-Q15)*(S48-S15)/(S16-S15)</f>
        <v>0.0514729158199917</v>
      </c>
      <c r="U48" s="24" t="n">
        <f aca="false">O48*T48</f>
        <v>10483.4887650577</v>
      </c>
    </row>
    <row r="49" customFormat="false" ht="15" hidden="false" customHeight="false" outlineLevel="0" collapsed="false">
      <c r="A49" s="25"/>
      <c r="B49" s="27"/>
      <c r="C49" s="28" t="n">
        <v>31</v>
      </c>
      <c r="D49" s="20"/>
      <c r="E49" s="20"/>
      <c r="F49" s="6" t="n">
        <v>2013</v>
      </c>
      <c r="G49" s="6" t="n">
        <v>8</v>
      </c>
      <c r="H49" s="6" t="n">
        <v>32</v>
      </c>
      <c r="I49" s="6" t="n">
        <v>11</v>
      </c>
      <c r="J49" s="6" t="n">
        <v>54</v>
      </c>
      <c r="K49" s="6"/>
      <c r="L49" s="6"/>
      <c r="M49" s="6"/>
      <c r="N49" s="6"/>
      <c r="O49" s="6" t="n">
        <v>177498</v>
      </c>
      <c r="P49" s="4"/>
      <c r="Q49" s="21" t="n">
        <f aca="false">O49*$Q$15</f>
        <v>9343.12785222745</v>
      </c>
      <c r="R49" s="22"/>
      <c r="S49" s="4" t="n">
        <f aca="false">H49*24+I49+J49/60+K49/3600</f>
        <v>779.9</v>
      </c>
      <c r="T49" s="23" t="n">
        <f aca="false">Q15+(Q16-Q15)*(S49-S15)/(S16-S15)</f>
        <v>0.0514359311439273</v>
      </c>
      <c r="U49" s="24" t="n">
        <f aca="false">O49*T49</f>
        <v>9129.77490618481</v>
      </c>
    </row>
    <row r="50" customFormat="false" ht="15" hidden="false" customHeight="false" outlineLevel="0" collapsed="false">
      <c r="A50" s="25"/>
      <c r="B50" s="26"/>
      <c r="C50" s="0" t="n">
        <v>32</v>
      </c>
      <c r="D50" s="20"/>
      <c r="E50" s="20"/>
      <c r="F50" s="6" t="n">
        <v>2013</v>
      </c>
      <c r="G50" s="6" t="n">
        <v>8</v>
      </c>
      <c r="H50" s="6" t="n">
        <v>32</v>
      </c>
      <c r="I50" s="6" t="n">
        <v>11</v>
      </c>
      <c r="J50" s="6" t="n">
        <v>55</v>
      </c>
      <c r="K50" s="6"/>
      <c r="L50" s="6"/>
      <c r="M50" s="6"/>
      <c r="N50" s="6"/>
      <c r="O50" s="6" t="n">
        <v>201123</v>
      </c>
      <c r="P50" s="4"/>
      <c r="Q50" s="21" t="n">
        <f aca="false">O50*$Q$15</f>
        <v>10586.6990220934</v>
      </c>
      <c r="R50" s="22"/>
      <c r="S50" s="4" t="n">
        <f aca="false">H50*24+I50+J50/60+K50/3600</f>
        <v>779.916666666667</v>
      </c>
      <c r="T50" s="23" t="n">
        <f aca="false">Q15+(Q16-Q15)*(S50-S15)/(S16-S15)</f>
        <v>0.0513989464678629</v>
      </c>
      <c r="U50" s="24" t="n">
        <f aca="false">O50*T50</f>
        <v>10337.510310456</v>
      </c>
    </row>
    <row r="51" customFormat="false" ht="15" hidden="false" customHeight="false" outlineLevel="0" collapsed="false">
      <c r="A51" s="25"/>
      <c r="B51" s="26"/>
      <c r="C51" s="28" t="n">
        <v>33</v>
      </c>
      <c r="D51" s="20"/>
      <c r="E51" s="20"/>
      <c r="F51" s="6" t="n">
        <v>2013</v>
      </c>
      <c r="G51" s="6" t="n">
        <v>8</v>
      </c>
      <c r="H51" s="6" t="n">
        <v>32</v>
      </c>
      <c r="I51" s="6" t="n">
        <v>11</v>
      </c>
      <c r="J51" s="6" t="n">
        <v>56</v>
      </c>
      <c r="K51" s="6"/>
      <c r="L51" s="6"/>
      <c r="M51" s="6"/>
      <c r="N51" s="6"/>
      <c r="O51" s="6" t="n">
        <v>185586</v>
      </c>
      <c r="P51" s="4"/>
      <c r="Q51" s="21" t="n">
        <f aca="false">O51*$Q$15</f>
        <v>9768.86345526983</v>
      </c>
      <c r="R51" s="22"/>
      <c r="S51" s="4" t="n">
        <f aca="false">H51*24+I51+J51/60+K51/3600</f>
        <v>779.933333333333</v>
      </c>
      <c r="T51" s="23" t="n">
        <f aca="false">Q15+(Q16-Q15)*(S51-S15)/(S16-S15)</f>
        <v>0.0513619617917986</v>
      </c>
      <c r="U51" s="24" t="n">
        <f aca="false">O51*T51</f>
        <v>9532.06104109273</v>
      </c>
    </row>
    <row r="52" customFormat="false" ht="15" hidden="false" customHeight="false" outlineLevel="0" collapsed="false">
      <c r="A52" s="39"/>
      <c r="B52" s="26"/>
      <c r="C52" s="28" t="n">
        <v>34</v>
      </c>
      <c r="D52" s="20"/>
      <c r="E52" s="20"/>
      <c r="F52" s="6" t="n">
        <v>2013</v>
      </c>
      <c r="G52" s="6" t="n">
        <v>8</v>
      </c>
      <c r="H52" s="6" t="n">
        <v>32</v>
      </c>
      <c r="I52" s="6" t="n">
        <v>11</v>
      </c>
      <c r="J52" s="6" t="n">
        <v>58</v>
      </c>
      <c r="K52" s="6"/>
      <c r="L52" s="6"/>
      <c r="M52" s="6"/>
      <c r="N52" s="6"/>
      <c r="O52" s="6" t="n">
        <v>60179</v>
      </c>
      <c r="P52" s="4"/>
      <c r="Q52" s="21" t="n">
        <f aca="false">O52*$Q$15</f>
        <v>3167.69817698901</v>
      </c>
      <c r="R52" s="22"/>
      <c r="S52" s="4" t="n">
        <f aca="false">H52*24+I52+J52/60+K52/3600</f>
        <v>779.966666666667</v>
      </c>
      <c r="T52" s="23" t="n">
        <f aca="false">Q15+(Q16-Q15)*(S52-S15)/(S16-S15)</f>
        <v>0.0512879924396695</v>
      </c>
      <c r="U52" s="24" t="n">
        <f aca="false">O52*T52</f>
        <v>3086.46009702687</v>
      </c>
    </row>
    <row r="53" customFormat="false" ht="15" hidden="false" customHeight="false" outlineLevel="0" collapsed="false">
      <c r="A53" s="25"/>
      <c r="B53" s="26"/>
      <c r="C53" s="0" t="n">
        <v>35</v>
      </c>
      <c r="D53" s="20"/>
      <c r="E53" s="20"/>
      <c r="F53" s="6" t="n">
        <v>2013</v>
      </c>
      <c r="G53" s="6" t="n">
        <v>8</v>
      </c>
      <c r="H53" s="6" t="n">
        <v>32</v>
      </c>
      <c r="I53" s="6" t="n">
        <v>11</v>
      </c>
      <c r="J53" s="29" t="n">
        <v>57</v>
      </c>
      <c r="K53" s="29"/>
      <c r="L53" s="29"/>
      <c r="M53" s="29"/>
      <c r="N53" s="29"/>
      <c r="O53" s="29" t="n">
        <v>68421</v>
      </c>
      <c r="P53" s="4"/>
      <c r="Q53" s="21" t="n">
        <f aca="false">O53*$Q$15</f>
        <v>3601.54002173126</v>
      </c>
      <c r="R53" s="22"/>
      <c r="S53" s="4" t="n">
        <f aca="false">H53*24+I53+J53/60+K53/3600</f>
        <v>779.95</v>
      </c>
      <c r="T53" s="23" t="n">
        <f aca="false">Q15+(Q16-Q15)*(S53-S15)/(S16-S15)</f>
        <v>0.0513249771157339</v>
      </c>
      <c r="U53" s="24" t="n">
        <f aca="false">O53*T53</f>
        <v>3511.70625923563</v>
      </c>
    </row>
    <row r="54" customFormat="false" ht="15" hidden="false" customHeight="false" outlineLevel="0" collapsed="false">
      <c r="A54" s="19"/>
      <c r="B54" s="26"/>
      <c r="C54" s="28" t="n">
        <v>36</v>
      </c>
      <c r="D54" s="20"/>
      <c r="E54" s="20"/>
      <c r="F54" s="6" t="n">
        <v>2013</v>
      </c>
      <c r="G54" s="6" t="n">
        <v>8</v>
      </c>
      <c r="H54" s="6" t="n">
        <v>32</v>
      </c>
      <c r="I54" s="6" t="n">
        <v>12</v>
      </c>
      <c r="J54" s="6" t="n">
        <v>0</v>
      </c>
      <c r="K54" s="6" t="n">
        <v>0</v>
      </c>
      <c r="L54" s="6"/>
      <c r="M54" s="6"/>
      <c r="N54" s="6"/>
      <c r="O54" s="6" t="n">
        <v>63354</v>
      </c>
      <c r="P54" s="4"/>
      <c r="Q54" s="21" t="n">
        <f aca="false">O54*$Q$15</f>
        <v>3334.82361463238</v>
      </c>
      <c r="R54" s="22"/>
      <c r="S54" s="4" t="n">
        <f aca="false">H54*24+I54+J54/60+K54/3600</f>
        <v>780</v>
      </c>
      <c r="T54" s="23" t="n">
        <f aca="false">Q15+(Q16-Q15)*(S54-S15)/(S16-S15)</f>
        <v>0.0512140230875408</v>
      </c>
      <c r="U54" s="24" t="n">
        <f aca="false">O54*T54</f>
        <v>3244.61321868806</v>
      </c>
    </row>
    <row r="55" customFormat="false" ht="15" hidden="false" customHeight="false" outlineLevel="0" collapsed="false">
      <c r="A55" s="0"/>
      <c r="B55" s="26"/>
      <c r="C55" s="28" t="n">
        <v>37</v>
      </c>
      <c r="D55" s="20"/>
      <c r="E55" s="20"/>
      <c r="F55" s="6" t="n">
        <v>2013</v>
      </c>
      <c r="G55" s="6" t="n">
        <v>8</v>
      </c>
      <c r="H55" s="6" t="n">
        <v>32</v>
      </c>
      <c r="I55" s="6" t="n">
        <v>12</v>
      </c>
      <c r="J55" s="6" t="n">
        <v>0</v>
      </c>
      <c r="K55" s="6"/>
      <c r="L55" s="6"/>
      <c r="M55" s="6"/>
      <c r="N55" s="6"/>
      <c r="O55" s="6" t="n">
        <v>61786</v>
      </c>
      <c r="P55" s="4"/>
      <c r="Q55" s="21" t="n">
        <f aca="false">O55*$Q$15</f>
        <v>3252.28733550646</v>
      </c>
      <c r="R55" s="22"/>
      <c r="S55" s="4" t="n">
        <f aca="false">H55*24+I55+J55/60+K55/3600</f>
        <v>780</v>
      </c>
      <c r="T55" s="23" t="n">
        <f aca="false">Q15+(Q16-Q15)*(S55-S15)/(S16-S15)</f>
        <v>0.0512140230875408</v>
      </c>
      <c r="U55" s="24" t="n">
        <f aca="false">O55*T55</f>
        <v>3164.30963048679</v>
      </c>
    </row>
    <row r="56" customFormat="false" ht="15" hidden="false" customHeight="false" outlineLevel="0" collapsed="false">
      <c r="A56" s="0"/>
      <c r="B56" s="26"/>
      <c r="C56" s="0" t="n">
        <v>38</v>
      </c>
      <c r="D56" s="20"/>
      <c r="E56" s="20"/>
      <c r="F56" s="6" t="n">
        <v>2013</v>
      </c>
      <c r="G56" s="6" t="n">
        <v>8</v>
      </c>
      <c r="H56" s="6" t="n">
        <v>32</v>
      </c>
      <c r="I56" s="6" t="n">
        <v>12</v>
      </c>
      <c r="J56" s="6" t="n">
        <v>3</v>
      </c>
      <c r="K56" s="6"/>
      <c r="L56" s="6"/>
      <c r="M56" s="6"/>
      <c r="N56" s="6"/>
      <c r="O56" s="6" t="n">
        <v>64189</v>
      </c>
      <c r="P56" s="4"/>
      <c r="Q56" s="21" t="n">
        <f aca="false">O56*$Q$15</f>
        <v>3378.77628878426</v>
      </c>
      <c r="R56" s="22"/>
      <c r="S56" s="4" t="n">
        <f aca="false">H56*24+I56+J56/60+K56/3600</f>
        <v>780.05</v>
      </c>
      <c r="T56" s="23" t="n">
        <f aca="false">Q15+(Q16-Q15)*(S56-S15)/(S16-S15)</f>
        <v>0.0511030690593476</v>
      </c>
      <c r="U56" s="24" t="n">
        <f aca="false">O56*T56</f>
        <v>3280.25489985046</v>
      </c>
    </row>
    <row r="57" customFormat="false" ht="15" hidden="false" customHeight="false" outlineLevel="0" collapsed="false">
      <c r="A57" s="0"/>
      <c r="B57" s="26"/>
      <c r="C57" s="28" t="n">
        <v>39</v>
      </c>
      <c r="D57" s="20"/>
      <c r="E57" s="20"/>
      <c r="F57" s="6" t="n">
        <v>2013</v>
      </c>
      <c r="G57" s="6" t="n">
        <v>8</v>
      </c>
      <c r="H57" s="6" t="n">
        <v>32</v>
      </c>
      <c r="I57" s="6" t="n">
        <v>12</v>
      </c>
      <c r="J57" s="6" t="n">
        <v>2</v>
      </c>
      <c r="K57" s="6"/>
      <c r="L57" s="6"/>
      <c r="M57" s="6"/>
      <c r="N57" s="6"/>
      <c r="O57" s="6" t="n">
        <v>108496</v>
      </c>
      <c r="P57" s="4"/>
      <c r="Q57" s="21" t="n">
        <f aca="false">O57*$Q$15</f>
        <v>5711.00519135579</v>
      </c>
      <c r="R57" s="22"/>
      <c r="S57" s="4" t="n">
        <f aca="false">H57*24+I57+J57/60+K57/3600</f>
        <v>780.033333333333</v>
      </c>
      <c r="T57" s="23" t="n">
        <f aca="false">Q15+(Q16-Q15)*(S57-S15)/(S16-S15)</f>
        <v>0.051140053735412</v>
      </c>
      <c r="U57" s="24" t="n">
        <f aca="false">O57*T57</f>
        <v>5548.49127007726</v>
      </c>
    </row>
    <row r="58" customFormat="false" ht="15" hidden="false" customHeight="false" outlineLevel="0" collapsed="false">
      <c r="A58" s="0"/>
      <c r="B58" s="26"/>
      <c r="C58" s="28" t="n">
        <v>40</v>
      </c>
      <c r="D58" s="20"/>
      <c r="E58" s="20"/>
      <c r="F58" s="6" t="n">
        <v>2013</v>
      </c>
      <c r="G58" s="6" t="n">
        <v>8</v>
      </c>
      <c r="H58" s="6" t="n">
        <v>32</v>
      </c>
      <c r="I58" s="6" t="n">
        <v>12</v>
      </c>
      <c r="J58" s="6" t="n">
        <v>3</v>
      </c>
      <c r="K58" s="6"/>
      <c r="L58" s="6"/>
      <c r="M58" s="6"/>
      <c r="N58" s="6"/>
      <c r="O58" s="6" t="n">
        <v>128026</v>
      </c>
      <c r="P58" s="4"/>
      <c r="Q58" s="21" t="n">
        <f aca="false">O58*$Q$15</f>
        <v>6739.02402511168</v>
      </c>
      <c r="R58" s="22"/>
      <c r="S58" s="4" t="n">
        <f aca="false">H58*24+I58+J58/60+K58/3600</f>
        <v>780.05</v>
      </c>
      <c r="T58" s="23" t="n">
        <f aca="false">Q15+(Q16-Q15)*(S58-S15)/(S16-S15)</f>
        <v>0.0511030690593476</v>
      </c>
      <c r="U58" s="24" t="n">
        <f aca="false">O58*T58</f>
        <v>6542.52151939204</v>
      </c>
    </row>
    <row r="59" customFormat="false" ht="15" hidden="false" customHeight="false" outlineLevel="0" collapsed="false">
      <c r="A59" s="0"/>
      <c r="B59" s="26"/>
      <c r="C59" s="0" t="n">
        <v>41</v>
      </c>
      <c r="D59" s="20"/>
      <c r="E59" s="20"/>
      <c r="F59" s="6" t="n">
        <v>2013</v>
      </c>
      <c r="G59" s="6" t="n">
        <v>8</v>
      </c>
      <c r="H59" s="6" t="n">
        <v>32</v>
      </c>
      <c r="I59" s="6" t="n">
        <v>12</v>
      </c>
      <c r="J59" s="6" t="n">
        <v>4</v>
      </c>
      <c r="K59" s="6"/>
      <c r="L59" s="6"/>
      <c r="M59" s="6"/>
      <c r="N59" s="6"/>
      <c r="O59" s="6" t="n">
        <v>98301</v>
      </c>
      <c r="P59" s="4"/>
      <c r="Q59" s="21" t="n">
        <f aca="false">O59*$Q$15</f>
        <v>5174.36146323796</v>
      </c>
      <c r="R59" s="22"/>
      <c r="S59" s="4" t="n">
        <f aca="false">H59*24+I59+J59/60+K59/3600</f>
        <v>780.066666666667</v>
      </c>
      <c r="T59" s="23" t="n">
        <f aca="false">Q15+(Q16-Q15)*(S59-S15)/(S16-S15)</f>
        <v>0.051066084383283</v>
      </c>
      <c r="U59" s="24" t="n">
        <f aca="false">O59*T59</f>
        <v>5019.8471609611</v>
      </c>
    </row>
    <row r="60" customFormat="false" ht="15" hidden="false" customHeight="false" outlineLevel="0" collapsed="false">
      <c r="A60" s="0"/>
      <c r="B60" s="0"/>
      <c r="C60" s="28" t="n">
        <v>42</v>
      </c>
      <c r="D60" s="20"/>
      <c r="E60" s="20"/>
      <c r="F60" s="6" t="n">
        <v>2013</v>
      </c>
      <c r="G60" s="6" t="n">
        <v>8</v>
      </c>
      <c r="H60" s="6" t="n">
        <v>32</v>
      </c>
      <c r="I60" s="6" t="n">
        <v>12</v>
      </c>
      <c r="J60" s="6" t="n">
        <v>5</v>
      </c>
      <c r="K60" s="6"/>
      <c r="L60" s="6"/>
      <c r="M60" s="6"/>
      <c r="N60" s="6"/>
      <c r="O60" s="6" t="n">
        <v>562970</v>
      </c>
      <c r="P60" s="4"/>
      <c r="Q60" s="21" t="n">
        <f aca="false">O60*$Q$15</f>
        <v>29633.5772063262</v>
      </c>
      <c r="R60" s="22"/>
      <c r="S60" s="4" t="n">
        <f aca="false">H60*24+I60+J60/60+K60/3600</f>
        <v>780.083333333333</v>
      </c>
      <c r="T60" s="23" t="n">
        <f aca="false">Q15+(Q16-Q15)*(S60-S15)/(S16-S15)</f>
        <v>0.0510290997072186</v>
      </c>
      <c r="U60" s="24" t="n">
        <f aca="false">O60*T60</f>
        <v>28727.8522621729</v>
      </c>
    </row>
    <row r="61" customFormat="false" ht="15" hidden="false" customHeight="false" outlineLevel="0" collapsed="false">
      <c r="A61" s="0"/>
      <c r="B61" s="40" t="s">
        <v>48</v>
      </c>
      <c r="C61" s="28" t="n">
        <v>43</v>
      </c>
      <c r="D61" s="20"/>
      <c r="E61" s="20"/>
      <c r="F61" s="6" t="n">
        <v>2013</v>
      </c>
      <c r="G61" s="6" t="n">
        <v>8</v>
      </c>
      <c r="H61" s="6" t="n">
        <v>32</v>
      </c>
      <c r="I61" s="6" t="n">
        <v>12</v>
      </c>
      <c r="J61" s="6" t="n">
        <v>12</v>
      </c>
      <c r="K61" s="6"/>
      <c r="L61" s="6"/>
      <c r="M61" s="6"/>
      <c r="N61" s="6"/>
      <c r="O61" s="6" t="n">
        <v>49539</v>
      </c>
      <c r="P61" s="4"/>
      <c r="Q61" s="21" t="n">
        <f aca="false">O61*$Q$15</f>
        <v>2607.63056863455</v>
      </c>
      <c r="R61" s="22"/>
      <c r="S61" s="4" t="n">
        <f aca="false">H61*24+I61+J61/60+K61/3600</f>
        <v>780.2</v>
      </c>
      <c r="T61" s="23" t="n">
        <f aca="false">Q15+(Q16-Q15)*(S61-S15)/(S16-S15)</f>
        <v>0.0507702069747677</v>
      </c>
      <c r="U61" s="24" t="n">
        <f aca="false">O61*T61</f>
        <v>2515.10528332302</v>
      </c>
    </row>
    <row r="62" customFormat="false" ht="15" hidden="false" customHeight="false" outlineLevel="0" collapsed="false">
      <c r="A62" s="0"/>
      <c r="B62" s="26"/>
      <c r="C62" s="0" t="n">
        <v>44</v>
      </c>
      <c r="D62" s="20"/>
      <c r="E62" s="20"/>
      <c r="F62" s="6" t="n">
        <v>2013</v>
      </c>
      <c r="G62" s="6" t="n">
        <v>8</v>
      </c>
      <c r="H62" s="6" t="n">
        <v>32</v>
      </c>
      <c r="I62" s="6" t="n">
        <v>12</v>
      </c>
      <c r="J62" s="6" t="n">
        <v>14</v>
      </c>
      <c r="K62" s="6"/>
      <c r="L62" s="6"/>
      <c r="M62" s="6"/>
      <c r="N62" s="6"/>
      <c r="O62" s="6" t="n">
        <v>99667</v>
      </c>
      <c r="P62" s="4"/>
      <c r="Q62" s="21" t="n">
        <f aca="false">O62*$Q$15</f>
        <v>5246.26487987444</v>
      </c>
      <c r="R62" s="22"/>
      <c r="S62" s="4" t="n">
        <f aca="false">H62*24+I62+J62/60+K62/3600</f>
        <v>780.233333333333</v>
      </c>
      <c r="T62" s="23" t="n">
        <f aca="false">Q15+(Q16-Q15)*(S62-S15)/(S16-S15)</f>
        <v>0.0506962376226389</v>
      </c>
      <c r="U62" s="24" t="n">
        <f aca="false">O62*T62</f>
        <v>5052.74191513555</v>
      </c>
    </row>
    <row r="63" customFormat="false" ht="15" hidden="false" customHeight="false" outlineLevel="0" collapsed="false">
      <c r="A63" s="4"/>
      <c r="B63" s="26"/>
      <c r="C63" s="28" t="n">
        <v>45</v>
      </c>
      <c r="D63" s="20"/>
      <c r="E63" s="20"/>
      <c r="F63" s="6" t="n">
        <v>2013</v>
      </c>
      <c r="G63" s="6" t="n">
        <v>8</v>
      </c>
      <c r="H63" s="6" t="n">
        <v>32</v>
      </c>
      <c r="I63" s="6" t="n">
        <v>12</v>
      </c>
      <c r="J63" s="6" t="n">
        <v>15</v>
      </c>
      <c r="K63" s="6"/>
      <c r="L63" s="6"/>
      <c r="M63" s="6"/>
      <c r="N63" s="6"/>
      <c r="O63" s="6" t="n">
        <v>52210</v>
      </c>
      <c r="P63" s="4"/>
      <c r="Q63" s="21" t="n">
        <f aca="false">O63*$Q$15</f>
        <v>2748.22648798744</v>
      </c>
      <c r="R63" s="22"/>
      <c r="S63" s="4" t="n">
        <f aca="false">H63*24+I63+J63/60+K63/3600</f>
        <v>780.25</v>
      </c>
      <c r="T63" s="23" t="n">
        <f aca="false">Q15+(Q16-Q15)*(S63-S15)/(S16-S15)</f>
        <v>0.0506592529465745</v>
      </c>
      <c r="U63" s="24" t="n">
        <f aca="false">O63*T63</f>
        <v>2644.91959634066</v>
      </c>
    </row>
    <row r="64" customFormat="false" ht="15" hidden="false" customHeight="false" outlineLevel="0" collapsed="false">
      <c r="A64" s="0"/>
      <c r="B64" s="26"/>
      <c r="C64" s="28" t="n">
        <v>46</v>
      </c>
      <c r="D64" s="20"/>
      <c r="E64" s="20"/>
      <c r="F64" s="6" t="n">
        <v>2013</v>
      </c>
      <c r="G64" s="6" t="n">
        <v>8</v>
      </c>
      <c r="H64" s="6" t="n">
        <v>32</v>
      </c>
      <c r="I64" s="6" t="n">
        <v>12</v>
      </c>
      <c r="J64" s="6" t="n">
        <v>16</v>
      </c>
      <c r="K64" s="6"/>
      <c r="L64" s="6"/>
      <c r="M64" s="6"/>
      <c r="N64" s="6"/>
      <c r="O64" s="6" t="n">
        <v>53034</v>
      </c>
      <c r="P64" s="4"/>
      <c r="Q64" s="21" t="n">
        <f aca="false">O64*$Q$15</f>
        <v>2791.60014487505</v>
      </c>
      <c r="R64" s="22"/>
      <c r="S64" s="4" t="n">
        <f aca="false">H64*24+I64+J64/60+K64/3600</f>
        <v>780.266666666667</v>
      </c>
      <c r="T64" s="23" t="n">
        <f aca="false">Q15+(Q16-Q15)*(S64-S15)/(S16-S15)</f>
        <v>0.0506222682705101</v>
      </c>
      <c r="U64" s="24" t="n">
        <f aca="false">O64*T64</f>
        <v>2684.70137545823</v>
      </c>
    </row>
    <row r="65" customFormat="false" ht="15" hidden="false" customHeight="false" outlineLevel="0" collapsed="false">
      <c r="A65" s="0"/>
      <c r="B65" s="4"/>
      <c r="C65" s="0" t="n">
        <v>47</v>
      </c>
      <c r="D65" s="20"/>
      <c r="E65" s="20"/>
      <c r="F65" s="6" t="n">
        <v>2013</v>
      </c>
      <c r="G65" s="6" t="n">
        <v>8</v>
      </c>
      <c r="H65" s="6" t="n">
        <v>32</v>
      </c>
      <c r="I65" s="6" t="n">
        <v>12</v>
      </c>
      <c r="J65" s="6" t="n">
        <v>17</v>
      </c>
      <c r="K65" s="6"/>
      <c r="L65" s="6"/>
      <c r="M65" s="6"/>
      <c r="N65" s="6"/>
      <c r="O65" s="6" t="n">
        <v>72752</v>
      </c>
      <c r="P65" s="4"/>
      <c r="Q65" s="21" t="n">
        <f aca="false">O65*$Q$15</f>
        <v>3829.51491005674</v>
      </c>
      <c r="R65" s="22"/>
      <c r="S65" s="4" t="n">
        <f aca="false">H65*24+I65+J65/60+K65/3600</f>
        <v>780.283333333333</v>
      </c>
      <c r="T65" s="23" t="n">
        <f aca="false">Q15+(Q16-Q15)*(S65-S15)/(S16-S15)</f>
        <v>0.0505852835944458</v>
      </c>
      <c r="U65" s="24" t="n">
        <f aca="false">O65*T65</f>
        <v>3680.18055206312</v>
      </c>
    </row>
    <row r="66" customFormat="false" ht="15" hidden="false" customHeight="false" outlineLevel="0" collapsed="false">
      <c r="A66" s="4"/>
      <c r="B66" s="4"/>
      <c r="C66" s="28" t="n">
        <v>48</v>
      </c>
      <c r="D66" s="20"/>
      <c r="E66" s="20"/>
      <c r="F66" s="6" t="n">
        <v>2013</v>
      </c>
      <c r="G66" s="6" t="n">
        <v>8</v>
      </c>
      <c r="H66" s="6" t="n">
        <v>32</v>
      </c>
      <c r="I66" s="6" t="n">
        <v>12</v>
      </c>
      <c r="J66" s="6" t="n">
        <v>17</v>
      </c>
      <c r="K66" s="6"/>
      <c r="L66" s="6"/>
      <c r="M66" s="6"/>
      <c r="N66" s="6"/>
      <c r="O66" s="6" t="n">
        <v>43072</v>
      </c>
      <c r="P66" s="4"/>
      <c r="Q66" s="21" t="n">
        <f aca="false">O66*$Q$15</f>
        <v>2267.22105517325</v>
      </c>
      <c r="R66" s="22"/>
      <c r="S66" s="4" t="n">
        <f aca="false">H66*24+I66+J66/60+K66/3600</f>
        <v>780.283333333333</v>
      </c>
      <c r="T66" s="23" t="n">
        <f aca="false">Q15+(Q16-Q15)*(S66-S15)/(S16-S15)</f>
        <v>0.0505852835944458</v>
      </c>
      <c r="U66" s="24" t="n">
        <f aca="false">O66*T66</f>
        <v>2178.80933497997</v>
      </c>
    </row>
    <row r="67" customFormat="false" ht="15" hidden="false" customHeight="false" outlineLevel="0" collapsed="false">
      <c r="A67" s="0"/>
      <c r="B67" s="27"/>
      <c r="C67" s="28" t="n">
        <v>49</v>
      </c>
      <c r="D67" s="20"/>
      <c r="E67" s="20"/>
      <c r="F67" s="6" t="n">
        <v>2013</v>
      </c>
      <c r="G67" s="6" t="n">
        <v>8</v>
      </c>
      <c r="H67" s="6" t="n">
        <v>32</v>
      </c>
      <c r="I67" s="6" t="n">
        <v>12</v>
      </c>
      <c r="J67" s="6" t="n">
        <v>18</v>
      </c>
      <c r="K67" s="6"/>
      <c r="L67" s="6"/>
      <c r="M67" s="6"/>
      <c r="N67" s="6"/>
      <c r="O67" s="6" t="n">
        <v>29898</v>
      </c>
      <c r="P67" s="4"/>
      <c r="Q67" s="21" t="n">
        <f aca="false">O67*$Q$15</f>
        <v>1573.76892430279</v>
      </c>
      <c r="R67" s="22"/>
      <c r="S67" s="4" t="n">
        <f aca="false">H67*24+I67+J67/60+K67/3600</f>
        <v>780.3</v>
      </c>
      <c r="T67" s="23" t="n">
        <f aca="false">Q15+(Q16-Q15)*(S67-S15)/(S16-S15)</f>
        <v>0.0505482989183814</v>
      </c>
      <c r="U67" s="24" t="n">
        <f aca="false">O67*T67</f>
        <v>1511.29304106177</v>
      </c>
    </row>
    <row r="68" customFormat="false" ht="15" hidden="false" customHeight="false" outlineLevel="0" collapsed="false">
      <c r="A68" s="0"/>
      <c r="B68" s="26"/>
      <c r="C68" s="0" t="n">
        <v>50</v>
      </c>
      <c r="D68" s="20"/>
      <c r="E68" s="20"/>
      <c r="F68" s="6" t="n">
        <v>2013</v>
      </c>
      <c r="G68" s="6" t="n">
        <v>8</v>
      </c>
      <c r="H68" s="6" t="n">
        <v>32</v>
      </c>
      <c r="I68" s="6" t="n">
        <v>12</v>
      </c>
      <c r="J68" s="6" t="n">
        <v>19</v>
      </c>
      <c r="K68" s="6"/>
      <c r="L68" s="6"/>
      <c r="M68" s="6"/>
      <c r="N68" s="6"/>
      <c r="O68" s="6" t="n">
        <v>38621</v>
      </c>
      <c r="P68" s="4"/>
      <c r="Q68" s="21" t="n">
        <f aca="false">O68*$Q$15</f>
        <v>2032.92961487384</v>
      </c>
      <c r="R68" s="22"/>
      <c r="S68" s="4" t="n">
        <f aca="false">H68*24+I68+J68/60+K68/3600</f>
        <v>780.316666666667</v>
      </c>
      <c r="T68" s="23" t="n">
        <f aca="false">Q15+(Q16-Q15)*(S68-S15)/(S16-S15)</f>
        <v>0.0505113142423167</v>
      </c>
      <c r="U68" s="24" t="n">
        <f aca="false">O68*T68</f>
        <v>1950.79746735251</v>
      </c>
    </row>
    <row r="69" customFormat="false" ht="15" hidden="false" customHeight="false" outlineLevel="0" collapsed="false">
      <c r="A69" s="0"/>
      <c r="B69" s="26"/>
      <c r="C69" s="28" t="n">
        <v>51</v>
      </c>
      <c r="D69" s="20"/>
      <c r="E69" s="20"/>
      <c r="F69" s="6" t="n">
        <v>2013</v>
      </c>
      <c r="G69" s="6" t="n">
        <v>8</v>
      </c>
      <c r="H69" s="6" t="n">
        <v>32</v>
      </c>
      <c r="I69" s="6" t="n">
        <v>12</v>
      </c>
      <c r="J69" s="6" t="n">
        <v>20</v>
      </c>
      <c r="K69" s="6"/>
      <c r="L69" s="6"/>
      <c r="M69" s="6"/>
      <c r="N69" s="6"/>
      <c r="O69" s="6" t="n">
        <v>32965</v>
      </c>
      <c r="P69" s="4"/>
      <c r="Q69" s="21" t="n">
        <f aca="false">O69*$Q$15</f>
        <v>1735.20946516962</v>
      </c>
      <c r="R69" s="22"/>
      <c r="S69" s="4" t="n">
        <f aca="false">H69*24+I69+J69/60+K69/3600</f>
        <v>780.333333333333</v>
      </c>
      <c r="T69" s="23" t="n">
        <f aca="false">Q15+(Q16-Q15)*(S69-S15)/(S16-S15)</f>
        <v>0.0504743295662524</v>
      </c>
      <c r="U69" s="24" t="n">
        <f aca="false">O69*T69</f>
        <v>1663.88627415151</v>
      </c>
    </row>
    <row r="70" customFormat="false" ht="15" hidden="false" customHeight="false" outlineLevel="0" collapsed="false">
      <c r="A70" s="0"/>
      <c r="B70" s="27"/>
      <c r="C70" s="28" t="n">
        <v>52</v>
      </c>
      <c r="D70" s="20"/>
      <c r="E70" s="20"/>
      <c r="F70" s="6" t="n">
        <v>2013</v>
      </c>
      <c r="G70" s="6" t="n">
        <v>8</v>
      </c>
      <c r="H70" s="6" t="n">
        <v>32</v>
      </c>
      <c r="I70" s="6" t="n">
        <v>12</v>
      </c>
      <c r="J70" s="6" t="n">
        <v>21</v>
      </c>
      <c r="K70" s="6"/>
      <c r="L70" s="6"/>
      <c r="M70" s="6"/>
      <c r="N70" s="6"/>
      <c r="O70" s="6" t="n">
        <v>29018</v>
      </c>
      <c r="P70" s="4"/>
      <c r="Q70" s="21" t="n">
        <f aca="false">O70*$Q$15</f>
        <v>1527.44754316069</v>
      </c>
      <c r="R70" s="22"/>
      <c r="S70" s="4" t="n">
        <f aca="false">H70*24+I70+J70/60+K70/3600</f>
        <v>780.35</v>
      </c>
      <c r="T70" s="23" t="n">
        <f aca="false">Q15+(Q16-Q15)*(S70-S15)/(S16-S15)</f>
        <v>0.050437344890188</v>
      </c>
      <c r="U70" s="24" t="n">
        <f aca="false">O70*T70</f>
        <v>1463.59087402347</v>
      </c>
    </row>
    <row r="71" customFormat="false" ht="15" hidden="false" customHeight="false" outlineLevel="0" collapsed="false">
      <c r="A71" s="0"/>
      <c r="B71" s="26"/>
      <c r="C71" s="0" t="n">
        <v>53</v>
      </c>
      <c r="D71" s="20"/>
      <c r="E71" s="20"/>
      <c r="F71" s="6" t="n">
        <v>2013</v>
      </c>
      <c r="G71" s="6" t="n">
        <v>8</v>
      </c>
      <c r="H71" s="6" t="n">
        <v>32</v>
      </c>
      <c r="I71" s="6" t="n">
        <v>12</v>
      </c>
      <c r="J71" s="6" t="n">
        <v>22</v>
      </c>
      <c r="K71" s="6"/>
      <c r="L71" s="6"/>
      <c r="M71" s="6"/>
      <c r="N71" s="6"/>
      <c r="O71" s="6" t="n">
        <v>76218</v>
      </c>
      <c r="P71" s="4"/>
      <c r="Q71" s="21" t="n">
        <f aca="false">O71*$Q$15</f>
        <v>4011.95798623687</v>
      </c>
      <c r="R71" s="22"/>
      <c r="S71" s="4" t="n">
        <f aca="false">H71*24+I71+J71/60+K71/3600</f>
        <v>780.366666666667</v>
      </c>
      <c r="T71" s="23" t="n">
        <f aca="false">Q15+(Q16-Q15)*(S71-S15)/(S16-S15)</f>
        <v>0.0504003602141236</v>
      </c>
      <c r="U71" s="24" t="n">
        <f aca="false">O71*T71</f>
        <v>3841.41465480007</v>
      </c>
    </row>
    <row r="72" customFormat="false" ht="15" hidden="false" customHeight="false" outlineLevel="0" collapsed="false">
      <c r="A72" s="0"/>
      <c r="B72" s="26"/>
      <c r="C72" s="28" t="n">
        <v>54</v>
      </c>
      <c r="D72" s="20"/>
      <c r="E72" s="20"/>
      <c r="F72" s="6" t="n">
        <v>2013</v>
      </c>
      <c r="G72" s="6" t="n">
        <v>8</v>
      </c>
      <c r="H72" s="6" t="n">
        <v>32</v>
      </c>
      <c r="I72" s="6" t="n">
        <v>12</v>
      </c>
      <c r="J72" s="6" t="n">
        <v>23</v>
      </c>
      <c r="K72" s="6"/>
      <c r="L72" s="6"/>
      <c r="M72" s="6"/>
      <c r="N72" s="6"/>
      <c r="O72" s="6" t="n">
        <v>50165</v>
      </c>
      <c r="P72" s="4"/>
      <c r="Q72" s="21" t="n">
        <f aca="false">O72*$Q$15</f>
        <v>2640.58191476518</v>
      </c>
      <c r="R72" s="22"/>
      <c r="S72" s="4" t="n">
        <f aca="false">H72*24+I72+J72/60+K72/3600</f>
        <v>780.383333333333</v>
      </c>
      <c r="T72" s="23" t="n">
        <f aca="false">Q15+(Q16-Q15)*(S72-S15)/(S16-S15)</f>
        <v>0.0503633755380592</v>
      </c>
      <c r="U72" s="24" t="n">
        <f aca="false">O72*T72</f>
        <v>2526.47873386674</v>
      </c>
    </row>
    <row r="73" customFormat="false" ht="15.75" hidden="false" customHeight="false" outlineLevel="0" collapsed="false">
      <c r="A73" s="2"/>
      <c r="B73" s="41"/>
      <c r="C73" s="28" t="n">
        <v>55</v>
      </c>
      <c r="D73" s="42"/>
      <c r="E73" s="42"/>
      <c r="F73" s="6" t="n">
        <v>2013</v>
      </c>
      <c r="G73" s="6" t="n">
        <v>8</v>
      </c>
      <c r="H73" s="6" t="n">
        <v>32</v>
      </c>
      <c r="I73" s="6" t="n">
        <v>12</v>
      </c>
      <c r="J73" s="43" t="n">
        <v>24</v>
      </c>
      <c r="K73" s="43"/>
      <c r="L73" s="43"/>
      <c r="M73" s="43"/>
      <c r="N73" s="43"/>
      <c r="O73" s="43" t="n">
        <v>52331</v>
      </c>
      <c r="P73" s="2"/>
      <c r="Q73" s="44" t="n">
        <f aca="false">O73*$Q$15</f>
        <v>2754.59567789448</v>
      </c>
      <c r="R73" s="45"/>
      <c r="S73" s="2" t="n">
        <f aca="false">H73*24+I73+J73/60+K73/3600</f>
        <v>780.4</v>
      </c>
      <c r="T73" s="46" t="n">
        <f aca="false">Q15+(Q16-Q15)*(S73-S15)/(S16-S15)</f>
        <v>0.0503263908619948</v>
      </c>
      <c r="U73" s="47" t="n">
        <f aca="false">O73*T73</f>
        <v>2633.63036019905</v>
      </c>
    </row>
    <row r="74" customFormat="false" ht="15" hidden="false" customHeight="false" outlineLevel="0" collapsed="false">
      <c r="A74" s="0"/>
      <c r="B74" s="26"/>
      <c r="C74" s="0" t="n">
        <v>56</v>
      </c>
      <c r="D74" s="20"/>
      <c r="E74" s="20"/>
      <c r="F74" s="6" t="n">
        <v>2013</v>
      </c>
      <c r="G74" s="6" t="n">
        <v>8</v>
      </c>
      <c r="H74" s="6" t="n">
        <v>32</v>
      </c>
      <c r="I74" s="6" t="n">
        <v>12</v>
      </c>
      <c r="J74" s="29" t="n">
        <v>24</v>
      </c>
      <c r="K74" s="29"/>
      <c r="L74" s="29"/>
      <c r="M74" s="29"/>
      <c r="N74" s="29"/>
      <c r="O74" s="29" t="n">
        <v>165011</v>
      </c>
      <c r="P74" s="4"/>
      <c r="Q74" s="21" t="n">
        <f aca="false">O74*$Q$15</f>
        <v>8685.8379814077</v>
      </c>
      <c r="R74" s="22"/>
      <c r="S74" s="4" t="n">
        <f aca="false">H74*24+I74+J74/60+K74/3600</f>
        <v>780.4</v>
      </c>
      <c r="T74" s="23" t="n">
        <f aca="false">Q15+(Q16-Q15)*(S74-S15)/(S16-S15)</f>
        <v>0.0503263908619948</v>
      </c>
      <c r="U74" s="24" t="n">
        <f aca="false">O74*T74</f>
        <v>8304.40808252863</v>
      </c>
    </row>
    <row r="75" customFormat="false" ht="15" hidden="false" customHeight="false" outlineLevel="0" collapsed="false">
      <c r="A75" s="4"/>
      <c r="B75" s="26"/>
      <c r="C75" s="28" t="n">
        <v>57</v>
      </c>
      <c r="D75" s="20"/>
      <c r="E75" s="20"/>
      <c r="F75" s="6" t="n">
        <v>2013</v>
      </c>
      <c r="G75" s="6" t="n">
        <v>8</v>
      </c>
      <c r="H75" s="6" t="n">
        <v>32</v>
      </c>
      <c r="I75" s="6" t="n">
        <v>12</v>
      </c>
      <c r="J75" s="29" t="n">
        <v>26</v>
      </c>
      <c r="K75" s="29"/>
      <c r="L75" s="29"/>
      <c r="M75" s="29"/>
      <c r="N75" s="29"/>
      <c r="O75" s="29" t="n">
        <v>176150</v>
      </c>
      <c r="P75" s="4"/>
      <c r="Q75" s="21" t="n">
        <f aca="false">O75*$Q$15</f>
        <v>9272.17191838706</v>
      </c>
      <c r="R75" s="22"/>
      <c r="S75" s="4" t="n">
        <f aca="false">H75*24+I75+J75/60+K75/3600</f>
        <v>780.433333333333</v>
      </c>
      <c r="T75" s="23" t="n">
        <f aca="false">Q15+(Q16-Q15)*(S75-S15)/(S16-S15)</f>
        <v>0.0502524215098661</v>
      </c>
      <c r="U75" s="24" t="n">
        <f aca="false">O75*T75</f>
        <v>8851.96404896291</v>
      </c>
    </row>
    <row r="76" customFormat="false" ht="15" hidden="false" customHeight="false" outlineLevel="0" collapsed="false">
      <c r="A76" s="0"/>
      <c r="B76" s="26"/>
      <c r="C76" s="28" t="n">
        <v>58</v>
      </c>
      <c r="D76" s="20"/>
      <c r="E76" s="20"/>
      <c r="F76" s="6" t="n">
        <v>2013</v>
      </c>
      <c r="G76" s="6" t="n">
        <v>8</v>
      </c>
      <c r="H76" s="6" t="n">
        <v>32</v>
      </c>
      <c r="I76" s="6" t="n">
        <v>12</v>
      </c>
      <c r="J76" s="29" t="n">
        <v>27</v>
      </c>
      <c r="K76" s="29"/>
      <c r="L76" s="29"/>
      <c r="M76" s="29"/>
      <c r="N76" s="29"/>
      <c r="O76" s="29" t="n">
        <v>229725</v>
      </c>
      <c r="P76" s="4"/>
      <c r="Q76" s="21" t="n">
        <f aca="false">O76*$Q$15</f>
        <v>12092.2491850779</v>
      </c>
      <c r="R76" s="22"/>
      <c r="S76" s="4" t="n">
        <f aca="false">H76*24+I76+J76/60+K76/3600</f>
        <v>780.45</v>
      </c>
      <c r="T76" s="23" t="n">
        <f aca="false">Q15+(Q16-Q15)*(S76-S15)/(S16-S15)</f>
        <v>0.0502154368338014</v>
      </c>
      <c r="U76" s="24" t="n">
        <f aca="false">O76*T76</f>
        <v>11535.741226645</v>
      </c>
    </row>
    <row r="77" customFormat="false" ht="15" hidden="false" customHeight="false" outlineLevel="0" collapsed="false">
      <c r="A77" s="0"/>
      <c r="B77" s="4"/>
      <c r="C77" s="0" t="n">
        <v>59</v>
      </c>
      <c r="D77" s="20"/>
      <c r="E77" s="20"/>
      <c r="F77" s="6" t="n">
        <v>2013</v>
      </c>
      <c r="G77" s="6" t="n">
        <v>8</v>
      </c>
      <c r="H77" s="6" t="n">
        <v>32</v>
      </c>
      <c r="I77" s="6" t="n">
        <v>12</v>
      </c>
      <c r="J77" s="29" t="n">
        <v>28</v>
      </c>
      <c r="K77" s="29"/>
      <c r="L77" s="29"/>
      <c r="M77" s="29"/>
      <c r="N77" s="29"/>
      <c r="O77" s="29" t="n">
        <v>280883</v>
      </c>
      <c r="P77" s="4"/>
      <c r="Q77" s="21" t="n">
        <f aca="false">O77*$Q$15</f>
        <v>14785.1005674273</v>
      </c>
      <c r="R77" s="22"/>
      <c r="S77" s="4" t="n">
        <f aca="false">H77*24+I77+J77/60+K77/3600</f>
        <v>780.466666666667</v>
      </c>
      <c r="T77" s="23" t="n">
        <f aca="false">Q15+(Q16-Q15)*(S77-S15)/(S16-S15)</f>
        <v>0.050178452157737</v>
      </c>
      <c r="U77" s="24" t="n">
        <f aca="false">O77*T77</f>
        <v>14094.2741774217</v>
      </c>
    </row>
    <row r="78" customFormat="false" ht="15" hidden="false" customHeight="false" outlineLevel="0" collapsed="false">
      <c r="A78" s="0"/>
      <c r="B78" s="4"/>
      <c r="C78" s="28" t="n">
        <v>60</v>
      </c>
      <c r="D78" s="20"/>
      <c r="E78" s="20"/>
      <c r="F78" s="6" t="n">
        <v>2013</v>
      </c>
      <c r="G78" s="6" t="n">
        <v>8</v>
      </c>
      <c r="H78" s="6" t="n">
        <v>32</v>
      </c>
      <c r="I78" s="6" t="n">
        <v>12</v>
      </c>
      <c r="J78" s="29" t="n">
        <v>29</v>
      </c>
      <c r="K78" s="29"/>
      <c r="L78" s="29"/>
      <c r="M78" s="29"/>
      <c r="N78" s="29"/>
      <c r="O78" s="29" t="n">
        <v>176394</v>
      </c>
      <c r="P78" s="4"/>
      <c r="Q78" s="21" t="n">
        <f aca="false">O78*$Q$15</f>
        <v>9285.01557406737</v>
      </c>
      <c r="R78" s="22"/>
      <c r="S78" s="4" t="n">
        <f aca="false">H78*24+I78+J78/60+K78/3600</f>
        <v>780.483333333333</v>
      </c>
      <c r="T78" s="23" t="n">
        <f aca="false">Q15+(Q16-Q15)*(S78-S15)/(S16-S15)</f>
        <v>0.0501414674816727</v>
      </c>
      <c r="U78" s="24" t="n">
        <f aca="false">O78*T78</f>
        <v>8844.65401496217</v>
      </c>
    </row>
    <row r="79" customFormat="false" ht="15" hidden="false" customHeight="false" outlineLevel="0" collapsed="false">
      <c r="A79" s="0"/>
      <c r="B79" s="27"/>
      <c r="C79" s="28" t="n">
        <v>61</v>
      </c>
      <c r="D79" s="20"/>
      <c r="E79" s="20"/>
      <c r="F79" s="6" t="n">
        <v>2013</v>
      </c>
      <c r="G79" s="6" t="n">
        <v>8</v>
      </c>
      <c r="H79" s="6" t="n">
        <v>32</v>
      </c>
      <c r="I79" s="6" t="n">
        <v>12</v>
      </c>
      <c r="J79" s="29" t="n">
        <v>29</v>
      </c>
      <c r="K79" s="29"/>
      <c r="L79" s="29"/>
      <c r="M79" s="29"/>
      <c r="N79" s="29"/>
      <c r="O79" s="29" t="n">
        <v>319911</v>
      </c>
      <c r="P79" s="4"/>
      <c r="Q79" s="21" t="n">
        <f aca="false">O79*$Q$15</f>
        <v>16839.4538210793</v>
      </c>
      <c r="R79" s="22"/>
      <c r="S79" s="4" t="n">
        <f aca="false">H79*24+I79+J79/60+K79/3600</f>
        <v>780.483333333333</v>
      </c>
      <c r="T79" s="23" t="n">
        <f aca="false">Q15+(Q16-Q15)*(S79-S15)/(S16-S15)</f>
        <v>0.0501414674816727</v>
      </c>
      <c r="U79" s="24" t="n">
        <f aca="false">O79*T79</f>
        <v>16040.8070035294</v>
      </c>
    </row>
    <row r="80" customFormat="false" ht="15" hidden="false" customHeight="false" outlineLevel="0" collapsed="false">
      <c r="A80" s="0"/>
      <c r="B80" s="26"/>
      <c r="C80" s="0" t="n">
        <v>62</v>
      </c>
      <c r="D80" s="20"/>
      <c r="E80" s="20"/>
      <c r="F80" s="6" t="n">
        <v>2013</v>
      </c>
      <c r="G80" s="6" t="n">
        <v>8</v>
      </c>
      <c r="H80" s="6" t="n">
        <v>32</v>
      </c>
      <c r="I80" s="6" t="n">
        <v>12</v>
      </c>
      <c r="J80" s="29" t="n">
        <v>30</v>
      </c>
      <c r="K80" s="29"/>
      <c r="L80" s="29"/>
      <c r="M80" s="29"/>
      <c r="N80" s="29"/>
      <c r="O80" s="29" t="n">
        <v>143318</v>
      </c>
      <c r="P80" s="4"/>
      <c r="Q80" s="21" t="n">
        <f aca="false">O80*$Q$15</f>
        <v>7543.96329832187</v>
      </c>
      <c r="R80" s="22"/>
      <c r="S80" s="4" t="n">
        <f aca="false">H80*24+I80+J80/60+K80/3600</f>
        <v>780.5</v>
      </c>
      <c r="T80" s="23" t="n">
        <f aca="false">Q15+(Q16-Q15)*(S80-S15)/(S16-S15)</f>
        <v>0.0501044828056083</v>
      </c>
      <c r="U80" s="24" t="n">
        <f aca="false">O80*T80</f>
        <v>7180.87426673417</v>
      </c>
    </row>
    <row r="81" customFormat="false" ht="15.75" hidden="false" customHeight="false" outlineLevel="0" collapsed="false">
      <c r="A81" s="0"/>
      <c r="B81" s="26"/>
      <c r="C81" s="28" t="n">
        <v>63</v>
      </c>
      <c r="D81" s="20"/>
      <c r="E81" s="20"/>
      <c r="F81" s="6" t="n">
        <v>2013</v>
      </c>
      <c r="G81" s="6" t="n">
        <v>8</v>
      </c>
      <c r="H81" s="6" t="n">
        <v>32</v>
      </c>
      <c r="I81" s="6" t="n">
        <v>12</v>
      </c>
      <c r="J81" s="29" t="n">
        <v>33</v>
      </c>
      <c r="K81" s="29"/>
      <c r="L81" s="29"/>
      <c r="M81" s="29"/>
      <c r="N81" s="29"/>
      <c r="O81" s="29" t="n">
        <v>128890</v>
      </c>
      <c r="P81" s="4"/>
      <c r="Q81" s="21" t="n">
        <f aca="false">O81*$Q$15</f>
        <v>6784.50319932392</v>
      </c>
      <c r="R81" s="22"/>
      <c r="S81" s="4" t="n">
        <f aca="false">H81*24+I81+J81/60+K81/3600</f>
        <v>780.55</v>
      </c>
      <c r="T81" s="23" t="n">
        <f aca="false">Q15+(Q16-Q15)*(S81-S15)/(S16-S15)</f>
        <v>0.0499935287774151</v>
      </c>
      <c r="U81" s="47" t="n">
        <f aca="false">O81*T81</f>
        <v>6443.66592412104</v>
      </c>
    </row>
    <row r="82" customFormat="false" ht="15" hidden="false" customHeight="false" outlineLevel="0" collapsed="false">
      <c r="A82" s="0"/>
      <c r="B82" s="27"/>
      <c r="C82" s="28" t="n">
        <v>64</v>
      </c>
      <c r="D82" s="20"/>
      <c r="E82" s="20"/>
      <c r="F82" s="6" t="n">
        <v>2013</v>
      </c>
      <c r="G82" s="6" t="n">
        <v>8</v>
      </c>
      <c r="H82" s="6" t="n">
        <v>32</v>
      </c>
      <c r="I82" s="6" t="n">
        <v>12</v>
      </c>
      <c r="J82" s="29" t="n">
        <v>32</v>
      </c>
      <c r="K82" s="29"/>
      <c r="L82" s="29"/>
      <c r="M82" s="29"/>
      <c r="N82" s="29"/>
      <c r="O82" s="29" t="n">
        <v>90645</v>
      </c>
      <c r="P82" s="4"/>
      <c r="Q82" s="21" t="n">
        <f aca="false">O82*$Q$15</f>
        <v>4771.3654473017</v>
      </c>
      <c r="R82" s="22"/>
      <c r="S82" s="4" t="n">
        <f aca="false">H82*24+I82+J82/60+K82/3600</f>
        <v>780.533333333333</v>
      </c>
      <c r="T82" s="23" t="n">
        <f aca="false">Q15+(Q16-Q15)*(S82-S15)/(S16-S15)</f>
        <v>0.0500305134534795</v>
      </c>
      <c r="U82" s="24" t="n">
        <f aca="false">O82*T82</f>
        <v>4535.01589199065</v>
      </c>
    </row>
    <row r="83" customFormat="false" ht="15" hidden="false" customHeight="false" outlineLevel="0" collapsed="false">
      <c r="A83" s="0"/>
      <c r="B83" s="26"/>
      <c r="C83" s="0" t="n">
        <v>65</v>
      </c>
      <c r="D83" s="20"/>
      <c r="E83" s="20"/>
      <c r="F83" s="6" t="n">
        <v>2013</v>
      </c>
      <c r="G83" s="6" t="n">
        <v>8</v>
      </c>
      <c r="H83" s="6" t="n">
        <v>32</v>
      </c>
      <c r="I83" s="6" t="n">
        <v>12</v>
      </c>
      <c r="J83" s="29" t="n">
        <v>33</v>
      </c>
      <c r="K83" s="29"/>
      <c r="L83" s="29"/>
      <c r="M83" s="29"/>
      <c r="N83" s="29"/>
      <c r="O83" s="29" t="n">
        <v>113426</v>
      </c>
      <c r="P83" s="4"/>
      <c r="Q83" s="21" t="n">
        <f aca="false">O83*$Q$15</f>
        <v>5970.51020161777</v>
      </c>
      <c r="R83" s="22"/>
      <c r="S83" s="4" t="n">
        <f aca="false">H83*24+I83+J83/60+K83/3600</f>
        <v>780.55</v>
      </c>
      <c r="T83" s="23" t="n">
        <f aca="false">Q15+(Q16-Q15)*(S83-S15)/(S16-S15)</f>
        <v>0.0499935287774151</v>
      </c>
      <c r="U83" s="24" t="n">
        <f aca="false">O83*T83</f>
        <v>5670.56599510709</v>
      </c>
    </row>
    <row r="84" customFormat="false" ht="15" hidden="false" customHeight="false" outlineLevel="0" collapsed="false">
      <c r="A84" s="0"/>
      <c r="B84" s="26"/>
      <c r="C84" s="28" t="n">
        <v>66</v>
      </c>
      <c r="D84" s="20"/>
      <c r="E84" s="20"/>
      <c r="F84" s="6" t="n">
        <v>2013</v>
      </c>
      <c r="G84" s="6" t="n">
        <v>8</v>
      </c>
      <c r="H84" s="6" t="n">
        <v>32</v>
      </c>
      <c r="I84" s="6" t="n">
        <v>12</v>
      </c>
      <c r="J84" s="29" t="n">
        <v>34</v>
      </c>
      <c r="K84" s="29"/>
      <c r="L84" s="29"/>
      <c r="M84" s="29"/>
      <c r="N84" s="29"/>
      <c r="O84" s="29" t="n">
        <v>138970</v>
      </c>
      <c r="P84" s="4"/>
      <c r="Q84" s="21" t="n">
        <f aca="false">O84*$Q$15</f>
        <v>7315.09356513341</v>
      </c>
      <c r="R84" s="22"/>
      <c r="S84" s="4" t="n">
        <f aca="false">H84*24+I84+J84/60+K84/3600</f>
        <v>780.566666666667</v>
      </c>
      <c r="T84" s="23" t="n">
        <f aca="false">Q15+(Q16-Q15)*(S84-S15)/(S16-S15)</f>
        <v>0.0499565441013505</v>
      </c>
      <c r="U84" s="24" t="n">
        <f aca="false">O84*T84</f>
        <v>6942.46093376468</v>
      </c>
    </row>
    <row r="85" customFormat="false" ht="15" hidden="false" customHeight="false" outlineLevel="0" collapsed="false">
      <c r="A85" s="0"/>
      <c r="B85" s="27"/>
      <c r="C85" s="28" t="n">
        <v>67</v>
      </c>
      <c r="D85" s="20"/>
      <c r="E85" s="20"/>
      <c r="F85" s="6" t="n">
        <v>2013</v>
      </c>
      <c r="G85" s="6" t="n">
        <v>8</v>
      </c>
      <c r="H85" s="6" t="n">
        <v>32</v>
      </c>
      <c r="I85" s="6" t="n">
        <v>12</v>
      </c>
      <c r="J85" s="29" t="n">
        <v>37</v>
      </c>
      <c r="K85" s="29"/>
      <c r="L85" s="29"/>
      <c r="M85" s="29"/>
      <c r="N85" s="29"/>
      <c r="O85" s="29" t="n">
        <v>186885</v>
      </c>
      <c r="P85" s="4"/>
      <c r="Q85" s="21" t="n">
        <f aca="false">O85*$Q$15</f>
        <v>9837.24013038754</v>
      </c>
      <c r="R85" s="22"/>
      <c r="S85" s="4" t="n">
        <f aca="false">H85*24+I85+J85/60+K85/3600</f>
        <v>780.616666666667</v>
      </c>
      <c r="T85" s="23" t="n">
        <f aca="false">Q$15+(Q$16-Q$15)*(S85-S$15)/(S$16-S$15)</f>
        <v>0.0498455900731573</v>
      </c>
      <c r="U85" s="24" t="n">
        <f aca="false">O85*T85</f>
        <v>9315.39310082201</v>
      </c>
    </row>
    <row r="86" customFormat="false" ht="15" hidden="false" customHeight="false" outlineLevel="0" collapsed="false">
      <c r="A86" s="0"/>
      <c r="B86" s="0"/>
      <c r="C86" s="0" t="n">
        <v>68</v>
      </c>
      <c r="D86" s="20"/>
      <c r="E86" s="20"/>
      <c r="F86" s="6" t="n">
        <v>2013</v>
      </c>
      <c r="G86" s="6" t="n">
        <v>8</v>
      </c>
      <c r="H86" s="6" t="n">
        <v>32</v>
      </c>
      <c r="I86" s="6" t="n">
        <v>12</v>
      </c>
      <c r="J86" s="6" t="n">
        <v>36</v>
      </c>
      <c r="K86" s="6"/>
      <c r="L86" s="6"/>
      <c r="M86" s="6"/>
      <c r="N86" s="6"/>
      <c r="O86" s="6" t="n">
        <v>128982</v>
      </c>
      <c r="P86" s="4"/>
      <c r="Q86" s="21" t="n">
        <f aca="false">O86*$Q$15</f>
        <v>6789.34588917059</v>
      </c>
      <c r="R86" s="22"/>
      <c r="S86" s="4" t="n">
        <f aca="false">H86*24+I86+J86/60+K86/3600</f>
        <v>780.6</v>
      </c>
      <c r="T86" s="23" t="n">
        <f aca="false">Q$15+(Q$16-Q$15)*(S86-S$15)/(S$16-S$15)</f>
        <v>0.0498825747492217</v>
      </c>
      <c r="U86" s="24" t="n">
        <f aca="false">O86*T86</f>
        <v>6433.95425630412</v>
      </c>
    </row>
    <row r="87" customFormat="false" ht="15.75" hidden="false" customHeight="false" outlineLevel="0" collapsed="false">
      <c r="A87" s="2"/>
      <c r="B87" s="2"/>
      <c r="C87" s="28" t="n">
        <v>69</v>
      </c>
      <c r="D87" s="42"/>
      <c r="E87" s="42"/>
      <c r="F87" s="6" t="n">
        <v>2013</v>
      </c>
      <c r="G87" s="6" t="n">
        <v>8</v>
      </c>
      <c r="H87" s="6" t="n">
        <v>32</v>
      </c>
      <c r="I87" s="6" t="n">
        <v>12</v>
      </c>
      <c r="J87" s="43" t="n">
        <v>38</v>
      </c>
      <c r="K87" s="43"/>
      <c r="L87" s="43"/>
      <c r="M87" s="43"/>
      <c r="N87" s="43"/>
      <c r="O87" s="43" t="n">
        <v>147006</v>
      </c>
      <c r="P87" s="2"/>
      <c r="Q87" s="44" t="n">
        <f aca="false">O87*$Q$15</f>
        <v>7738.09199565375</v>
      </c>
      <c r="R87" s="45"/>
      <c r="S87" s="2" t="n">
        <f aca="false">H87*24+I87+J87/60+K87/3600</f>
        <v>780.633333333333</v>
      </c>
      <c r="T87" s="23" t="n">
        <f aca="false">Q$15+(Q$16-Q$15)*(S87-S$15)/(S$16-S$15)</f>
        <v>0.049808605397093</v>
      </c>
      <c r="U87" s="24" t="n">
        <f aca="false">O87*T87</f>
        <v>7322.16384500505</v>
      </c>
    </row>
    <row r="88" customFormat="false" ht="15.75" hidden="false" customHeight="false" outlineLevel="0" collapsed="false">
      <c r="C88" s="28" t="n">
        <v>70</v>
      </c>
      <c r="F88" s="6" t="n">
        <v>2013</v>
      </c>
      <c r="G88" s="6" t="n">
        <v>8</v>
      </c>
      <c r="H88" s="6" t="n">
        <v>32</v>
      </c>
      <c r="I88" s="6" t="n">
        <v>12</v>
      </c>
      <c r="J88" s="1" t="n">
        <v>38</v>
      </c>
      <c r="O88" s="43" t="n">
        <v>645840</v>
      </c>
      <c r="Q88" s="48" t="n">
        <f aca="false">O88*$Q$15</f>
        <v>33995.6827236509</v>
      </c>
      <c r="S88" s="1" t="n">
        <f aca="false">H88*24+I88+J88/60+K88/3600</f>
        <v>780.633333333333</v>
      </c>
      <c r="T88" s="23" t="n">
        <f aca="false">Q$15+(Q$16-Q$15)*(S88-S$15)/(S$16-S$15)</f>
        <v>0.049808605397093</v>
      </c>
      <c r="U88" s="24" t="n">
        <f aca="false">O88*T88</f>
        <v>32168.3897096585</v>
      </c>
    </row>
    <row r="89" customFormat="false" ht="15.75" hidden="false" customHeight="false" outlineLevel="0" collapsed="false">
      <c r="C89" s="0" t="n">
        <v>71</v>
      </c>
      <c r="F89" s="6" t="n">
        <v>2013</v>
      </c>
      <c r="G89" s="6" t="n">
        <v>8</v>
      </c>
      <c r="H89" s="6" t="n">
        <v>32</v>
      </c>
      <c r="I89" s="6" t="n">
        <v>12</v>
      </c>
      <c r="J89" s="1" t="n">
        <v>40</v>
      </c>
      <c r="O89" s="1" t="n">
        <v>194616</v>
      </c>
      <c r="Q89" s="48" t="n">
        <f aca="false">O89*$Q$15</f>
        <v>10244.1839913075</v>
      </c>
      <c r="S89" s="1" t="n">
        <f aca="false">H89*24+I89+J89/60+K89/3600</f>
        <v>780.666666666667</v>
      </c>
      <c r="T89" s="23" t="n">
        <f aca="false">Q$15+(Q$16-Q$15)*(S89-S$15)/(S$16-S$15)</f>
        <v>0.0497346360449642</v>
      </c>
      <c r="U89" s="47" t="n">
        <f aca="false">O89*T89</f>
        <v>9679.15592852675</v>
      </c>
    </row>
    <row r="90" customFormat="false" ht="15" hidden="false" customHeight="false" outlineLevel="0" collapsed="false">
      <c r="C90" s="28" t="n">
        <v>72</v>
      </c>
      <c r="F90" s="6" t="n">
        <v>2013</v>
      </c>
      <c r="G90" s="6" t="n">
        <v>8</v>
      </c>
      <c r="H90" s="6" t="n">
        <v>32</v>
      </c>
      <c r="I90" s="6" t="n">
        <v>12</v>
      </c>
      <c r="J90" s="1" t="n">
        <v>41</v>
      </c>
      <c r="O90" s="1" t="n">
        <v>242096</v>
      </c>
      <c r="Q90" s="48" t="n">
        <f aca="false">O90*$Q$15</f>
        <v>12743.4330556562</v>
      </c>
      <c r="S90" s="1" t="n">
        <f aca="false">H90*24+I90+J90/60+K90/3600</f>
        <v>780.683333333333</v>
      </c>
      <c r="T90" s="23" t="n">
        <f aca="false">Q$15+(Q$16-Q$15)*(S90-S$15)/(S$16-S$15)</f>
        <v>0.0496976513688998</v>
      </c>
      <c r="U90" s="24" t="n">
        <f aca="false">O90*T90</f>
        <v>12031.6026058052</v>
      </c>
    </row>
    <row r="91" customFormat="false" ht="15" hidden="false" customHeight="false" outlineLevel="0" collapsed="false">
      <c r="C91" s="28" t="n">
        <v>73</v>
      </c>
      <c r="F91" s="6" t="n">
        <v>2013</v>
      </c>
      <c r="G91" s="6" t="n">
        <v>8</v>
      </c>
      <c r="H91" s="6" t="n">
        <v>32</v>
      </c>
      <c r="I91" s="6" t="n">
        <v>12</v>
      </c>
      <c r="J91" s="1" t="n">
        <v>44</v>
      </c>
      <c r="O91" s="1" t="n">
        <v>234707</v>
      </c>
      <c r="Q91" s="48" t="n">
        <f aca="false">O91*$Q$15</f>
        <v>12354.4913678619</v>
      </c>
      <c r="S91" s="1" t="n">
        <f aca="false">H91*24+I91+J91/60+K91/3600</f>
        <v>780.733333333333</v>
      </c>
      <c r="T91" s="23" t="n">
        <f aca="false">Q$15+(Q$16-Q$15)*(S91-S$15)/(S$16-S$15)</f>
        <v>0.0495866973407064</v>
      </c>
      <c r="U91" s="24" t="n">
        <f aca="false">O91*T91</f>
        <v>11638.3449727452</v>
      </c>
    </row>
    <row r="92" customFormat="false" ht="15" hidden="false" customHeight="false" outlineLevel="0" collapsed="false">
      <c r="C92" s="0" t="n">
        <v>74</v>
      </c>
      <c r="F92" s="6" t="n">
        <v>2013</v>
      </c>
      <c r="G92" s="6" t="n">
        <v>8</v>
      </c>
      <c r="H92" s="6" t="n">
        <v>32</v>
      </c>
      <c r="I92" s="6" t="n">
        <v>12</v>
      </c>
      <c r="J92" s="1" t="n">
        <v>43</v>
      </c>
      <c r="O92" s="1" t="n">
        <v>225674</v>
      </c>
      <c r="Q92" s="48" t="n">
        <f aca="false">O92*$Q$15</f>
        <v>11879.0129180249</v>
      </c>
      <c r="S92" s="1" t="n">
        <f aca="false">H92*24+I92+J92/60+K92/3600</f>
        <v>780.716666666667</v>
      </c>
      <c r="T92" s="23" t="n">
        <f aca="false">Q$15+(Q$16-Q$15)*(S92-S$15)/(S$16-S$15)</f>
        <v>0.0496236820167708</v>
      </c>
      <c r="U92" s="24" t="n">
        <f aca="false">O92*T92</f>
        <v>11198.7748154527</v>
      </c>
    </row>
    <row r="93" customFormat="false" ht="15" hidden="false" customHeight="false" outlineLevel="0" collapsed="false">
      <c r="C93" s="28" t="n">
        <v>75</v>
      </c>
      <c r="F93" s="6" t="n">
        <v>2013</v>
      </c>
      <c r="G93" s="6" t="n">
        <v>8</v>
      </c>
      <c r="H93" s="6" t="n">
        <v>32</v>
      </c>
      <c r="I93" s="6" t="n">
        <v>12</v>
      </c>
      <c r="J93" s="1" t="n">
        <v>45</v>
      </c>
      <c r="O93" s="1" t="n">
        <v>240555</v>
      </c>
      <c r="Q93" s="48" t="n">
        <f aca="false">O93*$Q$15</f>
        <v>12662.3180007244</v>
      </c>
      <c r="S93" s="1" t="n">
        <f aca="false">H93*24+I93+J93/60+K93/3600</f>
        <v>780.75</v>
      </c>
      <c r="T93" s="23" t="n">
        <f aca="false">Q$15+(Q$16-Q$15)*(S93-S$15)/(S$16-S$15)</f>
        <v>0.049549712664642</v>
      </c>
      <c r="U93" s="24" t="n">
        <f aca="false">O93*T93</f>
        <v>11919.431130043</v>
      </c>
    </row>
    <row r="94" customFormat="false" ht="15" hidden="false" customHeight="false" outlineLevel="0" collapsed="false">
      <c r="C94" s="28" t="n">
        <v>76</v>
      </c>
      <c r="F94" s="6" t="n">
        <v>2013</v>
      </c>
      <c r="G94" s="6" t="n">
        <v>8</v>
      </c>
      <c r="H94" s="6" t="n">
        <v>32</v>
      </c>
      <c r="I94" s="6" t="n">
        <v>12</v>
      </c>
      <c r="J94" s="1" t="n">
        <v>46</v>
      </c>
      <c r="O94" s="1" t="n">
        <v>143200</v>
      </c>
      <c r="Q94" s="48" t="n">
        <f aca="false">O94*$Q$15</f>
        <v>7537.75202221417</v>
      </c>
      <c r="S94" s="1" t="n">
        <f aca="false">H94*24+I94+J94/60+K94/3600</f>
        <v>780.766666666667</v>
      </c>
      <c r="T94" s="23" t="n">
        <f aca="false">Q$15+(Q$16-Q$15)*(S94-S$15)/(S$16-S$15)</f>
        <v>0.0495127279885777</v>
      </c>
      <c r="U94" s="24" t="n">
        <f aca="false">O94*T94</f>
        <v>7090.22264796432</v>
      </c>
    </row>
    <row r="95" customFormat="false" ht="15" hidden="false" customHeight="false" outlineLevel="0" collapsed="false">
      <c r="C95" s="0" t="n">
        <v>77</v>
      </c>
      <c r="F95" s="6" t="n">
        <v>2013</v>
      </c>
      <c r="G95" s="6" t="n">
        <v>8</v>
      </c>
      <c r="H95" s="6" t="n">
        <v>32</v>
      </c>
      <c r="I95" s="6" t="n">
        <v>12</v>
      </c>
      <c r="J95" s="1" t="n">
        <v>47</v>
      </c>
      <c r="O95" s="1" t="n">
        <v>88443</v>
      </c>
      <c r="Q95" s="48" t="n">
        <f aca="false">O95*$Q$15</f>
        <v>4655.45671858023</v>
      </c>
      <c r="S95" s="1" t="n">
        <f aca="false">H95*24+I95+J95/60+K95/3600</f>
        <v>780.783333333333</v>
      </c>
      <c r="T95" s="23" t="n">
        <f aca="false">Q$15+(Q$16-Q$15)*(S95-S$15)/(S$16-S$15)</f>
        <v>0.0494757433125133</v>
      </c>
      <c r="U95" s="24" t="n">
        <f aca="false">O95*T95</f>
        <v>4375.78316578861</v>
      </c>
    </row>
    <row r="96" customFormat="false" ht="15" hidden="false" customHeight="false" outlineLevel="0" collapsed="false">
      <c r="C96" s="28" t="n">
        <v>78</v>
      </c>
      <c r="F96" s="6" t="n">
        <v>2013</v>
      </c>
      <c r="G96" s="6" t="n">
        <v>8</v>
      </c>
      <c r="H96" s="6" t="n">
        <v>32</v>
      </c>
      <c r="I96" s="6" t="n">
        <v>12</v>
      </c>
      <c r="J96" s="1" t="n">
        <v>48</v>
      </c>
      <c r="O96" s="1" t="n">
        <v>97817</v>
      </c>
      <c r="Q96" s="48" t="n">
        <f aca="false">O96*$Q$15</f>
        <v>5148.8847036098</v>
      </c>
      <c r="S96" s="1" t="n">
        <f aca="false">H96*24+I96+J96/60+K96/3600</f>
        <v>780.8</v>
      </c>
      <c r="T96" s="23" t="n">
        <f aca="false">Q$15+(Q$16-Q$15)*(S96-S$15)/(S$16-S$15)</f>
        <v>0.0494387586364489</v>
      </c>
      <c r="U96" s="24" t="n">
        <f aca="false">O96*T96</f>
        <v>4835.95105354152</v>
      </c>
    </row>
    <row r="97" customFormat="false" ht="15.75" hidden="false" customHeight="false" outlineLevel="0" collapsed="false">
      <c r="C97" s="28" t="n">
        <v>79</v>
      </c>
      <c r="F97" s="6" t="n">
        <v>2013</v>
      </c>
      <c r="G97" s="6" t="n">
        <v>8</v>
      </c>
      <c r="H97" s="6" t="n">
        <v>32</v>
      </c>
      <c r="I97" s="6" t="n">
        <v>12</v>
      </c>
      <c r="J97" s="1" t="n">
        <v>48</v>
      </c>
      <c r="O97" s="1" t="n">
        <v>120893</v>
      </c>
      <c r="Q97" s="48" t="n">
        <f aca="false">O97*$Q$15</f>
        <v>6363.5576481951</v>
      </c>
      <c r="S97" s="1" t="n">
        <f aca="false">H97*24+I97+J97/60+K97/3600</f>
        <v>780.8</v>
      </c>
      <c r="T97" s="23" t="n">
        <f aca="false">Q$15+(Q$16-Q$15)*(S97-S$15)/(S$16-S$15)</f>
        <v>0.0494387586364489</v>
      </c>
      <c r="U97" s="47" t="n">
        <f aca="false">O97*T97</f>
        <v>5976.79984783622</v>
      </c>
    </row>
    <row r="98" customFormat="false" ht="15" hidden="false" customHeight="false" outlineLevel="0" collapsed="false">
      <c r="C98" s="0" t="n">
        <v>80</v>
      </c>
      <c r="F98" s="6" t="n">
        <v>2013</v>
      </c>
      <c r="G98" s="6" t="n">
        <v>8</v>
      </c>
      <c r="H98" s="6" t="n">
        <v>32</v>
      </c>
      <c r="I98" s="6" t="n">
        <v>12</v>
      </c>
      <c r="J98" s="1" t="n">
        <v>49</v>
      </c>
      <c r="O98" s="1" t="n">
        <v>91891</v>
      </c>
      <c r="Q98" s="48" t="n">
        <f aca="false">O98*$Q$15</f>
        <v>4836.95231196426</v>
      </c>
      <c r="S98" s="1" t="n">
        <f aca="false">H98*24+I98+J98/60+K98/3600</f>
        <v>780.816666666667</v>
      </c>
      <c r="T98" s="23" t="n">
        <f aca="false">Q$15+(Q$16-Q$15)*(S98-S$15)/(S$16-S$15)</f>
        <v>0.0494017739603842</v>
      </c>
      <c r="U98" s="24" t="n">
        <f aca="false">O98*T98</f>
        <v>4539.57841099367</v>
      </c>
    </row>
    <row r="99" customFormat="false" ht="15" hidden="false" customHeight="false" outlineLevel="0" collapsed="false">
      <c r="C99" s="28" t="n">
        <v>81</v>
      </c>
      <c r="F99" s="6" t="n">
        <v>2013</v>
      </c>
      <c r="G99" s="6" t="n">
        <v>8</v>
      </c>
      <c r="H99" s="6" t="n">
        <v>32</v>
      </c>
      <c r="I99" s="6" t="n">
        <v>12</v>
      </c>
      <c r="J99" s="1" t="n">
        <v>50</v>
      </c>
      <c r="O99" s="1" t="n">
        <v>186394</v>
      </c>
      <c r="Q99" s="48" t="n">
        <f aca="false">O99*$Q$15</f>
        <v>9811.39490522757</v>
      </c>
      <c r="S99" s="1" t="n">
        <f aca="false">H99*24+I99+J99/60+K99/3600</f>
        <v>780.833333333333</v>
      </c>
      <c r="T99" s="23" t="n">
        <f aca="false">Q$15+(Q$16-Q$15)*(S99-S$15)/(S$16-S$15)</f>
        <v>0.0493647892843199</v>
      </c>
      <c r="U99" s="24" t="n">
        <f aca="false">O99*T99</f>
        <v>9201.30053386152</v>
      </c>
    </row>
    <row r="100" customFormat="false" ht="15" hidden="false" customHeight="false" outlineLevel="0" collapsed="false">
      <c r="C100" s="28" t="n">
        <v>82</v>
      </c>
      <c r="F100" s="6" t="n">
        <v>2013</v>
      </c>
      <c r="G100" s="6" t="n">
        <v>8</v>
      </c>
      <c r="H100" s="6" t="n">
        <v>32</v>
      </c>
      <c r="I100" s="6" t="n">
        <v>12</v>
      </c>
      <c r="J100" s="1" t="n">
        <v>51</v>
      </c>
      <c r="O100" s="1" t="n">
        <v>208555</v>
      </c>
      <c r="Q100" s="48" t="n">
        <f aca="false">O100*$Q$15</f>
        <v>10977.9041410117</v>
      </c>
      <c r="S100" s="1" t="n">
        <f aca="false">H100*24+I100+J100/60+K100/3600</f>
        <v>780.85</v>
      </c>
      <c r="T100" s="23" t="n">
        <f aca="false">Q$15+(Q$16-Q$15)*(S100-S$15)/(S$16-S$15)</f>
        <v>0.0493278046082555</v>
      </c>
      <c r="U100" s="24" t="n">
        <f aca="false">O100*T100</f>
        <v>10287.5602900747</v>
      </c>
    </row>
    <row r="101" customFormat="false" ht="15" hidden="false" customHeight="false" outlineLevel="0" collapsed="false">
      <c r="C101" s="0" t="n">
        <v>83</v>
      </c>
      <c r="F101" s="6" t="n">
        <v>2013</v>
      </c>
      <c r="G101" s="6" t="n">
        <v>8</v>
      </c>
      <c r="H101" s="6" t="n">
        <v>32</v>
      </c>
      <c r="I101" s="6" t="n">
        <v>12</v>
      </c>
      <c r="J101" s="1" t="n">
        <v>52</v>
      </c>
      <c r="O101" s="1" t="n">
        <v>196141</v>
      </c>
      <c r="Q101" s="48" t="n">
        <f aca="false">O101*$Q$15</f>
        <v>10324.4568393094</v>
      </c>
      <c r="S101" s="1" t="n">
        <f aca="false">H101*24+I101+J101/60+K101/3600</f>
        <v>780.866666666667</v>
      </c>
      <c r="T101" s="23" t="n">
        <f aca="false">Q$15+(Q$16-Q$15)*(S101-S$15)/(S$16-S$15)</f>
        <v>0.0492908199321911</v>
      </c>
      <c r="U101" s="24" t="n">
        <f aca="false">O101*T101</f>
        <v>9667.9507123199</v>
      </c>
    </row>
    <row r="102" customFormat="false" ht="15" hidden="false" customHeight="false" outlineLevel="0" collapsed="false">
      <c r="C102" s="28" t="n">
        <v>84</v>
      </c>
      <c r="F102" s="6" t="n">
        <v>2013</v>
      </c>
      <c r="G102" s="6" t="n">
        <v>8</v>
      </c>
      <c r="H102" s="6" t="n">
        <v>32</v>
      </c>
      <c r="I102" s="6" t="n">
        <v>12</v>
      </c>
      <c r="J102" s="1" t="n">
        <v>53</v>
      </c>
      <c r="O102" s="1" t="n">
        <v>373944</v>
      </c>
      <c r="Q102" s="48" t="n">
        <f aca="false">O102*$Q$15</f>
        <v>19683.6392611373</v>
      </c>
      <c r="S102" s="1" t="n">
        <f aca="false">H102*24+I102+J102/60+K102/3600</f>
        <v>780.883333333333</v>
      </c>
      <c r="T102" s="23" t="n">
        <f aca="false">Q$15+(Q$16-Q$15)*(S102-S$15)/(S$16-S$15)</f>
        <v>0.0492538352561267</v>
      </c>
      <c r="U102" s="24" t="n">
        <f aca="false">O102*T102</f>
        <v>18418.1761710171</v>
      </c>
    </row>
  </sheetData>
  <conditionalFormatting sqref="N88:N65536">
    <cfRule type="cellIs" priority="2" operator="greaterThan" aboveAverage="0" equalAverage="0" bottom="0" percent="0" rank="0" text="" dxfId="0">
      <formula>300000</formula>
    </cfRule>
  </conditionalFormatting>
  <conditionalFormatting sqref="Q19:Q87">
    <cfRule type="cellIs" priority="3" operator="greaterThan" aboveAverage="0" equalAverage="0" bottom="0" percent="0" rank="0" text="" dxfId="1">
      <formula>20000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U19" activeCellId="0" sqref="U19"/>
    </sheetView>
  </sheetViews>
  <sheetFormatPr defaultRowHeight="15"/>
  <cols>
    <col collapsed="false" hidden="false" max="1" min="1" style="1" width="7.49797570850202"/>
    <col collapsed="false" hidden="false" max="2" min="2" style="1" width="18.2105263157895"/>
    <col collapsed="false" hidden="false" max="3" min="3" style="1" width="9.4251012145749"/>
    <col collapsed="false" hidden="false" max="4" min="4" style="1" width="8.89068825910931"/>
    <col collapsed="false" hidden="false" max="5" min="5" style="1" width="6.31983805668016"/>
    <col collapsed="false" hidden="false" max="6" min="6" style="1" width="6.53441295546559"/>
    <col collapsed="false" hidden="false" max="11" min="7" style="1" width="4.92712550607287"/>
    <col collapsed="false" hidden="false" max="12" min="12" style="1" width="6.96356275303644"/>
    <col collapsed="false" hidden="false" max="14" min="13" style="1" width="8.46153846153846"/>
    <col collapsed="false" hidden="false" max="15" min="15" style="1" width="10.1781376518219"/>
    <col collapsed="false" hidden="false" max="17" min="16" style="1" width="9.10526315789474"/>
    <col collapsed="false" hidden="false" max="18" min="18" style="1" width="3.10526315789474"/>
    <col collapsed="false" hidden="false" max="19" min="19" style="1" width="9.10526315789474"/>
    <col collapsed="false" hidden="false" max="20" min="20" style="1" width="10.7125506072875"/>
    <col collapsed="false" hidden="false" max="21" min="21" style="1" width="11.1417004048583"/>
    <col collapsed="false" hidden="false" max="1025" min="22" style="0" width="8.57085020242915"/>
  </cols>
  <sheetData>
    <row r="1" customFormat="false" ht="15.75" hidden="false" customHeight="false" outlineLevel="0" collapsed="false">
      <c r="A1" s="2"/>
      <c r="B1" s="2" t="s">
        <v>16</v>
      </c>
      <c r="C1" s="2" t="s">
        <v>17</v>
      </c>
      <c r="D1" s="2"/>
      <c r="E1" s="2"/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3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X1" s="54" t="n">
        <v>41487</v>
      </c>
    </row>
    <row r="2" customFormat="false" ht="15" hidden="false" customHeight="false" outlineLevel="0" collapsed="false">
      <c r="A2" s="0"/>
      <c r="B2" s="4"/>
      <c r="C2" s="5" t="s">
        <v>34</v>
      </c>
      <c r="D2" s="1" t="s">
        <v>35</v>
      </c>
      <c r="E2" s="0"/>
      <c r="F2" s="6" t="n">
        <v>2013</v>
      </c>
      <c r="G2" s="6" t="n">
        <v>8</v>
      </c>
      <c r="H2" s="6" t="n">
        <v>36</v>
      </c>
      <c r="I2" s="6" t="n">
        <v>11</v>
      </c>
      <c r="J2" s="6" t="n">
        <v>20</v>
      </c>
      <c r="K2" s="6"/>
      <c r="L2" s="6"/>
      <c r="M2" s="6"/>
      <c r="N2" s="6"/>
      <c r="O2" s="6" t="n">
        <v>167928</v>
      </c>
      <c r="P2" s="0"/>
      <c r="Q2" s="0"/>
      <c r="R2" s="0"/>
      <c r="S2" s="1" t="n">
        <f aca="false">H2*24+I2+J2/60+K2/3600</f>
        <v>875.333333333333</v>
      </c>
      <c r="T2" s="0"/>
      <c r="U2" s="0"/>
      <c r="X2" s="0" t="s">
        <v>94</v>
      </c>
    </row>
    <row r="3" customFormat="false" ht="15" hidden="false" customHeight="false" outlineLevel="0" collapsed="false">
      <c r="A3" s="0"/>
      <c r="B3" s="7" t="s">
        <v>36</v>
      </c>
      <c r="C3" s="5" t="s">
        <v>34</v>
      </c>
      <c r="D3" s="1" t="s">
        <v>35</v>
      </c>
      <c r="E3" s="0"/>
      <c r="F3" s="6" t="n">
        <v>2013</v>
      </c>
      <c r="G3" s="6" t="n">
        <v>8</v>
      </c>
      <c r="H3" s="6" t="n">
        <v>36</v>
      </c>
      <c r="I3" s="6" t="n">
        <v>11</v>
      </c>
      <c r="J3" s="6" t="n">
        <v>21</v>
      </c>
      <c r="K3" s="6"/>
      <c r="L3" s="6"/>
      <c r="M3" s="6"/>
      <c r="N3" s="6"/>
      <c r="O3" s="6" t="n">
        <v>165763</v>
      </c>
      <c r="P3" s="0"/>
      <c r="Q3" s="0"/>
      <c r="R3" s="0"/>
      <c r="S3" s="1" t="n">
        <f aca="false">H3*24+I3+J3/60+K3/3600</f>
        <v>875.35</v>
      </c>
      <c r="T3" s="0"/>
      <c r="U3" s="0"/>
    </row>
    <row r="4" customFormat="false" ht="15" hidden="false" customHeight="false" outlineLevel="0" collapsed="false">
      <c r="A4" s="0"/>
      <c r="B4" s="4" t="n">
        <v>9047</v>
      </c>
      <c r="C4" s="5" t="s">
        <v>34</v>
      </c>
      <c r="D4" s="1" t="s">
        <v>35</v>
      </c>
      <c r="E4" s="0"/>
      <c r="F4" s="6" t="n">
        <v>2013</v>
      </c>
      <c r="G4" s="6" t="n">
        <v>8</v>
      </c>
      <c r="H4" s="6" t="n">
        <v>36</v>
      </c>
      <c r="I4" s="6" t="n">
        <v>11</v>
      </c>
      <c r="J4" s="6" t="n">
        <v>22</v>
      </c>
      <c r="K4" s="6"/>
      <c r="L4" s="6"/>
      <c r="M4" s="6"/>
      <c r="N4" s="6"/>
      <c r="O4" s="6" t="n">
        <v>168998</v>
      </c>
      <c r="P4" s="0"/>
      <c r="Q4" s="0"/>
      <c r="R4" s="0"/>
      <c r="S4" s="1" t="n">
        <f aca="false">H4*24+I4+J4/60+K4/3600</f>
        <v>875.366666666667</v>
      </c>
      <c r="T4" s="0"/>
      <c r="U4" s="0"/>
    </row>
    <row r="5" customFormat="false" ht="15" hidden="false" customHeight="false" outlineLevel="0" collapsed="false">
      <c r="A5" s="0"/>
      <c r="B5" s="4"/>
      <c r="C5" s="5" t="s">
        <v>34</v>
      </c>
      <c r="D5" s="1" t="s">
        <v>35</v>
      </c>
      <c r="E5" s="0"/>
      <c r="F5" s="6" t="n">
        <v>2013</v>
      </c>
      <c r="G5" s="6" t="n">
        <v>8</v>
      </c>
      <c r="H5" s="6" t="n">
        <v>36</v>
      </c>
      <c r="I5" s="6" t="n">
        <v>11</v>
      </c>
      <c r="J5" s="6" t="n">
        <v>23</v>
      </c>
      <c r="K5" s="6"/>
      <c r="L5" s="6"/>
      <c r="M5" s="6"/>
      <c r="N5" s="6"/>
      <c r="O5" s="6" t="n">
        <v>159896</v>
      </c>
      <c r="P5" s="0"/>
      <c r="Q5" s="0"/>
      <c r="R5" s="0"/>
      <c r="S5" s="1" t="n">
        <f aca="false">H5*24+I5+J5/60+K5/3600</f>
        <v>875.383333333333</v>
      </c>
      <c r="T5" s="0"/>
      <c r="U5" s="0"/>
    </row>
    <row r="6" customFormat="false" ht="15" hidden="false" customHeight="false" outlineLevel="0" collapsed="false">
      <c r="A6" s="0"/>
      <c r="B6" s="4"/>
      <c r="C6" s="8"/>
      <c r="D6" s="9"/>
      <c r="E6" s="9"/>
      <c r="F6" s="6"/>
      <c r="G6" s="6"/>
      <c r="H6" s="6"/>
      <c r="I6" s="6"/>
      <c r="J6" s="6"/>
      <c r="K6" s="6"/>
      <c r="L6" s="6"/>
      <c r="M6" s="10"/>
      <c r="N6" s="10"/>
      <c r="O6" s="10"/>
      <c r="P6" s="9"/>
      <c r="Q6" s="9"/>
      <c r="R6" s="9"/>
      <c r="S6" s="9"/>
      <c r="T6" s="9"/>
      <c r="U6" s="9"/>
    </row>
    <row r="7" customFormat="false" ht="15" hidden="false" customHeight="false" outlineLevel="0" collapsed="false">
      <c r="A7" s="0"/>
      <c r="B7" s="4"/>
      <c r="C7" s="5" t="s">
        <v>34</v>
      </c>
      <c r="D7" s="1" t="s">
        <v>37</v>
      </c>
      <c r="E7" s="0"/>
      <c r="F7" s="6" t="n">
        <v>2013</v>
      </c>
      <c r="G7" s="6" t="n">
        <v>8</v>
      </c>
      <c r="H7" s="6" t="n">
        <v>36</v>
      </c>
      <c r="I7" s="6" t="n">
        <v>15</v>
      </c>
      <c r="J7" s="6" t="n">
        <v>8</v>
      </c>
      <c r="K7" s="6"/>
      <c r="L7" s="6"/>
      <c r="M7" s="6"/>
      <c r="N7" s="6"/>
      <c r="O7" s="6" t="n">
        <v>144442</v>
      </c>
      <c r="P7" s="0"/>
      <c r="Q7" s="0"/>
      <c r="R7" s="0"/>
      <c r="S7" s="1" t="n">
        <f aca="false">H7*24+I7+J7/60+K7/3600</f>
        <v>879.133333333333</v>
      </c>
      <c r="T7" s="0"/>
      <c r="U7" s="0"/>
    </row>
    <row r="8" customFormat="false" ht="15" hidden="false" customHeight="false" outlineLevel="0" collapsed="false">
      <c r="A8" s="0"/>
      <c r="B8" s="4"/>
      <c r="C8" s="5" t="s">
        <v>34</v>
      </c>
      <c r="D8" s="1" t="s">
        <v>37</v>
      </c>
      <c r="E8" s="0"/>
      <c r="F8" s="6" t="n">
        <v>2013</v>
      </c>
      <c r="G8" s="6" t="n">
        <v>8</v>
      </c>
      <c r="H8" s="6" t="n">
        <v>36</v>
      </c>
      <c r="I8" s="6" t="n">
        <v>15</v>
      </c>
      <c r="J8" s="6" t="n">
        <v>9</v>
      </c>
      <c r="K8" s="6"/>
      <c r="L8" s="6"/>
      <c r="M8" s="6"/>
      <c r="N8" s="6"/>
      <c r="O8" s="6" t="n">
        <v>137874</v>
      </c>
      <c r="P8" s="0"/>
      <c r="Q8" s="0"/>
      <c r="R8" s="0"/>
      <c r="S8" s="1" t="n">
        <f aca="false">H8*24+I8+J8/60+K8/3600</f>
        <v>879.15</v>
      </c>
      <c r="T8" s="0"/>
      <c r="U8" s="0"/>
    </row>
    <row r="9" customFormat="false" ht="15" hidden="false" customHeight="false" outlineLevel="0" collapsed="false">
      <c r="A9" s="0"/>
      <c r="B9" s="0"/>
      <c r="C9" s="5" t="s">
        <v>34</v>
      </c>
      <c r="D9" s="1" t="s">
        <v>37</v>
      </c>
      <c r="E9" s="0"/>
      <c r="F9" s="6" t="n">
        <v>2013</v>
      </c>
      <c r="G9" s="6" t="n">
        <v>8</v>
      </c>
      <c r="H9" s="6" t="n">
        <v>36</v>
      </c>
      <c r="I9" s="6" t="n">
        <v>15</v>
      </c>
      <c r="J9" s="6" t="n">
        <v>10</v>
      </c>
      <c r="K9" s="6"/>
      <c r="L9" s="6"/>
      <c r="M9" s="6"/>
      <c r="N9" s="6"/>
      <c r="O9" s="6" t="n">
        <v>113835</v>
      </c>
      <c r="P9" s="0"/>
      <c r="Q9" s="0"/>
      <c r="R9" s="0"/>
      <c r="S9" s="1" t="n">
        <f aca="false">H9*24+I9+J9/60+K9/3600</f>
        <v>879.166666666667</v>
      </c>
      <c r="T9" s="0"/>
      <c r="U9" s="0"/>
    </row>
    <row r="10" customFormat="false" ht="15" hidden="false" customHeight="false" outlineLevel="0" collapsed="false">
      <c r="A10" s="0"/>
      <c r="B10" s="4"/>
      <c r="C10" s="5" t="s">
        <v>34</v>
      </c>
      <c r="D10" s="1" t="s">
        <v>37</v>
      </c>
      <c r="E10" s="0"/>
      <c r="F10" s="6" t="n">
        <v>2013</v>
      </c>
      <c r="G10" s="6" t="n">
        <v>8</v>
      </c>
      <c r="H10" s="6" t="n">
        <v>36</v>
      </c>
      <c r="I10" s="6" t="n">
        <v>15</v>
      </c>
      <c r="J10" s="6" t="n">
        <v>11</v>
      </c>
      <c r="K10" s="6"/>
      <c r="L10" s="6"/>
      <c r="M10" s="6"/>
      <c r="N10" s="6"/>
      <c r="O10" s="6" t="n">
        <v>136650</v>
      </c>
      <c r="P10" s="0"/>
      <c r="Q10" s="0"/>
      <c r="R10" s="0"/>
      <c r="S10" s="1" t="n">
        <f aca="false">H10*24+I10+J10/60+K10/3600</f>
        <v>879.183333333333</v>
      </c>
      <c r="T10" s="0"/>
      <c r="U10" s="0"/>
    </row>
    <row r="11" customFormat="false" ht="15" hidden="false" customHeight="false" outlineLevel="0" collapsed="false">
      <c r="A11" s="0"/>
      <c r="B11" s="4"/>
      <c r="C11" s="5"/>
      <c r="D11" s="0"/>
      <c r="E11" s="0"/>
      <c r="F11" s="6" t="n">
        <v>2013</v>
      </c>
      <c r="G11" s="6" t="n">
        <v>8</v>
      </c>
      <c r="H11" s="6" t="n">
        <v>36</v>
      </c>
      <c r="I11" s="6" t="n">
        <v>15</v>
      </c>
      <c r="J11" s="6" t="n">
        <v>12</v>
      </c>
      <c r="K11" s="6"/>
      <c r="L11" s="6"/>
      <c r="M11" s="6"/>
      <c r="N11" s="6"/>
      <c r="O11" s="6" t="n">
        <v>134803</v>
      </c>
      <c r="P11" s="0"/>
      <c r="Q11" s="0"/>
      <c r="R11" s="0"/>
      <c r="S11" s="0"/>
      <c r="T11" s="0"/>
      <c r="U11" s="0"/>
    </row>
    <row r="12" customFormat="false" ht="15" hidden="false" customHeight="false" outlineLevel="0" collapsed="false">
      <c r="A12" s="11"/>
      <c r="B12" s="12"/>
      <c r="C12" s="12"/>
      <c r="D12" s="11"/>
      <c r="E12" s="11"/>
      <c r="F12" s="13"/>
      <c r="G12" s="13"/>
      <c r="H12" s="13"/>
      <c r="I12" s="13"/>
      <c r="J12" s="13"/>
      <c r="K12" s="13"/>
      <c r="L12" s="6"/>
      <c r="M12" s="13"/>
      <c r="N12" s="13"/>
      <c r="O12" s="13"/>
      <c r="P12" s="11"/>
      <c r="Q12" s="11"/>
      <c r="R12" s="11"/>
      <c r="S12" s="0"/>
      <c r="T12" s="0"/>
      <c r="U12" s="11"/>
    </row>
    <row r="13" customFormat="false" ht="15" hidden="false" customHeight="false" outlineLevel="0" collapsed="false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customFormat="false" ht="15" hidden="false" customHeight="false" outlineLevel="0" collapsed="false">
      <c r="A14" s="12"/>
      <c r="B14" s="12" t="s">
        <v>38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 t="s">
        <v>39</v>
      </c>
      <c r="R14" s="12"/>
      <c r="S14" s="12"/>
      <c r="T14" s="12"/>
      <c r="U14" s="12"/>
    </row>
    <row r="15" customFormat="false" ht="15" hidden="false" customHeight="false" outlineLevel="0" collapsed="false">
      <c r="A15" s="12"/>
      <c r="B15" s="12"/>
      <c r="C15" s="14" t="s">
        <v>40</v>
      </c>
      <c r="D15" s="12" t="s">
        <v>41</v>
      </c>
      <c r="E15" s="12"/>
      <c r="F15" s="1" t="n">
        <v>9047</v>
      </c>
      <c r="G15" s="12" t="s">
        <v>42</v>
      </c>
      <c r="H15" s="12" t="s">
        <v>43</v>
      </c>
      <c r="I15" s="12"/>
      <c r="J15" s="12"/>
      <c r="K15" s="12"/>
      <c r="L15" s="12"/>
      <c r="M15" s="12" t="e">
        <f aca="false">AVERAGE(M2:M6)</f>
        <v>#DIV/0!</v>
      </c>
      <c r="N15" s="12" t="e">
        <f aca="false">AVERAGE(N2:N6)</f>
        <v>#DIV/0!</v>
      </c>
      <c r="O15" s="12" t="n">
        <f aca="false">AVERAGE(O2:O6)</f>
        <v>165646.25</v>
      </c>
      <c r="P15" s="12"/>
      <c r="Q15" s="15" t="n">
        <f aca="false">F15/O15</f>
        <v>0.054616388840677</v>
      </c>
      <c r="R15" s="12"/>
      <c r="S15" s="12" t="n">
        <f aca="false">AVERAGE(S2:S6)</f>
        <v>875.358333333333</v>
      </c>
      <c r="T15" s="12"/>
      <c r="U15" s="12"/>
    </row>
    <row r="16" customFormat="false" ht="15" hidden="false" customHeight="false" outlineLevel="0" collapsed="false">
      <c r="A16" s="12"/>
      <c r="B16" s="12"/>
      <c r="C16" s="12"/>
      <c r="D16" s="12"/>
      <c r="E16" s="12"/>
      <c r="F16" s="12"/>
      <c r="G16" s="12"/>
      <c r="H16" s="11" t="s">
        <v>44</v>
      </c>
      <c r="I16" s="12"/>
      <c r="J16" s="12"/>
      <c r="K16" s="12"/>
      <c r="L16" s="12"/>
      <c r="M16" s="12" t="e">
        <f aca="false">AVERAGE(M7:M11)</f>
        <v>#DIV/0!</v>
      </c>
      <c r="N16" s="12" t="e">
        <f aca="false">AVERAGE(N7:N11)</f>
        <v>#DIV/0!</v>
      </c>
      <c r="O16" s="12" t="n">
        <f aca="false">AVERAGE(O7:O11)</f>
        <v>133520.8</v>
      </c>
      <c r="P16" s="12"/>
      <c r="Q16" s="12" t="n">
        <f aca="false">F15/O16</f>
        <v>0.0677572333299381</v>
      </c>
      <c r="R16" s="12"/>
      <c r="S16" s="12" t="n">
        <f aca="false">AVERAGE(S7:S11)</f>
        <v>879.158333333333</v>
      </c>
      <c r="T16" s="12"/>
      <c r="U16" s="1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customFormat="false" ht="15.75" hidden="false" customHeight="false" outlineLevel="0" collapsed="false">
      <c r="A18" s="16"/>
      <c r="B18" s="17"/>
      <c r="C18" s="17"/>
      <c r="D18" s="18"/>
      <c r="E18" s="1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 t="s">
        <v>45</v>
      </c>
      <c r="R18" s="17"/>
      <c r="S18" s="17"/>
      <c r="T18" s="17"/>
      <c r="U18" s="17" t="s">
        <v>46</v>
      </c>
    </row>
    <row r="19" customFormat="false" ht="15" hidden="false" customHeight="false" outlineLevel="0" collapsed="false">
      <c r="A19" s="0"/>
      <c r="B19" s="19" t="s">
        <v>47</v>
      </c>
      <c r="C19" s="0" t="n">
        <v>1</v>
      </c>
      <c r="D19" s="20"/>
      <c r="E19" s="20"/>
      <c r="F19" s="6" t="n">
        <v>2013</v>
      </c>
      <c r="G19" s="6" t="n">
        <v>8</v>
      </c>
      <c r="H19" s="6" t="n">
        <v>36</v>
      </c>
      <c r="I19" s="6" t="n">
        <v>13</v>
      </c>
      <c r="J19" s="6" t="n">
        <v>50</v>
      </c>
      <c r="K19" s="6"/>
      <c r="L19" s="6"/>
      <c r="M19" s="6"/>
      <c r="N19" s="6"/>
      <c r="O19" s="6" t="n">
        <v>64899</v>
      </c>
      <c r="P19" s="4"/>
      <c r="Q19" s="21" t="n">
        <f aca="false">O19*$Q$15</f>
        <v>3544.5490193711</v>
      </c>
      <c r="R19" s="22"/>
      <c r="S19" s="4" t="n">
        <f aca="false">H19*24+I19+J19/60+K19/3600</f>
        <v>877.833333333333</v>
      </c>
      <c r="T19" s="23" t="n">
        <f aca="false">Q15+(Q16-Q15)*(S19-S15)/(S16-S15)</f>
        <v>0.0631752283435512</v>
      </c>
      <c r="U19" s="24" t="n">
        <f aca="false">O19*T19</f>
        <v>4100.00914426813</v>
      </c>
    </row>
    <row r="20" customFormat="false" ht="15" hidden="false" customHeight="false" outlineLevel="0" collapsed="false">
      <c r="A20" s="25"/>
      <c r="B20" s="26"/>
      <c r="C20" s="0" t="n">
        <v>2</v>
      </c>
      <c r="D20" s="20"/>
      <c r="E20" s="20"/>
      <c r="F20" s="6" t="n">
        <v>2013</v>
      </c>
      <c r="G20" s="6" t="n">
        <v>8</v>
      </c>
      <c r="H20" s="6" t="n">
        <v>36</v>
      </c>
      <c r="I20" s="6" t="n">
        <v>13</v>
      </c>
      <c r="J20" s="6" t="n">
        <v>53</v>
      </c>
      <c r="K20" s="6"/>
      <c r="L20" s="6"/>
      <c r="M20" s="6"/>
      <c r="N20" s="6"/>
      <c r="O20" s="6" t="n">
        <v>67731</v>
      </c>
      <c r="P20" s="4"/>
      <c r="Q20" s="21" t="n">
        <f aca="false">O20*$Q$15</f>
        <v>3699.2226325679</v>
      </c>
      <c r="R20" s="22"/>
      <c r="S20" s="4" t="n">
        <f aca="false">H20*24+I20+J20/60+K20/3600</f>
        <v>877.883333333333</v>
      </c>
      <c r="T20" s="23" t="n">
        <f aca="false">Q15+(Q16-Q15)*(S20-S15)/(S16-S15)</f>
        <v>0.063348134192094</v>
      </c>
      <c r="U20" s="24" t="n">
        <f aca="false">O20*T20</f>
        <v>4290.63247696472</v>
      </c>
    </row>
    <row r="21" customFormat="false" ht="15" hidden="false" customHeight="false" outlineLevel="0" collapsed="false">
      <c r="A21" s="25"/>
      <c r="B21" s="26"/>
      <c r="C21" s="0" t="n">
        <v>3</v>
      </c>
      <c r="D21" s="20"/>
      <c r="E21" s="20"/>
      <c r="F21" s="6" t="n">
        <v>2013</v>
      </c>
      <c r="G21" s="6" t="n">
        <v>8</v>
      </c>
      <c r="H21" s="6" t="n">
        <v>36</v>
      </c>
      <c r="I21" s="6" t="n">
        <v>13</v>
      </c>
      <c r="J21" s="6" t="n">
        <v>56</v>
      </c>
      <c r="K21" s="6"/>
      <c r="L21" s="6"/>
      <c r="M21" s="6"/>
      <c r="N21" s="6"/>
      <c r="O21" s="6" t="n">
        <v>81766</v>
      </c>
      <c r="P21" s="4"/>
      <c r="Q21" s="21" t="n">
        <f aca="false">O21*$Q$15</f>
        <v>4465.7636499468</v>
      </c>
      <c r="R21" s="22"/>
      <c r="S21" s="4" t="n">
        <f aca="false">H21*24+I21+J21/60+K21/3600</f>
        <v>877.933333333333</v>
      </c>
      <c r="T21" s="23" t="n">
        <f aca="false">Q15+(Q16-Q15)*(S21-S15)/(S16-S15)</f>
        <v>0.0635210400406367</v>
      </c>
      <c r="U21" s="24" t="n">
        <f aca="false">O21*T21</f>
        <v>5193.8613599627</v>
      </c>
    </row>
    <row r="22" customFormat="false" ht="15" hidden="false" customHeight="false" outlineLevel="0" collapsed="false">
      <c r="A22" s="25"/>
      <c r="B22" s="27"/>
      <c r="C22" s="0" t="n">
        <v>4</v>
      </c>
      <c r="D22" s="20"/>
      <c r="E22" s="20"/>
      <c r="F22" s="6" t="n">
        <v>2013</v>
      </c>
      <c r="G22" s="6" t="n">
        <v>8</v>
      </c>
      <c r="H22" s="6" t="n">
        <v>36</v>
      </c>
      <c r="I22" s="6" t="n">
        <v>13</v>
      </c>
      <c r="J22" s="6" t="n">
        <v>57</v>
      </c>
      <c r="K22" s="6"/>
      <c r="L22" s="6"/>
      <c r="M22" s="6"/>
      <c r="N22" s="6"/>
      <c r="O22" s="6" t="n">
        <v>46054</v>
      </c>
      <c r="P22" s="4"/>
      <c r="Q22" s="21" t="n">
        <f aca="false">O22*$Q$15</f>
        <v>2515.30317166854</v>
      </c>
      <c r="R22" s="22"/>
      <c r="S22" s="4" t="n">
        <f aca="false">H22*24+I22+J22/60+K22/3600</f>
        <v>877.95</v>
      </c>
      <c r="T22" s="23" t="n">
        <f aca="false">Q15+(Q16-Q15)*(S22-S15)/(S16-S15)</f>
        <v>0.0635786753234847</v>
      </c>
      <c r="U22" s="24" t="n">
        <f aca="false">O22*T22</f>
        <v>2928.05231334776</v>
      </c>
    </row>
    <row r="23" customFormat="false" ht="15" hidden="false" customHeight="false" outlineLevel="0" collapsed="false">
      <c r="A23" s="25"/>
      <c r="B23" s="26"/>
      <c r="C23" s="0" t="n">
        <v>5</v>
      </c>
      <c r="D23" s="20"/>
      <c r="E23" s="20"/>
      <c r="F23" s="6" t="n">
        <v>2013</v>
      </c>
      <c r="G23" s="6" t="n">
        <v>8</v>
      </c>
      <c r="H23" s="6" t="n">
        <v>36</v>
      </c>
      <c r="I23" s="6" t="n">
        <v>14</v>
      </c>
      <c r="J23" s="6" t="n">
        <v>1</v>
      </c>
      <c r="K23" s="6"/>
      <c r="L23" s="6"/>
      <c r="M23" s="6"/>
      <c r="N23" s="6"/>
      <c r="O23" s="6" t="n">
        <v>98320</v>
      </c>
      <c r="P23" s="4"/>
      <c r="Q23" s="21" t="n">
        <f aca="false">O23*$Q$15</f>
        <v>5369.88335081537</v>
      </c>
      <c r="R23" s="22"/>
      <c r="S23" s="4" t="n">
        <f aca="false">H23*24+I23+J23/60+K23/3600</f>
        <v>878.016666666667</v>
      </c>
      <c r="T23" s="23" t="n">
        <f aca="false">Q15+(Q16-Q15)*(S23-S15)/(S16-S15)</f>
        <v>0.063809216454875</v>
      </c>
      <c r="U23" s="24" t="n">
        <f aca="false">O23*T23</f>
        <v>6273.72216184331</v>
      </c>
    </row>
    <row r="24" customFormat="false" ht="15" hidden="false" customHeight="false" outlineLevel="0" collapsed="false">
      <c r="A24" s="25"/>
      <c r="B24" s="26"/>
      <c r="C24" s="28" t="n">
        <v>6</v>
      </c>
      <c r="D24" s="20"/>
      <c r="E24" s="20"/>
      <c r="F24" s="6" t="n">
        <v>2013</v>
      </c>
      <c r="G24" s="6" t="n">
        <v>8</v>
      </c>
      <c r="H24" s="6" t="n">
        <v>36</v>
      </c>
      <c r="I24" s="6" t="n">
        <v>14</v>
      </c>
      <c r="J24" s="29" t="n">
        <v>4</v>
      </c>
      <c r="K24" s="29"/>
      <c r="L24" s="29"/>
      <c r="M24" s="29"/>
      <c r="N24" s="29"/>
      <c r="O24" s="29" t="n">
        <v>38904</v>
      </c>
      <c r="P24" s="4"/>
      <c r="Q24" s="21" t="n">
        <f aca="false">O24*$Q$15</f>
        <v>2124.7959914577</v>
      </c>
      <c r="R24" s="22"/>
      <c r="S24" s="4" t="n">
        <f aca="false">H24*24+I24+J24/60+K24/3600</f>
        <v>878.066666666667</v>
      </c>
      <c r="T24" s="23" t="n">
        <f aca="false">Q15+(Q16-Q15)*(S24-S15)/(S16-S15)</f>
        <v>0.0639821223034182</v>
      </c>
      <c r="U24" s="24" t="n">
        <f aca="false">O24*T24</f>
        <v>2489.16048609218</v>
      </c>
    </row>
    <row r="25" customFormat="false" ht="15" hidden="false" customHeight="false" outlineLevel="0" collapsed="false">
      <c r="A25" s="25"/>
      <c r="B25" s="27"/>
      <c r="C25" s="30" t="n">
        <v>7</v>
      </c>
      <c r="D25" s="20"/>
      <c r="E25" s="20"/>
      <c r="F25" s="6" t="n">
        <v>2013</v>
      </c>
      <c r="G25" s="6" t="n">
        <v>8</v>
      </c>
      <c r="H25" s="6" t="n">
        <v>36</v>
      </c>
      <c r="I25" s="6" t="n">
        <v>14</v>
      </c>
      <c r="J25" s="29" t="n">
        <v>6</v>
      </c>
      <c r="K25" s="29"/>
      <c r="L25" s="29"/>
      <c r="M25" s="29"/>
      <c r="N25" s="29"/>
      <c r="O25" s="29" t="n">
        <v>54522</v>
      </c>
      <c r="P25" s="4"/>
      <c r="Q25" s="21" t="n">
        <f aca="false">O25*$Q$15</f>
        <v>2977.79475237139</v>
      </c>
      <c r="R25" s="22"/>
      <c r="S25" s="4" t="n">
        <f aca="false">H25*24+I25+J25/60+K25/3600</f>
        <v>878.1</v>
      </c>
      <c r="T25" s="23" t="n">
        <f aca="false">Q15+(Q16-Q15)*(S25-S15)/(S16-S15)</f>
        <v>0.0640973928691134</v>
      </c>
      <c r="U25" s="24" t="n">
        <f aca="false">O25*T25</f>
        <v>3494.7180540098</v>
      </c>
    </row>
    <row r="26" customFormat="false" ht="15" hidden="false" customHeight="false" outlineLevel="0" collapsed="false">
      <c r="A26" s="25"/>
      <c r="B26" s="26"/>
      <c r="C26" s="28" t="n">
        <v>8</v>
      </c>
      <c r="D26" s="20"/>
      <c r="E26" s="20"/>
      <c r="F26" s="6" t="n">
        <v>2013</v>
      </c>
      <c r="G26" s="6" t="n">
        <v>8</v>
      </c>
      <c r="H26" s="6" t="n">
        <v>36</v>
      </c>
      <c r="I26" s="6" t="n">
        <v>14</v>
      </c>
      <c r="J26" s="6" t="n">
        <v>8</v>
      </c>
      <c r="K26" s="6"/>
      <c r="L26" s="6"/>
      <c r="M26" s="6"/>
      <c r="N26" s="6"/>
      <c r="O26" s="6" t="n">
        <v>30003</v>
      </c>
      <c r="P26" s="4"/>
      <c r="Q26" s="21" t="n">
        <f aca="false">O26*$Q$15</f>
        <v>1638.65551438683</v>
      </c>
      <c r="R26" s="22"/>
      <c r="S26" s="4" t="n">
        <f aca="false">H26*24+I26+J26/60+K26/3600</f>
        <v>878.133333333333</v>
      </c>
      <c r="T26" s="23" t="n">
        <f aca="false">Q15+(Q16-Q15)*(S26-S15)/(S16-S15)</f>
        <v>0.0642126634348085</v>
      </c>
      <c r="U26" s="24" t="n">
        <f aca="false">O26*T26</f>
        <v>1926.57254103456</v>
      </c>
    </row>
    <row r="27" customFormat="false" ht="15" hidden="false" customHeight="false" outlineLevel="0" collapsed="false">
      <c r="A27" s="25"/>
      <c r="B27" s="26"/>
      <c r="C27" s="0" t="n">
        <v>9</v>
      </c>
      <c r="D27" s="20"/>
      <c r="E27" s="20"/>
      <c r="F27" s="6" t="n">
        <v>2013</v>
      </c>
      <c r="G27" s="6" t="n">
        <v>8</v>
      </c>
      <c r="H27" s="6" t="n">
        <v>36</v>
      </c>
      <c r="I27" s="6" t="n">
        <v>14</v>
      </c>
      <c r="J27" s="6" t="n">
        <v>10</v>
      </c>
      <c r="K27" s="6"/>
      <c r="L27" s="6"/>
      <c r="M27" s="6"/>
      <c r="N27" s="6"/>
      <c r="O27" s="6" t="n">
        <v>55955</v>
      </c>
      <c r="P27" s="4"/>
      <c r="Q27" s="21" t="n">
        <f aca="false">O27*$Q$15</f>
        <v>3056.06003758008</v>
      </c>
      <c r="R27" s="22"/>
      <c r="S27" s="4" t="n">
        <f aca="false">H27*24+I27+J27/60+K27/3600</f>
        <v>878.166666666667</v>
      </c>
      <c r="T27" s="23" t="n">
        <f aca="false">Q15+(Q16-Q15)*(S27-S15)/(S16-S15)</f>
        <v>0.0643279340005037</v>
      </c>
      <c r="U27" s="24" t="n">
        <f aca="false">O27*T27</f>
        <v>3599.46954699818</v>
      </c>
    </row>
    <row r="28" customFormat="false" ht="15" hidden="false" customHeight="false" outlineLevel="0" collapsed="false">
      <c r="A28" s="25"/>
      <c r="B28" s="27"/>
      <c r="C28" s="0" t="n">
        <v>10</v>
      </c>
      <c r="D28" s="20"/>
      <c r="E28" s="20"/>
      <c r="F28" s="6" t="n">
        <v>2013</v>
      </c>
      <c r="G28" s="6" t="n">
        <v>8</v>
      </c>
      <c r="H28" s="6" t="n">
        <v>36</v>
      </c>
      <c r="I28" s="6" t="n">
        <v>14</v>
      </c>
      <c r="J28" s="6" t="n">
        <v>13</v>
      </c>
      <c r="K28" s="6"/>
      <c r="L28" s="6"/>
      <c r="M28" s="6"/>
      <c r="N28" s="6"/>
      <c r="O28" s="6" t="n">
        <v>63718</v>
      </c>
      <c r="P28" s="4"/>
      <c r="Q28" s="21" t="n">
        <f aca="false">O28*$Q$15</f>
        <v>3480.04706415026</v>
      </c>
      <c r="R28" s="22"/>
      <c r="S28" s="4" t="n">
        <f aca="false">H28*24+I28+J28/60+K28/3600</f>
        <v>878.216666666667</v>
      </c>
      <c r="T28" s="23" t="n">
        <f aca="false">Q15+(Q16-Q15)*(S28-S15)/(S16-S15)</f>
        <v>0.0645008398490468</v>
      </c>
      <c r="U28" s="24" t="n">
        <f aca="false">O28*T28</f>
        <v>4109.86451350157</v>
      </c>
    </row>
    <row r="29" customFormat="false" ht="15" hidden="false" customHeight="false" outlineLevel="0" collapsed="false">
      <c r="A29" s="25"/>
      <c r="B29" s="26"/>
      <c r="C29" s="0" t="n">
        <v>12</v>
      </c>
      <c r="D29" s="20"/>
      <c r="E29" s="20"/>
      <c r="F29" s="6" t="n">
        <v>2013</v>
      </c>
      <c r="G29" s="6" t="n">
        <v>8</v>
      </c>
      <c r="H29" s="6" t="n">
        <v>36</v>
      </c>
      <c r="I29" s="6" t="n">
        <v>14</v>
      </c>
      <c r="J29" s="6" t="n">
        <v>17</v>
      </c>
      <c r="K29" s="6"/>
      <c r="L29" s="6"/>
      <c r="M29" s="6"/>
      <c r="N29" s="6"/>
      <c r="O29" s="6" t="n">
        <v>56134</v>
      </c>
      <c r="P29" s="4"/>
      <c r="Q29" s="21" t="n">
        <f aca="false">O29*$Q$15</f>
        <v>3065.83637118257</v>
      </c>
      <c r="R29" s="22"/>
      <c r="S29" s="4" t="n">
        <f aca="false">H29*24+I29+J29/60+K29/3600</f>
        <v>878.283333333333</v>
      </c>
      <c r="T29" s="23" t="n">
        <f aca="false">Q15+(Q16-Q15)*(S29-S15)/(S16-S15)</f>
        <v>0.0647313809804372</v>
      </c>
      <c r="U29" s="24" t="n">
        <f aca="false">O29*T29</f>
        <v>3633.63133995586</v>
      </c>
    </row>
    <row r="30" customFormat="false" ht="15" hidden="false" customHeight="false" outlineLevel="0" collapsed="false">
      <c r="A30" s="25"/>
      <c r="B30" s="26"/>
      <c r="C30" s="27" t="n">
        <v>13</v>
      </c>
      <c r="D30" s="20"/>
      <c r="E30" s="20"/>
      <c r="F30" s="6" t="n">
        <v>2013</v>
      </c>
      <c r="G30" s="6" t="n">
        <v>8</v>
      </c>
      <c r="H30" s="6" t="n">
        <v>36</v>
      </c>
      <c r="I30" s="6" t="n">
        <v>14</v>
      </c>
      <c r="J30" s="29" t="n">
        <v>19</v>
      </c>
      <c r="K30" s="29"/>
      <c r="L30" s="29"/>
      <c r="M30" s="29"/>
      <c r="N30" s="29"/>
      <c r="O30" s="29" t="n">
        <v>47312</v>
      </c>
      <c r="P30" s="4"/>
      <c r="Q30" s="21" t="n">
        <f aca="false">O30*$Q$15</f>
        <v>2584.01058883011</v>
      </c>
      <c r="R30" s="22"/>
      <c r="S30" s="4" t="n">
        <f aca="false">H30*24+I30+J30/60+K30/3600</f>
        <v>878.316666666667</v>
      </c>
      <c r="T30" s="23" t="n">
        <f aca="false">Q15+(Q16-Q15)*(S30-S15)/(S16-S15)</f>
        <v>0.0648466515461327</v>
      </c>
      <c r="U30" s="24" t="n">
        <f aca="false">O30*T30</f>
        <v>3068.02477795063</v>
      </c>
    </row>
    <row r="31" customFormat="false" ht="15" hidden="false" customHeight="false" outlineLevel="0" collapsed="false">
      <c r="A31" s="25"/>
      <c r="B31" s="31"/>
      <c r="C31" s="0" t="n">
        <v>14</v>
      </c>
      <c r="D31" s="20"/>
      <c r="E31" s="20"/>
      <c r="F31" s="6" t="n">
        <v>2013</v>
      </c>
      <c r="G31" s="6" t="n">
        <v>8</v>
      </c>
      <c r="H31" s="6" t="n">
        <v>36</v>
      </c>
      <c r="I31" s="6" t="n">
        <v>14</v>
      </c>
      <c r="J31" s="6" t="n">
        <v>20</v>
      </c>
      <c r="K31" s="6"/>
      <c r="L31" s="6"/>
      <c r="M31" s="6"/>
      <c r="N31" s="6"/>
      <c r="O31" s="6" t="n">
        <v>54726</v>
      </c>
      <c r="P31" s="4"/>
      <c r="Q31" s="21" t="n">
        <f aca="false">O31*$Q$15</f>
        <v>2988.93649569489</v>
      </c>
      <c r="R31" s="22"/>
      <c r="S31" s="4" t="n">
        <f aca="false">H31*24+I31+J31/60+K31/3600</f>
        <v>878.333333333333</v>
      </c>
      <c r="T31" s="23" t="n">
        <f aca="false">Q15+(Q16-Q15)*(S31-S15)/(S16-S15)</f>
        <v>0.0649042868289803</v>
      </c>
      <c r="U31" s="24" t="n">
        <f aca="false">O31*T31</f>
        <v>3551.95200100278</v>
      </c>
    </row>
    <row r="32" customFormat="false" ht="15" hidden="false" customHeight="false" outlineLevel="0" collapsed="false">
      <c r="A32" s="25"/>
      <c r="B32" s="26"/>
      <c r="C32" s="30" t="n">
        <v>85</v>
      </c>
      <c r="D32" s="20"/>
      <c r="E32" s="20"/>
      <c r="F32" s="6" t="n">
        <v>2013</v>
      </c>
      <c r="G32" s="6" t="n">
        <v>8</v>
      </c>
      <c r="H32" s="6" t="n">
        <v>36</v>
      </c>
      <c r="I32" s="6" t="n">
        <v>14</v>
      </c>
      <c r="J32" s="29" t="n">
        <v>22</v>
      </c>
      <c r="K32" s="29"/>
      <c r="L32" s="29"/>
      <c r="M32" s="29"/>
      <c r="N32" s="29"/>
      <c r="O32" s="29" t="n">
        <v>15936</v>
      </c>
      <c r="P32" s="4"/>
      <c r="Q32" s="21" t="n">
        <f aca="false">O32*$Q$15</f>
        <v>870.366772565029</v>
      </c>
      <c r="R32" s="22"/>
      <c r="S32" s="4" t="n">
        <f aca="false">H32*24+I32+J32/60+K32/3600</f>
        <v>878.366666666667</v>
      </c>
      <c r="T32" s="23" t="n">
        <f aca="false">Q15+(Q16-Q15)*(S32-S15)/(S16-S15)</f>
        <v>0.0650195573946755</v>
      </c>
      <c r="U32" s="24" t="n">
        <f aca="false">O32*T32</f>
        <v>1036.15166664155</v>
      </c>
    </row>
    <row r="33" customFormat="false" ht="15" hidden="false" customHeight="false" outlineLevel="0" collapsed="false">
      <c r="A33" s="25"/>
      <c r="B33" s="26"/>
      <c r="C33" s="28" t="n">
        <v>15</v>
      </c>
      <c r="D33" s="20"/>
      <c r="E33" s="20"/>
      <c r="F33" s="6" t="n">
        <v>2013</v>
      </c>
      <c r="G33" s="6" t="n">
        <v>8</v>
      </c>
      <c r="H33" s="6" t="n">
        <v>36</v>
      </c>
      <c r="I33" s="6" t="n">
        <v>14</v>
      </c>
      <c r="J33" s="6" t="n">
        <v>23</v>
      </c>
      <c r="K33" s="6"/>
      <c r="L33" s="6"/>
      <c r="M33" s="6"/>
      <c r="N33" s="6"/>
      <c r="O33" s="6" t="n">
        <v>350182</v>
      </c>
      <c r="P33" s="4"/>
      <c r="Q33" s="21" t="n">
        <f aca="false">O33*$Q$15</f>
        <v>19125.676277006</v>
      </c>
      <c r="R33" s="22"/>
      <c r="S33" s="4" t="n">
        <f aca="false">H33*24+I33+J33/60+K33/3600</f>
        <v>878.383333333333</v>
      </c>
      <c r="T33" s="23" t="n">
        <f aca="false">Q15+(Q16-Q15)*(S33-S15)/(S16-S15)</f>
        <v>0.0650771926775231</v>
      </c>
      <c r="U33" s="24" t="n">
        <f aca="false">O33*T33</f>
        <v>22788.8614862004</v>
      </c>
    </row>
    <row r="34" customFormat="false" ht="15" hidden="false" customHeight="false" outlineLevel="0" collapsed="false">
      <c r="A34" s="25"/>
      <c r="B34" s="27"/>
      <c r="C34" s="28" t="n">
        <v>16</v>
      </c>
      <c r="D34" s="20"/>
      <c r="E34" s="20"/>
      <c r="F34" s="6" t="n">
        <v>2013</v>
      </c>
      <c r="G34" s="6" t="n">
        <v>8</v>
      </c>
      <c r="H34" s="6" t="n">
        <v>36</v>
      </c>
      <c r="I34" s="6" t="n">
        <v>14</v>
      </c>
      <c r="J34" s="6" t="n">
        <v>25</v>
      </c>
      <c r="K34" s="6"/>
      <c r="L34" s="6"/>
      <c r="M34" s="6"/>
      <c r="N34" s="6"/>
      <c r="O34" s="6" t="n">
        <v>450343</v>
      </c>
      <c r="P34" s="4"/>
      <c r="Q34" s="21" t="n">
        <f aca="false">O34*$Q$15</f>
        <v>24596.108399677</v>
      </c>
      <c r="R34" s="22"/>
      <c r="S34" s="4" t="n">
        <f aca="false">H34*24+I34+J34/60+K34/3600</f>
        <v>878.416666666667</v>
      </c>
      <c r="T34" s="23" t="n">
        <f aca="false">Q15+(Q16-Q15)*(S34-S15)/(S16-S15)</f>
        <v>0.0651924632432182</v>
      </c>
      <c r="U34" s="24" t="n">
        <f aca="false">O34*T34</f>
        <v>29358.9694743406</v>
      </c>
    </row>
    <row r="35" customFormat="false" ht="15" hidden="false" customHeight="false" outlineLevel="0" collapsed="false">
      <c r="A35" s="25"/>
      <c r="B35" s="26"/>
      <c r="C35" s="0" t="n">
        <v>17</v>
      </c>
      <c r="D35" s="20"/>
      <c r="E35" s="20"/>
      <c r="F35" s="6" t="n">
        <v>2013</v>
      </c>
      <c r="G35" s="6" t="n">
        <v>8</v>
      </c>
      <c r="H35" s="6" t="n">
        <v>36</v>
      </c>
      <c r="I35" s="6" t="n">
        <v>14</v>
      </c>
      <c r="J35" s="6" t="n">
        <v>27</v>
      </c>
      <c r="K35" s="6"/>
      <c r="L35" s="6"/>
      <c r="M35" s="6"/>
      <c r="N35" s="6"/>
      <c r="O35" s="6" t="n">
        <v>209618</v>
      </c>
      <c r="P35" s="4"/>
      <c r="Q35" s="21" t="n">
        <f aca="false">O35*$Q$15</f>
        <v>11448.578196005</v>
      </c>
      <c r="R35" s="22"/>
      <c r="S35" s="4" t="n">
        <f aca="false">H35*24+I35+J35/60+K35/3600</f>
        <v>878.45</v>
      </c>
      <c r="T35" s="23" t="n">
        <f aca="false">Q15+(Q16-Q15)*(S35-S15)/(S16-S15)</f>
        <v>0.0653077338089138</v>
      </c>
      <c r="U35" s="24" t="n">
        <f aca="false">O35*T35</f>
        <v>13689.6765455569</v>
      </c>
    </row>
    <row r="36" customFormat="false" ht="15" hidden="false" customHeight="false" outlineLevel="0" collapsed="false">
      <c r="A36" s="32"/>
      <c r="B36" s="33"/>
      <c r="C36" s="28" t="n">
        <v>18</v>
      </c>
      <c r="D36" s="34"/>
      <c r="E36" s="34"/>
      <c r="F36" s="6" t="n">
        <v>2013</v>
      </c>
      <c r="G36" s="6" t="n">
        <v>8</v>
      </c>
      <c r="H36" s="6" t="n">
        <v>36</v>
      </c>
      <c r="I36" s="6" t="n">
        <v>14</v>
      </c>
      <c r="J36" s="10" t="n">
        <v>28</v>
      </c>
      <c r="K36" s="10"/>
      <c r="L36" s="10"/>
      <c r="M36" s="10"/>
      <c r="N36" s="10"/>
      <c r="O36" s="10" t="n">
        <v>381640</v>
      </c>
      <c r="P36" s="9"/>
      <c r="Q36" s="35" t="n">
        <f aca="false">O36*$Q$15</f>
        <v>20843.798637156</v>
      </c>
      <c r="R36" s="36"/>
      <c r="S36" s="9" t="n">
        <f aca="false">H36*24+I36+J36/60+K36/3600</f>
        <v>878.466666666667</v>
      </c>
      <c r="T36" s="37" t="n">
        <f aca="false">Q15+(Q16-Q15)*(S36-S15)/(S16-S15)</f>
        <v>0.0653653690917614</v>
      </c>
      <c r="U36" s="38" t="n">
        <f aca="false">O36*T36</f>
        <v>24946.0394601798</v>
      </c>
    </row>
    <row r="37" customFormat="false" ht="15" hidden="false" customHeight="false" outlineLevel="0" collapsed="false">
      <c r="A37" s="25"/>
      <c r="B37" s="27"/>
      <c r="C37" s="28" t="n">
        <v>19</v>
      </c>
      <c r="D37" s="20"/>
      <c r="E37" s="20"/>
      <c r="F37" s="6" t="n">
        <v>2013</v>
      </c>
      <c r="G37" s="6" t="n">
        <v>8</v>
      </c>
      <c r="H37" s="6" t="n">
        <v>36</v>
      </c>
      <c r="I37" s="6" t="n">
        <v>14</v>
      </c>
      <c r="J37" s="6" t="n">
        <v>300</v>
      </c>
      <c r="K37" s="6"/>
      <c r="L37" s="6"/>
      <c r="M37" s="6"/>
      <c r="N37" s="6"/>
      <c r="O37" s="6" t="n">
        <v>365208</v>
      </c>
      <c r="P37" s="4"/>
      <c r="Q37" s="21" t="n">
        <f aca="false">O37*$Q$15</f>
        <v>19946.342135726</v>
      </c>
      <c r="R37" s="22"/>
      <c r="S37" s="4" t="n">
        <f aca="false">H37*24+I37+J37/60+K37/3600</f>
        <v>883</v>
      </c>
      <c r="T37" s="23" t="n">
        <f aca="false">Q15+(Q16-Q15)*(S37-S15)/(S16-S15)</f>
        <v>0.0810421660263186</v>
      </c>
      <c r="U37" s="24" t="n">
        <f aca="false">O37*T37</f>
        <v>29597.2473701397</v>
      </c>
    </row>
    <row r="38" customFormat="false" ht="15" hidden="false" customHeight="false" outlineLevel="0" collapsed="false">
      <c r="A38" s="25"/>
      <c r="B38" s="26"/>
      <c r="C38" s="0" t="n">
        <v>20</v>
      </c>
      <c r="D38" s="20"/>
      <c r="E38" s="20"/>
      <c r="F38" s="6" t="n">
        <v>2013</v>
      </c>
      <c r="G38" s="6" t="n">
        <v>8</v>
      </c>
      <c r="H38" s="6" t="n">
        <v>36</v>
      </c>
      <c r="I38" s="6" t="n">
        <v>14</v>
      </c>
      <c r="J38" s="6" t="n">
        <v>31</v>
      </c>
      <c r="K38" s="6"/>
      <c r="L38" s="6"/>
      <c r="M38" s="6"/>
      <c r="N38" s="6"/>
      <c r="O38" s="6" t="n">
        <v>120042</v>
      </c>
      <c r="P38" s="4"/>
      <c r="Q38" s="21" t="n">
        <f aca="false">O38*$Q$15</f>
        <v>6556.26054921255</v>
      </c>
      <c r="R38" s="22"/>
      <c r="S38" s="4" t="n">
        <f aca="false">H38*24+I38+J38/60+K38/3600</f>
        <v>878.516666666667</v>
      </c>
      <c r="T38" s="23" t="n">
        <f aca="false">Q15+(Q16-Q15)*(S38-S15)/(S16-S15)</f>
        <v>0.0655382749403042</v>
      </c>
      <c r="U38" s="24" t="n">
        <f aca="false">O38*T38</f>
        <v>7867.34560038399</v>
      </c>
    </row>
    <row r="39" customFormat="false" ht="15" hidden="false" customHeight="false" outlineLevel="0" collapsed="false">
      <c r="A39" s="32"/>
      <c r="B39" s="33"/>
      <c r="C39" s="28" t="n">
        <v>21</v>
      </c>
      <c r="D39" s="34"/>
      <c r="E39" s="34"/>
      <c r="F39" s="6" t="n">
        <v>2013</v>
      </c>
      <c r="G39" s="6" t="n">
        <v>8</v>
      </c>
      <c r="H39" s="6" t="n">
        <v>36</v>
      </c>
      <c r="I39" s="6" t="n">
        <v>14</v>
      </c>
      <c r="J39" s="10" t="n">
        <v>34</v>
      </c>
      <c r="K39" s="10"/>
      <c r="L39" s="10"/>
      <c r="M39" s="10"/>
      <c r="N39" s="10"/>
      <c r="O39" s="10" t="n">
        <v>111146</v>
      </c>
      <c r="P39" s="9"/>
      <c r="Q39" s="35" t="n">
        <f aca="false">O39*$Q$15</f>
        <v>6070.39315408589</v>
      </c>
      <c r="R39" s="36"/>
      <c r="S39" s="9" t="n">
        <f aca="false">H39*24+I39+J39/60+K39/3600</f>
        <v>878.566666666667</v>
      </c>
      <c r="T39" s="37" t="n">
        <f aca="false">Q15+(Q16-Q15)*(S39-S15)/(S16-S15)</f>
        <v>0.0657111807888473</v>
      </c>
      <c r="U39" s="38" t="n">
        <f aca="false">O39*T39</f>
        <v>7303.53489995722</v>
      </c>
    </row>
    <row r="40" customFormat="false" ht="15" hidden="false" customHeight="false" outlineLevel="0" collapsed="false">
      <c r="A40" s="19"/>
      <c r="B40" s="27"/>
      <c r="C40" s="28" t="n">
        <v>22</v>
      </c>
      <c r="D40" s="20"/>
      <c r="E40" s="20"/>
      <c r="F40" s="6" t="n">
        <v>2013</v>
      </c>
      <c r="G40" s="6" t="n">
        <v>8</v>
      </c>
      <c r="H40" s="6" t="n">
        <v>36</v>
      </c>
      <c r="I40" s="6" t="n">
        <v>14</v>
      </c>
      <c r="J40" s="6" t="n">
        <v>35</v>
      </c>
      <c r="K40" s="6"/>
      <c r="L40" s="6"/>
      <c r="M40" s="6"/>
      <c r="N40" s="6"/>
      <c r="O40" s="6" t="n">
        <v>112819</v>
      </c>
      <c r="P40" s="4"/>
      <c r="Q40" s="21" t="n">
        <f aca="false">O40*$Q$15</f>
        <v>6161.76637261634</v>
      </c>
      <c r="R40" s="22"/>
      <c r="S40" s="4" t="n">
        <f aca="false">H40*24+I40+J40/60+K40/3600</f>
        <v>878.583333333333</v>
      </c>
      <c r="T40" s="23" t="n">
        <f aca="false">Q15+(Q16-Q15)*(S40-S15)/(S16-S15)</f>
        <v>0.0657688160716949</v>
      </c>
      <c r="U40" s="24" t="n">
        <f aca="false">O40*T40</f>
        <v>7419.97206039255</v>
      </c>
    </row>
    <row r="41" customFormat="false" ht="15" hidden="false" customHeight="false" outlineLevel="0" collapsed="false">
      <c r="A41" s="25"/>
      <c r="B41" s="26"/>
      <c r="C41" s="0" t="n">
        <v>23</v>
      </c>
      <c r="D41" s="20"/>
      <c r="E41" s="20"/>
      <c r="F41" s="6" t="n">
        <v>2013</v>
      </c>
      <c r="G41" s="6" t="n">
        <v>8</v>
      </c>
      <c r="H41" s="6" t="n">
        <v>36</v>
      </c>
      <c r="I41" s="6" t="n">
        <v>14</v>
      </c>
      <c r="J41" s="6" t="n">
        <v>37</v>
      </c>
      <c r="K41" s="6"/>
      <c r="L41" s="6"/>
      <c r="M41" s="6"/>
      <c r="N41" s="6"/>
      <c r="O41" s="6" t="n">
        <v>111296</v>
      </c>
      <c r="P41" s="4"/>
      <c r="Q41" s="21" t="n">
        <f aca="false">O41*$Q$15</f>
        <v>6078.58561241199</v>
      </c>
      <c r="R41" s="22"/>
      <c r="S41" s="4" t="n">
        <f aca="false">H41*24+I41+J41/60+K41/3600</f>
        <v>878.616666666667</v>
      </c>
      <c r="T41" s="23" t="n">
        <f aca="false">Q15+(Q16-Q15)*(S41-S15)/(S16-S15)</f>
        <v>0.0658840866373901</v>
      </c>
      <c r="U41" s="24" t="n">
        <f aca="false">O41*T41</f>
        <v>7332.63530639496</v>
      </c>
    </row>
    <row r="42" customFormat="false" ht="15" hidden="false" customHeight="false" outlineLevel="0" collapsed="false">
      <c r="A42" s="25"/>
      <c r="B42" s="26"/>
      <c r="C42" s="28" t="n">
        <v>24</v>
      </c>
      <c r="D42" s="20"/>
      <c r="E42" s="20"/>
      <c r="F42" s="6" t="n">
        <v>2013</v>
      </c>
      <c r="G42" s="6" t="n">
        <v>8</v>
      </c>
      <c r="H42" s="6" t="n">
        <v>36</v>
      </c>
      <c r="I42" s="6" t="n">
        <v>14</v>
      </c>
      <c r="J42" s="6" t="n">
        <v>39</v>
      </c>
      <c r="K42" s="6"/>
      <c r="L42" s="6"/>
      <c r="M42" s="6"/>
      <c r="N42" s="6"/>
      <c r="O42" s="64" t="n">
        <v>87062</v>
      </c>
      <c r="P42" s="4"/>
      <c r="Q42" s="21" t="n">
        <f aca="false">O42*$Q$15</f>
        <v>4755.01204524702</v>
      </c>
      <c r="R42" s="22"/>
      <c r="S42" s="4" t="n">
        <f aca="false">H42*24+I42+J42/60+K42/3600</f>
        <v>878.65</v>
      </c>
      <c r="T42" s="23" t="n">
        <f aca="false">Q15+(Q16-Q15)*(S42-S15)/(S16-S15)</f>
        <v>0.0659993572030852</v>
      </c>
      <c r="U42" s="24" t="n">
        <f aca="false">O42*T42</f>
        <v>5746.03603681501</v>
      </c>
      <c r="X42" s="0" t="s">
        <v>95</v>
      </c>
    </row>
    <row r="43" customFormat="false" ht="15" hidden="false" customHeight="false" outlineLevel="0" collapsed="false">
      <c r="A43" s="25"/>
      <c r="B43" s="27"/>
      <c r="C43" s="28" t="n">
        <v>25</v>
      </c>
      <c r="D43" s="20"/>
      <c r="E43" s="20"/>
      <c r="F43" s="6" t="n">
        <v>2013</v>
      </c>
      <c r="G43" s="6" t="n">
        <v>8</v>
      </c>
      <c r="H43" s="6" t="n">
        <v>36</v>
      </c>
      <c r="I43" s="6" t="n">
        <v>14</v>
      </c>
      <c r="J43" s="29" t="n">
        <v>41</v>
      </c>
      <c r="K43" s="29"/>
      <c r="L43" s="29"/>
      <c r="M43" s="29"/>
      <c r="N43" s="29"/>
      <c r="O43" s="29" t="n">
        <v>159718</v>
      </c>
      <c r="P43" s="4"/>
      <c r="Q43" s="21" t="n">
        <f aca="false">O43*$Q$15</f>
        <v>8723.22039285526</v>
      </c>
      <c r="R43" s="22"/>
      <c r="S43" s="4" t="n">
        <f aca="false">H43*24+I43+J43/60+K43/3600</f>
        <v>878.683333333333</v>
      </c>
      <c r="T43" s="23" t="n">
        <f aca="false">Q15+(Q16-Q15)*(S43-S15)/(S16-S15)</f>
        <v>0.0661146277687804</v>
      </c>
      <c r="U43" s="24" t="n">
        <f aca="false">O43*T43</f>
        <v>10559.6961179741</v>
      </c>
    </row>
    <row r="44" customFormat="false" ht="15" hidden="false" customHeight="false" outlineLevel="0" collapsed="false">
      <c r="A44" s="19"/>
      <c r="B44" s="26"/>
      <c r="C44" s="0" t="n">
        <v>26</v>
      </c>
      <c r="D44" s="20"/>
      <c r="E44" s="20"/>
      <c r="F44" s="6" t="n">
        <v>2013</v>
      </c>
      <c r="G44" s="6" t="n">
        <v>8</v>
      </c>
      <c r="H44" s="6" t="n">
        <v>36</v>
      </c>
      <c r="I44" s="6" t="n">
        <v>14</v>
      </c>
      <c r="J44" s="6" t="n">
        <v>42</v>
      </c>
      <c r="K44" s="6"/>
      <c r="L44" s="6"/>
      <c r="M44" s="6"/>
      <c r="N44" s="6"/>
      <c r="O44" s="6" t="n">
        <v>104819</v>
      </c>
      <c r="P44" s="4"/>
      <c r="Q44" s="21" t="n">
        <f aca="false">O44*$Q$15</f>
        <v>5724.83526189093</v>
      </c>
      <c r="R44" s="22"/>
      <c r="S44" s="4" t="n">
        <f aca="false">H44*24+I44+J44/60+K44/3600</f>
        <v>878.7</v>
      </c>
      <c r="T44" s="23" t="n">
        <f aca="false">Q15+(Q16-Q15)*(S44-S15)/(S16-S15)</f>
        <v>0.0661722630516284</v>
      </c>
      <c r="U44" s="24" t="n">
        <f aca="false">O44*T44</f>
        <v>6936.11044080863</v>
      </c>
    </row>
    <row r="45" customFormat="false" ht="15" hidden="false" customHeight="false" outlineLevel="0" collapsed="false">
      <c r="A45" s="25"/>
      <c r="B45" s="26"/>
      <c r="C45" s="28" t="n">
        <v>27</v>
      </c>
      <c r="D45" s="20"/>
      <c r="E45" s="20"/>
      <c r="F45" s="6" t="n">
        <v>2013</v>
      </c>
      <c r="G45" s="6" t="n">
        <v>8</v>
      </c>
      <c r="H45" s="6" t="n">
        <v>36</v>
      </c>
      <c r="I45" s="6" t="n">
        <v>14</v>
      </c>
      <c r="J45" s="6" t="n">
        <v>44</v>
      </c>
      <c r="K45" s="6"/>
      <c r="L45" s="6"/>
      <c r="M45" s="6"/>
      <c r="N45" s="6"/>
      <c r="O45" s="6" t="n">
        <v>192170</v>
      </c>
      <c r="P45" s="4"/>
      <c r="Q45" s="21" t="n">
        <f aca="false">O45*$Q$15</f>
        <v>10495.6314435129</v>
      </c>
      <c r="R45" s="22"/>
      <c r="S45" s="4" t="n">
        <f aca="false">H45*24+I45+J45/60+K45/3600</f>
        <v>878.733333333333</v>
      </c>
      <c r="T45" s="23" t="n">
        <f aca="false">Q15+(Q16-Q15)*(S45-S15)/(S16-S15)</f>
        <v>0.0662875336173235</v>
      </c>
      <c r="U45" s="24" t="n">
        <f aca="false">O45*T45</f>
        <v>12738.4753352411</v>
      </c>
    </row>
    <row r="46" customFormat="false" ht="15" hidden="false" customHeight="false" outlineLevel="0" collapsed="false">
      <c r="A46" s="25"/>
      <c r="B46" s="27"/>
      <c r="C46" s="28" t="n">
        <v>28</v>
      </c>
      <c r="D46" s="20"/>
      <c r="E46" s="20"/>
      <c r="F46" s="6" t="n">
        <v>2013</v>
      </c>
      <c r="G46" s="6" t="n">
        <v>8</v>
      </c>
      <c r="H46" s="6" t="n">
        <v>36</v>
      </c>
      <c r="I46" s="6" t="n">
        <v>14</v>
      </c>
      <c r="J46" s="6" t="n">
        <v>46</v>
      </c>
      <c r="K46" s="6"/>
      <c r="L46" s="6"/>
      <c r="M46" s="6"/>
      <c r="N46" s="6"/>
      <c r="O46" s="6" t="n">
        <v>361005</v>
      </c>
      <c r="P46" s="4"/>
      <c r="Q46" s="21" t="n">
        <f aca="false">O46*$Q$15</f>
        <v>19716.7894534286</v>
      </c>
      <c r="R46" s="22"/>
      <c r="S46" s="4" t="n">
        <f aca="false">H46*24+I46+J46/60+K46/3600</f>
        <v>878.766666666667</v>
      </c>
      <c r="T46" s="23" t="n">
        <f aca="false">Q15+(Q16-Q15)*(S46-S15)/(S16-S15)</f>
        <v>0.0664028041830187</v>
      </c>
      <c r="U46" s="24" t="n">
        <f aca="false">O46*T46</f>
        <v>23971.7443240907</v>
      </c>
    </row>
    <row r="47" customFormat="false" ht="15" hidden="false" customHeight="false" outlineLevel="0" collapsed="false">
      <c r="A47" s="25"/>
      <c r="B47" s="26"/>
      <c r="C47" s="0" t="n">
        <v>29</v>
      </c>
      <c r="D47" s="20"/>
      <c r="E47" s="20"/>
      <c r="F47" s="6" t="n">
        <v>2013</v>
      </c>
      <c r="G47" s="6" t="n">
        <v>8</v>
      </c>
      <c r="H47" s="6" t="n">
        <v>36</v>
      </c>
      <c r="I47" s="6" t="n">
        <v>14</v>
      </c>
      <c r="J47" s="6" t="n">
        <v>47</v>
      </c>
      <c r="K47" s="6"/>
      <c r="L47" s="6"/>
      <c r="M47" s="6"/>
      <c r="N47" s="6"/>
      <c r="O47" s="6" t="n">
        <v>310893</v>
      </c>
      <c r="P47" s="4"/>
      <c r="Q47" s="21" t="n">
        <f aca="false">O47*$Q$15</f>
        <v>16979.8529758446</v>
      </c>
      <c r="R47" s="22"/>
      <c r="S47" s="4" t="n">
        <f aca="false">H47*24+I47+J47/60+K47/3600</f>
        <v>878.783333333333</v>
      </c>
      <c r="T47" s="23" t="n">
        <f aca="false">Q15+(Q16-Q15)*(S47-S15)/(S16-S15)</f>
        <v>0.0664604394658663</v>
      </c>
      <c r="U47" s="24" t="n">
        <f aca="false">O47*T47</f>
        <v>20662.0854068616</v>
      </c>
    </row>
    <row r="48" customFormat="false" ht="15" hidden="false" customHeight="false" outlineLevel="0" collapsed="false">
      <c r="A48" s="25"/>
      <c r="B48" s="26"/>
      <c r="C48" s="28" t="n">
        <v>30</v>
      </c>
      <c r="D48" s="20"/>
      <c r="E48" s="20"/>
      <c r="F48" s="6" t="n">
        <v>2013</v>
      </c>
      <c r="G48" s="6" t="n">
        <v>8</v>
      </c>
      <c r="H48" s="6" t="n">
        <v>36</v>
      </c>
      <c r="I48" s="6" t="n">
        <v>14</v>
      </c>
      <c r="J48" s="6" t="n">
        <v>48</v>
      </c>
      <c r="K48" s="6"/>
      <c r="L48" s="6"/>
      <c r="M48" s="6"/>
      <c r="N48" s="6"/>
      <c r="O48" s="6" t="n">
        <v>254930</v>
      </c>
      <c r="P48" s="4"/>
      <c r="Q48" s="21" t="n">
        <f aca="false">O48*$Q$15</f>
        <v>13923.3560071538</v>
      </c>
      <c r="R48" s="22"/>
      <c r="S48" s="4" t="n">
        <f aca="false">H48*24+I48+J48/60+K48/3600</f>
        <v>878.8</v>
      </c>
      <c r="T48" s="23" t="n">
        <f aca="false">Q15+(Q16-Q15)*(S48-S15)/(S16-S15)</f>
        <v>0.0665180747487139</v>
      </c>
      <c r="U48" s="24" t="n">
        <f aca="false">O48*T48</f>
        <v>16957.4527956896</v>
      </c>
    </row>
    <row r="49" customFormat="false" ht="15" hidden="false" customHeight="false" outlineLevel="0" collapsed="false">
      <c r="A49" s="25"/>
      <c r="B49" s="27"/>
      <c r="C49" s="28" t="n">
        <v>31</v>
      </c>
      <c r="D49" s="20"/>
      <c r="E49" s="20"/>
      <c r="F49" s="6" t="n">
        <v>2013</v>
      </c>
      <c r="G49" s="6" t="n">
        <v>8</v>
      </c>
      <c r="H49" s="6" t="n">
        <v>36</v>
      </c>
      <c r="I49" s="6" t="n">
        <v>14</v>
      </c>
      <c r="J49" s="6" t="n">
        <v>50</v>
      </c>
      <c r="K49" s="6"/>
      <c r="L49" s="6"/>
      <c r="M49" s="6"/>
      <c r="N49" s="6"/>
      <c r="O49" s="6" t="n">
        <v>235303</v>
      </c>
      <c r="P49" s="4"/>
      <c r="Q49" s="21" t="n">
        <f aca="false">O49*$Q$15</f>
        <v>12851.4001433778</v>
      </c>
      <c r="R49" s="22"/>
      <c r="S49" s="4" t="n">
        <f aca="false">H49*24+I49+J49/60+K49/3600</f>
        <v>878.833333333333</v>
      </c>
      <c r="T49" s="23" t="n">
        <f aca="false">Q15+(Q16-Q15)*(S49-S15)/(S16-S15)</f>
        <v>0.0666333453144094</v>
      </c>
      <c r="U49" s="24" t="n">
        <f aca="false">O49*T49</f>
        <v>15679.0260525165</v>
      </c>
    </row>
    <row r="50" customFormat="false" ht="15" hidden="false" customHeight="false" outlineLevel="0" collapsed="false">
      <c r="A50" s="25"/>
      <c r="B50" s="26"/>
      <c r="C50" s="0" t="n">
        <v>32</v>
      </c>
      <c r="D50" s="20"/>
      <c r="E50" s="20"/>
      <c r="F50" s="6" t="n">
        <v>2013</v>
      </c>
      <c r="G50" s="6" t="n">
        <v>8</v>
      </c>
      <c r="H50" s="6" t="n">
        <v>36</v>
      </c>
      <c r="I50" s="6" t="n">
        <v>14</v>
      </c>
      <c r="J50" s="6" t="n">
        <v>52</v>
      </c>
      <c r="K50" s="6"/>
      <c r="L50" s="6"/>
      <c r="M50" s="6"/>
      <c r="N50" s="6"/>
      <c r="O50" s="6" t="n">
        <v>272771</v>
      </c>
      <c r="P50" s="4"/>
      <c r="Q50" s="21" t="n">
        <f aca="false">O50*$Q$15</f>
        <v>14897.7670004603</v>
      </c>
      <c r="R50" s="22"/>
      <c r="S50" s="4" t="n">
        <f aca="false">H50*24+I50+J50/60+K50/3600</f>
        <v>878.866666666667</v>
      </c>
      <c r="T50" s="23" t="n">
        <f aca="false">Q15+(Q16-Q15)*(S50-S15)/(S16-S15)</f>
        <v>0.0667486158801046</v>
      </c>
      <c r="U50" s="24" t="n">
        <f aca="false">O50*T50</f>
        <v>18207.086702232</v>
      </c>
    </row>
    <row r="51" customFormat="false" ht="15" hidden="false" customHeight="false" outlineLevel="0" collapsed="false">
      <c r="A51" s="25"/>
      <c r="B51" s="26"/>
      <c r="C51" s="28" t="n">
        <v>33</v>
      </c>
      <c r="D51" s="20"/>
      <c r="E51" s="20"/>
      <c r="F51" s="6" t="n">
        <v>2013</v>
      </c>
      <c r="G51" s="6" t="n">
        <v>8</v>
      </c>
      <c r="H51" s="6" t="n">
        <v>36</v>
      </c>
      <c r="I51" s="6" t="n">
        <v>14</v>
      </c>
      <c r="J51" s="6" t="n">
        <v>54</v>
      </c>
      <c r="K51" s="6"/>
      <c r="L51" s="6"/>
      <c r="M51" s="6"/>
      <c r="N51" s="6"/>
      <c r="O51" s="6" t="n">
        <v>343691</v>
      </c>
      <c r="P51" s="4"/>
      <c r="Q51" s="21" t="n">
        <f aca="false">O51*$Q$15</f>
        <v>18771.1612970411</v>
      </c>
      <c r="R51" s="22"/>
      <c r="S51" s="4" t="n">
        <f aca="false">H51*24+I51+J51/60+K51/3600</f>
        <v>878.9</v>
      </c>
      <c r="T51" s="23" t="n">
        <f aca="false">Q15+(Q16-Q15)*(S51-S15)/(S16-S15)</f>
        <v>0.0668638864457998</v>
      </c>
      <c r="U51" s="24" t="n">
        <f aca="false">O51*T51</f>
        <v>22980.5159964434</v>
      </c>
    </row>
    <row r="52" customFormat="false" ht="15" hidden="false" customHeight="false" outlineLevel="0" collapsed="false">
      <c r="A52" s="39"/>
      <c r="B52" s="26"/>
      <c r="C52" s="28" t="n">
        <v>34</v>
      </c>
      <c r="D52" s="20"/>
      <c r="E52" s="20"/>
      <c r="F52" s="6" t="n">
        <v>2013</v>
      </c>
      <c r="G52" s="6" t="n">
        <v>8</v>
      </c>
      <c r="H52" s="6" t="n">
        <v>36</v>
      </c>
      <c r="I52" s="6" t="n">
        <v>14</v>
      </c>
      <c r="J52" s="6" t="n">
        <v>55</v>
      </c>
      <c r="K52" s="6"/>
      <c r="L52" s="6"/>
      <c r="M52" s="6"/>
      <c r="N52" s="6"/>
      <c r="O52" s="6" t="n">
        <v>70515</v>
      </c>
      <c r="P52" s="4"/>
      <c r="Q52" s="21" t="n">
        <f aca="false">O52*$Q$15</f>
        <v>3851.27465910034</v>
      </c>
      <c r="R52" s="22"/>
      <c r="S52" s="4" t="n">
        <f aca="false">H52*24+I52+J52/60+K52/3600</f>
        <v>878.916666666667</v>
      </c>
      <c r="T52" s="23" t="n">
        <f aca="false">Q15+(Q16-Q15)*(S52-S15)/(S16-S15)</f>
        <v>0.0669215217286474</v>
      </c>
      <c r="U52" s="24" t="n">
        <f aca="false">O52*T52</f>
        <v>4718.97110469557</v>
      </c>
    </row>
    <row r="53" customFormat="false" ht="15" hidden="false" customHeight="false" outlineLevel="0" collapsed="false">
      <c r="A53" s="25"/>
      <c r="B53" s="26"/>
      <c r="C53" s="0" t="n">
        <v>35</v>
      </c>
      <c r="D53" s="20"/>
      <c r="E53" s="20"/>
      <c r="F53" s="6" t="n">
        <v>2013</v>
      </c>
      <c r="G53" s="6" t="n">
        <v>8</v>
      </c>
      <c r="H53" s="6" t="n">
        <v>36</v>
      </c>
      <c r="I53" s="6" t="n">
        <v>14</v>
      </c>
      <c r="J53" s="29" t="n">
        <v>57</v>
      </c>
      <c r="K53" s="29"/>
      <c r="L53" s="29"/>
      <c r="M53" s="29"/>
      <c r="N53" s="29"/>
      <c r="O53" s="29" t="n">
        <v>115856</v>
      </c>
      <c r="P53" s="4"/>
      <c r="Q53" s="21" t="n">
        <f aca="false">O53*$Q$15</f>
        <v>6327.63634552548</v>
      </c>
      <c r="R53" s="22"/>
      <c r="S53" s="4" t="n">
        <f aca="false">H53*24+I53+J53/60+K53/3600</f>
        <v>878.95</v>
      </c>
      <c r="T53" s="23" t="n">
        <f aca="false">Q15+(Q16-Q15)*(S53-S15)/(S16-S15)</f>
        <v>0.0670367922943429</v>
      </c>
      <c r="U53" s="24" t="n">
        <f aca="false">O53*T53</f>
        <v>7766.61460805339</v>
      </c>
    </row>
    <row r="54" customFormat="false" ht="15" hidden="false" customHeight="false" outlineLevel="0" collapsed="false">
      <c r="A54" s="19"/>
      <c r="B54" s="26"/>
      <c r="C54" s="28" t="n">
        <v>36</v>
      </c>
      <c r="D54" s="20"/>
      <c r="E54" s="20"/>
      <c r="F54" s="6" t="n">
        <v>2013</v>
      </c>
      <c r="G54" s="6" t="n">
        <v>8</v>
      </c>
      <c r="H54" s="6" t="n">
        <v>36</v>
      </c>
      <c r="I54" s="6" t="n">
        <v>14</v>
      </c>
      <c r="J54" s="6" t="n">
        <v>59</v>
      </c>
      <c r="K54" s="6"/>
      <c r="L54" s="6"/>
      <c r="M54" s="6"/>
      <c r="N54" s="6"/>
      <c r="O54" s="6" t="n">
        <v>109768</v>
      </c>
      <c r="P54" s="4"/>
      <c r="Q54" s="21" t="n">
        <f aca="false">O54*$Q$15</f>
        <v>5995.13177026344</v>
      </c>
      <c r="R54" s="22"/>
      <c r="S54" s="4" t="n">
        <f aca="false">H54*24+I54+J54/60+K54/3600</f>
        <v>878.983333333333</v>
      </c>
      <c r="T54" s="23" t="n">
        <f aca="false">Q15+(Q16-Q15)*(S54-S15)/(S16-S15)</f>
        <v>0.0671520628600381</v>
      </c>
      <c r="U54" s="24" t="n">
        <f aca="false">O54*T54</f>
        <v>7371.14763602066</v>
      </c>
    </row>
    <row r="55" customFormat="false" ht="15" hidden="false" customHeight="false" outlineLevel="0" collapsed="false">
      <c r="A55" s="0"/>
      <c r="B55" s="26"/>
      <c r="C55" s="28" t="n">
        <v>37</v>
      </c>
      <c r="D55" s="20"/>
      <c r="E55" s="20"/>
      <c r="F55" s="6" t="n">
        <v>2013</v>
      </c>
      <c r="G55" s="6" t="n">
        <v>8</v>
      </c>
      <c r="H55" s="6" t="n">
        <v>36</v>
      </c>
      <c r="I55" s="6" t="n">
        <v>15</v>
      </c>
      <c r="J55" s="6" t="n">
        <v>0</v>
      </c>
      <c r="K55" s="6"/>
      <c r="L55" s="6"/>
      <c r="M55" s="6"/>
      <c r="N55" s="6"/>
      <c r="O55" s="6" t="n">
        <v>68358</v>
      </c>
      <c r="P55" s="4"/>
      <c r="Q55" s="21" t="n">
        <f aca="false">O55*$Q$15</f>
        <v>3733.467108371</v>
      </c>
      <c r="R55" s="22"/>
      <c r="S55" s="4" t="n">
        <f aca="false">H55*24+I55+J55/60+K55/3600</f>
        <v>879</v>
      </c>
      <c r="T55" s="23" t="n">
        <f aca="false">Q15+(Q16-Q15)*(S55-S15)/(S16-S15)</f>
        <v>0.0672096981428857</v>
      </c>
      <c r="U55" s="24" t="n">
        <f aca="false">O55*T55</f>
        <v>4594.32054565138</v>
      </c>
    </row>
    <row r="56" customFormat="false" ht="15" hidden="false" customHeight="false" outlineLevel="0" collapsed="false">
      <c r="A56" s="0"/>
      <c r="B56" s="26"/>
      <c r="C56" s="0" t="n">
        <v>38</v>
      </c>
      <c r="D56" s="20"/>
      <c r="E56" s="20"/>
      <c r="F56" s="6" t="n">
        <v>2013</v>
      </c>
      <c r="G56" s="6" t="n">
        <v>8</v>
      </c>
      <c r="H56" s="6" t="n">
        <v>36</v>
      </c>
      <c r="I56" s="6" t="n">
        <v>15</v>
      </c>
      <c r="J56" s="6" t="n">
        <v>2</v>
      </c>
      <c r="K56" s="6"/>
      <c r="L56" s="6"/>
      <c r="M56" s="6"/>
      <c r="N56" s="6"/>
      <c r="O56" s="6" t="n">
        <v>109197</v>
      </c>
      <c r="P56" s="4"/>
      <c r="Q56" s="21" t="n">
        <f aca="false">O56*$Q$15</f>
        <v>5963.94581223541</v>
      </c>
      <c r="R56" s="22"/>
      <c r="S56" s="4" t="n">
        <f aca="false">H56*24+I56+J56/60+K56/3600</f>
        <v>879.033333333333</v>
      </c>
      <c r="T56" s="23" t="n">
        <f aca="false">Q15+(Q16-Q15)*(S56-S15)/(S16-S15)</f>
        <v>0.0673249687085808</v>
      </c>
      <c r="U56" s="24" t="n">
        <f aca="false">O56*T56</f>
        <v>7351.6846080709</v>
      </c>
    </row>
    <row r="57" customFormat="false" ht="15" hidden="false" customHeight="false" outlineLevel="0" collapsed="false">
      <c r="A57" s="0"/>
      <c r="B57" s="26"/>
      <c r="C57" s="28" t="n">
        <v>39</v>
      </c>
      <c r="D57" s="20"/>
      <c r="E57" s="20"/>
      <c r="F57" s="6" t="n">
        <v>2013</v>
      </c>
      <c r="G57" s="6" t="n">
        <v>8</v>
      </c>
      <c r="H57" s="6" t="n">
        <v>36</v>
      </c>
      <c r="I57" s="6" t="n">
        <v>15</v>
      </c>
      <c r="J57" s="6" t="n">
        <v>3</v>
      </c>
      <c r="K57" s="6"/>
      <c r="L57" s="6"/>
      <c r="M57" s="6"/>
      <c r="N57" s="6"/>
      <c r="O57" s="6" t="n">
        <v>221818</v>
      </c>
      <c r="P57" s="4"/>
      <c r="Q57" s="21" t="n">
        <f aca="false">O57*$Q$15</f>
        <v>12114.8981398613</v>
      </c>
      <c r="R57" s="22"/>
      <c r="S57" s="4" t="n">
        <f aca="false">H57*24+I57+J57/60+K57/3600</f>
        <v>879.05</v>
      </c>
      <c r="T57" s="23" t="n">
        <f aca="false">Q15+(Q16-Q15)*(S57-S15)/(S16-S15)</f>
        <v>0.0673826039914284</v>
      </c>
      <c r="U57" s="24" t="n">
        <f aca="false">O57*T57</f>
        <v>14946.6744521707</v>
      </c>
    </row>
    <row r="58" customFormat="false" ht="15" hidden="false" customHeight="false" outlineLevel="0" collapsed="false">
      <c r="A58" s="0"/>
      <c r="B58" s="26"/>
      <c r="C58" s="28" t="n">
        <v>40</v>
      </c>
      <c r="D58" s="20"/>
      <c r="E58" s="20"/>
      <c r="F58" s="6" t="n">
        <v>2013</v>
      </c>
      <c r="G58" s="6" t="n">
        <v>8</v>
      </c>
      <c r="H58" s="6" t="n">
        <v>36</v>
      </c>
      <c r="I58" s="6" t="n">
        <v>15</v>
      </c>
      <c r="J58" s="6" t="n">
        <v>5</v>
      </c>
      <c r="K58" s="6"/>
      <c r="L58" s="6"/>
      <c r="M58" s="6"/>
      <c r="N58" s="6"/>
      <c r="O58" s="6" t="n">
        <v>220224</v>
      </c>
      <c r="P58" s="4"/>
      <c r="Q58" s="21" t="n">
        <f aca="false">O58*$Q$15</f>
        <v>12027.8396160493</v>
      </c>
      <c r="R58" s="22"/>
      <c r="S58" s="4" t="n">
        <f aca="false">H58*24+I58+J58/60+K58/3600</f>
        <v>879.083333333333</v>
      </c>
      <c r="T58" s="23" t="n">
        <f aca="false">Q15+(Q16-Q15)*(S58-S15)/(S16-S15)</f>
        <v>0.067497874557124</v>
      </c>
      <c r="U58" s="24" t="n">
        <f aca="false">O58*T58</f>
        <v>14864.6519264681</v>
      </c>
    </row>
    <row r="59" customFormat="false" ht="15" hidden="false" customHeight="false" outlineLevel="0" collapsed="false">
      <c r="A59" s="0"/>
      <c r="B59" s="26"/>
      <c r="C59" s="0" t="n">
        <v>41</v>
      </c>
      <c r="D59" s="20"/>
      <c r="E59" s="20"/>
      <c r="F59" s="6" t="n">
        <v>2013</v>
      </c>
      <c r="G59" s="6" t="n">
        <v>8</v>
      </c>
      <c r="H59" s="6" t="n">
        <v>36</v>
      </c>
      <c r="I59" s="6" t="n">
        <v>15</v>
      </c>
      <c r="J59" s="6" t="n">
        <v>6</v>
      </c>
      <c r="K59" s="6"/>
      <c r="L59" s="6"/>
      <c r="M59" s="6"/>
      <c r="N59" s="6"/>
      <c r="O59" s="6" t="n">
        <v>120891</v>
      </c>
      <c r="P59" s="4"/>
      <c r="Q59" s="21" t="n">
        <f aca="false">O59*$Q$15</f>
        <v>6602.62986333829</v>
      </c>
      <c r="R59" s="22"/>
      <c r="S59" s="4" t="n">
        <f aca="false">H59*24+I59+J59/60+K59/3600</f>
        <v>879.1</v>
      </c>
      <c r="T59" s="23" t="n">
        <f aca="false">Q15+(Q16-Q15)*(S59-S15)/(S16-S15)</f>
        <v>0.0675555098399716</v>
      </c>
      <c r="U59" s="24" t="n">
        <f aca="false">O59*T59</f>
        <v>8166.853140064</v>
      </c>
    </row>
    <row r="60" customFormat="false" ht="15" hidden="false" customHeight="false" outlineLevel="0" collapsed="false">
      <c r="A60" s="0"/>
      <c r="B60" s="0"/>
      <c r="C60" s="28" t="n">
        <v>42</v>
      </c>
      <c r="D60" s="20"/>
      <c r="E60" s="20"/>
      <c r="F60" s="6" t="n">
        <v>2013</v>
      </c>
      <c r="G60" s="6" t="n">
        <v>8</v>
      </c>
      <c r="H60" s="6" t="n">
        <v>36</v>
      </c>
      <c r="I60" s="6" t="n">
        <v>15</v>
      </c>
      <c r="J60" s="6" t="n">
        <v>8</v>
      </c>
      <c r="K60" s="6"/>
      <c r="L60" s="6"/>
      <c r="M60" s="6"/>
      <c r="N60" s="6"/>
      <c r="O60" s="6" t="n">
        <v>484898</v>
      </c>
      <c r="P60" s="4"/>
      <c r="Q60" s="21" t="n">
        <f aca="false">O60*$Q$15</f>
        <v>26483.3777160666</v>
      </c>
      <c r="R60" s="22"/>
      <c r="S60" s="4" t="n">
        <f aca="false">H60*24+I60+J60/60+K60/3600</f>
        <v>879.133333333333</v>
      </c>
      <c r="T60" s="23" t="n">
        <f aca="false">Q15+(Q16-Q15)*(S60-S15)/(S16-S15)</f>
        <v>0.0676707804056667</v>
      </c>
      <c r="U60" s="24" t="n">
        <f aca="false">O60*T60</f>
        <v>32813.426077147</v>
      </c>
    </row>
    <row r="61" customFormat="false" ht="15" hidden="false" customHeight="false" outlineLevel="0" collapsed="false">
      <c r="A61" s="0"/>
      <c r="B61" s="40" t="s">
        <v>48</v>
      </c>
      <c r="C61" s="28" t="n">
        <v>43</v>
      </c>
      <c r="D61" s="20"/>
      <c r="E61" s="20"/>
      <c r="F61" s="6" t="n">
        <v>2013</v>
      </c>
      <c r="G61" s="6" t="n">
        <v>8</v>
      </c>
      <c r="H61" s="6" t="n">
        <v>36</v>
      </c>
      <c r="I61" s="6" t="n">
        <v>11</v>
      </c>
      <c r="J61" s="6" t="n">
        <v>55</v>
      </c>
      <c r="K61" s="6"/>
      <c r="L61" s="6"/>
      <c r="M61" s="6"/>
      <c r="N61" s="6"/>
      <c r="O61" s="6" t="n">
        <v>86885</v>
      </c>
      <c r="P61" s="4"/>
      <c r="Q61" s="21" t="n">
        <f aca="false">O61*$Q$15</f>
        <v>4745.34494442223</v>
      </c>
      <c r="R61" s="22"/>
      <c r="S61" s="4" t="n">
        <f aca="false">H61*24+I61+J61/60+K61/3600</f>
        <v>875.916666666667</v>
      </c>
      <c r="T61" s="23" t="n">
        <f aca="false">Q15+(Q16-Q15)*(S61-S15)/(S16-S15)</f>
        <v>0.0565471708160727</v>
      </c>
      <c r="U61" s="24" t="n">
        <f aca="false">O61*T61</f>
        <v>4913.10093635448</v>
      </c>
    </row>
    <row r="62" customFormat="false" ht="15" hidden="false" customHeight="false" outlineLevel="0" collapsed="false">
      <c r="A62" s="0"/>
      <c r="B62" s="26"/>
      <c r="C62" s="0" t="n">
        <v>44</v>
      </c>
      <c r="D62" s="20"/>
      <c r="E62" s="20"/>
      <c r="F62" s="6" t="n">
        <v>2013</v>
      </c>
      <c r="G62" s="6" t="n">
        <v>8</v>
      </c>
      <c r="H62" s="6" t="n">
        <v>36</v>
      </c>
      <c r="I62" s="6" t="n">
        <v>11</v>
      </c>
      <c r="J62" s="6" t="n">
        <v>57</v>
      </c>
      <c r="K62" s="6"/>
      <c r="L62" s="6"/>
      <c r="M62" s="6"/>
      <c r="N62" s="6"/>
      <c r="O62" s="6" t="n">
        <v>126976</v>
      </c>
      <c r="P62" s="4"/>
      <c r="Q62" s="21" t="n">
        <f aca="false">O62*$Q$15</f>
        <v>6934.97058943381</v>
      </c>
      <c r="R62" s="22"/>
      <c r="S62" s="4" t="n">
        <f aca="false">H62*24+I62+J62/60+K62/3600</f>
        <v>875.95</v>
      </c>
      <c r="T62" s="23" t="n">
        <f aca="false">Q15+(Q16-Q15)*(S62-S15)/(S16-S15)</f>
        <v>0.0566624413817683</v>
      </c>
      <c r="U62" s="24" t="n">
        <f aca="false">O62*T62</f>
        <v>7194.77015689141</v>
      </c>
    </row>
    <row r="63" customFormat="false" ht="15" hidden="false" customHeight="false" outlineLevel="0" collapsed="false">
      <c r="A63" s="4"/>
      <c r="B63" s="26"/>
      <c r="C63" s="28" t="n">
        <v>45</v>
      </c>
      <c r="D63" s="20"/>
      <c r="E63" s="20"/>
      <c r="F63" s="6" t="n">
        <v>2013</v>
      </c>
      <c r="G63" s="6" t="n">
        <v>8</v>
      </c>
      <c r="H63" s="6" t="n">
        <v>36</v>
      </c>
      <c r="I63" s="6" t="n">
        <v>11</v>
      </c>
      <c r="J63" s="6" t="n">
        <v>59</v>
      </c>
      <c r="K63" s="6"/>
      <c r="L63" s="6"/>
      <c r="M63" s="6"/>
      <c r="N63" s="6"/>
      <c r="O63" s="6" t="n">
        <v>81187</v>
      </c>
      <c r="P63" s="4"/>
      <c r="Q63" s="21" t="n">
        <f aca="false">O63*$Q$15</f>
        <v>4434.14076080805</v>
      </c>
      <c r="R63" s="22"/>
      <c r="S63" s="4" t="n">
        <f aca="false">H63*24+I63+J63/60+K63/3600</f>
        <v>875.983333333333</v>
      </c>
      <c r="T63" s="23" t="n">
        <f aca="false">Q15+(Q16-Q15)*(S63-S15)/(S16-S15)</f>
        <v>0.0567777119474634</v>
      </c>
      <c r="U63" s="24" t="n">
        <f aca="false">O63*T63</f>
        <v>4609.61209987871</v>
      </c>
    </row>
    <row r="64" customFormat="false" ht="15" hidden="false" customHeight="false" outlineLevel="0" collapsed="false">
      <c r="A64" s="0"/>
      <c r="B64" s="26"/>
      <c r="C64" s="28" t="n">
        <v>46</v>
      </c>
      <c r="D64" s="20"/>
      <c r="E64" s="20"/>
      <c r="F64" s="6" t="n">
        <v>2013</v>
      </c>
      <c r="G64" s="6" t="n">
        <v>8</v>
      </c>
      <c r="H64" s="6" t="n">
        <v>36</v>
      </c>
      <c r="I64" s="6" t="n">
        <v>12</v>
      </c>
      <c r="J64" s="6" t="n">
        <v>2</v>
      </c>
      <c r="K64" s="6"/>
      <c r="L64" s="6"/>
      <c r="M64" s="6"/>
      <c r="N64" s="6"/>
      <c r="O64" s="64" t="n">
        <v>15163</v>
      </c>
      <c r="P64" s="4"/>
      <c r="Q64" s="21" t="n">
        <f aca="false">O64*$Q$15</f>
        <v>828.148303991186</v>
      </c>
      <c r="R64" s="22"/>
      <c r="S64" s="4" t="n">
        <f aca="false">H64*24+I64+J64/60+K64/3600</f>
        <v>876.033333333333</v>
      </c>
      <c r="T64" s="23" t="n">
        <f aca="false">Q15+(Q16-Q15)*(S64-S15)/(S16-S15)</f>
        <v>0.0569506177960062</v>
      </c>
      <c r="U64" s="24" t="n">
        <f aca="false">O64*T64</f>
        <v>863.542217640842</v>
      </c>
    </row>
    <row r="65" customFormat="false" ht="15" hidden="false" customHeight="false" outlineLevel="0" collapsed="false">
      <c r="A65" s="0"/>
      <c r="B65" s="4"/>
      <c r="C65" s="0" t="n">
        <v>47</v>
      </c>
      <c r="D65" s="20"/>
      <c r="E65" s="20"/>
      <c r="F65" s="6" t="n">
        <v>2013</v>
      </c>
      <c r="G65" s="6" t="n">
        <v>8</v>
      </c>
      <c r="H65" s="6" t="n">
        <v>36</v>
      </c>
      <c r="I65" s="6" t="n">
        <v>12</v>
      </c>
      <c r="J65" s="6" t="n">
        <v>4</v>
      </c>
      <c r="K65" s="6"/>
      <c r="L65" s="6"/>
      <c r="M65" s="6"/>
      <c r="N65" s="6"/>
      <c r="O65" s="6" t="n">
        <v>100123</v>
      </c>
      <c r="P65" s="4"/>
      <c r="Q65" s="21" t="n">
        <f aca="false">O65*$Q$15</f>
        <v>5468.35669989511</v>
      </c>
      <c r="R65" s="22"/>
      <c r="S65" s="4" t="n">
        <f aca="false">H65*24+I65+J65/60+K65/3600</f>
        <v>876.066666666667</v>
      </c>
      <c r="T65" s="23" t="n">
        <f aca="false">Q15+(Q16-Q15)*(S65-S15)/(S16-S15)</f>
        <v>0.0570658883617018</v>
      </c>
      <c r="U65" s="24" t="n">
        <f aca="false">O65*T65</f>
        <v>5713.60794043866</v>
      </c>
    </row>
    <row r="66" customFormat="false" ht="15" hidden="false" customHeight="false" outlineLevel="0" collapsed="false">
      <c r="A66" s="4"/>
      <c r="B66" s="4"/>
      <c r="C66" s="28" t="n">
        <v>48</v>
      </c>
      <c r="D66" s="20"/>
      <c r="E66" s="20"/>
      <c r="F66" s="6" t="n">
        <v>2013</v>
      </c>
      <c r="G66" s="6" t="n">
        <v>8</v>
      </c>
      <c r="H66" s="6" t="n">
        <v>36</v>
      </c>
      <c r="I66" s="6" t="n">
        <v>12</v>
      </c>
      <c r="J66" s="6" t="n">
        <v>6</v>
      </c>
      <c r="K66" s="6"/>
      <c r="L66" s="6"/>
      <c r="M66" s="6"/>
      <c r="N66" s="6"/>
      <c r="O66" s="6" t="n">
        <v>54016</v>
      </c>
      <c r="P66" s="4"/>
      <c r="Q66" s="21" t="n">
        <f aca="false">O66*$Q$15</f>
        <v>2950.15885961801</v>
      </c>
      <c r="R66" s="22"/>
      <c r="S66" s="4" t="n">
        <f aca="false">H66*24+I66+J66/60+K66/3600</f>
        <v>876.1</v>
      </c>
      <c r="T66" s="23" t="n">
        <f aca="false">Q15+(Q16-Q15)*(S66-S15)/(S16-S15)</f>
        <v>0.0571811589273969</v>
      </c>
      <c r="U66" s="24" t="n">
        <f aca="false">O66*T66</f>
        <v>3088.69748062227</v>
      </c>
    </row>
    <row r="67" customFormat="false" ht="15" hidden="false" customHeight="false" outlineLevel="0" collapsed="false">
      <c r="A67" s="0"/>
      <c r="B67" s="27"/>
      <c r="C67" s="28" t="n">
        <v>49</v>
      </c>
      <c r="D67" s="20"/>
      <c r="E67" s="20"/>
      <c r="F67" s="6" t="n">
        <v>2013</v>
      </c>
      <c r="G67" s="6" t="n">
        <v>8</v>
      </c>
      <c r="H67" s="6" t="n">
        <v>36</v>
      </c>
      <c r="I67" s="6" t="n">
        <v>12</v>
      </c>
      <c r="J67" s="6" t="n">
        <v>8</v>
      </c>
      <c r="K67" s="6"/>
      <c r="L67" s="6"/>
      <c r="M67" s="6"/>
      <c r="N67" s="6"/>
      <c r="O67" s="6" t="n">
        <v>40482</v>
      </c>
      <c r="P67" s="4"/>
      <c r="Q67" s="21" t="n">
        <f aca="false">O67*$Q$15</f>
        <v>2210.98065304829</v>
      </c>
      <c r="R67" s="22"/>
      <c r="S67" s="4" t="n">
        <f aca="false">H67*24+I67+J67/60+K67/3600</f>
        <v>876.133333333333</v>
      </c>
      <c r="T67" s="23" t="n">
        <f aca="false">Q15+(Q16-Q15)*(S67-S15)/(S16-S15)</f>
        <v>0.0572964294930921</v>
      </c>
      <c r="U67" s="24" t="n">
        <f aca="false">O67*T67</f>
        <v>2319.47405873935</v>
      </c>
    </row>
    <row r="68" customFormat="false" ht="15" hidden="false" customHeight="false" outlineLevel="0" collapsed="false">
      <c r="A68" s="0"/>
      <c r="B68" s="26"/>
      <c r="C68" s="0" t="n">
        <v>50</v>
      </c>
      <c r="D68" s="20"/>
      <c r="E68" s="20"/>
      <c r="F68" s="6" t="n">
        <v>2013</v>
      </c>
      <c r="G68" s="6" t="n">
        <v>8</v>
      </c>
      <c r="H68" s="6" t="n">
        <v>36</v>
      </c>
      <c r="I68" s="6" t="n">
        <v>12</v>
      </c>
      <c r="J68" s="6" t="n">
        <v>10</v>
      </c>
      <c r="K68" s="6"/>
      <c r="L68" s="6"/>
      <c r="M68" s="6"/>
      <c r="N68" s="6"/>
      <c r="O68" s="6" t="n">
        <v>50330</v>
      </c>
      <c r="P68" s="4"/>
      <c r="Q68" s="21" t="n">
        <f aca="false">O68*$Q$15</f>
        <v>2748.84285035128</v>
      </c>
      <c r="R68" s="22"/>
      <c r="S68" s="4" t="n">
        <f aca="false">H68*24+I68+J68/60+K68/3600</f>
        <v>876.166666666667</v>
      </c>
      <c r="T68" s="23" t="n">
        <f aca="false">Q15+(Q16-Q15)*(S68-S15)/(S16-S15)</f>
        <v>0.0574117000587873</v>
      </c>
      <c r="U68" s="24" t="n">
        <f aca="false">O68*T68</f>
        <v>2889.53086395876</v>
      </c>
    </row>
    <row r="69" customFormat="false" ht="15" hidden="false" customHeight="false" outlineLevel="0" collapsed="false">
      <c r="A69" s="0"/>
      <c r="B69" s="26"/>
      <c r="C69" s="28" t="n">
        <v>51</v>
      </c>
      <c r="D69" s="20"/>
      <c r="E69" s="20"/>
      <c r="F69" s="6" t="n">
        <v>2013</v>
      </c>
      <c r="G69" s="6" t="n">
        <v>8</v>
      </c>
      <c r="H69" s="6" t="n">
        <v>36</v>
      </c>
      <c r="I69" s="6" t="n">
        <v>12</v>
      </c>
      <c r="J69" s="6" t="n">
        <v>12</v>
      </c>
      <c r="K69" s="6"/>
      <c r="L69" s="6"/>
      <c r="M69" s="6"/>
      <c r="N69" s="6"/>
      <c r="O69" s="6" t="n">
        <v>41597</v>
      </c>
      <c r="P69" s="4"/>
      <c r="Q69" s="21" t="n">
        <f aca="false">O69*$Q$15</f>
        <v>2271.87792660564</v>
      </c>
      <c r="R69" s="22"/>
      <c r="S69" s="4" t="n">
        <f aca="false">H69*24+I69+J69/60+K69/3600</f>
        <v>876.2</v>
      </c>
      <c r="T69" s="23" t="n">
        <f aca="false">Q15+(Q16-Q15)*(S69-S15)/(S16-S15)</f>
        <v>0.0575269706244828</v>
      </c>
      <c r="U69" s="24" t="n">
        <f aca="false">O69*T69</f>
        <v>2392.94939706661</v>
      </c>
    </row>
    <row r="70" customFormat="false" ht="15" hidden="false" customHeight="false" outlineLevel="0" collapsed="false">
      <c r="A70" s="0"/>
      <c r="B70" s="27"/>
      <c r="C70" s="28" t="n">
        <v>52</v>
      </c>
      <c r="D70" s="20"/>
      <c r="E70" s="20"/>
      <c r="F70" s="6" t="n">
        <v>2013</v>
      </c>
      <c r="G70" s="6" t="n">
        <v>8</v>
      </c>
      <c r="H70" s="6" t="n">
        <v>36</v>
      </c>
      <c r="I70" s="6" t="n">
        <v>12</v>
      </c>
      <c r="J70" s="6" t="n">
        <v>14</v>
      </c>
      <c r="K70" s="6"/>
      <c r="L70" s="6"/>
      <c r="M70" s="6"/>
      <c r="N70" s="6"/>
      <c r="O70" s="6" t="n">
        <v>38795</v>
      </c>
      <c r="P70" s="4"/>
      <c r="Q70" s="21" t="n">
        <f aca="false">O70*$Q$15</f>
        <v>2118.84280507407</v>
      </c>
      <c r="R70" s="22"/>
      <c r="S70" s="4" t="n">
        <f aca="false">H70*24+I70+J70/60+K70/3600</f>
        <v>876.233333333333</v>
      </c>
      <c r="T70" s="23" t="n">
        <f aca="false">Q15+(Q16-Q15)*(S70-S15)/(S16-S15)</f>
        <v>0.057642241190178</v>
      </c>
      <c r="U70" s="24" t="n">
        <f aca="false">O70*T70</f>
        <v>2236.23074697295</v>
      </c>
    </row>
    <row r="71" customFormat="false" ht="15" hidden="false" customHeight="false" outlineLevel="0" collapsed="false">
      <c r="A71" s="0"/>
      <c r="B71" s="26"/>
      <c r="C71" s="0" t="n">
        <v>53</v>
      </c>
      <c r="D71" s="20"/>
      <c r="E71" s="20"/>
      <c r="F71" s="6" t="n">
        <v>2013</v>
      </c>
      <c r="G71" s="6" t="n">
        <v>8</v>
      </c>
      <c r="H71" s="6" t="n">
        <v>36</v>
      </c>
      <c r="I71" s="6" t="n">
        <v>12</v>
      </c>
      <c r="J71" s="6" t="n">
        <v>16</v>
      </c>
      <c r="K71" s="6"/>
      <c r="L71" s="6"/>
      <c r="M71" s="6"/>
      <c r="N71" s="6"/>
      <c r="O71" s="6" t="n">
        <v>102621</v>
      </c>
      <c r="P71" s="4"/>
      <c r="Q71" s="21" t="n">
        <f aca="false">O71*$Q$15</f>
        <v>5604.78843921912</v>
      </c>
      <c r="R71" s="22"/>
      <c r="S71" s="4" t="n">
        <f aca="false">H71*24+I71+J71/60+K71/3600</f>
        <v>876.266666666667</v>
      </c>
      <c r="T71" s="23" t="n">
        <f aca="false">Q15+(Q16-Q15)*(S71-S15)/(S16-S15)</f>
        <v>0.0577575117558732</v>
      </c>
      <c r="U71" s="24" t="n">
        <f aca="false">O71*T71</f>
        <v>5927.13361389946</v>
      </c>
    </row>
    <row r="72" customFormat="false" ht="15" hidden="false" customHeight="false" outlineLevel="0" collapsed="false">
      <c r="A72" s="0"/>
      <c r="B72" s="26"/>
      <c r="C72" s="28" t="n">
        <v>54</v>
      </c>
      <c r="D72" s="20"/>
      <c r="E72" s="20"/>
      <c r="F72" s="6" t="n">
        <v>2013</v>
      </c>
      <c r="G72" s="6" t="n">
        <v>8</v>
      </c>
      <c r="H72" s="6" t="n">
        <v>36</v>
      </c>
      <c r="I72" s="6" t="n">
        <v>12</v>
      </c>
      <c r="J72" s="6" t="n">
        <v>18</v>
      </c>
      <c r="K72" s="6"/>
      <c r="L72" s="6"/>
      <c r="M72" s="6"/>
      <c r="N72" s="6"/>
      <c r="O72" s="6" t="n">
        <v>87546</v>
      </c>
      <c r="P72" s="4"/>
      <c r="Q72" s="21" t="n">
        <f aca="false">O72*$Q$15</f>
        <v>4781.44637744591</v>
      </c>
      <c r="R72" s="22"/>
      <c r="S72" s="4" t="n">
        <f aca="false">H72*24+I72+J72/60+K72/3600</f>
        <v>876.3</v>
      </c>
      <c r="T72" s="23" t="n">
        <f aca="false">Q15+(Q16-Q15)*(S72-S15)/(S16-S15)</f>
        <v>0.0578727823215683</v>
      </c>
      <c r="U72" s="24" t="n">
        <f aca="false">O72*T72</f>
        <v>5066.53060112402</v>
      </c>
    </row>
    <row r="73" customFormat="false" ht="15.75" hidden="false" customHeight="false" outlineLevel="0" collapsed="false">
      <c r="A73" s="2"/>
      <c r="B73" s="41"/>
      <c r="C73" s="28" t="n">
        <v>55</v>
      </c>
      <c r="D73" s="42"/>
      <c r="E73" s="42"/>
      <c r="F73" s="6" t="n">
        <v>2013</v>
      </c>
      <c r="G73" s="6" t="n">
        <v>8</v>
      </c>
      <c r="H73" s="6" t="n">
        <v>36</v>
      </c>
      <c r="I73" s="6" t="n">
        <v>12</v>
      </c>
      <c r="J73" s="43" t="n">
        <v>21</v>
      </c>
      <c r="K73" s="43"/>
      <c r="L73" s="43"/>
      <c r="M73" s="43"/>
      <c r="N73" s="43"/>
      <c r="O73" s="43" t="n">
        <v>81152</v>
      </c>
      <c r="P73" s="2"/>
      <c r="Q73" s="44" t="n">
        <f aca="false">O73*$Q$15</f>
        <v>4432.22918719862</v>
      </c>
      <c r="R73" s="45"/>
      <c r="S73" s="2" t="n">
        <f aca="false">H73*24+I73+J73/60+K73/3600</f>
        <v>876.35</v>
      </c>
      <c r="T73" s="46" t="n">
        <f aca="false">Q15+(Q16-Q15)*(S73-S15)/(S16-S15)</f>
        <v>0.0580456881701115</v>
      </c>
      <c r="U73" s="47" t="n">
        <f aca="false">O73*T73</f>
        <v>4710.52368638089</v>
      </c>
    </row>
    <row r="74" customFormat="false" ht="15" hidden="false" customHeight="false" outlineLevel="0" collapsed="false">
      <c r="A74" s="0"/>
      <c r="B74" s="26"/>
      <c r="C74" s="0" t="n">
        <v>56</v>
      </c>
      <c r="D74" s="20"/>
      <c r="E74" s="20"/>
      <c r="F74" s="6" t="n">
        <v>2013</v>
      </c>
      <c r="G74" s="6" t="n">
        <v>8</v>
      </c>
      <c r="H74" s="6" t="n">
        <v>36</v>
      </c>
      <c r="I74" s="6" t="n">
        <v>12</v>
      </c>
      <c r="J74" s="29" t="n">
        <v>24</v>
      </c>
      <c r="K74" s="29"/>
      <c r="L74" s="29"/>
      <c r="M74" s="29"/>
      <c r="N74" s="29"/>
      <c r="O74" s="29" t="n">
        <v>147570</v>
      </c>
      <c r="P74" s="4"/>
      <c r="Q74" s="21" t="n">
        <f aca="false">O74*$Q$15</f>
        <v>8059.74050121871</v>
      </c>
      <c r="R74" s="22"/>
      <c r="S74" s="4" t="n">
        <f aca="false">H74*24+I74+J74/60+K74/3600</f>
        <v>876.4</v>
      </c>
      <c r="T74" s="23" t="n">
        <f aca="false">Q15+(Q16-Q15)*(S74-S15)/(S16-S15)</f>
        <v>0.0582185940186542</v>
      </c>
      <c r="U74" s="24" t="n">
        <f aca="false">O74*T74</f>
        <v>8591.31791933281</v>
      </c>
    </row>
    <row r="75" customFormat="false" ht="15" hidden="false" customHeight="false" outlineLevel="0" collapsed="false">
      <c r="A75" s="4"/>
      <c r="B75" s="26"/>
      <c r="C75" s="28" t="n">
        <v>57</v>
      </c>
      <c r="D75" s="20"/>
      <c r="E75" s="20"/>
      <c r="F75" s="6" t="n">
        <v>2013</v>
      </c>
      <c r="G75" s="6" t="n">
        <v>8</v>
      </c>
      <c r="H75" s="6" t="n">
        <v>36</v>
      </c>
      <c r="I75" s="6" t="n">
        <v>12</v>
      </c>
      <c r="J75" s="29" t="n">
        <v>34</v>
      </c>
      <c r="K75" s="29"/>
      <c r="L75" s="29"/>
      <c r="M75" s="29"/>
      <c r="N75" s="29"/>
      <c r="O75" s="29" t="n">
        <v>318560</v>
      </c>
      <c r="P75" s="4"/>
      <c r="Q75" s="21" t="n">
        <f aca="false">O75*$Q$15</f>
        <v>17398.5968290861</v>
      </c>
      <c r="R75" s="22"/>
      <c r="S75" s="4" t="n">
        <f aca="false">H75*24+I75+J75/60+K75/3600</f>
        <v>876.566666666667</v>
      </c>
      <c r="T75" s="23" t="n">
        <f aca="false">Q15+(Q16-Q15)*(S75-S15)/(S16-S15)</f>
        <v>0.0587949468471309</v>
      </c>
      <c r="U75" s="24" t="n">
        <f aca="false">O75*T75</f>
        <v>18729.718267622</v>
      </c>
    </row>
    <row r="76" customFormat="false" ht="15" hidden="false" customHeight="false" outlineLevel="0" collapsed="false">
      <c r="A76" s="0"/>
      <c r="B76" s="26"/>
      <c r="C76" s="28" t="n">
        <v>58</v>
      </c>
      <c r="D76" s="20"/>
      <c r="E76" s="20"/>
      <c r="F76" s="6" t="n">
        <v>2013</v>
      </c>
      <c r="G76" s="6" t="n">
        <v>8</v>
      </c>
      <c r="H76" s="6" t="n">
        <v>36</v>
      </c>
      <c r="I76" s="6" t="n">
        <v>12</v>
      </c>
      <c r="J76" s="29" t="n">
        <v>36</v>
      </c>
      <c r="K76" s="29"/>
      <c r="L76" s="29"/>
      <c r="M76" s="29"/>
      <c r="N76" s="29"/>
      <c r="O76" s="29" t="n">
        <v>339234</v>
      </c>
      <c r="P76" s="4"/>
      <c r="Q76" s="21" t="n">
        <f aca="false">O76*$Q$15</f>
        <v>18527.7360519782</v>
      </c>
      <c r="R76" s="22"/>
      <c r="S76" s="4" t="n">
        <f aca="false">H76*24+I76+J76/60+K76/3600</f>
        <v>876.6</v>
      </c>
      <c r="T76" s="23" t="n">
        <f aca="false">Q15+(Q16-Q15)*(S76-S15)/(S16-S15)</f>
        <v>0.058910217412826</v>
      </c>
      <c r="U76" s="24" t="n">
        <f aca="false">O76*T76</f>
        <v>19984.3486938226</v>
      </c>
    </row>
    <row r="77" customFormat="false" ht="15" hidden="false" customHeight="false" outlineLevel="0" collapsed="false">
      <c r="A77" s="0"/>
      <c r="B77" s="4"/>
      <c r="C77" s="0" t="n">
        <v>59</v>
      </c>
      <c r="D77" s="20"/>
      <c r="E77" s="20"/>
      <c r="F77" s="6" t="n">
        <v>2013</v>
      </c>
      <c r="G77" s="6" t="n">
        <v>8</v>
      </c>
      <c r="H77" s="6" t="n">
        <v>36</v>
      </c>
      <c r="I77" s="6" t="n">
        <v>12</v>
      </c>
      <c r="J77" s="29" t="n">
        <v>38</v>
      </c>
      <c r="K77" s="29"/>
      <c r="L77" s="29"/>
      <c r="M77" s="29"/>
      <c r="N77" s="29"/>
      <c r="O77" s="29" t="n">
        <v>360342</v>
      </c>
      <c r="P77" s="4"/>
      <c r="Q77" s="21" t="n">
        <f aca="false">O77*$Q$15</f>
        <v>19680.5787876272</v>
      </c>
      <c r="R77" s="22"/>
      <c r="S77" s="4" t="n">
        <f aca="false">H77*24+I77+J77/60+K77/3600</f>
        <v>876.633333333333</v>
      </c>
      <c r="T77" s="23" t="n">
        <f aca="false">Q15+(Q16-Q15)*(S77-S15)/(S16-S15)</f>
        <v>0.0590254879785212</v>
      </c>
      <c r="U77" s="24" t="n">
        <f aca="false">O77*T77</f>
        <v>21269.3623891563</v>
      </c>
    </row>
    <row r="78" customFormat="false" ht="15" hidden="false" customHeight="false" outlineLevel="0" collapsed="false">
      <c r="A78" s="0"/>
      <c r="B78" s="4"/>
      <c r="C78" s="28" t="n">
        <v>60</v>
      </c>
      <c r="D78" s="20"/>
      <c r="E78" s="20"/>
      <c r="F78" s="6" t="n">
        <v>2013</v>
      </c>
      <c r="G78" s="6" t="n">
        <v>8</v>
      </c>
      <c r="H78" s="6" t="n">
        <v>36</v>
      </c>
      <c r="I78" s="6" t="n">
        <v>12</v>
      </c>
      <c r="J78" s="29" t="n">
        <v>41</v>
      </c>
      <c r="K78" s="29"/>
      <c r="L78" s="29"/>
      <c r="M78" s="29"/>
      <c r="N78" s="29"/>
      <c r="O78" s="29" t="n">
        <v>346803</v>
      </c>
      <c r="P78" s="4"/>
      <c r="Q78" s="21" t="n">
        <f aca="false">O78*$Q$15</f>
        <v>18941.1274991133</v>
      </c>
      <c r="R78" s="22"/>
      <c r="S78" s="4" t="n">
        <f aca="false">H78*24+I78+J78/60+K78/3600</f>
        <v>876.683333333333</v>
      </c>
      <c r="T78" s="23" t="n">
        <f aca="false">Q15+(Q16-Q15)*(S78-S15)/(S16-S15)</f>
        <v>0.059198393827064</v>
      </c>
      <c r="U78" s="24" t="n">
        <f aca="false">O78*T78</f>
        <v>20530.1805744073</v>
      </c>
    </row>
    <row r="79" customFormat="false" ht="15" hidden="false" customHeight="false" outlineLevel="0" collapsed="false">
      <c r="A79" s="0"/>
      <c r="B79" s="27"/>
      <c r="C79" s="28" t="n">
        <v>61</v>
      </c>
      <c r="D79" s="20"/>
      <c r="E79" s="20"/>
      <c r="F79" s="6" t="n">
        <v>2013</v>
      </c>
      <c r="G79" s="6" t="n">
        <v>8</v>
      </c>
      <c r="H79" s="6" t="n">
        <v>36</v>
      </c>
      <c r="I79" s="6" t="n">
        <v>12</v>
      </c>
      <c r="J79" s="29" t="n">
        <v>44</v>
      </c>
      <c r="K79" s="29"/>
      <c r="L79" s="29"/>
      <c r="M79" s="29"/>
      <c r="N79" s="29"/>
      <c r="O79" s="29" t="n">
        <v>461317</v>
      </c>
      <c r="P79" s="4"/>
      <c r="Q79" s="21" t="n">
        <f aca="false">O79*$Q$15</f>
        <v>25195.4686508146</v>
      </c>
      <c r="R79" s="22"/>
      <c r="S79" s="4" t="n">
        <f aca="false">H79*24+I79+J79/60+K79/3600</f>
        <v>876.733333333333</v>
      </c>
      <c r="T79" s="23" t="n">
        <f aca="false">Q15+(Q16-Q15)*(S79-S15)/(S16-S15)</f>
        <v>0.0593712996756071</v>
      </c>
      <c r="U79" s="24" t="n">
        <f aca="false">O79*T79</f>
        <v>27388.989852452</v>
      </c>
    </row>
    <row r="80" customFormat="false" ht="15" hidden="false" customHeight="false" outlineLevel="0" collapsed="false">
      <c r="A80" s="0"/>
      <c r="B80" s="26"/>
      <c r="C80" s="0" t="n">
        <v>62</v>
      </c>
      <c r="D80" s="20"/>
      <c r="E80" s="20"/>
      <c r="F80" s="6" t="n">
        <v>2013</v>
      </c>
      <c r="G80" s="6" t="n">
        <v>8</v>
      </c>
      <c r="H80" s="6" t="n">
        <v>36</v>
      </c>
      <c r="I80" s="6" t="n">
        <v>12</v>
      </c>
      <c r="J80" s="29" t="n">
        <v>45</v>
      </c>
      <c r="K80" s="29"/>
      <c r="L80" s="29"/>
      <c r="M80" s="29"/>
      <c r="N80" s="29"/>
      <c r="O80" s="29" t="n">
        <v>316512</v>
      </c>
      <c r="P80" s="4"/>
      <c r="Q80" s="21" t="n">
        <f aca="false">O80*$Q$15</f>
        <v>17286.7424647404</v>
      </c>
      <c r="R80" s="22"/>
      <c r="S80" s="4" t="n">
        <f aca="false">H80*24+I80+J80/60+K80/3600</f>
        <v>876.75</v>
      </c>
      <c r="T80" s="23" t="n">
        <f aca="false">Q15+(Q16-Q15)*(S80-S15)/(S16-S15)</f>
        <v>0.0594289349584547</v>
      </c>
      <c r="U80" s="24" t="n">
        <f aca="false">O80*T80</f>
        <v>18809.9710615704</v>
      </c>
    </row>
    <row r="81" customFormat="false" ht="15.75" hidden="false" customHeight="false" outlineLevel="0" collapsed="false">
      <c r="A81" s="0"/>
      <c r="B81" s="26"/>
      <c r="C81" s="28" t="n">
        <v>63</v>
      </c>
      <c r="D81" s="20"/>
      <c r="E81" s="20"/>
      <c r="F81" s="6" t="n">
        <v>2013</v>
      </c>
      <c r="G81" s="6" t="n">
        <v>8</v>
      </c>
      <c r="H81" s="6" t="n">
        <v>36</v>
      </c>
      <c r="I81" s="6" t="n">
        <v>12</v>
      </c>
      <c r="J81" s="29" t="n">
        <v>47</v>
      </c>
      <c r="K81" s="29"/>
      <c r="L81" s="29"/>
      <c r="M81" s="29"/>
      <c r="N81" s="29"/>
      <c r="O81" s="29" t="n">
        <v>234288</v>
      </c>
      <c r="P81" s="4"/>
      <c r="Q81" s="21" t="n">
        <f aca="false">O81*$Q$15</f>
        <v>12795.9645087045</v>
      </c>
      <c r="R81" s="22"/>
      <c r="S81" s="4" t="n">
        <f aca="false">H81*24+I81+J81/60+K81/3600</f>
        <v>876.783333333333</v>
      </c>
      <c r="T81" s="23" t="n">
        <f aca="false">Q15+(Q16-Q15)*(S81-S15)/(S16-S15)</f>
        <v>0.0595442055241499</v>
      </c>
      <c r="U81" s="47" t="n">
        <f aca="false">O81*T81</f>
        <v>13950.492823842</v>
      </c>
    </row>
    <row r="82" customFormat="false" ht="15" hidden="false" customHeight="false" outlineLevel="0" collapsed="false">
      <c r="A82" s="0"/>
      <c r="B82" s="27"/>
      <c r="C82" s="28" t="n">
        <v>64</v>
      </c>
      <c r="D82" s="20"/>
      <c r="E82" s="20"/>
      <c r="F82" s="6" t="n">
        <v>2013</v>
      </c>
      <c r="G82" s="6" t="n">
        <v>8</v>
      </c>
      <c r="H82" s="6" t="n">
        <v>36</v>
      </c>
      <c r="I82" s="6" t="n">
        <v>12</v>
      </c>
      <c r="J82" s="29" t="n">
        <v>49</v>
      </c>
      <c r="K82" s="29"/>
      <c r="L82" s="29"/>
      <c r="M82" s="29"/>
      <c r="N82" s="29"/>
      <c r="O82" s="29" t="n">
        <v>193357</v>
      </c>
      <c r="P82" s="4"/>
      <c r="Q82" s="21" t="n">
        <f aca="false">O82*$Q$15</f>
        <v>10560.4610970668</v>
      </c>
      <c r="R82" s="22"/>
      <c r="S82" s="4" t="n">
        <f aca="false">H82*24+I82+J82/60+K82/3600</f>
        <v>876.816666666667</v>
      </c>
      <c r="T82" s="23" t="n">
        <f aca="false">Q15+(Q16-Q15)*(S82-S15)/(S16-S15)</f>
        <v>0.0596594760898454</v>
      </c>
      <c r="U82" s="24" t="n">
        <f aca="false">O82*T82</f>
        <v>11535.5773183042</v>
      </c>
    </row>
    <row r="83" customFormat="false" ht="15" hidden="false" customHeight="false" outlineLevel="0" collapsed="false">
      <c r="A83" s="0"/>
      <c r="B83" s="26"/>
      <c r="C83" s="0" t="n">
        <v>65</v>
      </c>
      <c r="D83" s="20"/>
      <c r="E83" s="20"/>
      <c r="F83" s="6" t="n">
        <v>2013</v>
      </c>
      <c r="G83" s="6" t="n">
        <v>8</v>
      </c>
      <c r="H83" s="6" t="n">
        <v>36</v>
      </c>
      <c r="I83" s="6" t="n">
        <v>12</v>
      </c>
      <c r="J83" s="29" t="n">
        <v>51</v>
      </c>
      <c r="K83" s="29"/>
      <c r="L83" s="29"/>
      <c r="M83" s="29"/>
      <c r="N83" s="29"/>
      <c r="O83" s="29" t="n">
        <v>222979</v>
      </c>
      <c r="P83" s="4"/>
      <c r="Q83" s="21" t="n">
        <f aca="false">O83*$Q$15</f>
        <v>12178.3077673053</v>
      </c>
      <c r="R83" s="22"/>
      <c r="S83" s="4" t="n">
        <f aca="false">H83*24+I83+J83/60+K83/3600</f>
        <v>876.85</v>
      </c>
      <c r="T83" s="23" t="n">
        <f aca="false">Q15+(Q16-Q15)*(S83-S15)/(S16-S15)</f>
        <v>0.0597747466555406</v>
      </c>
      <c r="U83" s="24" t="n">
        <f aca="false">O83*T83</f>
        <v>13328.5132345058</v>
      </c>
    </row>
    <row r="84" customFormat="false" ht="15" hidden="false" customHeight="false" outlineLevel="0" collapsed="false">
      <c r="A84" s="0"/>
      <c r="B84" s="26"/>
      <c r="C84" s="28" t="n">
        <v>66</v>
      </c>
      <c r="D84" s="20"/>
      <c r="E84" s="20"/>
      <c r="F84" s="6" t="n">
        <v>2013</v>
      </c>
      <c r="G84" s="6" t="n">
        <v>8</v>
      </c>
      <c r="H84" s="6" t="n">
        <v>36</v>
      </c>
      <c r="I84" s="6" t="n">
        <v>12</v>
      </c>
      <c r="J84" s="29" t="n">
        <v>54</v>
      </c>
      <c r="K84" s="29"/>
      <c r="L84" s="29"/>
      <c r="M84" s="29"/>
      <c r="N84" s="29"/>
      <c r="O84" s="29" t="n">
        <v>234518</v>
      </c>
      <c r="P84" s="4"/>
      <c r="Q84" s="21" t="n">
        <f aca="false">O84*$Q$15</f>
        <v>12808.5262781379</v>
      </c>
      <c r="R84" s="22"/>
      <c r="S84" s="4" t="n">
        <f aca="false">H84*24+I84+J84/60+K84/3600</f>
        <v>876.9</v>
      </c>
      <c r="T84" s="23" t="n">
        <f aca="false">Q15+(Q16-Q15)*(S84-S15)/(S16-S15)</f>
        <v>0.0599476525040833</v>
      </c>
      <c r="U84" s="24" t="n">
        <f aca="false">O84*T84</f>
        <v>14058.8035699526</v>
      </c>
    </row>
    <row r="85" customFormat="false" ht="15" hidden="false" customHeight="false" outlineLevel="0" collapsed="false">
      <c r="A85" s="0"/>
      <c r="B85" s="27"/>
      <c r="C85" s="28" t="n">
        <v>67</v>
      </c>
      <c r="D85" s="20"/>
      <c r="E85" s="20"/>
      <c r="F85" s="6" t="n">
        <v>2013</v>
      </c>
      <c r="G85" s="6" t="n">
        <v>8</v>
      </c>
      <c r="H85" s="6" t="n">
        <v>36</v>
      </c>
      <c r="I85" s="6" t="n">
        <v>12</v>
      </c>
      <c r="J85" s="29" t="n">
        <v>55</v>
      </c>
      <c r="K85" s="29"/>
      <c r="L85" s="29"/>
      <c r="M85" s="29"/>
      <c r="N85" s="29"/>
      <c r="O85" s="29" t="n">
        <v>369293</v>
      </c>
      <c r="P85" s="4"/>
      <c r="Q85" s="21" t="n">
        <f aca="false">O85*$Q$15</f>
        <v>20169.4500841401</v>
      </c>
      <c r="R85" s="22"/>
      <c r="S85" s="4" t="n">
        <f aca="false">H85*24+I85+J85/60+K85/3600</f>
        <v>876.916666666667</v>
      </c>
      <c r="T85" s="23" t="n">
        <f aca="false">Q$15+(Q$16-Q$15)*(S85-S$15)/(S$16-S$15)</f>
        <v>0.0600052877869309</v>
      </c>
      <c r="U85" s="24" t="n">
        <f aca="false">O85*T85</f>
        <v>22159.5327426991</v>
      </c>
    </row>
    <row r="86" customFormat="false" ht="15" hidden="false" customHeight="false" outlineLevel="0" collapsed="false">
      <c r="A86" s="0"/>
      <c r="B86" s="0"/>
      <c r="C86" s="0" t="n">
        <v>68</v>
      </c>
      <c r="D86" s="20"/>
      <c r="E86" s="20"/>
      <c r="F86" s="6" t="n">
        <v>2013</v>
      </c>
      <c r="G86" s="6" t="n">
        <v>8</v>
      </c>
      <c r="H86" s="6" t="n">
        <v>36</v>
      </c>
      <c r="I86" s="6" t="n">
        <v>12</v>
      </c>
      <c r="J86" s="6" t="n">
        <v>58</v>
      </c>
      <c r="K86" s="6"/>
      <c r="L86" s="6"/>
      <c r="M86" s="6"/>
      <c r="N86" s="6"/>
      <c r="O86" s="6" t="n">
        <v>303069</v>
      </c>
      <c r="P86" s="4"/>
      <c r="Q86" s="21" t="n">
        <f aca="false">O86*$Q$15</f>
        <v>16552.5343495552</v>
      </c>
      <c r="R86" s="22"/>
      <c r="S86" s="4" t="n">
        <f aca="false">H86*24+I86+J86/60+K86/3600</f>
        <v>876.966666666667</v>
      </c>
      <c r="T86" s="23" t="n">
        <f aca="false">Q$15+(Q$16-Q$15)*(S86-S$15)/(S$16-S$15)</f>
        <v>0.0601781936354741</v>
      </c>
      <c r="U86" s="24" t="n">
        <f aca="false">O86*T86</f>
        <v>18238.1449669095</v>
      </c>
    </row>
    <row r="87" customFormat="false" ht="15.75" hidden="false" customHeight="false" outlineLevel="0" collapsed="false">
      <c r="A87" s="2"/>
      <c r="B87" s="2"/>
      <c r="C87" s="28" t="n">
        <v>69</v>
      </c>
      <c r="D87" s="42"/>
      <c r="E87" s="42"/>
      <c r="F87" s="6" t="n">
        <v>2013</v>
      </c>
      <c r="G87" s="6" t="n">
        <v>8</v>
      </c>
      <c r="H87" s="6" t="n">
        <v>36</v>
      </c>
      <c r="I87" s="6" t="n">
        <v>13</v>
      </c>
      <c r="J87" s="43" t="n">
        <v>3</v>
      </c>
      <c r="K87" s="43"/>
      <c r="L87" s="43"/>
      <c r="M87" s="43"/>
      <c r="N87" s="43"/>
      <c r="O87" s="43" t="n">
        <v>314587</v>
      </c>
      <c r="P87" s="2"/>
      <c r="Q87" s="44" t="n">
        <f aca="false">O87*$Q$15</f>
        <v>17181.6059162221</v>
      </c>
      <c r="R87" s="45"/>
      <c r="S87" s="2" t="n">
        <f aca="false">H87*24+I87+J87/60+K87/3600</f>
        <v>877.05</v>
      </c>
      <c r="T87" s="23" t="n">
        <f aca="false">Q$15+(Q$16-Q$15)*(S87-S$15)/(S$16-S$15)</f>
        <v>0.060466370049712</v>
      </c>
      <c r="U87" s="24" t="n">
        <f aca="false">O87*T87</f>
        <v>19021.9339548287</v>
      </c>
    </row>
    <row r="88" customFormat="false" ht="15.75" hidden="false" customHeight="false" outlineLevel="0" collapsed="false">
      <c r="C88" s="28" t="n">
        <v>70</v>
      </c>
      <c r="F88" s="6" t="n">
        <v>2013</v>
      </c>
      <c r="G88" s="6" t="n">
        <v>8</v>
      </c>
      <c r="H88" s="6" t="n">
        <v>36</v>
      </c>
      <c r="I88" s="6" t="n">
        <v>13</v>
      </c>
      <c r="J88" s="1" t="n">
        <v>4</v>
      </c>
      <c r="O88" s="43" t="n">
        <v>661463</v>
      </c>
      <c r="Q88" s="48" t="n">
        <f aca="false">O88*$Q$15</f>
        <v>36126.7204117208</v>
      </c>
      <c r="S88" s="1" t="n">
        <f aca="false">H88*24+I88+J88/60+K88/3600</f>
        <v>877.066666666667</v>
      </c>
      <c r="T88" s="23" t="n">
        <f aca="false">Q$15+(Q$16-Q$15)*(S88-S$15)/(S$16-S$15)</f>
        <v>0.06052400533256</v>
      </c>
      <c r="U88" s="24" t="n">
        <f aca="false">O88*T88</f>
        <v>40034.3901392911</v>
      </c>
    </row>
    <row r="89" customFormat="false" ht="15.75" hidden="false" customHeight="false" outlineLevel="0" collapsed="false">
      <c r="C89" s="0" t="n">
        <v>71</v>
      </c>
      <c r="F89" s="6" t="n">
        <v>2013</v>
      </c>
      <c r="G89" s="6" t="n">
        <v>8</v>
      </c>
      <c r="H89" s="6" t="n">
        <v>36</v>
      </c>
      <c r="I89" s="6" t="n">
        <v>13</v>
      </c>
      <c r="J89" s="1" t="n">
        <v>13</v>
      </c>
      <c r="O89" s="1" t="n">
        <v>343898</v>
      </c>
      <c r="Q89" s="48" t="n">
        <f aca="false">O89*$Q$15</f>
        <v>18782.4668895312</v>
      </c>
      <c r="S89" s="1" t="n">
        <f aca="false">H89*24+I89+J89/60+K89/3600</f>
        <v>877.216666666667</v>
      </c>
      <c r="T89" s="23" t="n">
        <f aca="false">Q$15+(Q$16-Q$15)*(S89-S$15)/(S$16-S$15)</f>
        <v>0.0610427228781886</v>
      </c>
      <c r="U89" s="47" t="n">
        <f aca="false">O89*T89</f>
        <v>20992.4703123633</v>
      </c>
    </row>
    <row r="90" customFormat="false" ht="15" hidden="false" customHeight="false" outlineLevel="0" collapsed="false">
      <c r="C90" s="28" t="n">
        <v>72</v>
      </c>
      <c r="F90" s="6" t="n">
        <v>2013</v>
      </c>
      <c r="G90" s="6" t="n">
        <v>8</v>
      </c>
      <c r="H90" s="6" t="n">
        <v>36</v>
      </c>
      <c r="I90" s="6" t="n">
        <v>13</v>
      </c>
      <c r="J90" s="1" t="n">
        <v>16</v>
      </c>
      <c r="O90" s="1" t="n">
        <v>377923</v>
      </c>
      <c r="Q90" s="48" t="n">
        <f aca="false">O90*$Q$15</f>
        <v>20640.7895198352</v>
      </c>
      <c r="S90" s="1" t="n">
        <f aca="false">H90*24+I90+J90/60+K90/3600</f>
        <v>877.266666666667</v>
      </c>
      <c r="T90" s="23" t="n">
        <f aca="false">Q$15+(Q$16-Q$15)*(S90-S$15)/(S$16-S$15)</f>
        <v>0.0612156287267314</v>
      </c>
      <c r="U90" s="24" t="n">
        <f aca="false">O90*T90</f>
        <v>23134.7940552925</v>
      </c>
    </row>
    <row r="91" customFormat="false" ht="15" hidden="false" customHeight="false" outlineLevel="0" collapsed="false">
      <c r="C91" s="28" t="n">
        <v>73</v>
      </c>
      <c r="F91" s="6" t="n">
        <v>2013</v>
      </c>
      <c r="G91" s="6" t="n">
        <v>8</v>
      </c>
      <c r="H91" s="6" t="n">
        <v>36</v>
      </c>
      <c r="I91" s="6" t="n">
        <v>13</v>
      </c>
      <c r="J91" s="1" t="n">
        <v>19</v>
      </c>
      <c r="O91" s="1" t="n">
        <v>200525</v>
      </c>
      <c r="Q91" s="48" t="n">
        <f aca="false">O91*$Q$15</f>
        <v>10951.9513722768</v>
      </c>
      <c r="S91" s="1" t="n">
        <f aca="false">H91*24+I91+J91/60+K91/3600</f>
        <v>877.316666666667</v>
      </c>
      <c r="T91" s="23" t="n">
        <f aca="false">Q$15+(Q$16-Q$15)*(S91-S$15)/(S$16-S$15)</f>
        <v>0.0613885345752745</v>
      </c>
      <c r="U91" s="24" t="n">
        <f aca="false">O91*T91</f>
        <v>12309.9358957069</v>
      </c>
    </row>
    <row r="92" customFormat="false" ht="15" hidden="false" customHeight="false" outlineLevel="0" collapsed="false">
      <c r="C92" s="0" t="n">
        <v>74</v>
      </c>
      <c r="F92" s="6" t="n">
        <v>2013</v>
      </c>
      <c r="G92" s="6" t="n">
        <v>8</v>
      </c>
      <c r="H92" s="6" t="n">
        <v>36</v>
      </c>
      <c r="I92" s="6" t="n">
        <v>13</v>
      </c>
      <c r="J92" s="1" t="n">
        <v>21</v>
      </c>
      <c r="O92" s="1" t="n">
        <v>368000</v>
      </c>
      <c r="Q92" s="48" t="n">
        <f aca="false">O92*$Q$15</f>
        <v>20098.8310933692</v>
      </c>
      <c r="S92" s="1" t="n">
        <f aca="false">H92*24+I92+J92/60+K92/3600</f>
        <v>877.35</v>
      </c>
      <c r="T92" s="23" t="n">
        <f aca="false">Q$15+(Q$16-Q$15)*(S92-S$15)/(S$16-S$15)</f>
        <v>0.0615038051409697</v>
      </c>
      <c r="U92" s="24" t="n">
        <f aca="false">O92*T92</f>
        <v>22633.4002918768</v>
      </c>
    </row>
    <row r="93" customFormat="false" ht="15" hidden="false" customHeight="false" outlineLevel="0" collapsed="false">
      <c r="C93" s="28" t="n">
        <v>75</v>
      </c>
      <c r="F93" s="6" t="n">
        <v>2013</v>
      </c>
      <c r="G93" s="6" t="n">
        <v>8</v>
      </c>
      <c r="H93" s="6" t="n">
        <v>36</v>
      </c>
      <c r="I93" s="6" t="n">
        <v>13</v>
      </c>
      <c r="J93" s="1" t="n">
        <v>23</v>
      </c>
      <c r="O93" s="1" t="n">
        <v>399677</v>
      </c>
      <c r="Q93" s="48" t="n">
        <f aca="false">O93*$Q$15</f>
        <v>21828.9144426753</v>
      </c>
      <c r="S93" s="1" t="n">
        <f aca="false">H93*24+I93+J93/60+K93/3600</f>
        <v>877.383333333333</v>
      </c>
      <c r="T93" s="23" t="n">
        <f aca="false">Q$15+(Q$16-Q$15)*(S93-S$15)/(S$16-S$15)</f>
        <v>0.0616190757066649</v>
      </c>
      <c r="U93" s="24" t="n">
        <f aca="false">O93*T93</f>
        <v>24627.7273212127</v>
      </c>
    </row>
    <row r="94" customFormat="false" ht="15" hidden="false" customHeight="false" outlineLevel="0" collapsed="false">
      <c r="C94" s="28" t="n">
        <v>76</v>
      </c>
      <c r="F94" s="6" t="n">
        <v>2013</v>
      </c>
      <c r="G94" s="6" t="n">
        <v>8</v>
      </c>
      <c r="H94" s="6" t="n">
        <v>36</v>
      </c>
      <c r="I94" s="6" t="n">
        <v>13</v>
      </c>
      <c r="J94" s="1" t="n">
        <v>26</v>
      </c>
      <c r="O94" s="1" t="n">
        <v>222490</v>
      </c>
      <c r="Q94" s="48" t="n">
        <f aca="false">O94*$Q$15</f>
        <v>12151.6003531622</v>
      </c>
      <c r="S94" s="1" t="n">
        <f aca="false">H94*24+I94+J94/60+K94/3600</f>
        <v>877.433333333333</v>
      </c>
      <c r="T94" s="23" t="n">
        <f aca="false">Q$15+(Q$16-Q$15)*(S94-S$15)/(S$16-S$15)</f>
        <v>0.0617919815552076</v>
      </c>
      <c r="U94" s="24" t="n">
        <f aca="false">O94*T94</f>
        <v>13748.0979762181</v>
      </c>
    </row>
    <row r="95" customFormat="false" ht="15" hidden="false" customHeight="false" outlineLevel="0" collapsed="false">
      <c r="C95" s="0" t="n">
        <v>77</v>
      </c>
      <c r="F95" s="6" t="n">
        <v>2013</v>
      </c>
      <c r="G95" s="6" t="n">
        <v>8</v>
      </c>
      <c r="H95" s="6" t="n">
        <v>36</v>
      </c>
      <c r="I95" s="6" t="n">
        <v>13</v>
      </c>
      <c r="J95" s="1" t="n">
        <v>28</v>
      </c>
      <c r="O95" s="1" t="n">
        <v>180848</v>
      </c>
      <c r="Q95" s="48" t="n">
        <f aca="false">O95*$Q$15</f>
        <v>9877.26468905876</v>
      </c>
      <c r="S95" s="1" t="n">
        <f aca="false">H95*24+I95+J95/60+K95/3600</f>
        <v>877.466666666667</v>
      </c>
      <c r="T95" s="23" t="n">
        <f aca="false">Q$15+(Q$16-Q$15)*(S95-S$15)/(S$16-S$15)</f>
        <v>0.0619072521209032</v>
      </c>
      <c r="U95" s="24" t="n">
        <f aca="false">O95*T95</f>
        <v>11195.8027315611</v>
      </c>
    </row>
    <row r="96" customFormat="false" ht="15" hidden="false" customHeight="false" outlineLevel="0" collapsed="false">
      <c r="C96" s="28" t="n">
        <v>78</v>
      </c>
      <c r="F96" s="6" t="n">
        <v>2013</v>
      </c>
      <c r="G96" s="6" t="n">
        <v>8</v>
      </c>
      <c r="H96" s="6" t="n">
        <v>36</v>
      </c>
      <c r="I96" s="6" t="n">
        <v>13</v>
      </c>
      <c r="J96" s="1" t="n">
        <v>30</v>
      </c>
      <c r="O96" s="1" t="n">
        <v>190104</v>
      </c>
      <c r="Q96" s="48" t="n">
        <f aca="false">O96*$Q$15</f>
        <v>10382.7939841681</v>
      </c>
      <c r="S96" s="1" t="n">
        <f aca="false">H96*24+I96+J96/60+K96/3600</f>
        <v>877.5</v>
      </c>
      <c r="T96" s="23" t="n">
        <f aca="false">Q$15+(Q$16-Q$15)*(S96-S$15)/(S$16-S$15)</f>
        <v>0.0620225226865983</v>
      </c>
      <c r="U96" s="24" t="n">
        <f aca="false">O96*T96</f>
        <v>11790.7296528131</v>
      </c>
    </row>
    <row r="97" customFormat="false" ht="15.75" hidden="false" customHeight="false" outlineLevel="0" collapsed="false">
      <c r="C97" s="28" t="n">
        <v>79</v>
      </c>
      <c r="F97" s="6" t="n">
        <v>2013</v>
      </c>
      <c r="G97" s="6" t="n">
        <v>8</v>
      </c>
      <c r="H97" s="6" t="n">
        <v>36</v>
      </c>
      <c r="I97" s="6" t="n">
        <v>13</v>
      </c>
      <c r="J97" s="1" t="n">
        <v>32</v>
      </c>
      <c r="O97" s="1" t="n">
        <v>211469</v>
      </c>
      <c r="Q97" s="48" t="n">
        <f aca="false">O97*$Q$15</f>
        <v>11549.6731317491</v>
      </c>
      <c r="S97" s="1" t="n">
        <f aca="false">H97*24+I97+J97/60+K97/3600</f>
        <v>877.533333333333</v>
      </c>
      <c r="T97" s="23" t="n">
        <f aca="false">Q$15+(Q$16-Q$15)*(S97-S$15)/(S$16-S$15)</f>
        <v>0.0621377932522935</v>
      </c>
      <c r="U97" s="47" t="n">
        <f aca="false">O97*T97</f>
        <v>13140.2170012693</v>
      </c>
    </row>
    <row r="98" customFormat="false" ht="15" hidden="false" customHeight="false" outlineLevel="0" collapsed="false">
      <c r="C98" s="0" t="n">
        <v>80</v>
      </c>
      <c r="F98" s="6" t="n">
        <v>2013</v>
      </c>
      <c r="G98" s="6" t="n">
        <v>8</v>
      </c>
      <c r="H98" s="6" t="n">
        <v>36</v>
      </c>
      <c r="I98" s="6" t="n">
        <v>13</v>
      </c>
      <c r="J98" s="1" t="n">
        <v>33</v>
      </c>
      <c r="O98" s="1" t="n">
        <v>179994</v>
      </c>
      <c r="Q98" s="48" t="n">
        <f aca="false">O98*$Q$15</f>
        <v>9830.62229298882</v>
      </c>
      <c r="S98" s="1" t="n">
        <f aca="false">H98*24+I98+J98/60+K98/3600</f>
        <v>877.55</v>
      </c>
      <c r="T98" s="23" t="n">
        <f aca="false">Q$15+(Q$16-Q$15)*(S98-S$15)/(S$16-S$15)</f>
        <v>0.0621954285351411</v>
      </c>
      <c r="U98" s="24" t="n">
        <f aca="false">O98*T98</f>
        <v>11194.8039637542</v>
      </c>
    </row>
    <row r="99" customFormat="false" ht="15" hidden="false" customHeight="false" outlineLevel="0" collapsed="false">
      <c r="C99" s="28" t="n">
        <v>81</v>
      </c>
      <c r="F99" s="6" t="n">
        <v>2013</v>
      </c>
      <c r="G99" s="6" t="n">
        <v>8</v>
      </c>
      <c r="H99" s="6" t="n">
        <v>36</v>
      </c>
      <c r="I99" s="6" t="n">
        <v>13</v>
      </c>
      <c r="J99" s="1" t="n">
        <v>36</v>
      </c>
      <c r="O99" s="1" t="n">
        <v>409290</v>
      </c>
      <c r="Q99" s="48" t="n">
        <f aca="false">O99*$Q$15</f>
        <v>22353.9417886007</v>
      </c>
      <c r="S99" s="1" t="n">
        <f aca="false">H99*24+I99+J99/60+K99/3600</f>
        <v>877.6</v>
      </c>
      <c r="T99" s="23" t="n">
        <f aca="false">Q$15+(Q$16-Q$15)*(S99-S$15)/(S$16-S$15)</f>
        <v>0.0623683343836842</v>
      </c>
      <c r="U99" s="24" t="n">
        <f aca="false">O99*T99</f>
        <v>25526.7355798981</v>
      </c>
    </row>
    <row r="100" customFormat="false" ht="15" hidden="false" customHeight="false" outlineLevel="0" collapsed="false">
      <c r="C100" s="28" t="n">
        <v>82</v>
      </c>
      <c r="F100" s="6" t="n">
        <v>2013</v>
      </c>
      <c r="G100" s="6" t="n">
        <v>8</v>
      </c>
      <c r="H100" s="6" t="n">
        <v>36</v>
      </c>
      <c r="I100" s="6" t="n">
        <v>13</v>
      </c>
      <c r="J100" s="1" t="n">
        <v>38</v>
      </c>
      <c r="O100" s="1" t="n">
        <v>427943</v>
      </c>
      <c r="Q100" s="48" t="n">
        <f aca="false">O100*$Q$15</f>
        <v>23372.7012896459</v>
      </c>
      <c r="S100" s="1" t="n">
        <f aca="false">H100*24+I100+J100/60+K100/3600</f>
        <v>877.633333333333</v>
      </c>
      <c r="T100" s="23" t="n">
        <f aca="false">Q$15+(Q$16-Q$15)*(S100-S$15)/(S$16-S$15)</f>
        <v>0.0624836049493794</v>
      </c>
      <c r="U100" s="24" t="n">
        <f aca="false">O100*T100</f>
        <v>26739.4213528523</v>
      </c>
    </row>
    <row r="101" customFormat="false" ht="15" hidden="false" customHeight="false" outlineLevel="0" collapsed="false">
      <c r="C101" s="0" t="n">
        <v>83</v>
      </c>
      <c r="F101" s="6" t="n">
        <v>2013</v>
      </c>
      <c r="G101" s="6" t="n">
        <v>8</v>
      </c>
      <c r="H101" s="6" t="n">
        <v>36</v>
      </c>
      <c r="I101" s="6" t="n">
        <v>13</v>
      </c>
      <c r="J101" s="1" t="n">
        <v>41</v>
      </c>
      <c r="O101" s="1" t="n">
        <v>410635</v>
      </c>
      <c r="Q101" s="48" t="n">
        <f aca="false">O101*$Q$15</f>
        <v>22427.4008315914</v>
      </c>
      <c r="S101" s="1" t="n">
        <f aca="false">H101*24+I101+J101/60+K101/3600</f>
        <v>877.683333333333</v>
      </c>
      <c r="T101" s="23" t="n">
        <f aca="false">Q$15+(Q$16-Q$15)*(S101-S$15)/(S$16-S$15)</f>
        <v>0.0626565107979222</v>
      </c>
      <c r="U101" s="24" t="n">
        <f aca="false">O101*T101</f>
        <v>25728.9563115048</v>
      </c>
    </row>
    <row r="102" customFormat="false" ht="15" hidden="false" customHeight="false" outlineLevel="0" collapsed="false">
      <c r="C102" s="28" t="n">
        <v>84</v>
      </c>
      <c r="F102" s="6" t="n">
        <v>2013</v>
      </c>
      <c r="G102" s="6" t="n">
        <v>8</v>
      </c>
      <c r="H102" s="6" t="n">
        <v>36</v>
      </c>
      <c r="I102" s="6" t="n">
        <v>13</v>
      </c>
      <c r="J102" s="1" t="n">
        <v>42</v>
      </c>
      <c r="O102" s="1" t="n">
        <v>580295</v>
      </c>
      <c r="Q102" s="48" t="n">
        <f aca="false">O102*$Q$15</f>
        <v>31693.6173623007</v>
      </c>
      <c r="S102" s="1" t="n">
        <f aca="false">H102*24+I102+J102/60+K102/3600</f>
        <v>877.7</v>
      </c>
      <c r="T102" s="23" t="n">
        <f aca="false">Q$15+(Q$16-Q$15)*(S102-S$15)/(S$16-S$15)</f>
        <v>0.0627141460807701</v>
      </c>
      <c r="U102" s="24" t="n">
        <f aca="false">O102*T102</f>
        <v>36392.7053999405</v>
      </c>
    </row>
  </sheetData>
  <conditionalFormatting sqref="N88:N65536">
    <cfRule type="cellIs" priority="2" operator="greaterThan" aboveAverage="0" equalAverage="0" bottom="0" percent="0" rank="0" text="" dxfId="0">
      <formula>300000</formula>
    </cfRule>
  </conditionalFormatting>
  <conditionalFormatting sqref="Q19:Q87">
    <cfRule type="cellIs" priority="3" operator="greaterThan" aboveAverage="0" equalAverage="0" bottom="0" percent="0" rank="0" text="" dxfId="1">
      <formula>20000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8D3E84241CEB408667F967E7ABE583" ma:contentTypeVersion="11" ma:contentTypeDescription="Create a new document." ma:contentTypeScope="" ma:versionID="2d9a627a8a4e1860fd32fe33af49f12a">
  <xsd:schema xmlns:xsd="http://www.w3.org/2001/XMLSchema" xmlns:xs="http://www.w3.org/2001/XMLSchema" xmlns:p="http://schemas.microsoft.com/office/2006/metadata/properties" xmlns:ns2="a52407a9-af7c-411c-823d-98a0b4988237" xmlns:ns3="18f82ef0-fb73-428f-b723-1d3f840e8c2d" targetNamespace="http://schemas.microsoft.com/office/2006/metadata/properties" ma:root="true" ma:fieldsID="5ea772fe9731d52e2359722ece607c80" ns2:_="" ns3:_="">
    <xsd:import namespace="a52407a9-af7c-411c-823d-98a0b4988237"/>
    <xsd:import namespace="18f82ef0-fb73-428f-b723-1d3f840e8c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407a9-af7c-411c-823d-98a0b49882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c159821-6d6e-49ec-801b-07117c1987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f82ef0-fb73-428f-b723-1d3f840e8c2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2197e53-ff22-46fd-9912-367ac5440885}" ma:internalName="TaxCatchAll" ma:showField="CatchAllData" ma:web="18f82ef0-fb73-428f-b723-1d3f840e8c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52407a9-af7c-411c-823d-98a0b4988237">
      <Terms xmlns="http://schemas.microsoft.com/office/infopath/2007/PartnerControls"/>
    </lcf76f155ced4ddcb4097134ff3c332f>
    <TaxCatchAll xmlns="18f82ef0-fb73-428f-b723-1d3f840e8c2d" xsi:nil="true"/>
  </documentManagement>
</p:properties>
</file>

<file path=customXml/itemProps1.xml><?xml version="1.0" encoding="utf-8"?>
<ds:datastoreItem xmlns:ds="http://schemas.openxmlformats.org/officeDocument/2006/customXml" ds:itemID="{984ED236-6C48-4B3E-B574-480EA1CA08FD}"/>
</file>

<file path=customXml/itemProps2.xml><?xml version="1.0" encoding="utf-8"?>
<ds:datastoreItem xmlns:ds="http://schemas.openxmlformats.org/officeDocument/2006/customXml" ds:itemID="{27670D8D-24DE-4310-AC59-6DA263601F44}"/>
</file>

<file path=customXml/itemProps3.xml><?xml version="1.0" encoding="utf-8"?>
<ds:datastoreItem xmlns:ds="http://schemas.openxmlformats.org/officeDocument/2006/customXml" ds:itemID="{05F1B491-BC2B-49B6-B516-F5E4D7A874B0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geoffrey zahn</dc:creator>
  <dc:description/>
  <cp:lastModifiedBy>geoffrey zahn</cp:lastModifiedBy>
  <cp:revision>0</cp:revision>
  <dcterms:created xsi:type="dcterms:W3CDTF">2013-07-16T20:17:09Z</dcterms:created>
  <dcterms:modified xsi:type="dcterms:W3CDTF">2013-08-30T13:15:07Z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0x010100908D3E84241CEB408667F967E7ABE583</vt:lpwstr>
  </property>
</Properties>
</file>