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44D47326-F12D-4DC3-AED3-2C0BE102A372}" xr6:coauthVersionLast="47" xr6:coauthVersionMax="47" xr10:uidLastSave="{00000000-0000-0000-0000-000000000000}"/>
  <bookViews>
    <workbookView xWindow="-108" yWindow="-108" windowWidth="30936" windowHeight="17496" activeTab="1" xr2:uid="{600ADDE5-DA33-4D41-9344-51C9FFBAEA9C}"/>
  </bookViews>
  <sheets>
    <sheet name="Example" sheetId="1" r:id="rId1"/>
    <sheet name="Assignment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C79" i="1"/>
  <c r="D79" i="1" s="1"/>
  <c r="C80" i="1"/>
  <c r="D80" i="1" s="1"/>
  <c r="C81" i="1"/>
  <c r="D81" i="1" s="1"/>
  <c r="C82" i="1"/>
  <c r="D82" i="1" s="1"/>
  <c r="C83" i="1"/>
  <c r="D83" i="1" s="1"/>
  <c r="C60" i="1"/>
  <c r="D60" i="1" s="1"/>
  <c r="C61" i="1"/>
  <c r="D61" i="1" s="1"/>
  <c r="C62" i="1"/>
  <c r="D62" i="1" s="1"/>
  <c r="C63" i="1"/>
  <c r="D63" i="1" s="1"/>
  <c r="C64" i="1"/>
  <c r="D64" i="1" s="1"/>
  <c r="B42" i="1"/>
  <c r="B43" i="1"/>
  <c r="B44" i="1"/>
  <c r="B45" i="1"/>
  <c r="B46" i="1"/>
  <c r="E86" i="1" l="1"/>
  <c r="E66" i="1"/>
</calcChain>
</file>

<file path=xl/sharedStrings.xml><?xml version="1.0" encoding="utf-8"?>
<sst xmlns="http://schemas.openxmlformats.org/spreadsheetml/2006/main" count="31" uniqueCount="22">
  <si>
    <t>Example</t>
  </si>
  <si>
    <t xml:space="preserve">Given the dataset. </t>
  </si>
  <si>
    <t xml:space="preserve">1. Model the dataset using exponential model and calculate the MAPE of the model. </t>
  </si>
  <si>
    <t xml:space="preserve">2. Model the dataset using linear model and calculate the MAPE of the model. </t>
  </si>
  <si>
    <t xml:space="preserve">3. Compare the models in term of MAPE to decide the better model. Use the better model to predict the population in 2017. </t>
  </si>
  <si>
    <t>SOLUTION</t>
  </si>
  <si>
    <t>Year</t>
  </si>
  <si>
    <t xml:space="preserve">Since we observe the number 9E-76 in the equation, we will rescale the data so that the two variables are in a similar scale. </t>
  </si>
  <si>
    <t>Population (000s)</t>
  </si>
  <si>
    <t>Population</t>
  </si>
  <si>
    <t xml:space="preserve">We still observe the "too small" number (9E-73). Let rescale the year. </t>
  </si>
  <si>
    <t>Year (since 2012)</t>
  </si>
  <si>
    <t>Absolute Error Percentage</t>
  </si>
  <si>
    <t>Estimated Pop</t>
  </si>
  <si>
    <t>Absolute Error Percentage (AEP)</t>
  </si>
  <si>
    <t>MAPE</t>
  </si>
  <si>
    <t xml:space="preserve">2. Linear Model. </t>
  </si>
  <si>
    <t>1. Exponential Model</t>
  </si>
  <si>
    <t xml:space="preserve">3. Since the MAPE of the exponential model is smaller, it is a better model. </t>
  </si>
  <si>
    <t>To predict the pop for 2017, we just need to plug x = 5 into the exponential equation</t>
  </si>
  <si>
    <t>Assignment 11</t>
  </si>
  <si>
    <t xml:space="preserve">3. Compare the models in term of MAPE to decide the better model. Use the better model to predict the median income  in 2009.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</si>
</sst>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Example!$B$25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904095621140883"/>
                  <c:y val="-0.17676282051282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9E-76e</a:t>
                    </a:r>
                    <a:r>
                      <a:rPr lang="en-US" sz="1400" baseline="30000"/>
                      <a:t>0.0863x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Example!$A$26:$A$30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Example!$B$26:$B$30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E78-B5C9-6CB6B8FA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44287"/>
        <c:axId val="1382747647"/>
      </c:scatterChart>
      <c:valAx>
        <c:axId val="13827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47647"/>
        <c:crosses val="autoZero"/>
        <c:crossBetween val="midCat"/>
      </c:valAx>
      <c:valAx>
        <c:axId val="13827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Example!$B$41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Example!$A$42:$A$46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Example!$B$42:$B$46</c:f>
              <c:numCache>
                <c:formatCode>General</c:formatCode>
                <c:ptCount val="5"/>
                <c:pt idx="0">
                  <c:v>2300</c:v>
                </c:pt>
                <c:pt idx="1">
                  <c:v>2510</c:v>
                </c:pt>
                <c:pt idx="2">
                  <c:v>2730</c:v>
                </c:pt>
                <c:pt idx="3">
                  <c:v>2980</c:v>
                </c:pt>
                <c:pt idx="4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D-4D91-8B4B-5DC9BF37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11711"/>
        <c:axId val="1379413631"/>
      </c:scatterChart>
      <c:valAx>
        <c:axId val="13794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13631"/>
        <c:crosses val="autoZero"/>
        <c:crossBetween val="midCat"/>
      </c:valAx>
      <c:valAx>
        <c:axId val="13794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Example!$B$59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9652034366490706"/>
                  <c:y val="-0.191382868937048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2.3002e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0.0863x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Example!$A$60:$A$64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Example!$B$60:$B$64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8-4D90-9D55-80A07E6F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80623"/>
        <c:axId val="18329815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Example!$C$59</c15:sqref>
                        </c15:formulaRef>
                      </c:ext>
                    </c:extLst>
                    <c:strCache>
                      <c:ptCount val="1"/>
                      <c:pt idx="0">
                        <c:v>Estimated Pop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Example!$A$60:$A$64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Example!$C$60:$C$64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2.3001999999999998</c:v>
                      </c:pt>
                      <c:pt idx="1">
                        <c:v>2.5075246609384116</c:v>
                      </c:pt>
                      <c:pt idx="2">
                        <c:v>2.7335361817295438</c:v>
                      </c:pt>
                      <c:pt idx="3">
                        <c:v>2.979918871078278</c:v>
                      </c:pt>
                      <c:pt idx="4">
                        <c:v>3.248508850023708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98-4D90-9D55-80A07E6FC7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Example!$D$59</c15:sqref>
                        </c15:formulaRef>
                      </c:ext>
                    </c:extLst>
                    <c:strCache>
                      <c:ptCount val="1"/>
                      <c:pt idx="0">
                        <c:v>Absolute Error Percentage (AEP)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Example!$A$60:$A$64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Example!$D$60:$D$64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8.6956521739120859E-5</c:v>
                      </c:pt>
                      <c:pt idx="1">
                        <c:v>9.8619086119049572E-4</c:v>
                      </c:pt>
                      <c:pt idx="2">
                        <c:v>1.295304662836572E-3</c:v>
                      </c:pt>
                      <c:pt idx="3">
                        <c:v>2.7224470376497449E-5</c:v>
                      </c:pt>
                      <c:pt idx="4">
                        <c:v>4.5881537732060342E-4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198-4D90-9D55-80A07E6FC7E0}"/>
                  </c:ext>
                </c:extLst>
              </c15:ser>
            </c15:filteredScatterSeries>
          </c:ext>
        </c:extLst>
      </c:scatterChart>
      <c:valAx>
        <c:axId val="18329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1583"/>
        <c:crosses val="autoZero"/>
        <c:crossBetween val="midCat"/>
      </c:valAx>
      <c:valAx>
        <c:axId val="18329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Example!$B$78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2782638281326"/>
                  <c:y val="-0.173085221143473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0.237x + 2.28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Example!$A$79:$A$84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Example!$B$79:$B$84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8-4A86-B66A-DBBEFEF6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65695"/>
        <c:axId val="1881666175"/>
      </c:scatterChart>
      <c:valAx>
        <c:axId val="18816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6175"/>
        <c:crosses val="autoZero"/>
        <c:crossBetween val="midCat"/>
      </c:valAx>
      <c:valAx>
        <c:axId val="1881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3</xdr:row>
      <xdr:rowOff>99060</xdr:rowOff>
    </xdr:from>
    <xdr:to>
      <xdr:col>1</xdr:col>
      <xdr:colOff>950902</xdr:colOff>
      <xdr:row>13</xdr:row>
      <xdr:rowOff>41716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50973-7C6E-452A-B655-265B7B7CE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647700"/>
          <a:ext cx="2086282" cy="1771456"/>
        </a:xfrm>
        <a:prstGeom prst="rect">
          <a:avLst/>
        </a:prstGeom>
      </xdr:spPr>
    </xdr:pic>
    <xdr:clientData/>
  </xdr:twoCellAnchor>
  <xdr:twoCellAnchor>
    <xdr:from>
      <xdr:col>7</xdr:col>
      <xdr:colOff>586740</xdr:colOff>
      <xdr:row>21</xdr:row>
      <xdr:rowOff>114300</xdr:rowOff>
    </xdr:from>
    <xdr:to>
      <xdr:col>14</xdr:col>
      <xdr:colOff>556260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23DF3-0D61-3DA7-F9E8-4F185C12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36</xdr:row>
      <xdr:rowOff>175260</xdr:rowOff>
    </xdr:from>
    <xdr:to>
      <xdr:col>14</xdr:col>
      <xdr:colOff>243840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015B9-F131-D343-91CB-543B6DEB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274320</xdr:colOff>
      <xdr:row>54</xdr:row>
      <xdr:rowOff>167640</xdr:rowOff>
    </xdr:from>
    <xdr:to>
      <xdr:col>14</xdr:col>
      <xdr:colOff>76200</xdr:colOff>
      <xdr:row>68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D892C-C04D-1778-1EB9-CC3B4F79D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72</xdr:row>
      <xdr:rowOff>167640</xdr:rowOff>
    </xdr:from>
    <xdr:to>
      <xdr:col>14</xdr:col>
      <xdr:colOff>160020</xdr:colOff>
      <xdr:row>85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0D117-A7DF-418E-8B31-3A70B8C9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350520</xdr:colOff>
      <xdr:row>94</xdr:row>
      <xdr:rowOff>167640</xdr:rowOff>
    </xdr:from>
    <xdr:to>
      <xdr:col>2</xdr:col>
      <xdr:colOff>341387</xdr:colOff>
      <xdr:row>98</xdr:row>
      <xdr:rowOff>112489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D76C75-4B50-65D2-F135-9F0B8914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0520" y="17426940"/>
          <a:ext cx="2810267" cy="676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4</xdr:row>
      <xdr:rowOff>60960</xdr:rowOff>
    </xdr:from>
    <xdr:to>
      <xdr:col>5</xdr:col>
      <xdr:colOff>365760</xdr:colOff>
      <xdr:row>19</xdr:row>
      <xdr:rowOff>106880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6A437-9799-4713-BF33-788C819F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861060"/>
          <a:ext cx="2994660" cy="2789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EFCD3-BA8E-4AC1-8498-BF5F1B96D766}" name="Table1" displayName="Table1" ref="A25:B30" totalsRowShown="0" headerRowDxfId="17" dataDxfId="18">
  <autoFilter ref="A25:B30" xr:uid="{827EFCD3-BA8E-4AC1-8498-BF5F1B96D766}"/>
  <tableColumns count="2">
    <tableColumn id="1" xr3:uid="{3109ED81-4EDA-4910-BBD2-987B25794220}" name="Year" dataDxfId="20"/>
    <tableColumn id="2" xr3:uid="{AE5FB2FD-C2D0-4C68-B98D-CCB080029008}" name="Population (000s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4D391-2461-4EDA-94B5-F9F029415A3B}" name="Table13" displayName="Table13" ref="A41:B46" totalsRowShown="0" headerRowDxfId="16" dataDxfId="15">
  <autoFilter ref="A41:B46" xr:uid="{FC74D391-2461-4EDA-94B5-F9F029415A3B}"/>
  <tableColumns count="2">
    <tableColumn id="1" xr3:uid="{0375CF68-0C65-45EF-9AA4-5100B917197F}" name="Year" dataDxfId="14"/>
    <tableColumn id="2" xr3:uid="{7C735AD6-99AB-4E4A-8677-9B027F095911}" name="Population" dataDxfId="13">
      <calculatedColumnFormula>1000*B26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FE629-1387-468D-B633-2BCEE716BA5C}" name="Table14" displayName="Table14" ref="A59:D64" totalsRowShown="0" headerRowDxfId="12" dataDxfId="11">
  <autoFilter ref="A59:D64" xr:uid="{924FE629-1387-468D-B633-2BCEE716BA5C}"/>
  <tableColumns count="4">
    <tableColumn id="1" xr3:uid="{E11A7C19-B34E-4C8F-B271-15C92765F55D}" name="Year (since 2012)" dataDxfId="10"/>
    <tableColumn id="2" xr3:uid="{713513DE-44A4-4F1C-BE24-A96AB1A95306}" name="Population (000s)" dataDxfId="9"/>
    <tableColumn id="3" xr3:uid="{43C20747-FF8A-4439-8B53-7574CB39E836}" name="Estimated Pop" dataDxfId="8">
      <calculatedColumnFormula>2.3002*EXP(1)^(0.0863*Table14[[#This Row],[Year (since 2012)]])</calculatedColumnFormula>
    </tableColumn>
    <tableColumn id="4" xr3:uid="{A01E0B78-CDC1-4495-8666-C70EAFDD7712}" name="Absolute Error Percentage (AEP)" dataDxfId="7">
      <calculatedColumnFormula>ABS((Table14[[#This Row],[Population (000s)]]-Table14[[#This Row],[Estimated Pop]])/Table14[[#This Row],[Population (000s)]])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31CF5-1376-420E-80C1-54F1BEBFD3B2}" name="Table4" displayName="Table4" ref="A78:D83" totalsRowShown="0" headerRowDxfId="6" dataDxfId="5" tableBorderDxfId="4">
  <autoFilter ref="A78:D83" xr:uid="{31E31CF5-1376-420E-80C1-54F1BEBFD3B2}"/>
  <tableColumns count="4">
    <tableColumn id="1" xr3:uid="{AF11F961-3843-429A-85A0-F011CD5778BF}" name="Year (since 2012)" dataDxfId="3"/>
    <tableColumn id="2" xr3:uid="{63F06700-6E35-4DE5-A5EF-F9BFA90246BA}" name="Population (000s)" dataDxfId="2"/>
    <tableColumn id="3" xr3:uid="{B1B3FFF9-DC00-453B-9F35-3A0D9F6EC713}" name="Estimated Pop" dataDxfId="1">
      <calculatedColumnFormula>0.237*Table4[[#This Row],[Year (since 2012)]]+2.28</calculatedColumnFormula>
    </tableColumn>
    <tableColumn id="4" xr3:uid="{29B9265B-D2E5-4D20-8306-090D7E746B41}" name="Absolute Error Percentage" dataDxfId="0">
      <calculatedColumnFormula>ABS((Table4[[#This Row],[Population (000s)]]-Table4[[#This Row],[Estimated Pop]])/Table4[[#This Row],[Population (000s)]])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B8DB-D401-44C3-8ED7-7FD728305689}">
  <dimension ref="A1:E102"/>
  <sheetViews>
    <sheetView workbookViewId="0">
      <selection sqref="A1:E18"/>
    </sheetView>
  </sheetViews>
  <sheetFormatPr defaultRowHeight="14.4" x14ac:dyDescent="0.3"/>
  <cols>
    <col min="1" max="1" width="21.6640625" customWidth="1"/>
    <col min="2" max="2" width="19.44140625" customWidth="1"/>
    <col min="3" max="3" width="19.77734375" customWidth="1"/>
    <col min="4" max="4" width="31.6640625" customWidth="1"/>
  </cols>
  <sheetData>
    <row r="1" spans="1:1" ht="19.8" x14ac:dyDescent="0.4">
      <c r="A1" s="1" t="s">
        <v>0</v>
      </c>
    </row>
    <row r="3" spans="1:1" x14ac:dyDescent="0.3">
      <c r="A3" t="s">
        <v>1</v>
      </c>
    </row>
    <row r="16" spans="1:1" x14ac:dyDescent="0.3">
      <c r="A16" t="s">
        <v>2</v>
      </c>
    </row>
    <row r="17" spans="1:2" x14ac:dyDescent="0.3">
      <c r="A17" t="s">
        <v>3</v>
      </c>
    </row>
    <row r="18" spans="1:2" x14ac:dyDescent="0.3">
      <c r="A18" t="s">
        <v>4</v>
      </c>
    </row>
    <row r="21" spans="1:2" x14ac:dyDescent="0.3">
      <c r="A21" t="s">
        <v>5</v>
      </c>
    </row>
    <row r="23" spans="1:2" x14ac:dyDescent="0.3">
      <c r="A23" t="s">
        <v>17</v>
      </c>
    </row>
    <row r="25" spans="1:2" x14ac:dyDescent="0.3">
      <c r="A25" s="2" t="s">
        <v>6</v>
      </c>
      <c r="B25" s="2" t="s">
        <v>8</v>
      </c>
    </row>
    <row r="26" spans="1:2" x14ac:dyDescent="0.3">
      <c r="A26" s="2">
        <v>2012</v>
      </c>
      <c r="B26" s="2">
        <v>2.2999999999999998</v>
      </c>
    </row>
    <row r="27" spans="1:2" x14ac:dyDescent="0.3">
      <c r="A27" s="2">
        <v>2013</v>
      </c>
      <c r="B27" s="2">
        <v>2.5099999999999998</v>
      </c>
    </row>
    <row r="28" spans="1:2" x14ac:dyDescent="0.3">
      <c r="A28" s="2">
        <v>2014</v>
      </c>
      <c r="B28" s="2">
        <v>2.73</v>
      </c>
    </row>
    <row r="29" spans="1:2" x14ac:dyDescent="0.3">
      <c r="A29" s="2">
        <v>2015</v>
      </c>
      <c r="B29" s="2">
        <v>2.98</v>
      </c>
    </row>
    <row r="30" spans="1:2" x14ac:dyDescent="0.3">
      <c r="A30" s="2">
        <v>2016</v>
      </c>
      <c r="B30" s="2">
        <v>3.25</v>
      </c>
    </row>
    <row r="38" spans="1:2" x14ac:dyDescent="0.3">
      <c r="A38" t="s">
        <v>7</v>
      </c>
    </row>
    <row r="41" spans="1:2" x14ac:dyDescent="0.3">
      <c r="A41" s="2" t="s">
        <v>6</v>
      </c>
      <c r="B41" s="2" t="s">
        <v>9</v>
      </c>
    </row>
    <row r="42" spans="1:2" x14ac:dyDescent="0.3">
      <c r="A42" s="2">
        <v>2012</v>
      </c>
      <c r="B42" s="2">
        <f t="shared" ref="B42:B46" si="0">1000*B26</f>
        <v>2300</v>
      </c>
    </row>
    <row r="43" spans="1:2" x14ac:dyDescent="0.3">
      <c r="A43" s="2">
        <v>2013</v>
      </c>
      <c r="B43" s="2">
        <f t="shared" si="0"/>
        <v>2510</v>
      </c>
    </row>
    <row r="44" spans="1:2" x14ac:dyDescent="0.3">
      <c r="A44" s="2">
        <v>2014</v>
      </c>
      <c r="B44" s="2">
        <f t="shared" si="0"/>
        <v>2730</v>
      </c>
    </row>
    <row r="45" spans="1:2" x14ac:dyDescent="0.3">
      <c r="A45" s="2">
        <v>2015</v>
      </c>
      <c r="B45" s="2">
        <f t="shared" si="0"/>
        <v>2980</v>
      </c>
    </row>
    <row r="46" spans="1:2" x14ac:dyDescent="0.3">
      <c r="A46" s="2">
        <v>2016</v>
      </c>
      <c r="B46" s="2">
        <f t="shared" si="0"/>
        <v>3250</v>
      </c>
    </row>
    <row r="56" spans="1:4" x14ac:dyDescent="0.3">
      <c r="A56" t="s">
        <v>10</v>
      </c>
    </row>
    <row r="59" spans="1:4" x14ac:dyDescent="0.3">
      <c r="A59" s="2" t="s">
        <v>11</v>
      </c>
      <c r="B59" s="2" t="s">
        <v>8</v>
      </c>
      <c r="C59" s="2" t="s">
        <v>13</v>
      </c>
      <c r="D59" s="2" t="s">
        <v>14</v>
      </c>
    </row>
    <row r="60" spans="1:4" x14ac:dyDescent="0.3">
      <c r="A60" s="2">
        <v>0</v>
      </c>
      <c r="B60" s="2">
        <v>2.2999999999999998</v>
      </c>
      <c r="C60" s="2">
        <f>2.3002*EXP(1)^(0.0863*Table14[[#This Row],[Year (since 2012)]])</f>
        <v>2.3001999999999998</v>
      </c>
      <c r="D60" s="2">
        <f>ABS((Table14[[#This Row],[Population (000s)]]-Table14[[#This Row],[Estimated Pop]])/Table14[[#This Row],[Population (000s)]])</f>
        <v>8.6956521739120859E-5</v>
      </c>
    </row>
    <row r="61" spans="1:4" x14ac:dyDescent="0.3">
      <c r="A61" s="2">
        <v>1</v>
      </c>
      <c r="B61" s="2">
        <v>2.5099999999999998</v>
      </c>
      <c r="C61" s="2">
        <f>2.3002*EXP(1)^(0.0863*Table14[[#This Row],[Year (since 2012)]])</f>
        <v>2.5075246609384116</v>
      </c>
      <c r="D61" s="2">
        <f>ABS((Table14[[#This Row],[Population (000s)]]-Table14[[#This Row],[Estimated Pop]])/Table14[[#This Row],[Population (000s)]])</f>
        <v>9.8619086119049572E-4</v>
      </c>
    </row>
    <row r="62" spans="1:4" x14ac:dyDescent="0.3">
      <c r="A62" s="2">
        <v>2</v>
      </c>
      <c r="B62" s="2">
        <v>2.73</v>
      </c>
      <c r="C62" s="2">
        <f>2.3002*EXP(1)^(0.0863*Table14[[#This Row],[Year (since 2012)]])</f>
        <v>2.7335361817295438</v>
      </c>
      <c r="D62" s="2">
        <f>ABS((Table14[[#This Row],[Population (000s)]]-Table14[[#This Row],[Estimated Pop]])/Table14[[#This Row],[Population (000s)]])</f>
        <v>1.295304662836572E-3</v>
      </c>
    </row>
    <row r="63" spans="1:4" x14ac:dyDescent="0.3">
      <c r="A63" s="2">
        <v>3</v>
      </c>
      <c r="B63" s="2">
        <v>2.98</v>
      </c>
      <c r="C63" s="2">
        <f>2.3002*EXP(1)^(0.0863*Table14[[#This Row],[Year (since 2012)]])</f>
        <v>2.979918871078278</v>
      </c>
      <c r="D63" s="2">
        <f>ABS((Table14[[#This Row],[Population (000s)]]-Table14[[#This Row],[Estimated Pop]])/Table14[[#This Row],[Population (000s)]])</f>
        <v>2.7224470376497449E-5</v>
      </c>
    </row>
    <row r="64" spans="1:4" x14ac:dyDescent="0.3">
      <c r="A64" s="2">
        <v>4</v>
      </c>
      <c r="B64" s="2">
        <v>3.25</v>
      </c>
      <c r="C64" s="2">
        <f>2.3002*EXP(1)^(0.0863*Table14[[#This Row],[Year (since 2012)]])</f>
        <v>3.248508850023708</v>
      </c>
      <c r="D64" s="2">
        <f>ABS((Table14[[#This Row],[Population (000s)]]-Table14[[#This Row],[Estimated Pop]])/Table14[[#This Row],[Population (000s)]])</f>
        <v>4.5881537732060342E-4</v>
      </c>
    </row>
    <row r="65" spans="1:5" x14ac:dyDescent="0.3">
      <c r="A65">
        <v>5</v>
      </c>
    </row>
    <row r="66" spans="1:5" x14ac:dyDescent="0.3">
      <c r="D66" s="3" t="s">
        <v>15</v>
      </c>
      <c r="E66">
        <f>AVERAGE(Table14[Absolute Error Percentage (AEP)])</f>
        <v>5.7089837869265798E-4</v>
      </c>
    </row>
    <row r="75" spans="1:5" x14ac:dyDescent="0.3">
      <c r="A75" t="s">
        <v>16</v>
      </c>
    </row>
    <row r="78" spans="1:5" x14ac:dyDescent="0.3">
      <c r="A78" s="4" t="s">
        <v>11</v>
      </c>
      <c r="B78" s="4" t="s">
        <v>8</v>
      </c>
      <c r="C78" s="2" t="s">
        <v>13</v>
      </c>
      <c r="D78" s="2" t="s">
        <v>12</v>
      </c>
    </row>
    <row r="79" spans="1:5" x14ac:dyDescent="0.3">
      <c r="A79" s="5">
        <v>0</v>
      </c>
      <c r="B79" s="5">
        <v>2.2999999999999998</v>
      </c>
      <c r="C79" s="2">
        <f>0.237*Table4[[#This Row],[Year (since 2012)]]+2.28</f>
        <v>2.2799999999999998</v>
      </c>
      <c r="D79" s="2">
        <f>ABS((Table4[[#This Row],[Population (000s)]]-Table4[[#This Row],[Estimated Pop]])/Table4[[#This Row],[Population (000s)]])</f>
        <v>8.6956521739130523E-3</v>
      </c>
    </row>
    <row r="80" spans="1:5" x14ac:dyDescent="0.3">
      <c r="A80" s="6">
        <v>1</v>
      </c>
      <c r="B80" s="6">
        <v>2.5099999999999998</v>
      </c>
      <c r="C80" s="2">
        <f>0.237*Table4[[#This Row],[Year (since 2012)]]+2.28</f>
        <v>2.5169999999999999</v>
      </c>
      <c r="D80" s="2">
        <f>ABS((Table4[[#This Row],[Population (000s)]]-Table4[[#This Row],[Estimated Pop]])/Table4[[#This Row],[Population (000s)]])</f>
        <v>2.7888446215139913E-3</v>
      </c>
    </row>
    <row r="81" spans="1:5" x14ac:dyDescent="0.3">
      <c r="A81" s="5">
        <v>2</v>
      </c>
      <c r="B81" s="5">
        <v>2.73</v>
      </c>
      <c r="C81" s="2">
        <f>0.237*Table4[[#This Row],[Year (since 2012)]]+2.28</f>
        <v>2.7539999999999996</v>
      </c>
      <c r="D81" s="2">
        <f>ABS((Table4[[#This Row],[Population (000s)]]-Table4[[#This Row],[Estimated Pop]])/Table4[[#This Row],[Population (000s)]])</f>
        <v>8.7912087912086368E-3</v>
      </c>
    </row>
    <row r="82" spans="1:5" x14ac:dyDescent="0.3">
      <c r="A82" s="6">
        <v>3</v>
      </c>
      <c r="B82" s="6">
        <v>2.98</v>
      </c>
      <c r="C82" s="2">
        <f>0.237*Table4[[#This Row],[Year (since 2012)]]+2.28</f>
        <v>2.9909999999999997</v>
      </c>
      <c r="D82" s="2">
        <f>ABS((Table4[[#This Row],[Population (000s)]]-Table4[[#This Row],[Estimated Pop]])/Table4[[#This Row],[Population (000s)]])</f>
        <v>3.6912751677851264E-3</v>
      </c>
    </row>
    <row r="83" spans="1:5" x14ac:dyDescent="0.3">
      <c r="A83" s="5">
        <v>4</v>
      </c>
      <c r="B83" s="5">
        <v>3.25</v>
      </c>
      <c r="C83" s="2">
        <f>0.237*Table4[[#This Row],[Year (since 2012)]]+2.28</f>
        <v>3.2279999999999998</v>
      </c>
      <c r="D83" s="2">
        <f>ABS((Table4[[#This Row],[Population (000s)]]-Table4[[#This Row],[Estimated Pop]])/Table4[[#This Row],[Population (000s)]])</f>
        <v>6.7692307692308433E-3</v>
      </c>
    </row>
    <row r="86" spans="1:5" x14ac:dyDescent="0.3">
      <c r="D86" s="3" t="s">
        <v>15</v>
      </c>
      <c r="E86">
        <f>AVERAGE(Table4[Absolute Error Percentage])</f>
        <v>6.1472423047303302E-3</v>
      </c>
    </row>
    <row r="91" spans="1:5" x14ac:dyDescent="0.3">
      <c r="A91" t="s">
        <v>18</v>
      </c>
    </row>
    <row r="93" spans="1:5" x14ac:dyDescent="0.3">
      <c r="A93" t="s">
        <v>19</v>
      </c>
    </row>
    <row r="102" spans="1:1" x14ac:dyDescent="0.3">
      <c r="A102">
        <f xml:space="preserve"> 2.3002*EXP(1)^(0.0863*5)</f>
        <v>3.5413077352887261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0DAC-23BB-41BE-A075-3AE1ED955FCF}">
  <dimension ref="A1:A25"/>
  <sheetViews>
    <sheetView tabSelected="1" workbookViewId="0">
      <selection activeCell="K7" sqref="K7"/>
    </sheetView>
  </sheetViews>
  <sheetFormatPr defaultRowHeight="14.4" x14ac:dyDescent="0.3"/>
  <sheetData>
    <row r="1" spans="1:1" ht="19.8" x14ac:dyDescent="0.4">
      <c r="A1" s="1" t="s">
        <v>20</v>
      </c>
    </row>
    <row r="3" spans="1:1" x14ac:dyDescent="0.3">
      <c r="A3" t="s">
        <v>1</v>
      </c>
    </row>
    <row r="23" spans="1:1" x14ac:dyDescent="0.3">
      <c r="A23" t="s">
        <v>2</v>
      </c>
    </row>
    <row r="24" spans="1:1" x14ac:dyDescent="0.3">
      <c r="A24" t="s">
        <v>3</v>
      </c>
    </row>
    <row r="25" spans="1:1" x14ac:dyDescent="0.3">
      <c r="A25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2025-03-06T20:59:24Z</dcterms:created>
  <dcterms:modified xsi:type="dcterms:W3CDTF">2025-03-06T21:39:56Z</dcterms:modified>
</cp:coreProperties>
</file>