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guyen4\Dropbox\git\math110\class1\"/>
    </mc:Choice>
  </mc:AlternateContent>
  <xr:revisionPtr revIDLastSave="0" documentId="13_ncr:1_{581DF75B-9EF5-4321-8527-091119BDA074}" xr6:coauthVersionLast="47" xr6:coauthVersionMax="47" xr10:uidLastSave="{00000000-0000-0000-0000-000000000000}"/>
  <bookViews>
    <workbookView xWindow="-108" yWindow="-108" windowWidth="30936" windowHeight="17496" xr2:uid="{02B374EC-137B-4477-9A0C-177BB9A5E4A8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26" i="3"/>
  <c r="C27" i="3"/>
  <c r="C28" i="3"/>
  <c r="C29" i="3"/>
  <c r="C2" i="3"/>
  <c r="C3" i="3"/>
  <c r="C4" i="3"/>
  <c r="C5" i="3"/>
  <c r="C6" i="3"/>
  <c r="D6" i="3" s="1"/>
  <c r="D29" i="3"/>
  <c r="D28" i="3"/>
  <c r="D27" i="3"/>
  <c r="D26" i="3"/>
  <c r="D25" i="3"/>
  <c r="D5" i="3"/>
  <c r="D4" i="3"/>
  <c r="D3" i="3"/>
  <c r="D2" i="3"/>
  <c r="E33" i="1"/>
  <c r="D25" i="1"/>
  <c r="D26" i="1"/>
  <c r="D27" i="1"/>
  <c r="D28" i="1"/>
  <c r="D29" i="1"/>
  <c r="C25" i="1"/>
  <c r="C26" i="1"/>
  <c r="C27" i="1"/>
  <c r="C28" i="1"/>
  <c r="C29" i="1"/>
  <c r="E9" i="1"/>
  <c r="D2" i="1"/>
  <c r="D3" i="1"/>
  <c r="D4" i="1"/>
  <c r="D5" i="1"/>
  <c r="D6" i="1"/>
  <c r="C2" i="1"/>
  <c r="C3" i="1"/>
  <c r="C4" i="1"/>
  <c r="C5" i="1"/>
  <c r="C6" i="1"/>
  <c r="E9" i="3" l="1"/>
  <c r="E33" i="3"/>
</calcChain>
</file>

<file path=xl/sharedStrings.xml><?xml version="1.0" encoding="utf-8"?>
<sst xmlns="http://schemas.openxmlformats.org/spreadsheetml/2006/main" count="20" uniqueCount="5">
  <si>
    <t>Year</t>
  </si>
  <si>
    <t>Population</t>
  </si>
  <si>
    <t>Estimated</t>
  </si>
  <si>
    <t>MAPE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</si>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</sst>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44B3E1"/>
        </left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'Sheet1 (2)'!$B$1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>
              <a:noFill/>
            </a:ln>
          </c:spPr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(2)'!$B$2:$B$6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65-4FD9-87CC-CEC201056760}"/>
            </c:ext>
          </c:extLst>
        </c:ser>
        <c:ser>
          <c:idx val="4"/>
          <c:order val="1"/>
          <c:tx>
            <c:strRef>
              <c:f>'Sheet1 (2)'!$C$1</c:f>
              <c:strCache>
                <c:ptCount val="1"/>
                <c:pt idx="0">
                  <c:v>Estimated</c:v>
                </c:pt>
              </c:strCache>
            </c:strRef>
          </c:tx>
          <c:spPr>
            <a:ln w="25400">
              <a:noFill/>
            </a:ln>
          </c:spPr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(2)'!$C$2:$C$6</c:f>
              <c:numCache>
                <c:formatCode>General</c:formatCode>
                <c:ptCount val="5"/>
                <c:pt idx="0">
                  <c:v>10.238</c:v>
                </c:pt>
                <c:pt idx="1">
                  <c:v>15.374438428276653</c:v>
                </c:pt>
                <c:pt idx="2">
                  <c:v>23.087844987777874</c:v>
                </c:pt>
                <c:pt idx="3">
                  <c:v>34.671093104726189</c:v>
                </c:pt>
                <c:pt idx="4">
                  <c:v>52.065695075176791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65-4FD9-87CC-CEC201056760}"/>
            </c:ext>
          </c:extLst>
        </c:ser>
        <c:ser>
          <c:idx val="5"/>
          <c:order val="2"/>
          <c:tx>
            <c:strRef>
              <c:f>'Sheet1 (2)'!$D$1</c:f>
              <c:strCache>
                <c:ptCount val="1"/>
                <c:pt idx="0">
                  <c:v>APE</c:v>
                </c:pt>
              </c:strCache>
            </c:strRef>
          </c:tx>
          <c:spPr>
            <a:ln w="25400">
              <a:noFill/>
            </a:ln>
          </c:spPr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(2)'!$D$2:$D$6</c:f>
              <c:numCache>
                <c:formatCode>General</c:formatCode>
                <c:ptCount val="5"/>
                <c:pt idx="0">
                  <c:v>2.3799999999999953E-2</c:v>
                </c:pt>
                <c:pt idx="1">
                  <c:v>2.4962561885110191E-2</c:v>
                </c:pt>
                <c:pt idx="2">
                  <c:v>7.6486200488885034E-2</c:v>
                </c:pt>
                <c:pt idx="3">
                  <c:v>9.3973398649660166E-3</c:v>
                </c:pt>
                <c:pt idx="4">
                  <c:v>4.1313901503535817E-2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65-4FD9-87CC-CEC201056760}"/>
            </c:ext>
          </c:extLst>
        </c:ser>
        <c:ser>
          <c:idx val="0"/>
          <c:order val="3"/>
          <c:tx>
            <c:strRef>
              <c:f>'Sheet1 (2)'!$B$1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(2)'!$B$2:$B$6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65-4FD9-87CC-CEC201056760}"/>
            </c:ext>
          </c:extLst>
        </c:ser>
        <c:ser>
          <c:idx val="1"/>
          <c:order val="4"/>
          <c:tx>
            <c:strRef>
              <c:f>'Sheet1 (2)'!$C$1</c:f>
              <c:strCache>
                <c:ptCount val="1"/>
                <c:pt idx="0">
                  <c:v>Estimated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(2)'!$C$2:$C$6</c:f>
              <c:numCache>
                <c:formatCode>General</c:formatCode>
                <c:ptCount val="5"/>
                <c:pt idx="0">
                  <c:v>10.238</c:v>
                </c:pt>
                <c:pt idx="1">
                  <c:v>15.374438428276653</c:v>
                </c:pt>
                <c:pt idx="2">
                  <c:v>23.087844987777874</c:v>
                </c:pt>
                <c:pt idx="3">
                  <c:v>34.671093104726189</c:v>
                </c:pt>
                <c:pt idx="4">
                  <c:v>52.065695075176791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65-4FD9-87CC-CEC201056760}"/>
            </c:ext>
          </c:extLst>
        </c:ser>
        <c:ser>
          <c:idx val="2"/>
          <c:order val="5"/>
          <c:tx>
            <c:strRef>
              <c:f>'Sheet1 (2)'!$D$1</c:f>
              <c:strCache>
                <c:ptCount val="1"/>
                <c:pt idx="0">
                  <c:v>APE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(2)'!$D$2:$D$6</c:f>
              <c:numCache>
                <c:formatCode>General</c:formatCode>
                <c:ptCount val="5"/>
                <c:pt idx="0">
                  <c:v>2.3799999999999953E-2</c:v>
                </c:pt>
                <c:pt idx="1">
                  <c:v>2.4962561885110191E-2</c:v>
                </c:pt>
                <c:pt idx="2">
                  <c:v>7.6486200488885034E-2</c:v>
                </c:pt>
                <c:pt idx="3">
                  <c:v>9.3973398649660166E-3</c:v>
                </c:pt>
                <c:pt idx="4">
                  <c:v>4.1313901503535817E-2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65-4FD9-87CC-CEC201056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791999"/>
        <c:axId val="2029756479"/>
        <c:extLst/>
      </c:scatterChart>
      <c:valAx>
        <c:axId val="202979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56479"/>
        <c:crosses val="autoZero"/>
        <c:crossBetween val="midCat"/>
      </c:valAx>
      <c:valAx>
        <c:axId val="202975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919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(2)'!$B$24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12992125984253E-2"/>
                  <c:y val="-0.22153871391076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(2)'!$A$25:$A$29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'Sheet1 (2)'!$B$25:$B$29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E-41B4-86E3-F3AE07BBD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935"/>
        <c:axId val="16812415"/>
      </c:scatterChart>
      <c:valAx>
        <c:axId val="1681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415"/>
        <c:crosses val="autoZero"/>
        <c:crossBetween val="midCat"/>
      </c:valAx>
      <c:valAx>
        <c:axId val="16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BE-49ED-8D6C-EDF243958A4D}"/>
            </c:ext>
          </c:extLst>
        </c:ser>
        <c:ser>
          <c:idx val="4"/>
          <c:order val="1"/>
          <c:tx>
            <c:strRef>
              <c:f>Sheet1!$C$1</c:f>
              <c:strCache>
                <c:ptCount val="1"/>
                <c:pt idx="0">
                  <c:v>Estimated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1.4963</c:v>
                </c:pt>
                <c:pt idx="1">
                  <c:v>3.3387463566418094</c:v>
                </c:pt>
                <c:pt idx="2">
                  <c:v>7.4498611468214646</c:v>
                </c:pt>
                <c:pt idx="3">
                  <c:v>16.623134907062443</c:v>
                </c:pt>
                <c:pt idx="4">
                  <c:v>37.091780463088973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BE-49ED-8D6C-EDF243958A4D}"/>
            </c:ext>
          </c:extLst>
        </c:ser>
        <c:ser>
          <c:idx val="5"/>
          <c:order val="2"/>
          <c:tx>
            <c:strRef>
              <c:f>Sheet1!$D$1</c:f>
              <c:strCache>
                <c:ptCount val="1"/>
                <c:pt idx="0">
                  <c:v>APE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0.49629999999999996</c:v>
                </c:pt>
                <c:pt idx="1">
                  <c:v>0.33225072867163813</c:v>
                </c:pt>
                <c:pt idx="2">
                  <c:v>0.1722376503531706</c:v>
                </c:pt>
                <c:pt idx="3">
                  <c:v>2.216853487867981E-2</c:v>
                </c:pt>
                <c:pt idx="4">
                  <c:v>0.23639268210296577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BE-49ED-8D6C-EDF243958A4D}"/>
            </c:ext>
          </c:extLst>
        </c:ser>
        <c:ser>
          <c:idx val="0"/>
          <c:order val="3"/>
          <c:tx>
            <c:strRef>
              <c:f>Sheet1!$B$1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BE-49ED-8D6C-EDF243958A4D}"/>
            </c:ext>
          </c:extLst>
        </c:ser>
        <c:ser>
          <c:idx val="1"/>
          <c:order val="4"/>
          <c:tx>
            <c:strRef>
              <c:f>Sheet1!$C$1</c:f>
              <c:strCache>
                <c:ptCount val="1"/>
                <c:pt idx="0">
                  <c:v>Estimated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1.4963</c:v>
                </c:pt>
                <c:pt idx="1">
                  <c:v>3.3387463566418094</c:v>
                </c:pt>
                <c:pt idx="2">
                  <c:v>7.4498611468214646</c:v>
                </c:pt>
                <c:pt idx="3">
                  <c:v>16.623134907062443</c:v>
                </c:pt>
                <c:pt idx="4">
                  <c:v>37.091780463088973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C2BE-49ED-8D6C-EDF243958A4D}"/>
            </c:ext>
          </c:extLst>
        </c:ser>
        <c:ser>
          <c:idx val="2"/>
          <c:order val="5"/>
          <c:tx>
            <c:strRef>
              <c:f>Sheet1!$D$1</c:f>
              <c:strCache>
                <c:ptCount val="1"/>
                <c:pt idx="0">
                  <c:v>APE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0.49629999999999996</c:v>
                </c:pt>
                <c:pt idx="1">
                  <c:v>0.33225072867163813</c:v>
                </c:pt>
                <c:pt idx="2">
                  <c:v>0.1722376503531706</c:v>
                </c:pt>
                <c:pt idx="3">
                  <c:v>2.216853487867981E-2</c:v>
                </c:pt>
                <c:pt idx="4">
                  <c:v>0.23639268210296577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B-C2BE-49ED-8D6C-EDF24395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791999"/>
        <c:axId val="2029756479"/>
        <c:extLst/>
      </c:scatterChart>
      <c:valAx>
        <c:axId val="202979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56479"/>
        <c:crosses val="autoZero"/>
        <c:crossBetween val="midCat"/>
      </c:valAx>
      <c:valAx>
        <c:axId val="202975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919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Population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Sheet1!$A$25:$A$29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Sheet1!$B$25:$B$29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4-464D-8934-163A5F645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935"/>
        <c:axId val="16812415"/>
      </c:scatterChart>
      <c:valAx>
        <c:axId val="1681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415"/>
        <c:crosses val="autoZero"/>
        <c:crossBetween val="midCat"/>
      </c:valAx>
      <c:valAx>
        <c:axId val="16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121920</xdr:rowOff>
    </xdr:from>
    <xdr:to>
      <xdr:col>16</xdr:col>
      <xdr:colOff>441960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5FD1E-42E7-46BA-AC6F-6056FB215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20</xdr:row>
      <xdr:rowOff>152400</xdr:rowOff>
    </xdr:from>
    <xdr:to>
      <xdr:col>16</xdr:col>
      <xdr:colOff>320040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3F6A5-0335-49D0-8F60-AF3B10CE7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121920</xdr:rowOff>
    </xdr:from>
    <xdr:to>
      <xdr:col>16</xdr:col>
      <xdr:colOff>441960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920BB-8EF2-EB4C-F16B-62A5D0BDE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20</xdr:row>
      <xdr:rowOff>152400</xdr:rowOff>
    </xdr:from>
    <xdr:to>
      <xdr:col>16</xdr:col>
      <xdr:colOff>320040</xdr:colOff>
      <xdr:row>35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26E81E-EE4B-2D87-D35F-19DBE706D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8E39F-09A6-404C-9FE5-1EF68ACDC281}" name="Table14" displayName="Table14" ref="A1:D6" totalsRowShown="0">
  <autoFilter ref="A1:D6" xr:uid="{BE1B0925-4D62-4111-B238-C0E1D9320E26}"/>
  <tableColumns count="4">
    <tableColumn id="1" xr3:uid="{0FA7D8DD-EE18-477C-BA1E-E5A2CE1D7084}" name="Year"/>
    <tableColumn id="2" xr3:uid="{E8D9DEA6-6AB0-4D98-AC6C-246941B836B0}" name="Population"/>
    <tableColumn id="3" xr3:uid="{7415E026-304E-4DBC-8313-8D4DECB45C4D}" name="Estimated" dataDxfId="1">
      <calculatedColumnFormula>10.238*EXP(1)^(0.4066*Table14[[#This Row],[Year]])</calculatedColumnFormula>
    </tableColumn>
    <tableColumn id="4" xr3:uid="{6F2E4623-E133-46A9-909D-F1EBE9CE455A}" name="APE" dataDxfId="6">
      <calculatedColumnFormula>ABS((Table14[[#This Row],[Estimated]]-Table14[[#This Row],[Population]])/Table14[[#This Row],[Population]])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BE3429-8278-428B-9A5F-677E0AC662EB}" name="Table25" displayName="Table25" ref="A24:D29" totalsRowShown="0" tableBorderDxfId="5">
  <autoFilter ref="A24:D29" xr:uid="{37E743EE-68C5-446A-92C0-BB3CBCD1351B}"/>
  <tableColumns count="4">
    <tableColumn id="1" xr3:uid="{07587036-DFA8-49AD-B256-EF62DCEC6E6F}" name="Year" dataDxfId="4"/>
    <tableColumn id="2" xr3:uid="{101E70E1-5F0A-4FC7-89E2-63809B32E4F2}" name="Population" dataDxfId="3"/>
    <tableColumn id="3" xr3:uid="{885C6EDE-70FB-44CB-AE12-BF37FF135237}" name="Estimated" dataDxfId="0">
      <calculatedColumnFormula xml:space="preserve"> 10*Table25[[#This Row],[Year]]+ 7</calculatedColumnFormula>
    </tableColumn>
    <tableColumn id="4" xr3:uid="{FAE02C91-EE0B-4E3B-B73A-DC49C013959D}" name="APE" dataDxfId="2">
      <calculatedColumnFormula xml:space="preserve"> ABS((Table25[[#This Row],[Population]]-Table25[[#This Row],[Estimated]])/Table25[[#This Row],[Population]])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B0925-4D62-4111-B238-C0E1D9320E26}" name="Table1" displayName="Table1" ref="A1:D6" totalsRowShown="0">
  <autoFilter ref="A1:D6" xr:uid="{BE1B0925-4D62-4111-B238-C0E1D9320E26}"/>
  <tableColumns count="4">
    <tableColumn id="1" xr3:uid="{74B11B19-DB03-460D-B7A8-DD482C5E2EF7}" name="Year"/>
    <tableColumn id="2" xr3:uid="{5E102D1F-BED6-4D79-9BA8-68AC7432ED73}" name="Population"/>
    <tableColumn id="3" xr3:uid="{CBFB3C63-4A6A-497E-926B-6BC175758A73}" name="Estimated" dataDxfId="13">
      <calculatedColumnFormula>1.4963*EXP(1)^(0.8026*Table1[[#This Row],[Year]])</calculatedColumnFormula>
    </tableColumn>
    <tableColumn id="4" xr3:uid="{711E8D96-1AB2-4972-8F97-9F00ABB0AAE0}" name="APE" dataDxfId="12">
      <calculatedColumnFormula>ABS((Table1[[#This Row],[Estimated]]-Table1[[#This Row],[Population]])/Table1[[#This Row],[Population]])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743EE-68C5-446A-92C0-BB3CBCD1351B}" name="Table2" displayName="Table2" ref="A24:D29" totalsRowShown="0" tableBorderDxfId="11">
  <autoFilter ref="A24:D29" xr:uid="{37E743EE-68C5-446A-92C0-BB3CBCD1351B}"/>
  <tableColumns count="4">
    <tableColumn id="1" xr3:uid="{D93E5C71-93F9-40E5-AB34-05293079EBC3}" name="Year" dataDxfId="10"/>
    <tableColumn id="2" xr3:uid="{876F0EE9-8E71-44DC-810D-CE4B592E4FA2}" name="Population" dataDxfId="9"/>
    <tableColumn id="3" xr3:uid="{8DEBA95C-0F79-4D46-B3DB-F9E785CAEABD}" name="Estimated" dataDxfId="8">
      <calculatedColumnFormula xml:space="preserve"> 7*Table2[[#This Row],[Year]]-1.6</calculatedColumnFormula>
    </tableColumn>
    <tableColumn id="4" xr3:uid="{33BB6E90-8E6F-4ECD-9B3B-115955A2A944}" name="APE" dataDxfId="7">
      <calculatedColumnFormula xml:space="preserve"> ABS((Table2[[#This Row],[Population]]-Table2[[#This Row],[Estimated]])/Table2[[#This Row],[Population]])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58B0-0146-4189-9421-F46D37FE18B7}">
  <dimension ref="A1:E33"/>
  <sheetViews>
    <sheetView tabSelected="1" workbookViewId="0">
      <selection activeCell="R22" sqref="R22"/>
    </sheetView>
  </sheetViews>
  <sheetFormatPr defaultRowHeight="14.4" x14ac:dyDescent="0.3"/>
  <cols>
    <col min="2" max="2" width="15.88671875" customWidth="1"/>
    <col min="3" max="3" width="14.664062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</row>
    <row r="2" spans="1:5" x14ac:dyDescent="0.3">
      <c r="A2">
        <v>0</v>
      </c>
      <c r="B2">
        <v>10</v>
      </c>
      <c r="C2">
        <f>10.238*EXP(1)^(0.4066*Table14[[#This Row],[Year]])</f>
        <v>10.238</v>
      </c>
      <c r="D2">
        <f>ABS((Table14[[#This Row],[Estimated]]-Table14[[#This Row],[Population]])/Table14[[#This Row],[Population]])</f>
        <v>2.3799999999999953E-2</v>
      </c>
    </row>
    <row r="3" spans="1:5" x14ac:dyDescent="0.3">
      <c r="A3">
        <v>1</v>
      </c>
      <c r="B3">
        <v>15</v>
      </c>
      <c r="C3">
        <f>10.238*EXP(1)^(0.4066*Table14[[#This Row],[Year]])</f>
        <v>15.374438428276653</v>
      </c>
      <c r="D3">
        <f>ABS((Table14[[#This Row],[Estimated]]-Table14[[#This Row],[Population]])/Table14[[#This Row],[Population]])</f>
        <v>2.4962561885110191E-2</v>
      </c>
    </row>
    <row r="4" spans="1:5" x14ac:dyDescent="0.3">
      <c r="A4">
        <v>2</v>
      </c>
      <c r="B4">
        <v>25</v>
      </c>
      <c r="C4">
        <f>10.238*EXP(1)^(0.4066*Table14[[#This Row],[Year]])</f>
        <v>23.087844987777874</v>
      </c>
      <c r="D4">
        <f>ABS((Table14[[#This Row],[Estimated]]-Table14[[#This Row],[Population]])/Table14[[#This Row],[Population]])</f>
        <v>7.6486200488885034E-2</v>
      </c>
    </row>
    <row r="5" spans="1:5" x14ac:dyDescent="0.3">
      <c r="A5">
        <v>3</v>
      </c>
      <c r="B5">
        <v>35</v>
      </c>
      <c r="C5">
        <f>10.238*EXP(1)^(0.4066*Table14[[#This Row],[Year]])</f>
        <v>34.671093104726189</v>
      </c>
      <c r="D5">
        <f>ABS((Table14[[#This Row],[Estimated]]-Table14[[#This Row],[Population]])/Table14[[#This Row],[Population]])</f>
        <v>9.3973398649660166E-3</v>
      </c>
    </row>
    <row r="6" spans="1:5" x14ac:dyDescent="0.3">
      <c r="A6">
        <v>4</v>
      </c>
      <c r="B6">
        <v>50</v>
      </c>
      <c r="C6">
        <f>10.238*EXP(1)^(0.4066*Table14[[#This Row],[Year]])</f>
        <v>52.065695075176791</v>
      </c>
      <c r="D6">
        <f>ABS((Table14[[#This Row],[Estimated]]-Table14[[#This Row],[Population]])/Table14[[#This Row],[Population]])</f>
        <v>4.1313901503535817E-2</v>
      </c>
    </row>
    <row r="9" spans="1:5" x14ac:dyDescent="0.3">
      <c r="D9" t="s">
        <v>3</v>
      </c>
      <c r="E9">
        <f>AVERAGE(Table14[APE])</f>
        <v>3.5192000748499402E-2</v>
      </c>
    </row>
    <row r="24" spans="1:4" x14ac:dyDescent="0.3">
      <c r="A24" s="1" t="s">
        <v>0</v>
      </c>
      <c r="B24" s="1" t="s">
        <v>1</v>
      </c>
      <c r="C24" t="s">
        <v>2</v>
      </c>
      <c r="D24" t="s">
        <v>4</v>
      </c>
    </row>
    <row r="25" spans="1:4" x14ac:dyDescent="0.3">
      <c r="A25" s="2">
        <v>0</v>
      </c>
      <c r="B25">
        <v>10</v>
      </c>
      <c r="C25">
        <f xml:space="preserve"> 10*Table25[[#This Row],[Year]]+ 7</f>
        <v>7</v>
      </c>
      <c r="D25">
        <f xml:space="preserve"> ABS((Table25[[#This Row],[Population]]-Table25[[#This Row],[Estimated]])/Table25[[#This Row],[Population]])</f>
        <v>0.3</v>
      </c>
    </row>
    <row r="26" spans="1:4" x14ac:dyDescent="0.3">
      <c r="A26" s="3">
        <v>1</v>
      </c>
      <c r="B26">
        <v>15</v>
      </c>
      <c r="C26">
        <f xml:space="preserve"> 10*Table25[[#This Row],[Year]]+ 7</f>
        <v>17</v>
      </c>
      <c r="D26">
        <f xml:space="preserve"> ABS((Table25[[#This Row],[Population]]-Table25[[#This Row],[Estimated]])/Table25[[#This Row],[Population]])</f>
        <v>0.13333333333333333</v>
      </c>
    </row>
    <row r="27" spans="1:4" x14ac:dyDescent="0.3">
      <c r="A27" s="2">
        <v>2</v>
      </c>
      <c r="B27">
        <v>25</v>
      </c>
      <c r="C27">
        <f xml:space="preserve"> 10*Table25[[#This Row],[Year]]+ 7</f>
        <v>27</v>
      </c>
      <c r="D27">
        <f xml:space="preserve"> ABS((Table25[[#This Row],[Population]]-Table25[[#This Row],[Estimated]])/Table25[[#This Row],[Population]])</f>
        <v>0.08</v>
      </c>
    </row>
    <row r="28" spans="1:4" x14ac:dyDescent="0.3">
      <c r="A28" s="3">
        <v>3</v>
      </c>
      <c r="B28">
        <v>35</v>
      </c>
      <c r="C28">
        <f xml:space="preserve"> 10*Table25[[#This Row],[Year]]+ 7</f>
        <v>37</v>
      </c>
      <c r="D28">
        <f xml:space="preserve"> ABS((Table25[[#This Row],[Population]]-Table25[[#This Row],[Estimated]])/Table25[[#This Row],[Population]])</f>
        <v>5.7142857142857141E-2</v>
      </c>
    </row>
    <row r="29" spans="1:4" x14ac:dyDescent="0.3">
      <c r="A29" s="2">
        <v>4</v>
      </c>
      <c r="B29">
        <v>50</v>
      </c>
      <c r="C29">
        <f xml:space="preserve"> 10*Table25[[#This Row],[Year]]+ 7</f>
        <v>47</v>
      </c>
      <c r="D29">
        <f xml:space="preserve"> ABS((Table25[[#This Row],[Population]]-Table25[[#This Row],[Estimated]])/Table25[[#This Row],[Population]])</f>
        <v>0.06</v>
      </c>
    </row>
    <row r="33" spans="4:5" x14ac:dyDescent="0.3">
      <c r="D33" t="s">
        <v>3</v>
      </c>
      <c r="E33">
        <f xml:space="preserve"> AVERAGE(Table25[APE])</f>
        <v>0.12609523809523809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95E6-2067-4CF7-87F9-F6312500D2CD}">
  <dimension ref="A1:E33"/>
  <sheetViews>
    <sheetView workbookViewId="0">
      <selection activeCell="E33" sqref="E33"/>
    </sheetView>
  </sheetViews>
  <sheetFormatPr defaultRowHeight="14.4" x14ac:dyDescent="0.3"/>
  <cols>
    <col min="2" max="2" width="15.88671875" customWidth="1"/>
    <col min="3" max="3" width="14.664062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</row>
    <row r="2" spans="1:5" x14ac:dyDescent="0.3">
      <c r="A2">
        <v>0</v>
      </c>
      <c r="B2">
        <v>1</v>
      </c>
      <c r="C2">
        <f>1.4963*EXP(1)^(0.8026*Table1[[#This Row],[Year]])</f>
        <v>1.4963</v>
      </c>
      <c r="D2">
        <f>ABS((Table1[[#This Row],[Estimated]]-Table1[[#This Row],[Population]])/Table1[[#This Row],[Population]])</f>
        <v>0.49629999999999996</v>
      </c>
    </row>
    <row r="3" spans="1:5" x14ac:dyDescent="0.3">
      <c r="A3">
        <v>1</v>
      </c>
      <c r="B3">
        <v>5</v>
      </c>
      <c r="C3">
        <f>1.4963*EXP(1)^(0.8026*Table1[[#This Row],[Year]])</f>
        <v>3.3387463566418094</v>
      </c>
      <c r="D3">
        <f>ABS((Table1[[#This Row],[Estimated]]-Table1[[#This Row],[Population]])/Table1[[#This Row],[Population]])</f>
        <v>0.33225072867163813</v>
      </c>
    </row>
    <row r="4" spans="1:5" x14ac:dyDescent="0.3">
      <c r="A4">
        <v>2</v>
      </c>
      <c r="B4">
        <v>9</v>
      </c>
      <c r="C4">
        <f>1.4963*EXP(1)^(0.8026*Table1[[#This Row],[Year]])</f>
        <v>7.4498611468214646</v>
      </c>
      <c r="D4">
        <f>ABS((Table1[[#This Row],[Estimated]]-Table1[[#This Row],[Population]])/Table1[[#This Row],[Population]])</f>
        <v>0.1722376503531706</v>
      </c>
    </row>
    <row r="5" spans="1:5" x14ac:dyDescent="0.3">
      <c r="A5">
        <v>3</v>
      </c>
      <c r="B5">
        <v>17</v>
      </c>
      <c r="C5">
        <f>1.4963*EXP(1)^(0.8026*Table1[[#This Row],[Year]])</f>
        <v>16.623134907062443</v>
      </c>
      <c r="D5">
        <f>ABS((Table1[[#This Row],[Estimated]]-Table1[[#This Row],[Population]])/Table1[[#This Row],[Population]])</f>
        <v>2.216853487867981E-2</v>
      </c>
    </row>
    <row r="6" spans="1:5" x14ac:dyDescent="0.3">
      <c r="A6">
        <v>4</v>
      </c>
      <c r="B6">
        <v>30</v>
      </c>
      <c r="C6">
        <f>1.4963*EXP(1)^(0.8026*Table1[[#This Row],[Year]])</f>
        <v>37.091780463088973</v>
      </c>
      <c r="D6">
        <f>ABS((Table1[[#This Row],[Estimated]]-Table1[[#This Row],[Population]])/Table1[[#This Row],[Population]])</f>
        <v>0.23639268210296577</v>
      </c>
    </row>
    <row r="9" spans="1:5" x14ac:dyDescent="0.3">
      <c r="D9" t="s">
        <v>3</v>
      </c>
      <c r="E9">
        <f>AVERAGE(Table1[APE])</f>
        <v>0.25186991920129087</v>
      </c>
    </row>
    <row r="24" spans="1:4" x14ac:dyDescent="0.3">
      <c r="A24" s="1" t="s">
        <v>0</v>
      </c>
      <c r="B24" s="1" t="s">
        <v>1</v>
      </c>
      <c r="C24" t="s">
        <v>2</v>
      </c>
      <c r="D24" t="s">
        <v>4</v>
      </c>
    </row>
    <row r="25" spans="1:4" x14ac:dyDescent="0.3">
      <c r="A25" s="2">
        <v>0</v>
      </c>
      <c r="B25" s="2">
        <v>1</v>
      </c>
      <c r="C25">
        <f xml:space="preserve"> 7*Table2[[#This Row],[Year]]-1.6</f>
        <v>-1.6</v>
      </c>
      <c r="D25">
        <f xml:space="preserve"> ABS((Table2[[#This Row],[Population]]-Table2[[#This Row],[Estimated]])/Table2[[#This Row],[Population]])</f>
        <v>2.6</v>
      </c>
    </row>
    <row r="26" spans="1:4" x14ac:dyDescent="0.3">
      <c r="A26" s="3">
        <v>1</v>
      </c>
      <c r="B26" s="3">
        <v>5</v>
      </c>
      <c r="C26">
        <f xml:space="preserve"> 7*Table2[[#This Row],[Year]]-1.6</f>
        <v>5.4</v>
      </c>
      <c r="D26">
        <f xml:space="preserve"> ABS((Table2[[#This Row],[Population]]-Table2[[#This Row],[Estimated]])/Table2[[#This Row],[Population]])</f>
        <v>8.0000000000000071E-2</v>
      </c>
    </row>
    <row r="27" spans="1:4" x14ac:dyDescent="0.3">
      <c r="A27" s="2">
        <v>2</v>
      </c>
      <c r="B27" s="2">
        <v>9</v>
      </c>
      <c r="C27">
        <f xml:space="preserve"> 7*Table2[[#This Row],[Year]]-1.6</f>
        <v>12.4</v>
      </c>
      <c r="D27">
        <f xml:space="preserve"> ABS((Table2[[#This Row],[Population]]-Table2[[#This Row],[Estimated]])/Table2[[#This Row],[Population]])</f>
        <v>0.37777777777777782</v>
      </c>
    </row>
    <row r="28" spans="1:4" x14ac:dyDescent="0.3">
      <c r="A28" s="3">
        <v>3</v>
      </c>
      <c r="B28" s="3">
        <v>17</v>
      </c>
      <c r="C28">
        <f xml:space="preserve"> 7*Table2[[#This Row],[Year]]-1.6</f>
        <v>19.399999999999999</v>
      </c>
      <c r="D28">
        <f xml:space="preserve"> ABS((Table2[[#This Row],[Population]]-Table2[[#This Row],[Estimated]])/Table2[[#This Row],[Population]])</f>
        <v>0.14117647058823521</v>
      </c>
    </row>
    <row r="29" spans="1:4" x14ac:dyDescent="0.3">
      <c r="A29" s="2">
        <v>4</v>
      </c>
      <c r="B29" s="2">
        <v>30</v>
      </c>
      <c r="C29">
        <f xml:space="preserve"> 7*Table2[[#This Row],[Year]]-1.6</f>
        <v>26.4</v>
      </c>
      <c r="D29">
        <f xml:space="preserve"> ABS((Table2[[#This Row],[Population]]-Table2[[#This Row],[Estimated]])/Table2[[#This Row],[Population]])</f>
        <v>0.12000000000000005</v>
      </c>
    </row>
    <row r="33" spans="4:5" x14ac:dyDescent="0.3">
      <c r="D33" t="s">
        <v>3</v>
      </c>
      <c r="E33">
        <f xml:space="preserve"> AVERAGE(Table2[APE])</f>
        <v>0.66379084967320268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2025-03-25T01:50:13Z</dcterms:created>
  <dcterms:modified xsi:type="dcterms:W3CDTF">2025-03-25T03:10:35Z</dcterms:modified>
</cp:coreProperties>
</file>