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sonou\Dropbox\git\math201\"/>
    </mc:Choice>
  </mc:AlternateContent>
  <xr:revisionPtr revIDLastSave="0" documentId="13_ncr:1_{8A47FE19-9C7B-4763-B405-9640F80DBB60}" xr6:coauthVersionLast="47" xr6:coauthVersionMax="47" xr10:uidLastSave="{00000000-0000-0000-0000-000000000000}"/>
  <bookViews>
    <workbookView xWindow="-120" yWindow="-120" windowWidth="29040" windowHeight="16440" xr2:uid="{BEEDA102-FCCE-4864-B13A-C2566B410B7C}"/>
  </bookViews>
  <sheets>
    <sheet name="Correlation and Stocks" sheetId="5" r:id="rId1"/>
    <sheet name="Correlati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3" i="5" l="1"/>
  <c r="E41" i="5"/>
  <c r="E39" i="5"/>
  <c r="G4" i="5" a="1"/>
  <c r="G4" i="5" s="1"/>
  <c r="G5" i="5" a="1"/>
  <c r="G5" i="5" s="1"/>
  <c r="G6" i="5" a="1"/>
  <c r="G6" i="5" s="1"/>
  <c r="G7" i="5" a="1"/>
  <c r="G7" i="5" s="1"/>
  <c r="G8" i="5" a="1"/>
  <c r="G8" i="5" s="1"/>
  <c r="F4" i="5" a="1"/>
  <c r="F4" i="5" s="1"/>
  <c r="F5" i="5" a="1"/>
  <c r="F5" i="5" s="1"/>
  <c r="F6" i="5" a="1"/>
  <c r="F6" i="5" s="1"/>
  <c r="F7" i="5" a="1"/>
  <c r="F7" i="5" s="1"/>
  <c r="F8" i="5" a="1"/>
  <c r="F8" i="5" s="1"/>
  <c r="E4" i="5" a="1"/>
  <c r="E4" i="5" s="1"/>
  <c r="E5" i="5" a="1"/>
  <c r="E5" i="5" s="1"/>
  <c r="E6" i="5" a="1"/>
  <c r="E6" i="5" s="1"/>
  <c r="E7" i="5" a="1"/>
  <c r="E7" i="5" s="1"/>
  <c r="E8" i="5" a="1"/>
  <c r="E8" i="5" s="1"/>
  <c r="D4" i="5" a="1"/>
  <c r="D4" i="5" s="1"/>
  <c r="D5" i="5" a="1"/>
  <c r="D5" i="5" s="1"/>
  <c r="D6" i="5" a="1"/>
  <c r="D6" i="5" s="1"/>
  <c r="D7" i="5" a="1"/>
  <c r="D7" i="5" s="1"/>
  <c r="D8" i="5" a="1"/>
  <c r="D8" i="5" s="1"/>
  <c r="C4" i="5" a="1"/>
  <c r="C4" i="5" s="1"/>
  <c r="C5" i="5" a="1"/>
  <c r="C5" i="5" s="1"/>
  <c r="C6" i="5" a="1"/>
  <c r="C6" i="5" s="1"/>
  <c r="C7" i="5" a="1"/>
  <c r="C7" i="5" s="1"/>
  <c r="C8" i="5" a="1"/>
  <c r="C8" i="5" s="1"/>
  <c r="E94" i="3"/>
  <c r="E92" i="3"/>
  <c r="K14" i="5" a="1"/>
  <c r="H14" i="5" a="1"/>
  <c r="E14" i="5" a="1"/>
  <c r="B14" i="5" a="1"/>
  <c r="K14" i="5" l="1"/>
  <c r="H14" i="5"/>
  <c r="E14" i="5"/>
  <c r="B1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futureMetadata>
  <cellMetadata count="1">
    <bk>
      <rc t="1" v="0"/>
    </bk>
  </cellMetadata>
  <valueMetadata count="11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valueMetadata>
</metadata>
</file>

<file path=xl/sharedStrings.xml><?xml version="1.0" encoding="utf-8"?>
<sst xmlns="http://schemas.openxmlformats.org/spreadsheetml/2006/main" count="52" uniqueCount="49">
  <si>
    <t>x</t>
  </si>
  <si>
    <t>y</t>
  </si>
  <si>
    <t xml:space="preserve">We have two quantities (variables) x and y. </t>
  </si>
  <si>
    <t>Is there any linear relation between x and y?</t>
  </si>
  <si>
    <t xml:space="preserve">Let study the scatter plot between x and y. </t>
  </si>
  <si>
    <t xml:space="preserve">The scatter plot suggests that there is a linear relation between x and y. </t>
  </si>
  <si>
    <t>Example 1</t>
  </si>
  <si>
    <t>Example 2</t>
  </si>
  <si>
    <t>z</t>
  </si>
  <si>
    <t xml:space="preserve">Is there any linear relation between x and z? </t>
  </si>
  <si>
    <t xml:space="preserve">The scatter plot suggests that there is no linear relation between x and z. </t>
  </si>
  <si>
    <t xml:space="preserve">We can also say the relation between x and z is non-linear. </t>
  </si>
  <si>
    <t>Example 3</t>
  </si>
  <si>
    <t>t</t>
  </si>
  <si>
    <t xml:space="preserve">The scatter plot suggest that there is also a linear relation between x and t. </t>
  </si>
  <si>
    <t>Linear relation 1: The linear relation between x and y.</t>
  </si>
  <si>
    <r>
      <rPr>
        <b/>
        <sz val="11"/>
        <color theme="1"/>
        <rFont val="Aptos Narrow"/>
        <family val="2"/>
        <scheme val="minor"/>
      </rPr>
      <t>Question</t>
    </r>
    <r>
      <rPr>
        <sz val="11"/>
        <color theme="1"/>
        <rFont val="Aptos Narrow"/>
        <family val="2"/>
        <scheme val="minor"/>
      </rPr>
      <t xml:space="preserve">: Which linear relation is stronger? </t>
    </r>
  </si>
  <si>
    <t xml:space="preserve">The two scatter plots do not show clearly which linear relation is stronger. </t>
  </si>
  <si>
    <t xml:space="preserve">We need to "quantify" these linear relation. </t>
  </si>
  <si>
    <r>
      <t>We use "</t>
    </r>
    <r>
      <rPr>
        <b/>
        <sz val="11"/>
        <color rgb="FFFF0000"/>
        <rFont val="Aptos Narrow"/>
        <family val="2"/>
        <scheme val="minor"/>
      </rPr>
      <t>correlation coefficients</t>
    </r>
    <r>
      <rPr>
        <sz val="11"/>
        <color theme="1"/>
        <rFont val="Aptos Narrow"/>
        <family val="2"/>
        <scheme val="minor"/>
      </rPr>
      <t xml:space="preserve">". </t>
    </r>
  </si>
  <si>
    <t xml:space="preserve">The correlation coefficient, or correlation, is used to measure how strong a linear relation is between two variables. </t>
  </si>
  <si>
    <t>Correlation between (x, y) is</t>
  </si>
  <si>
    <t>Correlation between (x, t) is</t>
  </si>
  <si>
    <t>Linear relation 2: The linear relation between x and t.</t>
  </si>
  <si>
    <t xml:space="preserve">The linear relation between x and t is stronger than the linear relation between x and y. </t>
  </si>
  <si>
    <t>How to interpret correlation coefficients?</t>
  </si>
  <si>
    <t xml:space="preserve">Notice that the correlation can never be bigger than 1 or smaller -1. </t>
  </si>
  <si>
    <r>
      <t xml:space="preserve">When the correlation is 1, we have the absolute or 100% </t>
    </r>
    <r>
      <rPr>
        <b/>
        <sz val="11"/>
        <color rgb="FFC00000"/>
        <rFont val="Aptos Narrow"/>
        <family val="2"/>
        <scheme val="minor"/>
      </rPr>
      <t>positive</t>
    </r>
    <r>
      <rPr>
        <sz val="11"/>
        <color theme="1"/>
        <rFont val="Aptos Narrow"/>
        <family val="2"/>
        <scheme val="minor"/>
      </rPr>
      <t xml:space="preserve"> linear correlation.  </t>
    </r>
  </si>
  <si>
    <r>
      <t xml:space="preserve">When the correlation is -1, we have the absolute or 100% </t>
    </r>
    <r>
      <rPr>
        <b/>
        <sz val="11"/>
        <color theme="9"/>
        <rFont val="Aptos Narrow"/>
        <family val="2"/>
        <scheme val="minor"/>
      </rPr>
      <t>negative</t>
    </r>
    <r>
      <rPr>
        <sz val="11"/>
        <color theme="1"/>
        <rFont val="Aptos Narrow"/>
        <family val="2"/>
        <scheme val="minor"/>
      </rPr>
      <t xml:space="preserve"> linear correlation.  </t>
    </r>
  </si>
  <si>
    <t>Stocks</t>
  </si>
  <si>
    <t>Market cap</t>
  </si>
  <si>
    <t>Price</t>
  </si>
  <si>
    <t>Industry</t>
  </si>
  <si>
    <t>P/E</t>
  </si>
  <si>
    <t>Volume average</t>
  </si>
  <si>
    <t>1.  Stocks Data in Excel.</t>
  </si>
  <si>
    <t xml:space="preserve">2. History Data of Stocks. </t>
  </si>
  <si>
    <t>Microsoft</t>
  </si>
  <si>
    <t>TESLA</t>
  </si>
  <si>
    <t>Apple</t>
  </si>
  <si>
    <r>
      <t xml:space="preserve">Correlation between </t>
    </r>
    <r>
      <rPr>
        <sz val="11"/>
        <color rgb="FFFF0000"/>
        <rFont val="Aptos Narrow"/>
        <family val="2"/>
        <scheme val="minor"/>
      </rPr>
      <t>Microsoft</t>
    </r>
    <r>
      <rPr>
        <sz val="11"/>
        <color theme="1"/>
        <rFont val="Aptos Narrow"/>
        <family val="2"/>
        <scheme val="minor"/>
      </rPr>
      <t xml:space="preserve"> and </t>
    </r>
    <r>
      <rPr>
        <sz val="11"/>
        <color rgb="FFFF0000"/>
        <rFont val="Aptos Narrow"/>
        <family val="2"/>
        <scheme val="minor"/>
      </rPr>
      <t>Tesla</t>
    </r>
    <r>
      <rPr>
        <sz val="11"/>
        <color theme="1"/>
        <rFont val="Aptos Narrow"/>
        <family val="2"/>
        <scheme val="minor"/>
      </rPr>
      <t xml:space="preserve"> Stocks</t>
    </r>
  </si>
  <si>
    <r>
      <t xml:space="preserve">Correlation between </t>
    </r>
    <r>
      <rPr>
        <sz val="11"/>
        <color rgb="FFFF0000"/>
        <rFont val="Aptos Narrow"/>
        <family val="2"/>
        <scheme val="minor"/>
      </rPr>
      <t>Microsoft</t>
    </r>
    <r>
      <rPr>
        <sz val="11"/>
        <color theme="1"/>
        <rFont val="Aptos Narrow"/>
        <family val="2"/>
        <scheme val="minor"/>
      </rPr>
      <t xml:space="preserve"> and </t>
    </r>
    <r>
      <rPr>
        <sz val="11"/>
        <color rgb="FFFF0000"/>
        <rFont val="Aptos Narrow"/>
        <family val="2"/>
        <scheme val="minor"/>
      </rPr>
      <t>Apple</t>
    </r>
    <r>
      <rPr>
        <sz val="11"/>
        <color theme="1"/>
        <rFont val="Aptos Narrow"/>
        <family val="2"/>
        <scheme val="minor"/>
      </rPr>
      <t xml:space="preserve"> Stocks</t>
    </r>
  </si>
  <si>
    <t>NVDA</t>
  </si>
  <si>
    <r>
      <t xml:space="preserve">Correlation between </t>
    </r>
    <r>
      <rPr>
        <sz val="11"/>
        <color rgb="FFFF0000"/>
        <rFont val="Aptos Narrow"/>
        <family val="2"/>
        <scheme val="minor"/>
      </rPr>
      <t>Microsoft</t>
    </r>
    <r>
      <rPr>
        <sz val="11"/>
        <color theme="1"/>
        <rFont val="Aptos Narrow"/>
        <family val="2"/>
        <scheme val="minor"/>
      </rPr>
      <t xml:space="preserve"> and </t>
    </r>
    <r>
      <rPr>
        <sz val="11"/>
        <color rgb="FFFF0000"/>
        <rFont val="Aptos Narrow"/>
        <family val="2"/>
        <scheme val="minor"/>
      </rPr>
      <t>NVDA</t>
    </r>
    <r>
      <rPr>
        <sz val="11"/>
        <color theme="1"/>
        <rFont val="Aptos Narrow"/>
        <family val="2"/>
        <scheme val="minor"/>
      </rPr>
      <t xml:space="preserve"> Stocks</t>
    </r>
  </si>
  <si>
    <t>Assignment 8</t>
  </si>
  <si>
    <t xml:space="preserve">1. Create a table of Stocks with the price values for at least 10 stocks. </t>
  </si>
  <si>
    <t xml:space="preserve">2. Calculate the correlation of Microsoft stocks and SMCI stocks for the last two months. Plot the scatter plot of these stocks.  Plot the two stocks with the date variables in one plot. </t>
  </si>
  <si>
    <t xml:space="preserve">3. Find two stocks with the high negative correlation. Calculate the correlation of these two stocks in the last two months.  Plot the scatter plot of these stocks.  Plot the two stocks with the date variables in one plot. </t>
  </si>
  <si>
    <t xml:space="preserve">4. Find two stocks with the high positive correlation. Calculate the correlation of these two stocks in the last two months.  Plot the scatter plot of these stocks.  Plot the two stocks with the date variables in one plot.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</si>
</sst>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_([$$-409]* #,##0_);_([$$-409]* \(#,##0\);_([$$-409]* &quot;-&quot;_);_(@_)"/>
    <numFmt numFmtId="169" formatCode="_([$$-409]* #,##0.00_);_([$$-409]* \(#,##0.00\);_([$$-409]* &quot;-&quot;??_);_(@_)"/>
  </numFmts>
  <fonts count="6" x14ac:knownFonts="1">
    <font>
      <sz val="11"/>
      <color theme="1"/>
      <name val="Aptos Narrow"/>
      <family val="2"/>
      <scheme val="minor"/>
    </font>
    <font>
      <b/>
      <sz val="11"/>
      <color theme="1"/>
      <name val="Aptos Narrow"/>
      <family val="2"/>
      <scheme val="minor"/>
    </font>
    <font>
      <b/>
      <sz val="11"/>
      <color rgb="FFFF0000"/>
      <name val="Aptos Narrow"/>
      <family val="2"/>
      <scheme val="minor"/>
    </font>
    <font>
      <b/>
      <sz val="11"/>
      <color rgb="FFC00000"/>
      <name val="Aptos Narrow"/>
      <family val="2"/>
      <scheme val="minor"/>
    </font>
    <font>
      <b/>
      <sz val="11"/>
      <color theme="9"/>
      <name val="Aptos Narrow"/>
      <family val="2"/>
      <scheme val="minor"/>
    </font>
    <font>
      <sz val="11"/>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0" fillId="0" borderId="0" xfId="0" applyAlignment="1">
      <alignment horizontal="center"/>
    </xf>
    <xf numFmtId="168" fontId="0" fillId="0" borderId="0" xfId="0" applyNumberFormat="1"/>
    <xf numFmtId="169" fontId="0" fillId="0" borderId="0" xfId="0" applyNumberFormat="1"/>
    <xf numFmtId="4" fontId="0" fillId="0" borderId="0" xfId="0" applyNumberFormat="1"/>
    <xf numFmtId="3" fontId="0" fillId="0" borderId="0" xfId="0" applyNumberFormat="1"/>
  </cellXfs>
  <cellStyles count="1">
    <cellStyle name="Normal" xfId="0" builtinId="0"/>
  </cellStyles>
  <dxfs count="17">
    <dxf>
      <numFmt numFmtId="3" formatCode="#,##0"/>
    </dxf>
    <dxf>
      <numFmt numFmtId="4" formatCode="#,##0.00"/>
    </dxf>
    <dxf>
      <numFmt numFmtId="169" formatCode="_([$$-409]* #,##0.00_);_([$$-409]* \(#,##0.00\);_([$$-409]* &quot;-&quot;??_);_(@_)"/>
    </dxf>
    <dxf>
      <numFmt numFmtId="168" formatCode="_([$$-409]* #,##0_);_([$$-409]* \(#,##0\);_([$$-409]* &quot;-&quot;_);_(@_)"/>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a:t>
            </a:r>
            <a:r>
              <a:rPr lang="en-US" baseline="0"/>
              <a:t> Plot of MSFT and NVDA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'Correlation and Stocks'!$C$15:$C$35</c:f>
              <c:numCache>
                <c:formatCode>_([$$-409]* #,##0.00_);_([$$-409]* \(#,##0.00\);_([$$-409]* "-"??_);_(@_)</c:formatCode>
                <c:ptCount val="21"/>
                <c:pt idx="0">
                  <c:v>425.4</c:v>
                </c:pt>
                <c:pt idx="1">
                  <c:v>435.28</c:v>
                </c:pt>
                <c:pt idx="2">
                  <c:v>436.17</c:v>
                </c:pt>
                <c:pt idx="3">
                  <c:v>433.31</c:v>
                </c:pt>
                <c:pt idx="4">
                  <c:v>433.35</c:v>
                </c:pt>
                <c:pt idx="5">
                  <c:v>438.17</c:v>
                </c:pt>
                <c:pt idx="6">
                  <c:v>438.73</c:v>
                </c:pt>
                <c:pt idx="7">
                  <c:v>449.26</c:v>
                </c:pt>
                <c:pt idx="8">
                  <c:v>449.14</c:v>
                </c:pt>
                <c:pt idx="9">
                  <c:v>452.94</c:v>
                </c:pt>
                <c:pt idx="10">
                  <c:v>453.13</c:v>
                </c:pt>
                <c:pt idx="11">
                  <c:v>454.27</c:v>
                </c:pt>
                <c:pt idx="12">
                  <c:v>458.87</c:v>
                </c:pt>
                <c:pt idx="13">
                  <c:v>458.17</c:v>
                </c:pt>
                <c:pt idx="14">
                  <c:v>452.57</c:v>
                </c:pt>
                <c:pt idx="15">
                  <c:v>454.86</c:v>
                </c:pt>
                <c:pt idx="16">
                  <c:v>450.18</c:v>
                </c:pt>
                <c:pt idx="17">
                  <c:v>460.69</c:v>
                </c:pt>
                <c:pt idx="18">
                  <c:v>457.36</c:v>
                </c:pt>
                <c:pt idx="19">
                  <c:v>458.68</c:v>
                </c:pt>
                <c:pt idx="20">
                  <c:v>460.36</c:v>
                </c:pt>
              </c:numCache>
            </c:numRef>
          </c:xVal>
          <c:yVal>
            <c:numRef>
              <c:f>'Correlation and Stocks'!$L$15:$L$35</c:f>
              <c:numCache>
                <c:formatCode>_([$$-409]* #,##0.00_);_([$$-409]* \(#,##0.00\);_([$$-409]* "-"??_);_(@_)</c:formatCode>
                <c:ptCount val="21"/>
                <c:pt idx="0">
                  <c:v>111.61</c:v>
                </c:pt>
                <c:pt idx="1">
                  <c:v>114.5</c:v>
                </c:pt>
                <c:pt idx="2">
                  <c:v>113.82</c:v>
                </c:pt>
                <c:pt idx="3">
                  <c:v>113.54</c:v>
                </c:pt>
                <c:pt idx="4">
                  <c:v>117.06</c:v>
                </c:pt>
                <c:pt idx="5">
                  <c:v>117.37</c:v>
                </c:pt>
                <c:pt idx="6">
                  <c:v>116.65</c:v>
                </c:pt>
                <c:pt idx="7">
                  <c:v>123</c:v>
                </c:pt>
                <c:pt idx="8">
                  <c:v>129.93</c:v>
                </c:pt>
                <c:pt idx="9">
                  <c:v>135.34</c:v>
                </c:pt>
                <c:pt idx="10">
                  <c:v>134.83000000000001</c:v>
                </c:pt>
                <c:pt idx="11">
                  <c:v>135.4</c:v>
                </c:pt>
                <c:pt idx="12">
                  <c:v>135.57</c:v>
                </c:pt>
                <c:pt idx="13">
                  <c:v>134.38</c:v>
                </c:pt>
                <c:pt idx="14">
                  <c:v>131.80000000000001</c:v>
                </c:pt>
                <c:pt idx="15">
                  <c:v>132.83000000000001</c:v>
                </c:pt>
                <c:pt idx="16">
                  <c:v>131.29</c:v>
                </c:pt>
                <c:pt idx="17">
                  <c:v>135.5</c:v>
                </c:pt>
                <c:pt idx="18">
                  <c:v>134.81</c:v>
                </c:pt>
                <c:pt idx="19">
                  <c:v>139.19</c:v>
                </c:pt>
                <c:pt idx="20">
                  <c:v>135.13</c:v>
                </c:pt>
              </c:numCache>
            </c:numRef>
          </c:yVal>
          <c:smooth val="0"/>
          <c:extLst>
            <c:ext xmlns:c16="http://schemas.microsoft.com/office/drawing/2014/chart" uri="{C3380CC4-5D6E-409C-BE32-E72D297353CC}">
              <c16:uniqueId val="{00000000-5B68-42E4-A1DA-2D53CFF74837}"/>
            </c:ext>
          </c:extLst>
        </c:ser>
        <c:dLbls>
          <c:showLegendKey val="0"/>
          <c:showVal val="0"/>
          <c:showCatName val="0"/>
          <c:showSerName val="0"/>
          <c:showPercent val="0"/>
          <c:showBubbleSize val="0"/>
        </c:dLbls>
        <c:axId val="310191887"/>
        <c:axId val="313869151"/>
      </c:scatterChart>
      <c:valAx>
        <c:axId val="310191887"/>
        <c:scaling>
          <c:orientation val="minMax"/>
        </c:scaling>
        <c:delete val="0"/>
        <c:axPos val="b"/>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869151"/>
        <c:crosses val="autoZero"/>
        <c:crossBetween val="midCat"/>
      </c:valAx>
      <c:valAx>
        <c:axId val="31386915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1918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'Correlation and Stocks'!$C$14</c:f>
              <c:strCache>
                <c:ptCount val="1"/>
                <c:pt idx="0">
                  <c:v>Close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'Correlation and Stocks'!$B$15:$B$35</c:f>
              <c:numCache>
                <c:formatCode>m/d/yyyy</c:formatCode>
                <c:ptCount val="21"/>
                <c:pt idx="0">
                  <c:v>45778</c:v>
                </c:pt>
                <c:pt idx="1">
                  <c:v>45779</c:v>
                </c:pt>
                <c:pt idx="2">
                  <c:v>45782</c:v>
                </c:pt>
                <c:pt idx="3">
                  <c:v>45783</c:v>
                </c:pt>
                <c:pt idx="4">
                  <c:v>45784</c:v>
                </c:pt>
                <c:pt idx="5">
                  <c:v>45785</c:v>
                </c:pt>
                <c:pt idx="6">
                  <c:v>45786</c:v>
                </c:pt>
                <c:pt idx="7">
                  <c:v>45789</c:v>
                </c:pt>
                <c:pt idx="8">
                  <c:v>45790</c:v>
                </c:pt>
                <c:pt idx="9">
                  <c:v>45791</c:v>
                </c:pt>
                <c:pt idx="10">
                  <c:v>45792</c:v>
                </c:pt>
                <c:pt idx="11">
                  <c:v>45793</c:v>
                </c:pt>
                <c:pt idx="12">
                  <c:v>45796</c:v>
                </c:pt>
                <c:pt idx="13">
                  <c:v>45797</c:v>
                </c:pt>
                <c:pt idx="14">
                  <c:v>45798</c:v>
                </c:pt>
                <c:pt idx="15">
                  <c:v>45799</c:v>
                </c:pt>
                <c:pt idx="16">
                  <c:v>45800</c:v>
                </c:pt>
                <c:pt idx="17">
                  <c:v>45804</c:v>
                </c:pt>
                <c:pt idx="18">
                  <c:v>45805</c:v>
                </c:pt>
                <c:pt idx="19">
                  <c:v>45806</c:v>
                </c:pt>
                <c:pt idx="20">
                  <c:v>45807</c:v>
                </c:pt>
              </c:numCache>
            </c:numRef>
          </c:xVal>
          <c:yVal>
            <c:numRef>
              <c:f>'Correlation and Stocks'!$C$15:$C$35</c:f>
              <c:numCache>
                <c:formatCode>_([$$-409]* #,##0.00_);_([$$-409]* \(#,##0.00\);_([$$-409]* "-"??_);_(@_)</c:formatCode>
                <c:ptCount val="21"/>
                <c:pt idx="0">
                  <c:v>425.4</c:v>
                </c:pt>
                <c:pt idx="1">
                  <c:v>435.28</c:v>
                </c:pt>
                <c:pt idx="2">
                  <c:v>436.17</c:v>
                </c:pt>
                <c:pt idx="3">
                  <c:v>433.31</c:v>
                </c:pt>
                <c:pt idx="4">
                  <c:v>433.35</c:v>
                </c:pt>
                <c:pt idx="5">
                  <c:v>438.17</c:v>
                </c:pt>
                <c:pt idx="6">
                  <c:v>438.73</c:v>
                </c:pt>
                <c:pt idx="7">
                  <c:v>449.26</c:v>
                </c:pt>
                <c:pt idx="8">
                  <c:v>449.14</c:v>
                </c:pt>
                <c:pt idx="9">
                  <c:v>452.94</c:v>
                </c:pt>
                <c:pt idx="10">
                  <c:v>453.13</c:v>
                </c:pt>
                <c:pt idx="11">
                  <c:v>454.27</c:v>
                </c:pt>
                <c:pt idx="12">
                  <c:v>458.87</c:v>
                </c:pt>
                <c:pt idx="13">
                  <c:v>458.17</c:v>
                </c:pt>
                <c:pt idx="14">
                  <c:v>452.57</c:v>
                </c:pt>
                <c:pt idx="15">
                  <c:v>454.86</c:v>
                </c:pt>
                <c:pt idx="16">
                  <c:v>450.18</c:v>
                </c:pt>
                <c:pt idx="17">
                  <c:v>460.69</c:v>
                </c:pt>
                <c:pt idx="18">
                  <c:v>457.36</c:v>
                </c:pt>
                <c:pt idx="19">
                  <c:v>458.68</c:v>
                </c:pt>
                <c:pt idx="20">
                  <c:v>460.36</c:v>
                </c:pt>
              </c:numCache>
            </c:numRef>
          </c:yVal>
          <c:smooth val="0"/>
          <c:extLst>
            <c:ext xmlns:c16="http://schemas.microsoft.com/office/drawing/2014/chart" uri="{C3380CC4-5D6E-409C-BE32-E72D297353CC}">
              <c16:uniqueId val="{00000000-54DD-4A57-A49C-64B93BF7511C}"/>
            </c:ext>
          </c:extLst>
        </c:ser>
        <c:ser>
          <c:idx val="1"/>
          <c:order val="1"/>
          <c:tx>
            <c:v>NVDA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'Correlation and Stocks'!$H$15:$H$35</c:f>
              <c:numCache>
                <c:formatCode>m/d/yyyy</c:formatCode>
                <c:ptCount val="21"/>
                <c:pt idx="0">
                  <c:v>45778</c:v>
                </c:pt>
                <c:pt idx="1">
                  <c:v>45779</c:v>
                </c:pt>
                <c:pt idx="2">
                  <c:v>45782</c:v>
                </c:pt>
                <c:pt idx="3">
                  <c:v>45783</c:v>
                </c:pt>
                <c:pt idx="4">
                  <c:v>45784</c:v>
                </c:pt>
                <c:pt idx="5">
                  <c:v>45785</c:v>
                </c:pt>
                <c:pt idx="6">
                  <c:v>45786</c:v>
                </c:pt>
                <c:pt idx="7">
                  <c:v>45789</c:v>
                </c:pt>
                <c:pt idx="8">
                  <c:v>45790</c:v>
                </c:pt>
                <c:pt idx="9">
                  <c:v>45791</c:v>
                </c:pt>
                <c:pt idx="10">
                  <c:v>45792</c:v>
                </c:pt>
                <c:pt idx="11">
                  <c:v>45793</c:v>
                </c:pt>
                <c:pt idx="12">
                  <c:v>45796</c:v>
                </c:pt>
                <c:pt idx="13">
                  <c:v>45797</c:v>
                </c:pt>
                <c:pt idx="14">
                  <c:v>45798</c:v>
                </c:pt>
                <c:pt idx="15">
                  <c:v>45799</c:v>
                </c:pt>
                <c:pt idx="16">
                  <c:v>45800</c:v>
                </c:pt>
                <c:pt idx="17">
                  <c:v>45804</c:v>
                </c:pt>
                <c:pt idx="18">
                  <c:v>45805</c:v>
                </c:pt>
                <c:pt idx="19">
                  <c:v>45806</c:v>
                </c:pt>
                <c:pt idx="20">
                  <c:v>45807</c:v>
                </c:pt>
              </c:numCache>
            </c:numRef>
          </c:xVal>
          <c:yVal>
            <c:numRef>
              <c:f>'Correlation and Stocks'!$L$15:$L$35</c:f>
              <c:numCache>
                <c:formatCode>_([$$-409]* #,##0.00_);_([$$-409]* \(#,##0.00\);_([$$-409]* "-"??_);_(@_)</c:formatCode>
                <c:ptCount val="21"/>
                <c:pt idx="0">
                  <c:v>111.61</c:v>
                </c:pt>
                <c:pt idx="1">
                  <c:v>114.5</c:v>
                </c:pt>
                <c:pt idx="2">
                  <c:v>113.82</c:v>
                </c:pt>
                <c:pt idx="3">
                  <c:v>113.54</c:v>
                </c:pt>
                <c:pt idx="4">
                  <c:v>117.06</c:v>
                </c:pt>
                <c:pt idx="5">
                  <c:v>117.37</c:v>
                </c:pt>
                <c:pt idx="6">
                  <c:v>116.65</c:v>
                </c:pt>
                <c:pt idx="7">
                  <c:v>123</c:v>
                </c:pt>
                <c:pt idx="8">
                  <c:v>129.93</c:v>
                </c:pt>
                <c:pt idx="9">
                  <c:v>135.34</c:v>
                </c:pt>
                <c:pt idx="10">
                  <c:v>134.83000000000001</c:v>
                </c:pt>
                <c:pt idx="11">
                  <c:v>135.4</c:v>
                </c:pt>
                <c:pt idx="12">
                  <c:v>135.57</c:v>
                </c:pt>
                <c:pt idx="13">
                  <c:v>134.38</c:v>
                </c:pt>
                <c:pt idx="14">
                  <c:v>131.80000000000001</c:v>
                </c:pt>
                <c:pt idx="15">
                  <c:v>132.83000000000001</c:v>
                </c:pt>
                <c:pt idx="16">
                  <c:v>131.29</c:v>
                </c:pt>
                <c:pt idx="17">
                  <c:v>135.5</c:v>
                </c:pt>
                <c:pt idx="18">
                  <c:v>134.81</c:v>
                </c:pt>
                <c:pt idx="19">
                  <c:v>139.19</c:v>
                </c:pt>
                <c:pt idx="20">
                  <c:v>135.13</c:v>
                </c:pt>
              </c:numCache>
            </c:numRef>
          </c:yVal>
          <c:smooth val="0"/>
          <c:extLst>
            <c:ext xmlns:c16="http://schemas.microsoft.com/office/drawing/2014/chart" uri="{C3380CC4-5D6E-409C-BE32-E72D297353CC}">
              <c16:uniqueId val="{00000001-54DD-4A57-A49C-64B93BF7511C}"/>
            </c:ext>
          </c:extLst>
        </c:ser>
        <c:dLbls>
          <c:showLegendKey val="0"/>
          <c:showVal val="0"/>
          <c:showCatName val="0"/>
          <c:showSerName val="0"/>
          <c:showPercent val="0"/>
          <c:showBubbleSize val="0"/>
        </c:dLbls>
        <c:axId val="2056754431"/>
        <c:axId val="2056752991"/>
      </c:scatterChart>
      <c:valAx>
        <c:axId val="2056754431"/>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752991"/>
        <c:crosses val="autoZero"/>
        <c:crossBetween val="midCat"/>
      </c:valAx>
      <c:valAx>
        <c:axId val="205675299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7544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Correlation!$C$3</c:f>
              <c:strCache>
                <c:ptCount val="1"/>
                <c:pt idx="0">
                  <c:v>y</c:v>
                </c:pt>
              </c:strCache>
            </c:strRef>
          </c:tx>
          <c:spPr>
            <a:ln w="38100" cap="rnd">
              <a:noFill/>
              <a:round/>
            </a:ln>
            <a:effectLst/>
          </c:spPr>
          <c:marker>
            <c:symbol val="circle"/>
            <c:size val="5"/>
            <c:spPr>
              <a:solidFill>
                <a:schemeClr val="accent1"/>
              </a:solidFill>
              <a:ln w="9525">
                <a:solidFill>
                  <a:schemeClr val="accent1"/>
                </a:solidFill>
              </a:ln>
              <a:effectLst/>
            </c:spPr>
          </c:marker>
          <c:xVal>
            <c:numRef>
              <c:f>Correlation!$B$4:$B$10</c:f>
              <c:numCache>
                <c:formatCode>General</c:formatCode>
                <c:ptCount val="7"/>
                <c:pt idx="0">
                  <c:v>1</c:v>
                </c:pt>
                <c:pt idx="1">
                  <c:v>3</c:v>
                </c:pt>
                <c:pt idx="2">
                  <c:v>5</c:v>
                </c:pt>
                <c:pt idx="3">
                  <c:v>7</c:v>
                </c:pt>
                <c:pt idx="4">
                  <c:v>9</c:v>
                </c:pt>
                <c:pt idx="5">
                  <c:v>11</c:v>
                </c:pt>
                <c:pt idx="6">
                  <c:v>14</c:v>
                </c:pt>
              </c:numCache>
            </c:numRef>
          </c:xVal>
          <c:yVal>
            <c:numRef>
              <c:f>Correlation!$C$4:$C$10</c:f>
              <c:numCache>
                <c:formatCode>General</c:formatCode>
                <c:ptCount val="7"/>
                <c:pt idx="0">
                  <c:v>3</c:v>
                </c:pt>
                <c:pt idx="1">
                  <c:v>9</c:v>
                </c:pt>
                <c:pt idx="2">
                  <c:v>14</c:v>
                </c:pt>
                <c:pt idx="3">
                  <c:v>21</c:v>
                </c:pt>
                <c:pt idx="4">
                  <c:v>28</c:v>
                </c:pt>
                <c:pt idx="5">
                  <c:v>32</c:v>
                </c:pt>
                <c:pt idx="6">
                  <c:v>40</c:v>
                </c:pt>
              </c:numCache>
            </c:numRef>
          </c:yVal>
          <c:smooth val="0"/>
          <c:extLst>
            <c:ext xmlns:c16="http://schemas.microsoft.com/office/drawing/2014/chart" uri="{C3380CC4-5D6E-409C-BE32-E72D297353CC}">
              <c16:uniqueId val="{00000000-5914-432C-B1D7-07DD449D4B54}"/>
            </c:ext>
          </c:extLst>
        </c:ser>
        <c:dLbls>
          <c:showLegendKey val="0"/>
          <c:showVal val="0"/>
          <c:showCatName val="0"/>
          <c:showSerName val="0"/>
          <c:showPercent val="0"/>
          <c:showBubbleSize val="0"/>
        </c:dLbls>
        <c:axId val="2069162079"/>
        <c:axId val="2069165919"/>
      </c:scatterChart>
      <c:valAx>
        <c:axId val="2069162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165919"/>
        <c:crosses val="autoZero"/>
        <c:crossBetween val="midCat"/>
      </c:valAx>
      <c:valAx>
        <c:axId val="206916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162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Correlation!$C$39</c:f>
              <c:strCache>
                <c:ptCount val="1"/>
                <c:pt idx="0">
                  <c:v>z</c:v>
                </c:pt>
              </c:strCache>
            </c:strRef>
          </c:tx>
          <c:spPr>
            <a:ln w="38100" cap="rnd">
              <a:noFill/>
              <a:round/>
            </a:ln>
            <a:effectLst/>
          </c:spPr>
          <c:marker>
            <c:symbol val="circle"/>
            <c:size val="5"/>
            <c:spPr>
              <a:solidFill>
                <a:schemeClr val="accent1"/>
              </a:solidFill>
              <a:ln w="9525">
                <a:solidFill>
                  <a:schemeClr val="accent1"/>
                </a:solidFill>
              </a:ln>
              <a:effectLst/>
            </c:spPr>
          </c:marker>
          <c:xVal>
            <c:numRef>
              <c:f>Correlation!$B$40:$B$46</c:f>
              <c:numCache>
                <c:formatCode>General</c:formatCode>
                <c:ptCount val="7"/>
                <c:pt idx="0">
                  <c:v>1</c:v>
                </c:pt>
                <c:pt idx="1">
                  <c:v>3</c:v>
                </c:pt>
                <c:pt idx="2">
                  <c:v>5</c:v>
                </c:pt>
                <c:pt idx="3">
                  <c:v>7</c:v>
                </c:pt>
                <c:pt idx="4">
                  <c:v>9</c:v>
                </c:pt>
                <c:pt idx="5">
                  <c:v>11</c:v>
                </c:pt>
                <c:pt idx="6">
                  <c:v>14</c:v>
                </c:pt>
              </c:numCache>
            </c:numRef>
          </c:xVal>
          <c:yVal>
            <c:numRef>
              <c:f>Correlation!$C$40:$C$46</c:f>
              <c:numCache>
                <c:formatCode>General</c:formatCode>
                <c:ptCount val="7"/>
                <c:pt idx="0">
                  <c:v>10</c:v>
                </c:pt>
                <c:pt idx="1">
                  <c:v>3</c:v>
                </c:pt>
                <c:pt idx="2">
                  <c:v>1</c:v>
                </c:pt>
                <c:pt idx="3">
                  <c:v>0</c:v>
                </c:pt>
                <c:pt idx="4">
                  <c:v>30</c:v>
                </c:pt>
                <c:pt idx="5">
                  <c:v>50</c:v>
                </c:pt>
                <c:pt idx="6">
                  <c:v>25</c:v>
                </c:pt>
              </c:numCache>
            </c:numRef>
          </c:yVal>
          <c:smooth val="0"/>
          <c:extLst>
            <c:ext xmlns:c16="http://schemas.microsoft.com/office/drawing/2014/chart" uri="{C3380CC4-5D6E-409C-BE32-E72D297353CC}">
              <c16:uniqueId val="{00000000-23B6-4E06-AFF1-60A689871580}"/>
            </c:ext>
          </c:extLst>
        </c:ser>
        <c:dLbls>
          <c:showLegendKey val="0"/>
          <c:showVal val="0"/>
          <c:showCatName val="0"/>
          <c:showSerName val="0"/>
          <c:showPercent val="0"/>
          <c:showBubbleSize val="0"/>
        </c:dLbls>
        <c:axId val="1003682191"/>
        <c:axId val="1003682671"/>
      </c:scatterChart>
      <c:valAx>
        <c:axId val="10036821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682671"/>
        <c:crosses val="autoZero"/>
        <c:crossBetween val="midCat"/>
      </c:valAx>
      <c:valAx>
        <c:axId val="100368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682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Correlation!$C$3</c:f>
              <c:strCache>
                <c:ptCount val="1"/>
                <c:pt idx="0">
                  <c:v>y</c:v>
                </c:pt>
              </c:strCache>
            </c:strRef>
          </c:tx>
          <c:spPr>
            <a:ln w="38100" cap="rnd">
              <a:noFill/>
              <a:round/>
            </a:ln>
            <a:effectLst/>
          </c:spPr>
          <c:marker>
            <c:symbol val="circle"/>
            <c:size val="5"/>
            <c:spPr>
              <a:solidFill>
                <a:schemeClr val="accent1"/>
              </a:solidFill>
              <a:ln w="9525">
                <a:solidFill>
                  <a:schemeClr val="accent1"/>
                </a:solidFill>
              </a:ln>
              <a:effectLst/>
            </c:spPr>
          </c:marker>
          <c:xVal>
            <c:numRef>
              <c:f>Correlation!$B$4:$B$10</c:f>
              <c:numCache>
                <c:formatCode>General</c:formatCode>
                <c:ptCount val="7"/>
                <c:pt idx="0">
                  <c:v>1</c:v>
                </c:pt>
                <c:pt idx="1">
                  <c:v>3</c:v>
                </c:pt>
                <c:pt idx="2">
                  <c:v>5</c:v>
                </c:pt>
                <c:pt idx="3">
                  <c:v>7</c:v>
                </c:pt>
                <c:pt idx="4">
                  <c:v>9</c:v>
                </c:pt>
                <c:pt idx="5">
                  <c:v>11</c:v>
                </c:pt>
                <c:pt idx="6">
                  <c:v>14</c:v>
                </c:pt>
              </c:numCache>
            </c:numRef>
          </c:xVal>
          <c:yVal>
            <c:numRef>
              <c:f>Correlation!$C$4:$C$10</c:f>
              <c:numCache>
                <c:formatCode>General</c:formatCode>
                <c:ptCount val="7"/>
                <c:pt idx="0">
                  <c:v>3</c:v>
                </c:pt>
                <c:pt idx="1">
                  <c:v>9</c:v>
                </c:pt>
                <c:pt idx="2">
                  <c:v>14</c:v>
                </c:pt>
                <c:pt idx="3">
                  <c:v>21</c:v>
                </c:pt>
                <c:pt idx="4">
                  <c:v>28</c:v>
                </c:pt>
                <c:pt idx="5">
                  <c:v>32</c:v>
                </c:pt>
                <c:pt idx="6">
                  <c:v>40</c:v>
                </c:pt>
              </c:numCache>
            </c:numRef>
          </c:yVal>
          <c:smooth val="0"/>
          <c:extLst>
            <c:ext xmlns:c16="http://schemas.microsoft.com/office/drawing/2014/chart" uri="{C3380CC4-5D6E-409C-BE32-E72D297353CC}">
              <c16:uniqueId val="{00000000-B538-4D40-95FB-D98EE0CCCCC2}"/>
            </c:ext>
          </c:extLst>
        </c:ser>
        <c:dLbls>
          <c:showLegendKey val="0"/>
          <c:showVal val="0"/>
          <c:showCatName val="0"/>
          <c:showSerName val="0"/>
          <c:showPercent val="0"/>
          <c:showBubbleSize val="0"/>
        </c:dLbls>
        <c:axId val="2069162079"/>
        <c:axId val="2069165919"/>
      </c:scatterChart>
      <c:valAx>
        <c:axId val="2069162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165919"/>
        <c:crosses val="autoZero"/>
        <c:crossBetween val="midCat"/>
      </c:valAx>
      <c:valAx>
        <c:axId val="206916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162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Correlation!$D$67</c:f>
              <c:strCache>
                <c:ptCount val="1"/>
                <c:pt idx="0">
                  <c:v>t</c:v>
                </c:pt>
              </c:strCache>
            </c:strRef>
          </c:tx>
          <c:spPr>
            <a:ln w="38100" cap="rnd">
              <a:noFill/>
              <a:round/>
            </a:ln>
            <a:effectLst/>
          </c:spPr>
          <c:marker>
            <c:symbol val="circle"/>
            <c:size val="5"/>
            <c:spPr>
              <a:solidFill>
                <a:schemeClr val="accent1"/>
              </a:solidFill>
              <a:ln w="9525">
                <a:solidFill>
                  <a:schemeClr val="accent1"/>
                </a:solidFill>
              </a:ln>
              <a:effectLst/>
            </c:spPr>
          </c:marker>
          <c:xVal>
            <c:numRef>
              <c:f>Correlation!$B$68:$B$74</c:f>
              <c:numCache>
                <c:formatCode>General</c:formatCode>
                <c:ptCount val="7"/>
                <c:pt idx="0">
                  <c:v>1</c:v>
                </c:pt>
                <c:pt idx="1">
                  <c:v>3</c:v>
                </c:pt>
                <c:pt idx="2">
                  <c:v>5</c:v>
                </c:pt>
                <c:pt idx="3">
                  <c:v>7</c:v>
                </c:pt>
                <c:pt idx="4">
                  <c:v>9</c:v>
                </c:pt>
                <c:pt idx="5">
                  <c:v>11</c:v>
                </c:pt>
                <c:pt idx="6">
                  <c:v>14</c:v>
                </c:pt>
              </c:numCache>
            </c:numRef>
          </c:xVal>
          <c:yVal>
            <c:numRef>
              <c:f>Correlation!$D$68:$D$74</c:f>
              <c:numCache>
                <c:formatCode>General</c:formatCode>
                <c:ptCount val="7"/>
                <c:pt idx="0">
                  <c:v>2</c:v>
                </c:pt>
                <c:pt idx="1">
                  <c:v>6</c:v>
                </c:pt>
                <c:pt idx="2">
                  <c:v>10</c:v>
                </c:pt>
                <c:pt idx="3">
                  <c:v>14</c:v>
                </c:pt>
                <c:pt idx="4">
                  <c:v>18</c:v>
                </c:pt>
                <c:pt idx="5">
                  <c:v>22</c:v>
                </c:pt>
                <c:pt idx="6">
                  <c:v>28</c:v>
                </c:pt>
              </c:numCache>
            </c:numRef>
          </c:yVal>
          <c:smooth val="0"/>
          <c:extLst>
            <c:ext xmlns:c16="http://schemas.microsoft.com/office/drawing/2014/chart" uri="{C3380CC4-5D6E-409C-BE32-E72D297353CC}">
              <c16:uniqueId val="{00000000-984E-4DE8-A17C-C819BEC927C5}"/>
            </c:ext>
          </c:extLst>
        </c:ser>
        <c:dLbls>
          <c:showLegendKey val="0"/>
          <c:showVal val="0"/>
          <c:showCatName val="0"/>
          <c:showSerName val="0"/>
          <c:showPercent val="0"/>
          <c:showBubbleSize val="0"/>
        </c:dLbls>
        <c:axId val="1009851599"/>
        <c:axId val="1009844879"/>
      </c:scatterChart>
      <c:valAx>
        <c:axId val="1009851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44879"/>
        <c:crosses val="autoZero"/>
        <c:crossBetween val="midCat"/>
      </c:valAx>
      <c:valAx>
        <c:axId val="1009844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51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media/image2.png"/><Relationship Id="rId5" Type="http://schemas.openxmlformats.org/officeDocument/2006/relationships/image" Target="../media/image1.jpeg"/><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581025</xdr:colOff>
      <xdr:row>45</xdr:row>
      <xdr:rowOff>85725</xdr:rowOff>
    </xdr:from>
    <xdr:to>
      <xdr:col>5</xdr:col>
      <xdr:colOff>314325</xdr:colOff>
      <xdr:row>59</xdr:row>
      <xdr:rowOff>161925</xdr:rowOff>
    </xdr:to>
    <xdr:graphicFrame macro="">
      <xdr:nvGraphicFramePr>
        <xdr:cNvPr id="2" name="Chart 1">
          <a:extLst>
            <a:ext uri="{FF2B5EF4-FFF2-40B4-BE49-F238E27FC236}">
              <a16:creationId xmlns:a16="http://schemas.microsoft.com/office/drawing/2014/main" id="{DEE9905B-7154-1992-425C-F33BBEE9C5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585787</xdr:colOff>
      <xdr:row>45</xdr:row>
      <xdr:rowOff>9525</xdr:rowOff>
    </xdr:from>
    <xdr:to>
      <xdr:col>13</xdr:col>
      <xdr:colOff>147637</xdr:colOff>
      <xdr:row>59</xdr:row>
      <xdr:rowOff>85725</xdr:rowOff>
    </xdr:to>
    <xdr:graphicFrame macro="">
      <xdr:nvGraphicFramePr>
        <xdr:cNvPr id="3" name="Chart 2">
          <a:extLst>
            <a:ext uri="{FF2B5EF4-FFF2-40B4-BE49-F238E27FC236}">
              <a16:creationId xmlns:a16="http://schemas.microsoft.com/office/drawing/2014/main" id="{1232DB9A-AB09-A0F6-4B4A-68DB51AE5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564355</xdr:colOff>
      <xdr:row>16</xdr:row>
      <xdr:rowOff>178591</xdr:rowOff>
    </xdr:from>
    <xdr:to>
      <xdr:col>7</xdr:col>
      <xdr:colOff>33337</xdr:colOff>
      <xdr:row>29</xdr:row>
      <xdr:rowOff>128587</xdr:rowOff>
    </xdr:to>
    <xdr:graphicFrame macro="">
      <xdr:nvGraphicFramePr>
        <xdr:cNvPr id="2" name="Chart 1">
          <a:extLst>
            <a:ext uri="{FF2B5EF4-FFF2-40B4-BE49-F238E27FC236}">
              <a16:creationId xmlns:a16="http://schemas.microsoft.com/office/drawing/2014/main" id="{866436DA-7FC9-8C3D-C9F8-E87042B18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530845</xdr:colOff>
      <xdr:row>40</xdr:row>
      <xdr:rowOff>123940</xdr:rowOff>
    </xdr:from>
    <xdr:to>
      <xdr:col>11</xdr:col>
      <xdr:colOff>549431</xdr:colOff>
      <xdr:row>55</xdr:row>
      <xdr:rowOff>166453</xdr:rowOff>
    </xdr:to>
    <xdr:graphicFrame macro="">
      <xdr:nvGraphicFramePr>
        <xdr:cNvPr id="6" name="Chart 5">
          <a:extLst>
            <a:ext uri="{FF2B5EF4-FFF2-40B4-BE49-F238E27FC236}">
              <a16:creationId xmlns:a16="http://schemas.microsoft.com/office/drawing/2014/main" id="{9B98F840-A5FE-EFC9-91AE-549E3E51E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466630</xdr:colOff>
      <xdr:row>64</xdr:row>
      <xdr:rowOff>81778</xdr:rowOff>
    </xdr:from>
    <xdr:to>
      <xdr:col>9</xdr:col>
      <xdr:colOff>481060</xdr:colOff>
      <xdr:row>76</xdr:row>
      <xdr:rowOff>62538</xdr:rowOff>
    </xdr:to>
    <xdr:graphicFrame macro="">
      <xdr:nvGraphicFramePr>
        <xdr:cNvPr id="7" name="Chart 6">
          <a:extLst>
            <a:ext uri="{FF2B5EF4-FFF2-40B4-BE49-F238E27FC236}">
              <a16:creationId xmlns:a16="http://schemas.microsoft.com/office/drawing/2014/main" id="{3A3697DF-A08F-45C7-91CA-D3A80B70F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116898</xdr:colOff>
      <xdr:row>64</xdr:row>
      <xdr:rowOff>40312</xdr:rowOff>
    </xdr:from>
    <xdr:to>
      <xdr:col>15</xdr:col>
      <xdr:colOff>418522</xdr:colOff>
      <xdr:row>76</xdr:row>
      <xdr:rowOff>76969</xdr:rowOff>
    </xdr:to>
    <xdr:graphicFrame macro="">
      <xdr:nvGraphicFramePr>
        <xdr:cNvPr id="8" name="Chart 7">
          <a:extLst>
            <a:ext uri="{FF2B5EF4-FFF2-40B4-BE49-F238E27FC236}">
              <a16:creationId xmlns:a16="http://schemas.microsoft.com/office/drawing/2014/main" id="{32ADBCA1-FB5A-AEBE-0009-364C829A7C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259772</xdr:colOff>
      <xdr:row>100</xdr:row>
      <xdr:rowOff>115453</xdr:rowOff>
    </xdr:from>
    <xdr:to>
      <xdr:col>14</xdr:col>
      <xdr:colOff>33339</xdr:colOff>
      <xdr:row>128</xdr:row>
      <xdr:rowOff>43295</xdr:rowOff>
    </xdr:to>
    <xdr:pic>
      <xdr:nvPicPr>
        <xdr:cNvPr id="9" name="Picture 8">
          <a:extLst>
            <a:ext uri="{FF2B5EF4-FFF2-40B4-BE49-F238E27FC236}">
              <a16:creationId xmlns:a16="http://schemas.microsoft.com/office/drawing/2014/main" id="{FD6735C1-CF0C-DC8A-C5E7-6BE70E8AB4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59772" y="18395756"/>
          <a:ext cx="8904097" cy="50463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105832</xdr:colOff>
      <xdr:row>133</xdr:row>
      <xdr:rowOff>158750</xdr:rowOff>
    </xdr:from>
    <xdr:to>
      <xdr:col>9</xdr:col>
      <xdr:colOff>468955</xdr:colOff>
      <xdr:row>166</xdr:row>
      <xdr:rowOff>62441</xdr:rowOff>
    </xdr:to>
    <xdr:pic>
      <xdr:nvPicPr>
        <xdr:cNvPr id="10" name="Picture 9" descr="Linear correlation | Definition, examples, explanations">
          <a:extLst>
            <a:ext uri="{FF2B5EF4-FFF2-40B4-BE49-F238E27FC236}">
              <a16:creationId xmlns:a16="http://schemas.microsoft.com/office/drawing/2014/main" id="{F0B26139-B5C3-7854-B1B5-5B08C7B952B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55264" y="24471553"/>
          <a:ext cx="5597063" cy="59361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5">
  <a r="1" c="21">
    <v t="i">0</v>
    <v t="i">1</v>
    <v t="i">4</v>
    <v t="i">5</v>
    <v t="i">6</v>
    <v t="i">7</v>
    <v t="i">8</v>
    <v t="i">11</v>
    <v t="i">12</v>
    <v t="i">13</v>
    <v t="i">14</v>
    <v t="i">15</v>
    <v t="i">18</v>
    <v t="i">19</v>
    <v t="i">20</v>
    <v t="i">21</v>
    <v t="i">22</v>
    <v t="i">26</v>
    <v t="i">27</v>
    <v t="i">28</v>
    <v t="i">29</v>
  </a>
  <a r="1" c="21">
    <v>425.4</v>
    <v>435.28</v>
    <v>436.17</v>
    <v>433.31</v>
    <v>433.35</v>
    <v>438.17</v>
    <v>438.73</v>
    <v>449.26</v>
    <v>449.14</v>
    <v>452.94</v>
    <v>453.13</v>
    <v>454.27</v>
    <v>458.87</v>
    <v>458.17</v>
    <v>452.57</v>
    <v>454.86</v>
    <v>450.18</v>
    <v>460.69</v>
    <v>457.36</v>
    <v>458.68</v>
    <v>460.36</v>
  </a>
  <a r="1" c="21">
    <v>280.52</v>
    <v>287.20999999999998</v>
    <v>280.26</v>
    <v>275.35000000000002</v>
    <v>276.22000000000003</v>
    <v>284.82</v>
    <v>298.26</v>
    <v>318.38</v>
    <v>334.07</v>
    <v>347.68</v>
    <v>342.82</v>
    <v>349.98</v>
    <v>342.09</v>
    <v>343.82</v>
    <v>334.62</v>
    <v>341.04</v>
    <v>339.34</v>
    <v>362.89</v>
    <v>356.9</v>
    <v>358.43</v>
    <v>346.46</v>
  </a>
  <a r="1" c="21">
    <v>213.32</v>
    <v>205.35</v>
    <v>198.89</v>
    <v>198.51</v>
    <v>196.25</v>
    <v>197.49</v>
    <v>198.53</v>
    <v>210.79</v>
    <v>212.93</v>
    <v>212.33</v>
    <v>211.45</v>
    <v>211.26</v>
    <v>208.78</v>
    <v>206.86</v>
    <v>202.09</v>
    <v>201.36</v>
    <v>195.27</v>
    <v>200.21</v>
    <v>200.42</v>
    <v>199.95</v>
    <v>200.85</v>
  </a>
  <a r="1" c="21">
    <v>111.61</v>
    <v>114.5</v>
    <v>113.82</v>
    <v>113.54</v>
    <v>117.06</v>
    <v>117.37</v>
    <v>116.65</v>
    <v>123</v>
    <v>129.93</v>
    <v>135.34</v>
    <v>134.83000000000001</v>
    <v>135.4</v>
    <v>135.57</v>
    <v>134.38</v>
    <v>131.80000000000001</v>
    <v>132.83000000000001</v>
    <v>131.29</v>
    <v>135.5</v>
    <v>134.81</v>
    <v>139.19</v>
    <v>135.13</v>
  </a>
</arrayData>
</file>

<file path=xl/richData/rdrichvalue.xml><?xml version="1.0" encoding="utf-8"?>
<rvData xmlns="http://schemas.microsoft.com/office/spreadsheetml/2017/richdata" count="128">
  <rv s="0">
    <v>https://www.bing.com/financeapi/forcetrigger?t=a24kar&amp;q=XNAS%3aTSLA&amp;form=skydnc</v>
    <v>Learn more on Bing</v>
  </rv>
  <rv s="1">
    <v>en-US</v>
    <v>a24kar</v>
    <v>268435456</v>
    <v>1</v>
    <v>Powered by Refinitiv</v>
    <v>0</v>
    <v>TESLA, INC. (XNAS:TSLA)</v>
    <v>2</v>
    <v>3</v>
    <v>Finance</v>
    <v>4</v>
    <v>488.53989999999999</v>
    <v>167.41</v>
    <v>2.4626999999999999</v>
    <v>3.18</v>
    <v>9.2800000000000001E-3</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348.66</v>
    <v>Automobiles &amp; Auto Parts</v>
    <v>Stock</v>
    <v>45811.565500890625</v>
    <v>0</v>
    <v>344.53059999999999</v>
    <v>1103790000000</v>
    <v>TESLA, INC.</v>
    <v>TESLA, INC.</v>
    <v>346.5</v>
    <v>190.36269999999999</v>
    <v>342.69</v>
    <v>345.87</v>
    <v>3220956000</v>
    <v>TSLA</v>
    <v>TESLA, INC. (XNAS:TSLA)</v>
    <v>5982263</v>
    <v>106704232</v>
    <v>2024</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468.35</v>
    <v>344.79</v>
    <v>1.0261</v>
    <v>1.44</v>
    <v>3.117E-3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464.11500000000001</v>
    <v>6</v>
    <v>Software &amp; IT Services</v>
    <v>Stock</v>
    <v>45811.56549505781</v>
    <v>7</v>
    <v>461.47</v>
    <v>3444315215040</v>
    <v>MICROSOFT CORPORATION</v>
    <v>MICROSOFT CORPORATION</v>
    <v>461.47</v>
    <v>35.813600000000001</v>
    <v>461.97</v>
    <v>463.41</v>
    <v>7432544000</v>
    <v>MSFT</v>
    <v>MICROSOFT CORPORATION (XNAS:MSFT)</v>
    <v>1245937</v>
    <v>22464112</v>
    <v>1993</v>
  </rv>
  <rv s="2">
    <v>8</v>
  </rv>
  <rv s="0">
    <v>https://www.bing.com/financeapi/forcetrigger?t=a1mou2&amp;q=XNAS%3aAAPL&amp;form=skydnc</v>
    <v>Learn more on Bing</v>
  </rv>
  <rv s="1">
    <v>en-US</v>
    <v>a1mou2</v>
    <v>268435456</v>
    <v>1</v>
    <v>Powered by Refinitiv</v>
    <v>0</v>
    <v>APPLE INC. (XNAS:AAPL)</v>
    <v>2</v>
    <v>3</v>
    <v>Finance</v>
    <v>4</v>
    <v>260.10000000000002</v>
    <v>169.21010000000001</v>
    <v>1.2105999999999999</v>
    <v>-0.28999999999999998</v>
    <v>-1.438E-3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202.64490000000001</v>
    <v>Computers, Phones &amp; Household Electronics</v>
    <v>Stock</v>
    <v>45811.565498425778</v>
    <v>10</v>
    <v>201.33</v>
    <v>3008225520300</v>
    <v>APPLE INC.</v>
    <v>APPLE INC.</v>
    <v>201.36</v>
    <v>28.447299999999998</v>
    <v>201.7</v>
    <v>201.41</v>
    <v>14935830000</v>
    <v>AAPL</v>
    <v>APPLE INC. (XNAS:AAPL)</v>
    <v>3123066</v>
    <v>54366800</v>
    <v>1977</v>
  </rv>
  <rv s="2">
    <v>11</v>
  </rv>
  <rv s="0">
    <v>https://www.bing.com/financeapi/forcetrigger?t=a1u3p2&amp;q=XNAS%3aGOOG&amp;form=skydnc</v>
    <v>Learn more on Bing</v>
  </rv>
  <rv s="1">
    <v>en-US</v>
    <v>a1u3p2</v>
    <v>268435456</v>
    <v>1</v>
    <v>Powered by Refinitiv</v>
    <v>0</v>
    <v>ALPHABET INC. (XNAS:GOOG)</v>
    <v>2</v>
    <v>3</v>
    <v>Finance</v>
    <v>4</v>
    <v>208.7</v>
    <v>142.66</v>
    <v>1.0154000000000001</v>
    <v>-2.8475000000000001</v>
    <v>-1.6714E-2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169.57</v>
    <v>Software &amp; IT Services</v>
    <v>Stock</v>
    <v>45811.565482731246</v>
    <v>13</v>
    <v>167.3</v>
    <v>2058494000000</v>
    <v>ALPHABET INC.</v>
    <v>ALPHABET INC.</v>
    <v>169.06</v>
    <v>18.682500000000001</v>
    <v>170.37</v>
    <v>167.52250000000001</v>
    <v>12135000000</v>
    <v>GOOG</v>
    <v>ALPHABET INC. (XNAS:GOOG)</v>
    <v>2478090</v>
    <v>28521250</v>
    <v>2015</v>
  </rv>
  <rv s="2">
    <v>14</v>
  </rv>
  <rv s="0">
    <v>https://www.bing.com/financeapi/forcetrigger?t=a1slm7&amp;q=XNAS%3aMETA&amp;form=skydnc</v>
    <v>Learn more on Bing</v>
  </rv>
  <rv s="1">
    <v>en-US</v>
    <v>a1slm7</v>
    <v>268435456</v>
    <v>1</v>
    <v>Powered by Refinitiv</v>
    <v>0</v>
    <v>Meta Platforms, Inc. (XNAS:META)</v>
    <v>2</v>
    <v>3</v>
    <v>Finance</v>
    <v>4</v>
    <v>740.91</v>
    <v>442.65</v>
    <v>1.2641</v>
    <v>-0.245</v>
    <v>-3.6519999999999999E-4</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76834</v>
    <v>Nasdaq Stock Market</v>
    <v>XNAS</v>
    <v>XNAS</v>
    <v>1 Meta Way, MENLO PARK, CA, 94025 US</v>
    <v>675.58</v>
    <v>Software &amp; IT Services</v>
    <v>Stock</v>
    <v>45811.565478668752</v>
    <v>16</v>
    <v>670</v>
    <v>1686245974185</v>
    <v>Meta Platforms, Inc.</v>
    <v>Meta Platforms, Inc.</v>
    <v>671</v>
    <v>25.644200000000001</v>
    <v>670.9</v>
    <v>670.65499999999997</v>
    <v>2514327000</v>
    <v>META</v>
    <v>Meta Platforms, Inc. (XNAS:META)</v>
    <v>990377</v>
    <v>14581018</v>
    <v>2004</v>
  </rv>
  <rv s="2">
    <v>17</v>
  </rv>
  <rv s="6">
    <fb>45778</fb>
    <v>10</v>
  </rv>
  <rv s="6">
    <fb>425.4</fb>
    <v>11</v>
  </rv>
  <rv s="6">
    <fb>280.52</fb>
    <v>11</v>
  </rv>
  <rv s="6">
    <fb>213.32</fb>
    <v>11</v>
  </rv>
  <rv s="6">
    <fb>111.61</fb>
    <v>11</v>
  </rv>
  <rv s="6">
    <fb>45779</fb>
    <v>10</v>
  </rv>
  <rv s="6">
    <fb>435.28</fb>
    <v>11</v>
  </rv>
  <rv s="6">
    <fb>287.20999999999998</fb>
    <v>11</v>
  </rv>
  <rv s="6">
    <fb>205.35</fb>
    <v>11</v>
  </rv>
  <rv s="6">
    <fb>114.5</fb>
    <v>11</v>
  </rv>
  <rv s="6">
    <fb>45782</fb>
    <v>10</v>
  </rv>
  <rv s="6">
    <fb>436.17</fb>
    <v>11</v>
  </rv>
  <rv s="6">
    <fb>280.26</fb>
    <v>11</v>
  </rv>
  <rv s="6">
    <fb>198.89</fb>
    <v>11</v>
  </rv>
  <rv s="6">
    <fb>113.82</fb>
    <v>11</v>
  </rv>
  <rv s="6">
    <fb>45783</fb>
    <v>10</v>
  </rv>
  <rv s="6">
    <fb>433.31</fb>
    <v>11</v>
  </rv>
  <rv s="6">
    <fb>275.35000000000002</fb>
    <v>11</v>
  </rv>
  <rv s="6">
    <fb>198.51</fb>
    <v>11</v>
  </rv>
  <rv s="6">
    <fb>113.54</fb>
    <v>11</v>
  </rv>
  <rv s="6">
    <fb>45784</fb>
    <v>10</v>
  </rv>
  <rv s="6">
    <fb>433.35</fb>
    <v>11</v>
  </rv>
  <rv s="6">
    <fb>276.22000000000003</fb>
    <v>11</v>
  </rv>
  <rv s="6">
    <fb>196.25</fb>
    <v>11</v>
  </rv>
  <rv s="6">
    <fb>117.06</fb>
    <v>11</v>
  </rv>
  <rv s="6">
    <fb>45785</fb>
    <v>10</v>
  </rv>
  <rv s="6">
    <fb>438.17</fb>
    <v>11</v>
  </rv>
  <rv s="6">
    <fb>284.82</fb>
    <v>11</v>
  </rv>
  <rv s="6">
    <fb>197.49</fb>
    <v>11</v>
  </rv>
  <rv s="6">
    <fb>117.37</fb>
    <v>11</v>
  </rv>
  <rv s="6">
    <fb>45786</fb>
    <v>10</v>
  </rv>
  <rv s="6">
    <fb>438.73</fb>
    <v>11</v>
  </rv>
  <rv s="6">
    <fb>298.26</fb>
    <v>11</v>
  </rv>
  <rv s="6">
    <fb>198.53</fb>
    <v>11</v>
  </rv>
  <rv s="6">
    <fb>116.65</fb>
    <v>11</v>
  </rv>
  <rv s="6">
    <fb>45789</fb>
    <v>10</v>
  </rv>
  <rv s="6">
    <fb>449.26</fb>
    <v>11</v>
  </rv>
  <rv s="6">
    <fb>318.38</fb>
    <v>11</v>
  </rv>
  <rv s="6">
    <fb>210.79</fb>
    <v>11</v>
  </rv>
  <rv s="6">
    <fb>123</fb>
    <v>11</v>
  </rv>
  <rv s="6">
    <fb>45790</fb>
    <v>10</v>
  </rv>
  <rv s="6">
    <fb>449.14</fb>
    <v>11</v>
  </rv>
  <rv s="6">
    <fb>334.07</fb>
    <v>11</v>
  </rv>
  <rv s="6">
    <fb>212.93</fb>
    <v>11</v>
  </rv>
  <rv s="6">
    <fb>129.93</fb>
    <v>11</v>
  </rv>
  <rv s="6">
    <fb>45791</fb>
    <v>10</v>
  </rv>
  <rv s="6">
    <fb>452.94</fb>
    <v>11</v>
  </rv>
  <rv s="6">
    <fb>347.68</fb>
    <v>11</v>
  </rv>
  <rv s="6">
    <fb>212.33</fb>
    <v>11</v>
  </rv>
  <rv s="6">
    <fb>135.34</fb>
    <v>11</v>
  </rv>
  <rv s="6">
    <fb>45792</fb>
    <v>10</v>
  </rv>
  <rv s="6">
    <fb>453.13</fb>
    <v>11</v>
  </rv>
  <rv s="6">
    <fb>342.82</fb>
    <v>11</v>
  </rv>
  <rv s="6">
    <fb>211.45</fb>
    <v>11</v>
  </rv>
  <rv s="6">
    <fb>134.83000000000001</fb>
    <v>11</v>
  </rv>
  <rv s="6">
    <fb>45793</fb>
    <v>10</v>
  </rv>
  <rv s="6">
    <fb>454.27</fb>
    <v>11</v>
  </rv>
  <rv s="6">
    <fb>349.98</fb>
    <v>11</v>
  </rv>
  <rv s="6">
    <fb>211.26</fb>
    <v>11</v>
  </rv>
  <rv s="6">
    <fb>135.4</fb>
    <v>11</v>
  </rv>
  <rv s="6">
    <fb>45796</fb>
    <v>10</v>
  </rv>
  <rv s="6">
    <fb>458.87</fb>
    <v>11</v>
  </rv>
  <rv s="6">
    <fb>342.09</fb>
    <v>11</v>
  </rv>
  <rv s="6">
    <fb>208.78</fb>
    <v>11</v>
  </rv>
  <rv s="6">
    <fb>135.57</fb>
    <v>11</v>
  </rv>
  <rv s="6">
    <fb>45797</fb>
    <v>10</v>
  </rv>
  <rv s="6">
    <fb>458.17</fb>
    <v>11</v>
  </rv>
  <rv s="6">
    <fb>343.82</fb>
    <v>11</v>
  </rv>
  <rv s="6">
    <fb>206.86</fb>
    <v>11</v>
  </rv>
  <rv s="6">
    <fb>134.38</fb>
    <v>11</v>
  </rv>
  <rv s="6">
    <fb>45798</fb>
    <v>10</v>
  </rv>
  <rv s="6">
    <fb>452.57</fb>
    <v>11</v>
  </rv>
  <rv s="6">
    <fb>334.62</fb>
    <v>11</v>
  </rv>
  <rv s="6">
    <fb>202.09</fb>
    <v>11</v>
  </rv>
  <rv s="6">
    <fb>131.80000000000001</fb>
    <v>11</v>
  </rv>
  <rv s="6">
    <fb>45799</fb>
    <v>10</v>
  </rv>
  <rv s="6">
    <fb>454.86</fb>
    <v>11</v>
  </rv>
  <rv s="6">
    <fb>341.04</fb>
    <v>11</v>
  </rv>
  <rv s="6">
    <fb>201.36</fb>
    <v>11</v>
  </rv>
  <rv s="6">
    <fb>132.83000000000001</fb>
    <v>11</v>
  </rv>
  <rv s="6">
    <fb>45800</fb>
    <v>10</v>
  </rv>
  <rv s="6">
    <fb>450.18</fb>
    <v>11</v>
  </rv>
  <rv s="6">
    <fb>339.34</fb>
    <v>11</v>
  </rv>
  <rv s="6">
    <fb>195.27</fb>
    <v>11</v>
  </rv>
  <rv s="6">
    <fb>131.29</fb>
    <v>11</v>
  </rv>
  <rv s="6">
    <fb>45804</fb>
    <v>10</v>
  </rv>
  <rv s="6">
    <fb>460.69</fb>
    <v>11</v>
  </rv>
  <rv s="6">
    <fb>362.89</fb>
    <v>11</v>
  </rv>
  <rv s="6">
    <fb>200.21</fb>
    <v>11</v>
  </rv>
  <rv s="6">
    <fb>135.5</fb>
    <v>11</v>
  </rv>
  <rv s="6">
    <fb>45805</fb>
    <v>10</v>
  </rv>
  <rv s="6">
    <fb>457.36</fb>
    <v>11</v>
  </rv>
  <rv s="6">
    <fb>356.9</fb>
    <v>11</v>
  </rv>
  <rv s="6">
    <fb>200.42</fb>
    <v>11</v>
  </rv>
  <rv s="6">
    <fb>134.81</fb>
    <v>11</v>
  </rv>
  <rv s="6">
    <fb>45806</fb>
    <v>10</v>
  </rv>
  <rv s="6">
    <fb>458.68</fb>
    <v>11</v>
  </rv>
  <rv s="6">
    <fb>358.43</fb>
    <v>11</v>
  </rv>
  <rv s="6">
    <fb>199.95</fb>
    <v>11</v>
  </rv>
  <rv s="6">
    <fb>139.19</fb>
    <v>11</v>
  </rv>
  <rv s="6">
    <fb>45807</fb>
    <v>10</v>
  </rv>
  <rv s="6">
    <fb>460.36</fb>
    <v>11</v>
  </rv>
  <rv s="6">
    <fb>346.46</fb>
    <v>11</v>
  </rv>
  <rv s="6">
    <fb>200.85</fb>
    <v>11</v>
  </rv>
  <rv s="6">
    <fb>135.13</fb>
    <v>11</v>
  </rv>
  <rv s="7">
    <v>12</v>
    <v>MSFT</v>
    <v>Daily</v>
    <v>45778</v>
    <v>45808</v>
    <v>0</v>
    <v>1</v>
    <v>638841600000000000,638845534892637958,0</v>
    <v>0</v>
    <v>a1xzim</v>
    <v>XNAS:MSFT</v>
    <v>1</v>
  </rv>
  <rv s="7">
    <v>12</v>
    <v>TSLA</v>
    <v>Daily</v>
    <v>45778</v>
    <v>45808</v>
    <v>0</v>
    <v>1</v>
    <v>638841600000000000,638845536183167756,0</v>
    <v>0</v>
    <v>a24kar</v>
    <v>XNAS:TSLA</v>
    <v>2</v>
  </rv>
  <rv s="7">
    <v>12</v>
    <v>AAPL</v>
    <v>Daily</v>
    <v>45778</v>
    <v>45808</v>
    <v>0</v>
    <v>1</v>
    <v>638841600000000000,638845536592801929,0</v>
    <v>0</v>
    <v>a1mou2</v>
    <v>XNAS:AAPL</v>
    <v>3</v>
  </rv>
  <rv s="7">
    <v>12</v>
    <v>NVDA</v>
    <v>Daily</v>
    <v>45778</v>
    <v>45808</v>
    <v>0</v>
    <v>1</v>
    <v>638841600000000000,638845539279291074,0</v>
    <v>0</v>
    <v>a1yv52</v>
    <v>XNAS:NVDA</v>
    <v>4</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7A50018-D418-4B31-B01A-8F9F215DAB31}" name="Table6" displayName="Table6" ref="B3:G8" totalsRowShown="0">
  <autoFilter ref="B3:G8" xr:uid="{E7A50018-D418-4B31-B01A-8F9F215DAB31}"/>
  <tableColumns count="6">
    <tableColumn id="1" xr3:uid="{D13F60CA-6A7B-454E-9333-7AC1A1AAED5D}" name="Stocks"/>
    <tableColumn id="2" xr3:uid="{B07B20D4-F11B-4BE1-B9A5-B06B04C4D2F8}" name="Market cap" dataDxfId="3">
      <calculatedColumnFormula array="1">_FV(Table6[[#This Row],[Stocks]],"Market cap",TRUE)</calculatedColumnFormula>
    </tableColumn>
    <tableColumn id="3" xr3:uid="{9DDD89F2-506A-42EF-9C86-C8B67AC885E8}" name="Price" dataDxfId="2">
      <calculatedColumnFormula array="1">_FV(Table6[[#This Row],[Stocks]],"Price")</calculatedColumnFormula>
    </tableColumn>
    <tableColumn id="4" xr3:uid="{4B8ED162-7006-4B79-9C2C-2EDB00A2321E}" name="Industry">
      <calculatedColumnFormula array="1">_FV(Table6[[#This Row],[Stocks]],"Industry")</calculatedColumnFormula>
    </tableColumn>
    <tableColumn id="5" xr3:uid="{401966F9-370D-4305-9252-D6DA9959C1C2}" name="P/E" dataDxfId="1">
      <calculatedColumnFormula array="1">_FV(Table6[[#This Row],[Stocks]],"P/E",TRUE)</calculatedColumnFormula>
    </tableColumn>
    <tableColumn id="6" xr3:uid="{0FE0F034-E6B9-44BF-A5E1-46FB0CA0F587}" name="Volume average" dataDxfId="0">
      <calculatedColumnFormula array="1">_FV(Table6[[#This Row],[Stocks]],"Volume average",TRUE)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CF7570-823A-42C9-BC26-5EB209BBEA7D}" name="Table3" displayName="Table3" ref="B3:C10" totalsRowShown="0" headerRowDxfId="16" dataDxfId="15">
  <autoFilter ref="B3:C10" xr:uid="{11CF7570-823A-42C9-BC26-5EB209BBEA7D}"/>
  <tableColumns count="2">
    <tableColumn id="1" xr3:uid="{4995928B-0511-4299-9698-AF7160E4639C}" name="x" dataDxfId="14"/>
    <tableColumn id="2" xr3:uid="{96620BFB-7792-4300-B0A7-17E083C3ADA7}" name="y"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1DA62E-DF16-49AD-8AF9-8ED666B71E45}" name="Table35" displayName="Table35" ref="B39:C46" totalsRowShown="0" headerRowDxfId="12" dataDxfId="11">
  <autoFilter ref="B39:C46" xr:uid="{FA1DA62E-DF16-49AD-8AF9-8ED666B71E45}"/>
  <tableColumns count="2">
    <tableColumn id="1" xr3:uid="{BCA0A39B-D11D-44BE-846D-765F385F4F76}" name="x" dataDxfId="10"/>
    <tableColumn id="2" xr3:uid="{22A33F14-D71C-45F6-AC50-F10E814E6728}" name="z"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DA4F6C-D342-4D41-AECB-FF3442E698A4}" name="Table36" displayName="Table36" ref="B67:D74" totalsRowShown="0" headerRowDxfId="8" dataDxfId="7">
  <autoFilter ref="B67:D74" xr:uid="{A1DA4F6C-D342-4D41-AECB-FF3442E698A4}"/>
  <tableColumns count="3">
    <tableColumn id="1" xr3:uid="{3ACF54BF-984D-442E-88BC-B3CC6DBD112D}" name="x" dataDxfId="6"/>
    <tableColumn id="2" xr3:uid="{B0AB4A60-DBCD-4A52-A3E4-2E42873DF9EC}" name="y" dataDxfId="5"/>
    <tableColumn id="3" xr3:uid="{65B153E3-47AF-422A-81B5-696D9549156B}" name="t"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47768-34E7-4B94-9B3B-793CE90851D4}">
  <dimension ref="A1:L69"/>
  <sheetViews>
    <sheetView tabSelected="1" topLeftCell="A49" workbookViewId="0">
      <selection activeCell="A69" sqref="A69"/>
    </sheetView>
  </sheetViews>
  <sheetFormatPr defaultRowHeight="15" x14ac:dyDescent="0.25"/>
  <cols>
    <col min="2" max="2" width="15" customWidth="1"/>
    <col min="3" max="3" width="18.42578125" customWidth="1"/>
    <col min="5" max="5" width="20.85546875" customWidth="1"/>
    <col min="6" max="6" width="10" customWidth="1"/>
    <col min="7" max="7" width="19.7109375" customWidth="1"/>
    <col min="8" max="8" width="9.42578125" bestFit="1" customWidth="1"/>
    <col min="11" max="11" width="9.42578125" bestFit="1" customWidth="1"/>
  </cols>
  <sheetData>
    <row r="1" spans="1:12" x14ac:dyDescent="0.25">
      <c r="A1" s="2" t="s">
        <v>35</v>
      </c>
    </row>
    <row r="3" spans="1:12" x14ac:dyDescent="0.25">
      <c r="B3" t="s">
        <v>29</v>
      </c>
      <c r="C3" t="s">
        <v>30</v>
      </c>
      <c r="D3" t="s">
        <v>31</v>
      </c>
      <c r="E3" t="s">
        <v>32</v>
      </c>
      <c r="F3" t="s">
        <v>33</v>
      </c>
      <c r="G3" t="s">
        <v>34</v>
      </c>
    </row>
    <row r="4" spans="1:12" x14ac:dyDescent="0.25">
      <c r="B4" t="e" vm="1">
        <v>#VALUE!</v>
      </c>
      <c r="C4" s="4" cm="1">
        <f t="array" aca="1" ref="C4" ca="1">_FV(Table6[[#This Row],[Stocks]],"Market cap",TRUE)</f>
        <v>1103790000000</v>
      </c>
      <c r="D4" s="5" cm="1">
        <f t="array" aca="1" ref="D4" ca="1">_FV(Table6[[#This Row],[Stocks]],"Price")</f>
        <v>345.87</v>
      </c>
      <c r="E4" t="str" cm="1">
        <f t="array" aca="1" ref="E4" ca="1">_FV(Table6[[#This Row],[Stocks]],"Industry")</f>
        <v>Automobiles &amp; Auto Parts</v>
      </c>
      <c r="F4" s="6" cm="1">
        <f t="array" aca="1" ref="F4" ca="1">_FV(Table6[[#This Row],[Stocks]],"P/E",TRUE)</f>
        <v>190.36269999999999</v>
      </c>
      <c r="G4" s="7" cm="1">
        <f t="array" aca="1" ref="G4" ca="1">_FV(Table6[[#This Row],[Stocks]],"Volume average",TRUE)</f>
        <v>106704232</v>
      </c>
    </row>
    <row r="5" spans="1:12" x14ac:dyDescent="0.25">
      <c r="B5" t="e" vm="2">
        <v>#VALUE!</v>
      </c>
      <c r="C5" s="4" cm="1">
        <f t="array" aca="1" ref="C5" ca="1">_FV(Table6[[#This Row],[Stocks]],"Market cap",TRUE)</f>
        <v>3444315215040</v>
      </c>
      <c r="D5" s="5" cm="1">
        <f t="array" aca="1" ref="D5" ca="1">_FV(Table6[[#This Row],[Stocks]],"Price")</f>
        <v>463.41</v>
      </c>
      <c r="E5" t="str" cm="1">
        <f t="array" aca="1" ref="E5" ca="1">_FV(Table6[[#This Row],[Stocks]],"Industry")</f>
        <v>Software &amp; IT Services</v>
      </c>
      <c r="F5" s="6" cm="1">
        <f t="array" aca="1" ref="F5" ca="1">_FV(Table6[[#This Row],[Stocks]],"P/E",TRUE)</f>
        <v>35.813600000000001</v>
      </c>
      <c r="G5" s="7" cm="1">
        <f t="array" aca="1" ref="G5" ca="1">_FV(Table6[[#This Row],[Stocks]],"Volume average",TRUE)</f>
        <v>22464112</v>
      </c>
    </row>
    <row r="6" spans="1:12" x14ac:dyDescent="0.25">
      <c r="B6" t="e" vm="3">
        <v>#VALUE!</v>
      </c>
      <c r="C6" s="4" cm="1">
        <f t="array" aca="1" ref="C6" ca="1">_FV(Table6[[#This Row],[Stocks]],"Market cap",TRUE)</f>
        <v>3008225520300</v>
      </c>
      <c r="D6" s="5" cm="1">
        <f t="array" aca="1" ref="D6" ca="1">_FV(Table6[[#This Row],[Stocks]],"Price")</f>
        <v>201.41</v>
      </c>
      <c r="E6" t="str" cm="1">
        <f t="array" aca="1" ref="E6" ca="1">_FV(Table6[[#This Row],[Stocks]],"Industry")</f>
        <v>Computers, Phones &amp; Household Electronics</v>
      </c>
      <c r="F6" s="6" cm="1">
        <f t="array" aca="1" ref="F6" ca="1">_FV(Table6[[#This Row],[Stocks]],"P/E",TRUE)</f>
        <v>28.447299999999998</v>
      </c>
      <c r="G6" s="7" cm="1">
        <f t="array" aca="1" ref="G6" ca="1">_FV(Table6[[#This Row],[Stocks]],"Volume average",TRUE)</f>
        <v>54366800</v>
      </c>
    </row>
    <row r="7" spans="1:12" x14ac:dyDescent="0.25">
      <c r="B7" t="e" vm="4">
        <v>#VALUE!</v>
      </c>
      <c r="C7" s="4" cm="1">
        <f t="array" aca="1" ref="C7" ca="1">_FV(Table6[[#This Row],[Stocks]],"Market cap",TRUE)</f>
        <v>2058494000000</v>
      </c>
      <c r="D7" s="5" cm="1">
        <f t="array" aca="1" ref="D7" ca="1">_FV(Table6[[#This Row],[Stocks]],"Price")</f>
        <v>167.52250000000001</v>
      </c>
      <c r="E7" t="str" cm="1">
        <f t="array" aca="1" ref="E7" ca="1">_FV(Table6[[#This Row],[Stocks]],"Industry")</f>
        <v>Software &amp; IT Services</v>
      </c>
      <c r="F7" s="6" cm="1">
        <f t="array" aca="1" ref="F7" ca="1">_FV(Table6[[#This Row],[Stocks]],"P/E",TRUE)</f>
        <v>18.682500000000001</v>
      </c>
      <c r="G7" s="7" cm="1">
        <f t="array" aca="1" ref="G7" ca="1">_FV(Table6[[#This Row],[Stocks]],"Volume average",TRUE)</f>
        <v>28521250</v>
      </c>
    </row>
    <row r="8" spans="1:12" x14ac:dyDescent="0.25">
      <c r="B8" t="e" vm="5">
        <v>#VALUE!</v>
      </c>
      <c r="C8" s="4" cm="1">
        <f t="array" aca="1" ref="C8" ca="1">_FV(Table6[[#This Row],[Stocks]],"Market cap",TRUE)</f>
        <v>1686245974185</v>
      </c>
      <c r="D8" s="5" cm="1">
        <f t="array" aca="1" ref="D8" ca="1">_FV(Table6[[#This Row],[Stocks]],"Price")</f>
        <v>670.65499999999997</v>
      </c>
      <c r="E8" t="str" cm="1">
        <f t="array" aca="1" ref="E8" ca="1">_FV(Table6[[#This Row],[Stocks]],"Industry")</f>
        <v>Software &amp; IT Services</v>
      </c>
      <c r="F8" s="6" cm="1">
        <f t="array" aca="1" ref="F8" ca="1">_FV(Table6[[#This Row],[Stocks]],"P/E",TRUE)</f>
        <v>25.644200000000001</v>
      </c>
      <c r="G8" s="7" cm="1">
        <f t="array" aca="1" ref="G8" ca="1">_FV(Table6[[#This Row],[Stocks]],"Volume average",TRUE)</f>
        <v>14581018</v>
      </c>
    </row>
    <row r="11" spans="1:12" x14ac:dyDescent="0.25">
      <c r="A11" s="2" t="s">
        <v>36</v>
      </c>
    </row>
    <row r="13" spans="1:12" x14ac:dyDescent="0.25">
      <c r="B13" s="1" t="s">
        <v>37</v>
      </c>
      <c r="E13" s="1" t="s">
        <v>38</v>
      </c>
      <c r="H13" s="1" t="s">
        <v>39</v>
      </c>
      <c r="K13" s="1" t="s">
        <v>42</v>
      </c>
    </row>
    <row r="14" spans="1:12" x14ac:dyDescent="0.25">
      <c r="B14" t="str" cm="1">
        <f t="array" aca="1" ref="B14:C35" ca="1">_xlfn.STOCKHISTORY("MSFT", "05-01-2025", "05-31-2025")</f>
        <v>Date</v>
      </c>
      <c r="C14" t="str">
        <f ca="1"/>
        <v>Close</v>
      </c>
      <c r="E14" t="str" cm="1">
        <f t="array" aca="1" ref="E14:F35" ca="1">_xlfn.STOCKHISTORY("TSLA", "05-01-2025", "05-31-2025")</f>
        <v>Date</v>
      </c>
      <c r="F14" t="str">
        <f ca="1"/>
        <v>Close</v>
      </c>
      <c r="H14" t="str" cm="1">
        <f t="array" aca="1" ref="H14:I35" ca="1">_xlfn.STOCKHISTORY("AAPL", "05-01-2025", "05-31-2025")</f>
        <v>Date</v>
      </c>
      <c r="I14" t="str">
        <f ca="1"/>
        <v>Close</v>
      </c>
      <c r="K14" t="str" cm="1">
        <f t="array" aca="1" ref="K14:L35" ca="1">_xlfn.STOCKHISTORY("NVDA", "05-01-2025", "05-31-2025")</f>
        <v>Date</v>
      </c>
      <c r="L14" t="str">
        <f ca="1"/>
        <v>Close</v>
      </c>
    </row>
    <row r="15" spans="1:12" x14ac:dyDescent="0.25">
      <c r="B15" vm="6">
        <f ca="1"/>
        <v>45778</v>
      </c>
      <c r="C15" vm="7">
        <f ca="1"/>
        <v>425.4</v>
      </c>
      <c r="E15" vm="6">
        <f ca="1"/>
        <v>45778</v>
      </c>
      <c r="F15" vm="8">
        <f ca="1"/>
        <v>280.52</v>
      </c>
      <c r="H15" vm="6">
        <f ca="1"/>
        <v>45778</v>
      </c>
      <c r="I15" vm="9">
        <f ca="1"/>
        <v>213.32</v>
      </c>
      <c r="K15" vm="6">
        <f ca="1"/>
        <v>45778</v>
      </c>
      <c r="L15" vm="10">
        <f ca="1"/>
        <v>111.61</v>
      </c>
    </row>
    <row r="16" spans="1:12" x14ac:dyDescent="0.25">
      <c r="B16" vm="11">
        <f ca="1"/>
        <v>45779</v>
      </c>
      <c r="C16" vm="12">
        <f ca="1"/>
        <v>435.28</v>
      </c>
      <c r="E16" vm="11">
        <f ca="1"/>
        <v>45779</v>
      </c>
      <c r="F16" vm="13">
        <f ca="1"/>
        <v>287.20999999999998</v>
      </c>
      <c r="H16" vm="11">
        <f ca="1"/>
        <v>45779</v>
      </c>
      <c r="I16" vm="14">
        <f ca="1"/>
        <v>205.35</v>
      </c>
      <c r="K16" vm="11">
        <f ca="1"/>
        <v>45779</v>
      </c>
      <c r="L16" vm="15">
        <f ca="1"/>
        <v>114.5</v>
      </c>
    </row>
    <row r="17" spans="2:12" x14ac:dyDescent="0.25">
      <c r="B17" vm="16">
        <f ca="1"/>
        <v>45782</v>
      </c>
      <c r="C17" vm="17">
        <f ca="1"/>
        <v>436.17</v>
      </c>
      <c r="E17" vm="16">
        <f ca="1"/>
        <v>45782</v>
      </c>
      <c r="F17" vm="18">
        <f ca="1"/>
        <v>280.26</v>
      </c>
      <c r="H17" vm="16">
        <f ca="1"/>
        <v>45782</v>
      </c>
      <c r="I17" vm="19">
        <f ca="1"/>
        <v>198.89</v>
      </c>
      <c r="K17" vm="16">
        <f ca="1"/>
        <v>45782</v>
      </c>
      <c r="L17" vm="20">
        <f ca="1"/>
        <v>113.82</v>
      </c>
    </row>
    <row r="18" spans="2:12" x14ac:dyDescent="0.25">
      <c r="B18" vm="21">
        <f ca="1"/>
        <v>45783</v>
      </c>
      <c r="C18" vm="22">
        <f ca="1"/>
        <v>433.31</v>
      </c>
      <c r="E18" vm="21">
        <f ca="1"/>
        <v>45783</v>
      </c>
      <c r="F18" vm="23">
        <f ca="1"/>
        <v>275.35000000000002</v>
      </c>
      <c r="H18" vm="21">
        <f ca="1"/>
        <v>45783</v>
      </c>
      <c r="I18" vm="24">
        <f ca="1"/>
        <v>198.51</v>
      </c>
      <c r="K18" vm="21">
        <f ca="1"/>
        <v>45783</v>
      </c>
      <c r="L18" vm="25">
        <f ca="1"/>
        <v>113.54</v>
      </c>
    </row>
    <row r="19" spans="2:12" x14ac:dyDescent="0.25">
      <c r="B19" vm="26">
        <f ca="1"/>
        <v>45784</v>
      </c>
      <c r="C19" vm="27">
        <f ca="1"/>
        <v>433.35</v>
      </c>
      <c r="E19" vm="26">
        <f ca="1"/>
        <v>45784</v>
      </c>
      <c r="F19" vm="28">
        <f ca="1"/>
        <v>276.22000000000003</v>
      </c>
      <c r="H19" vm="26">
        <f ca="1"/>
        <v>45784</v>
      </c>
      <c r="I19" vm="29">
        <f ca="1"/>
        <v>196.25</v>
      </c>
      <c r="K19" vm="26">
        <f ca="1"/>
        <v>45784</v>
      </c>
      <c r="L19" vm="30">
        <f ca="1"/>
        <v>117.06</v>
      </c>
    </row>
    <row r="20" spans="2:12" x14ac:dyDescent="0.25">
      <c r="B20" vm="31">
        <f ca="1"/>
        <v>45785</v>
      </c>
      <c r="C20" vm="32">
        <f ca="1"/>
        <v>438.17</v>
      </c>
      <c r="E20" vm="31">
        <f ca="1"/>
        <v>45785</v>
      </c>
      <c r="F20" vm="33">
        <f ca="1"/>
        <v>284.82</v>
      </c>
      <c r="H20" vm="31">
        <f ca="1"/>
        <v>45785</v>
      </c>
      <c r="I20" vm="34">
        <f ca="1"/>
        <v>197.49</v>
      </c>
      <c r="K20" vm="31">
        <f ca="1"/>
        <v>45785</v>
      </c>
      <c r="L20" vm="35">
        <f ca="1"/>
        <v>117.37</v>
      </c>
    </row>
    <row r="21" spans="2:12" x14ac:dyDescent="0.25">
      <c r="B21" vm="36">
        <f ca="1"/>
        <v>45786</v>
      </c>
      <c r="C21" vm="37">
        <f ca="1"/>
        <v>438.73</v>
      </c>
      <c r="E21" vm="36">
        <f ca="1"/>
        <v>45786</v>
      </c>
      <c r="F21" vm="38">
        <f ca="1"/>
        <v>298.26</v>
      </c>
      <c r="H21" vm="36">
        <f ca="1"/>
        <v>45786</v>
      </c>
      <c r="I21" vm="39">
        <f ca="1"/>
        <v>198.53</v>
      </c>
      <c r="K21" vm="36">
        <f ca="1"/>
        <v>45786</v>
      </c>
      <c r="L21" vm="40">
        <f ca="1"/>
        <v>116.65</v>
      </c>
    </row>
    <row r="22" spans="2:12" x14ac:dyDescent="0.25">
      <c r="B22" vm="41">
        <f ca="1"/>
        <v>45789</v>
      </c>
      <c r="C22" vm="42">
        <f ca="1"/>
        <v>449.26</v>
      </c>
      <c r="E22" vm="41">
        <f ca="1"/>
        <v>45789</v>
      </c>
      <c r="F22" vm="43">
        <f ca="1"/>
        <v>318.38</v>
      </c>
      <c r="H22" vm="41">
        <f ca="1"/>
        <v>45789</v>
      </c>
      <c r="I22" vm="44">
        <f ca="1"/>
        <v>210.79</v>
      </c>
      <c r="K22" vm="41">
        <f ca="1"/>
        <v>45789</v>
      </c>
      <c r="L22" vm="45">
        <f ca="1"/>
        <v>123</v>
      </c>
    </row>
    <row r="23" spans="2:12" x14ac:dyDescent="0.25">
      <c r="B23" vm="46">
        <f ca="1"/>
        <v>45790</v>
      </c>
      <c r="C23" vm="47">
        <f ca="1"/>
        <v>449.14</v>
      </c>
      <c r="E23" vm="46">
        <f ca="1"/>
        <v>45790</v>
      </c>
      <c r="F23" vm="48">
        <f ca="1"/>
        <v>334.07</v>
      </c>
      <c r="H23" vm="46">
        <f ca="1"/>
        <v>45790</v>
      </c>
      <c r="I23" vm="49">
        <f ca="1"/>
        <v>212.93</v>
      </c>
      <c r="K23" vm="46">
        <f ca="1"/>
        <v>45790</v>
      </c>
      <c r="L23" vm="50">
        <f ca="1"/>
        <v>129.93</v>
      </c>
    </row>
    <row r="24" spans="2:12" x14ac:dyDescent="0.25">
      <c r="B24" vm="51">
        <f ca="1"/>
        <v>45791</v>
      </c>
      <c r="C24" vm="52">
        <f ca="1"/>
        <v>452.94</v>
      </c>
      <c r="E24" vm="51">
        <f ca="1"/>
        <v>45791</v>
      </c>
      <c r="F24" vm="53">
        <f ca="1"/>
        <v>347.68</v>
      </c>
      <c r="H24" vm="51">
        <f ca="1"/>
        <v>45791</v>
      </c>
      <c r="I24" vm="54">
        <f ca="1"/>
        <v>212.33</v>
      </c>
      <c r="K24" vm="51">
        <f ca="1"/>
        <v>45791</v>
      </c>
      <c r="L24" vm="55">
        <f ca="1"/>
        <v>135.34</v>
      </c>
    </row>
    <row r="25" spans="2:12" x14ac:dyDescent="0.25">
      <c r="B25" vm="56">
        <f ca="1"/>
        <v>45792</v>
      </c>
      <c r="C25" vm="57">
        <f ca="1"/>
        <v>453.13</v>
      </c>
      <c r="E25" vm="56">
        <f ca="1"/>
        <v>45792</v>
      </c>
      <c r="F25" vm="58">
        <f ca="1"/>
        <v>342.82</v>
      </c>
      <c r="H25" vm="56">
        <f ca="1"/>
        <v>45792</v>
      </c>
      <c r="I25" vm="59">
        <f ca="1"/>
        <v>211.45</v>
      </c>
      <c r="K25" vm="56">
        <f ca="1"/>
        <v>45792</v>
      </c>
      <c r="L25" vm="60">
        <f ca="1"/>
        <v>134.83000000000001</v>
      </c>
    </row>
    <row r="26" spans="2:12" x14ac:dyDescent="0.25">
      <c r="B26" vm="61">
        <f ca="1"/>
        <v>45793</v>
      </c>
      <c r="C26" vm="62">
        <f ca="1"/>
        <v>454.27</v>
      </c>
      <c r="E26" vm="61">
        <f ca="1"/>
        <v>45793</v>
      </c>
      <c r="F26" vm="63">
        <f ca="1"/>
        <v>349.98</v>
      </c>
      <c r="H26" vm="61">
        <f ca="1"/>
        <v>45793</v>
      </c>
      <c r="I26" vm="64">
        <f ca="1"/>
        <v>211.26</v>
      </c>
      <c r="K26" vm="61">
        <f ca="1"/>
        <v>45793</v>
      </c>
      <c r="L26" vm="65">
        <f ca="1"/>
        <v>135.4</v>
      </c>
    </row>
    <row r="27" spans="2:12" x14ac:dyDescent="0.25">
      <c r="B27" vm="66">
        <f ca="1"/>
        <v>45796</v>
      </c>
      <c r="C27" vm="67">
        <f ca="1"/>
        <v>458.87</v>
      </c>
      <c r="E27" vm="66">
        <f ca="1"/>
        <v>45796</v>
      </c>
      <c r="F27" vm="68">
        <f ca="1"/>
        <v>342.09</v>
      </c>
      <c r="H27" vm="66">
        <f ca="1"/>
        <v>45796</v>
      </c>
      <c r="I27" vm="69">
        <f ca="1"/>
        <v>208.78</v>
      </c>
      <c r="K27" vm="66">
        <f ca="1"/>
        <v>45796</v>
      </c>
      <c r="L27" vm="70">
        <f ca="1"/>
        <v>135.57</v>
      </c>
    </row>
    <row r="28" spans="2:12" x14ac:dyDescent="0.25">
      <c r="B28" vm="71">
        <f ca="1"/>
        <v>45797</v>
      </c>
      <c r="C28" vm="72">
        <f ca="1"/>
        <v>458.17</v>
      </c>
      <c r="E28" vm="71">
        <f ca="1"/>
        <v>45797</v>
      </c>
      <c r="F28" vm="73">
        <f ca="1"/>
        <v>343.82</v>
      </c>
      <c r="H28" vm="71">
        <f ca="1"/>
        <v>45797</v>
      </c>
      <c r="I28" vm="74">
        <f ca="1"/>
        <v>206.86</v>
      </c>
      <c r="K28" vm="71">
        <f ca="1"/>
        <v>45797</v>
      </c>
      <c r="L28" vm="75">
        <f ca="1"/>
        <v>134.38</v>
      </c>
    </row>
    <row r="29" spans="2:12" x14ac:dyDescent="0.25">
      <c r="B29" vm="76">
        <f ca="1"/>
        <v>45798</v>
      </c>
      <c r="C29" vm="77">
        <f ca="1"/>
        <v>452.57</v>
      </c>
      <c r="E29" vm="76">
        <f ca="1"/>
        <v>45798</v>
      </c>
      <c r="F29" vm="78">
        <f ca="1"/>
        <v>334.62</v>
      </c>
      <c r="H29" vm="76">
        <f ca="1"/>
        <v>45798</v>
      </c>
      <c r="I29" vm="79">
        <f ca="1"/>
        <v>202.09</v>
      </c>
      <c r="K29" vm="76">
        <f ca="1"/>
        <v>45798</v>
      </c>
      <c r="L29" vm="80">
        <f ca="1"/>
        <v>131.80000000000001</v>
      </c>
    </row>
    <row r="30" spans="2:12" x14ac:dyDescent="0.25">
      <c r="B30" vm="81">
        <f ca="1"/>
        <v>45799</v>
      </c>
      <c r="C30" vm="82">
        <f ca="1"/>
        <v>454.86</v>
      </c>
      <c r="E30" vm="81">
        <f ca="1"/>
        <v>45799</v>
      </c>
      <c r="F30" vm="83">
        <f ca="1"/>
        <v>341.04</v>
      </c>
      <c r="H30" vm="81">
        <f ca="1"/>
        <v>45799</v>
      </c>
      <c r="I30" vm="84">
        <f ca="1"/>
        <v>201.36</v>
      </c>
      <c r="K30" vm="81">
        <f ca="1"/>
        <v>45799</v>
      </c>
      <c r="L30" vm="85">
        <f ca="1"/>
        <v>132.83000000000001</v>
      </c>
    </row>
    <row r="31" spans="2:12" x14ac:dyDescent="0.25">
      <c r="B31" vm="86">
        <f ca="1"/>
        <v>45800</v>
      </c>
      <c r="C31" vm="87">
        <f ca="1"/>
        <v>450.18</v>
      </c>
      <c r="E31" vm="86">
        <f ca="1"/>
        <v>45800</v>
      </c>
      <c r="F31" vm="88">
        <f ca="1"/>
        <v>339.34</v>
      </c>
      <c r="H31" vm="86">
        <f ca="1"/>
        <v>45800</v>
      </c>
      <c r="I31" vm="89">
        <f ca="1"/>
        <v>195.27</v>
      </c>
      <c r="K31" vm="86">
        <f ca="1"/>
        <v>45800</v>
      </c>
      <c r="L31" vm="90">
        <f ca="1"/>
        <v>131.29</v>
      </c>
    </row>
    <row r="32" spans="2:12" x14ac:dyDescent="0.25">
      <c r="B32" vm="91">
        <f ca="1"/>
        <v>45804</v>
      </c>
      <c r="C32" vm="92">
        <f ca="1"/>
        <v>460.69</v>
      </c>
      <c r="E32" vm="91">
        <f ca="1"/>
        <v>45804</v>
      </c>
      <c r="F32" vm="93">
        <f ca="1"/>
        <v>362.89</v>
      </c>
      <c r="H32" vm="91">
        <f ca="1"/>
        <v>45804</v>
      </c>
      <c r="I32" vm="94">
        <f ca="1"/>
        <v>200.21</v>
      </c>
      <c r="K32" vm="91">
        <f ca="1"/>
        <v>45804</v>
      </c>
      <c r="L32" vm="95">
        <f ca="1"/>
        <v>135.5</v>
      </c>
    </row>
    <row r="33" spans="2:12" x14ac:dyDescent="0.25">
      <c r="B33" vm="96">
        <f ca="1"/>
        <v>45805</v>
      </c>
      <c r="C33" vm="97">
        <f ca="1"/>
        <v>457.36</v>
      </c>
      <c r="E33" vm="96">
        <f ca="1"/>
        <v>45805</v>
      </c>
      <c r="F33" vm="98">
        <f ca="1"/>
        <v>356.9</v>
      </c>
      <c r="H33" vm="96">
        <f ca="1"/>
        <v>45805</v>
      </c>
      <c r="I33" vm="99">
        <f ca="1"/>
        <v>200.42</v>
      </c>
      <c r="K33" vm="96">
        <f ca="1"/>
        <v>45805</v>
      </c>
      <c r="L33" vm="100">
        <f ca="1"/>
        <v>134.81</v>
      </c>
    </row>
    <row r="34" spans="2:12" x14ac:dyDescent="0.25">
      <c r="B34" vm="101">
        <f ca="1"/>
        <v>45806</v>
      </c>
      <c r="C34" vm="102">
        <f ca="1"/>
        <v>458.68</v>
      </c>
      <c r="E34" vm="101">
        <f ca="1"/>
        <v>45806</v>
      </c>
      <c r="F34" vm="103">
        <f ca="1"/>
        <v>358.43</v>
      </c>
      <c r="H34" vm="101">
        <f ca="1"/>
        <v>45806</v>
      </c>
      <c r="I34" vm="104">
        <f ca="1"/>
        <v>199.95</v>
      </c>
      <c r="K34" vm="101">
        <f ca="1"/>
        <v>45806</v>
      </c>
      <c r="L34" vm="105">
        <f ca="1"/>
        <v>139.19</v>
      </c>
    </row>
    <row r="35" spans="2:12" x14ac:dyDescent="0.25">
      <c r="B35" vm="106">
        <f ca="1"/>
        <v>45807</v>
      </c>
      <c r="C35" vm="107">
        <f ca="1"/>
        <v>460.36</v>
      </c>
      <c r="E35" vm="106">
        <f ca="1"/>
        <v>45807</v>
      </c>
      <c r="F35" vm="108">
        <f ca="1"/>
        <v>346.46</v>
      </c>
      <c r="H35" vm="106">
        <f ca="1"/>
        <v>45807</v>
      </c>
      <c r="I35" vm="109">
        <f ca="1"/>
        <v>200.85</v>
      </c>
      <c r="K35" vm="106">
        <f ca="1"/>
        <v>45807</v>
      </c>
      <c r="L35" vm="110">
        <f ca="1"/>
        <v>135.13</v>
      </c>
    </row>
    <row r="39" spans="2:12" x14ac:dyDescent="0.25">
      <c r="B39" t="s">
        <v>40</v>
      </c>
      <c r="E39">
        <f ca="1">CORREL(C15:C35, F15:F35)</f>
        <v>0.95779999704415719</v>
      </c>
    </row>
    <row r="41" spans="2:12" x14ac:dyDescent="0.25">
      <c r="B41" t="s">
        <v>41</v>
      </c>
      <c r="E41">
        <f ca="1" xml:space="preserve"> CORREL(C15:C35, I15:I35)</f>
        <v>0.11842796768410654</v>
      </c>
    </row>
    <row r="43" spans="2:12" x14ac:dyDescent="0.25">
      <c r="B43" t="s">
        <v>43</v>
      </c>
      <c r="E43">
        <f ca="1">CORREL(C15:C35, L15:L35)</f>
        <v>0.96110428482773103</v>
      </c>
    </row>
    <row r="64" spans="1:1" x14ac:dyDescent="0.25">
      <c r="A64" s="2" t="s">
        <v>44</v>
      </c>
    </row>
    <row r="66" spans="1:1" x14ac:dyDescent="0.25">
      <c r="A66" t="s">
        <v>45</v>
      </c>
    </row>
    <row r="67" spans="1:1" x14ac:dyDescent="0.25">
      <c r="A67" t="s">
        <v>46</v>
      </c>
    </row>
    <row r="68" spans="1:1" x14ac:dyDescent="0.25">
      <c r="A68" t="s">
        <v>47</v>
      </c>
    </row>
    <row r="69" spans="1:1" x14ac:dyDescent="0.25">
      <c r="A69" t="s">
        <v>48</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64A6-1019-465B-B76C-272E9C5DBEF5}">
  <dimension ref="A1:F133"/>
  <sheetViews>
    <sheetView topLeftCell="A133" zoomScale="99" workbookViewId="0">
      <selection activeCell="C40" sqref="C40"/>
    </sheetView>
  </sheetViews>
  <sheetFormatPr defaultRowHeight="15" x14ac:dyDescent="0.25"/>
  <cols>
    <col min="3" max="3" width="9.5703125" customWidth="1"/>
  </cols>
  <sheetData>
    <row r="1" spans="1:3" x14ac:dyDescent="0.25">
      <c r="A1" s="2" t="s">
        <v>6</v>
      </c>
    </row>
    <row r="3" spans="1:3" x14ac:dyDescent="0.25">
      <c r="B3" s="3" t="s">
        <v>0</v>
      </c>
      <c r="C3" s="3" t="s">
        <v>1</v>
      </c>
    </row>
    <row r="4" spans="1:3" x14ac:dyDescent="0.25">
      <c r="B4" s="3">
        <v>1</v>
      </c>
      <c r="C4" s="3">
        <v>3</v>
      </c>
    </row>
    <row r="5" spans="1:3" x14ac:dyDescent="0.25">
      <c r="B5" s="3">
        <v>3</v>
      </c>
      <c r="C5" s="3">
        <v>9</v>
      </c>
    </row>
    <row r="6" spans="1:3" x14ac:dyDescent="0.25">
      <c r="B6" s="3">
        <v>5</v>
      </c>
      <c r="C6" s="3">
        <v>14</v>
      </c>
    </row>
    <row r="7" spans="1:3" x14ac:dyDescent="0.25">
      <c r="B7" s="3">
        <v>7</v>
      </c>
      <c r="C7" s="3">
        <v>21</v>
      </c>
    </row>
    <row r="8" spans="1:3" x14ac:dyDescent="0.25">
      <c r="B8" s="3">
        <v>9</v>
      </c>
      <c r="C8" s="3">
        <v>28</v>
      </c>
    </row>
    <row r="9" spans="1:3" x14ac:dyDescent="0.25">
      <c r="B9" s="3">
        <v>11</v>
      </c>
      <c r="C9" s="3">
        <v>32</v>
      </c>
    </row>
    <row r="10" spans="1:3" x14ac:dyDescent="0.25">
      <c r="B10" s="3">
        <v>14</v>
      </c>
      <c r="C10" s="3">
        <v>40</v>
      </c>
    </row>
    <row r="13" spans="1:3" x14ac:dyDescent="0.25">
      <c r="B13" t="s">
        <v>2</v>
      </c>
    </row>
    <row r="14" spans="1:3" x14ac:dyDescent="0.25">
      <c r="B14" t="s">
        <v>3</v>
      </c>
    </row>
    <row r="16" spans="1:3" x14ac:dyDescent="0.25">
      <c r="B16" t="s">
        <v>4</v>
      </c>
    </row>
    <row r="33" spans="1:6" x14ac:dyDescent="0.25">
      <c r="B33" t="s">
        <v>5</v>
      </c>
    </row>
    <row r="36" spans="1:6" x14ac:dyDescent="0.25">
      <c r="A36" s="2" t="s">
        <v>7</v>
      </c>
    </row>
    <row r="39" spans="1:6" x14ac:dyDescent="0.25">
      <c r="B39" s="3" t="s">
        <v>0</v>
      </c>
      <c r="C39" s="3" t="s">
        <v>8</v>
      </c>
      <c r="F39" t="s">
        <v>9</v>
      </c>
    </row>
    <row r="40" spans="1:6" x14ac:dyDescent="0.25">
      <c r="B40" s="3">
        <v>1</v>
      </c>
      <c r="C40" s="3">
        <v>10</v>
      </c>
    </row>
    <row r="41" spans="1:6" x14ac:dyDescent="0.25">
      <c r="B41" s="3">
        <v>3</v>
      </c>
      <c r="C41" s="3">
        <v>3</v>
      </c>
    </row>
    <row r="42" spans="1:6" x14ac:dyDescent="0.25">
      <c r="B42" s="3">
        <v>5</v>
      </c>
      <c r="C42" s="3">
        <v>1</v>
      </c>
    </row>
    <row r="43" spans="1:6" x14ac:dyDescent="0.25">
      <c r="B43" s="3">
        <v>7</v>
      </c>
      <c r="C43" s="3">
        <v>0</v>
      </c>
    </row>
    <row r="44" spans="1:6" x14ac:dyDescent="0.25">
      <c r="B44" s="3">
        <v>9</v>
      </c>
      <c r="C44" s="3">
        <v>30</v>
      </c>
    </row>
    <row r="45" spans="1:6" x14ac:dyDescent="0.25">
      <c r="B45" s="3">
        <v>11</v>
      </c>
      <c r="C45" s="3">
        <v>50</v>
      </c>
    </row>
    <row r="46" spans="1:6" x14ac:dyDescent="0.25">
      <c r="B46" s="3">
        <v>14</v>
      </c>
      <c r="C46" s="3">
        <v>25</v>
      </c>
    </row>
    <row r="59" spans="1:6" x14ac:dyDescent="0.25">
      <c r="F59" t="s">
        <v>10</v>
      </c>
    </row>
    <row r="60" spans="1:6" x14ac:dyDescent="0.25">
      <c r="F60" t="s">
        <v>11</v>
      </c>
    </row>
    <row r="64" spans="1:6" x14ac:dyDescent="0.25">
      <c r="A64" s="2" t="s">
        <v>12</v>
      </c>
    </row>
    <row r="67" spans="2:4" x14ac:dyDescent="0.25">
      <c r="B67" s="3" t="s">
        <v>0</v>
      </c>
      <c r="C67" s="3" t="s">
        <v>1</v>
      </c>
      <c r="D67" s="3" t="s">
        <v>13</v>
      </c>
    </row>
    <row r="68" spans="2:4" x14ac:dyDescent="0.25">
      <c r="B68" s="3">
        <v>1</v>
      </c>
      <c r="C68" s="3">
        <v>3</v>
      </c>
      <c r="D68" s="3">
        <v>2</v>
      </c>
    </row>
    <row r="69" spans="2:4" x14ac:dyDescent="0.25">
      <c r="B69" s="3">
        <v>3</v>
      </c>
      <c r="C69" s="3">
        <v>9</v>
      </c>
      <c r="D69" s="3">
        <v>6</v>
      </c>
    </row>
    <row r="70" spans="2:4" x14ac:dyDescent="0.25">
      <c r="B70" s="3">
        <v>5</v>
      </c>
      <c r="C70" s="3">
        <v>14</v>
      </c>
      <c r="D70" s="3">
        <v>10</v>
      </c>
    </row>
    <row r="71" spans="2:4" x14ac:dyDescent="0.25">
      <c r="B71" s="3">
        <v>7</v>
      </c>
      <c r="C71" s="3">
        <v>21</v>
      </c>
      <c r="D71" s="3">
        <v>14</v>
      </c>
    </row>
    <row r="72" spans="2:4" x14ac:dyDescent="0.25">
      <c r="B72" s="3">
        <v>9</v>
      </c>
      <c r="C72" s="3">
        <v>28</v>
      </c>
      <c r="D72" s="3">
        <v>18</v>
      </c>
    </row>
    <row r="73" spans="2:4" x14ac:dyDescent="0.25">
      <c r="B73" s="3">
        <v>11</v>
      </c>
      <c r="C73" s="3">
        <v>32</v>
      </c>
      <c r="D73" s="3">
        <v>22</v>
      </c>
    </row>
    <row r="74" spans="2:4" x14ac:dyDescent="0.25">
      <c r="B74" s="3">
        <v>14</v>
      </c>
      <c r="C74" s="3">
        <v>40</v>
      </c>
      <c r="D74" s="3">
        <v>28</v>
      </c>
    </row>
    <row r="79" spans="2:4" x14ac:dyDescent="0.25">
      <c r="B79" t="s">
        <v>14</v>
      </c>
    </row>
    <row r="81" spans="2:5" x14ac:dyDescent="0.25">
      <c r="B81" t="s">
        <v>15</v>
      </c>
    </row>
    <row r="82" spans="2:5" x14ac:dyDescent="0.25">
      <c r="B82" t="s">
        <v>23</v>
      </c>
    </row>
    <row r="84" spans="2:5" x14ac:dyDescent="0.25">
      <c r="B84" t="s">
        <v>16</v>
      </c>
    </row>
    <row r="86" spans="2:5" x14ac:dyDescent="0.25">
      <c r="B86" t="s">
        <v>17</v>
      </c>
    </row>
    <row r="88" spans="2:5" x14ac:dyDescent="0.25">
      <c r="B88" t="s">
        <v>18</v>
      </c>
    </row>
    <row r="89" spans="2:5" x14ac:dyDescent="0.25">
      <c r="B89" t="s">
        <v>19</v>
      </c>
    </row>
    <row r="90" spans="2:5" x14ac:dyDescent="0.25">
      <c r="B90" t="s">
        <v>20</v>
      </c>
    </row>
    <row r="92" spans="2:5" x14ac:dyDescent="0.25">
      <c r="B92" t="s">
        <v>21</v>
      </c>
      <c r="E92">
        <f>CORREL(Table36[x], Table36[y])</f>
        <v>0.99797546473402088</v>
      </c>
    </row>
    <row r="94" spans="2:5" x14ac:dyDescent="0.25">
      <c r="B94" t="s">
        <v>22</v>
      </c>
      <c r="E94">
        <f xml:space="preserve"> CORREL(Table36[x], Table36[t])</f>
        <v>0.99999999999999978</v>
      </c>
    </row>
    <row r="96" spans="2:5" x14ac:dyDescent="0.25">
      <c r="B96" t="s">
        <v>24</v>
      </c>
    </row>
    <row r="99" spans="1:1" x14ac:dyDescent="0.25">
      <c r="A99" s="2" t="s">
        <v>25</v>
      </c>
    </row>
    <row r="131" spans="2:2" x14ac:dyDescent="0.25">
      <c r="B131" t="s">
        <v>26</v>
      </c>
    </row>
    <row r="132" spans="2:2" x14ac:dyDescent="0.25">
      <c r="B132" t="s">
        <v>27</v>
      </c>
    </row>
    <row r="133" spans="2:2" x14ac:dyDescent="0.25">
      <c r="B133" t="s">
        <v>28</v>
      </c>
    </row>
  </sheetData>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Correlation and Stocks</vt:lpstr>
      <vt:lpstr>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Nguyen</dc:creator>
  <cp:lastModifiedBy>Son Nguyen</cp:lastModifiedBy>
  <dcterms:created xsi:type="dcterms:W3CDTF">2025-05-29T12:50:06Z</dcterms:created>
  <dcterms:modified xsi:type="dcterms:W3CDTF">2025-06-03T13:37:46Z</dcterms:modified>
</cp:coreProperties>
</file>