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4FC51C62-C918-4C92-BABA-193A8257D07B}" xr6:coauthVersionLast="47" xr6:coauthVersionMax="47" xr10:uidLastSave="{00000000-0000-0000-0000-000000000000}"/>
  <bookViews>
    <workbookView xWindow="-120" yWindow="-120" windowWidth="29040" windowHeight="16440" xr2:uid="{BEEDA102-FCCE-4864-B13A-C2566B410B7C}"/>
  </bookViews>
  <sheets>
    <sheet name="Assignment 10" sheetId="9" r:id="rId1"/>
    <sheet name="Regression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7" l="1"/>
  <c r="D121" i="7" s="1"/>
  <c r="E121" i="7" s="1"/>
  <c r="C122" i="7"/>
  <c r="C123" i="7"/>
  <c r="D123" i="7" s="1"/>
  <c r="E123" i="7" s="1"/>
  <c r="C124" i="7"/>
  <c r="C125" i="7"/>
  <c r="C126" i="7"/>
  <c r="C127" i="7"/>
  <c r="D127" i="7"/>
  <c r="E127" i="7" s="1"/>
  <c r="D126" i="7"/>
  <c r="E126" i="7" s="1"/>
  <c r="D125" i="7"/>
  <c r="E125" i="7" s="1"/>
  <c r="D124" i="7"/>
  <c r="E124" i="7" s="1"/>
  <c r="D122" i="7"/>
  <c r="E122" i="7" s="1"/>
  <c r="C104" i="7"/>
  <c r="D104" i="7" s="1"/>
  <c r="E104" i="7" s="1"/>
  <c r="C105" i="7"/>
  <c r="C106" i="7"/>
  <c r="C107" i="7"/>
  <c r="C108" i="7"/>
  <c r="D108" i="7" s="1"/>
  <c r="E108" i="7" s="1"/>
  <c r="C109" i="7"/>
  <c r="C110" i="7"/>
  <c r="D110" i="7"/>
  <c r="E110" i="7" s="1"/>
  <c r="D109" i="7"/>
  <c r="E109" i="7" s="1"/>
  <c r="D107" i="7"/>
  <c r="E107" i="7" s="1"/>
  <c r="D106" i="7"/>
  <c r="E106" i="7" s="1"/>
  <c r="E105" i="7"/>
  <c r="D105" i="7"/>
  <c r="C97" i="7"/>
  <c r="C89" i="7"/>
  <c r="C90" i="7"/>
  <c r="C91" i="7"/>
  <c r="C92" i="7"/>
  <c r="C93" i="7"/>
  <c r="D93" i="7" s="1"/>
  <c r="E93" i="7" s="1"/>
  <c r="C94" i="7"/>
  <c r="C95" i="7"/>
  <c r="D95" i="7"/>
  <c r="E95" i="7" s="1"/>
  <c r="D94" i="7"/>
  <c r="E94" i="7" s="1"/>
  <c r="D92" i="7"/>
  <c r="E92" i="7" s="1"/>
  <c r="D91" i="7"/>
  <c r="E91" i="7" s="1"/>
  <c r="D90" i="7"/>
  <c r="E90" i="7" s="1"/>
  <c r="D89" i="7"/>
  <c r="E89" i="7" s="1"/>
  <c r="C78" i="7"/>
  <c r="E69" i="7"/>
  <c r="E70" i="7"/>
  <c r="E71" i="7"/>
  <c r="E72" i="7"/>
  <c r="E73" i="7"/>
  <c r="E74" i="7"/>
  <c r="E75" i="7"/>
  <c r="D73" i="7"/>
  <c r="D74" i="7"/>
  <c r="C72" i="7"/>
  <c r="D72" i="7" s="1"/>
  <c r="C69" i="7"/>
  <c r="D69" i="7" s="1"/>
  <c r="C70" i="7"/>
  <c r="D70" i="7" s="1"/>
  <c r="C71" i="7"/>
  <c r="D71" i="7" s="1"/>
  <c r="C73" i="7"/>
  <c r="C74" i="7"/>
  <c r="C75" i="7"/>
  <c r="D75" i="7" s="1"/>
  <c r="C15" i="7"/>
  <c r="C129" i="7" l="1"/>
  <c r="C112" i="7"/>
</calcChain>
</file>

<file path=xl/sharedStrings.xml><?xml version="1.0" encoding="utf-8"?>
<sst xmlns="http://schemas.openxmlformats.org/spreadsheetml/2006/main" count="82" uniqueCount="49">
  <si>
    <t>x</t>
  </si>
  <si>
    <t>y</t>
  </si>
  <si>
    <t xml:space="preserve">Example </t>
  </si>
  <si>
    <t>Correlation r =</t>
  </si>
  <si>
    <t xml:space="preserve">We observe that x and y are highly correlated. </t>
  </si>
  <si>
    <t xml:space="preserve">Question 1:  if you know x, can you predict y? </t>
  </si>
  <si>
    <t>Question 2:  How conffident we are with the orediction?/How accurate the prediction?/How good is the prediction?</t>
  </si>
  <si>
    <t xml:space="preserve">We will use "linear regression" to answer this two questions. </t>
  </si>
  <si>
    <r>
      <t xml:space="preserve">We will establish a </t>
    </r>
    <r>
      <rPr>
        <sz val="11"/>
        <color rgb="FFFF0000"/>
        <rFont val="Aptos Narrow"/>
        <family val="2"/>
        <scheme val="minor"/>
      </rPr>
      <t>linear</t>
    </r>
    <r>
      <rPr>
        <sz val="11"/>
        <color theme="1"/>
        <rFont val="Aptos Narrow"/>
        <family val="2"/>
        <scheme val="minor"/>
      </rPr>
      <t xml:space="preserve"> equation between x and y and use the equation to make the prediction. </t>
    </r>
  </si>
  <si>
    <r>
      <t xml:space="preserve">Why we use </t>
    </r>
    <r>
      <rPr>
        <sz val="11"/>
        <color rgb="FFFF0000"/>
        <rFont val="Aptos Narrow"/>
        <family val="2"/>
        <scheme val="minor"/>
      </rPr>
      <t>linear</t>
    </r>
    <r>
      <rPr>
        <sz val="11"/>
        <color theme="1"/>
        <rFont val="Aptos Narrow"/>
        <family val="2"/>
        <scheme val="minor"/>
      </rPr>
      <t xml:space="preserve"> equation?</t>
    </r>
  </si>
  <si>
    <t>Predict y if x = 20.</t>
  </si>
  <si>
    <t>The equation obtained is y = 2.8913x +0.3468</t>
  </si>
  <si>
    <t xml:space="preserve">We just need to plug in the value of x into the equation to calculate y: </t>
  </si>
  <si>
    <t>y = 2.8913*20 + 0.3468 = 58.1728</t>
  </si>
  <si>
    <t xml:space="preserve">Therefore the predicted y for x =20 is 58.1728. </t>
  </si>
  <si>
    <t xml:space="preserve">We first evaluate how good the linear model is. </t>
  </si>
  <si>
    <t>Is the linear model we obtained the best linear model we can have?</t>
  </si>
  <si>
    <t xml:space="preserve">We need a way to evaluate this linear model and also to compare between difference linear models. </t>
  </si>
  <si>
    <r>
      <t xml:space="preserve">We will use the </t>
    </r>
    <r>
      <rPr>
        <sz val="11"/>
        <color rgb="FFFF0000"/>
        <rFont val="Aptos Narrow"/>
        <family val="2"/>
        <scheme val="minor"/>
      </rPr>
      <t xml:space="preserve">Mean Squared Error (MSE) </t>
    </r>
    <r>
      <rPr>
        <sz val="11"/>
        <color theme="1"/>
        <rFont val="Aptos Narrow"/>
        <family val="2"/>
        <scheme val="minor"/>
      </rPr>
      <t xml:space="preserve">to evaluate predictive models. </t>
    </r>
  </si>
  <si>
    <t>predicted y</t>
  </si>
  <si>
    <t>Error of predictions</t>
  </si>
  <si>
    <t>Squared Errors (SE)</t>
  </si>
  <si>
    <t xml:space="preserve">The Mean Squared Error (MSE) is </t>
  </si>
  <si>
    <r>
      <t xml:space="preserve">First lets calculate the MSE of this linear model </t>
    </r>
    <r>
      <rPr>
        <sz val="11"/>
        <color rgb="FFFF0000"/>
        <rFont val="Aptos Narrow"/>
        <family val="2"/>
        <scheme val="minor"/>
      </rPr>
      <t>(y = 2.8913x+.3478)</t>
    </r>
  </si>
  <si>
    <r>
      <t xml:space="preserve">Therefore, the MSE of the linear model </t>
    </r>
    <r>
      <rPr>
        <sz val="11"/>
        <color rgb="FFFF0000"/>
        <rFont val="Aptos Narrow"/>
        <family val="2"/>
        <scheme val="minor"/>
      </rPr>
      <t>y = 2.8913x + .3478</t>
    </r>
    <r>
      <rPr>
        <sz val="11"/>
        <color theme="1"/>
        <rFont val="Aptos Narrow"/>
        <family val="2"/>
        <scheme val="minor"/>
      </rPr>
      <t xml:space="preserve"> is 0.605590066</t>
    </r>
  </si>
  <si>
    <t>Is this possible to find another linear model with better (smaller) MSE?</t>
  </si>
  <si>
    <r>
      <t xml:space="preserve">Let try a few linear models and compare their MSE with the MSE of the linear model </t>
    </r>
    <r>
      <rPr>
        <sz val="11"/>
        <color rgb="FFFF0000"/>
        <rFont val="Aptos Narrow"/>
        <family val="2"/>
        <scheme val="minor"/>
      </rPr>
      <t>y = 2.8913x + .3478</t>
    </r>
  </si>
  <si>
    <r>
      <t>Linear model 1:</t>
    </r>
    <r>
      <rPr>
        <b/>
        <sz val="11"/>
        <color theme="9"/>
        <rFont val="Aptos Narrow"/>
        <family val="2"/>
        <scheme val="minor"/>
      </rPr>
      <t xml:space="preserve"> y = 3x + 1</t>
    </r>
  </si>
  <si>
    <r>
      <t>Linear model 2:</t>
    </r>
    <r>
      <rPr>
        <b/>
        <sz val="11"/>
        <color theme="9"/>
        <rFont val="Aptos Narrow"/>
        <family val="2"/>
        <scheme val="minor"/>
      </rPr>
      <t xml:space="preserve"> y = 3x + .5</t>
    </r>
  </si>
  <si>
    <t>This means that Linear model 2 is not as good as the obtained linear model.</t>
  </si>
  <si>
    <t xml:space="preserve">This means that Linear model 1 is not as good as the obtained linear model.  </t>
  </si>
  <si>
    <t>Because the MSE of Linear Model 1 is greater than the MSE of the obtained linear model.</t>
  </si>
  <si>
    <t>Because the MSE of Linear Model 2 is greater than the MSE of the obtained linear model.</t>
  </si>
  <si>
    <r>
      <t>Linear model 3:</t>
    </r>
    <r>
      <rPr>
        <b/>
        <sz val="11"/>
        <color theme="9"/>
        <rFont val="Aptos Narrow"/>
        <family val="2"/>
        <scheme val="minor"/>
      </rPr>
      <t xml:space="preserve"> y = 4x - 1</t>
    </r>
  </si>
  <si>
    <t>This means that Linear model 3 is not as good as the obtained linear model.</t>
  </si>
  <si>
    <t>Because the MSE of Linear Model 3 is greater than the MSE of the obtained linear model.</t>
  </si>
  <si>
    <t>We observe that all the linear models we tried have greater MSEs than the MSE of (y = 2.8913+.3478)</t>
  </si>
  <si>
    <r>
      <t xml:space="preserve">So all the models we tried are </t>
    </r>
    <r>
      <rPr>
        <sz val="11"/>
        <color rgb="FFFF0000"/>
        <rFont val="Aptos Narrow"/>
        <family val="2"/>
        <scheme val="minor"/>
      </rPr>
      <t>worse</t>
    </r>
    <r>
      <rPr>
        <sz val="11"/>
        <color theme="1"/>
        <rFont val="Aptos Narrow"/>
        <family val="2"/>
        <scheme val="minor"/>
      </rPr>
      <t xml:space="preserve"> than the obtained model (y = 2.8913x + .3478). </t>
    </r>
  </si>
  <si>
    <t xml:space="preserve">In fact, we can never find a linear model with smaller MSE than (y = 2.8913x + .3478). </t>
  </si>
  <si>
    <t xml:space="preserve">The linear model (y = 2.8913x + .3478) is the best linear model we can have in terms of MSE. </t>
  </si>
  <si>
    <t xml:space="preserve">This linear model can also be called the least squared linear model, or the least squared regression. </t>
  </si>
  <si>
    <t>Assignment 10</t>
  </si>
  <si>
    <t>Given the data</t>
  </si>
  <si>
    <r>
      <t xml:space="preserve">1. Calculate the MSE of the linear model </t>
    </r>
    <r>
      <rPr>
        <b/>
        <sz val="11"/>
        <color rgb="FFFF0000"/>
        <rFont val="Aptos Narrow"/>
        <family val="2"/>
        <scheme val="minor"/>
      </rPr>
      <t>(y = 3x + 10)</t>
    </r>
    <r>
      <rPr>
        <sz val="11"/>
        <color theme="1"/>
        <rFont val="Aptos Narrow"/>
        <family val="2"/>
        <scheme val="minor"/>
      </rPr>
      <t xml:space="preserve"> applied to the data.</t>
    </r>
  </si>
  <si>
    <r>
      <t xml:space="preserve">3. Calculate the MSE of the linear model </t>
    </r>
    <r>
      <rPr>
        <b/>
        <sz val="11"/>
        <color rgb="FFFF0000"/>
        <rFont val="Aptos Narrow"/>
        <family val="2"/>
        <scheme val="minor"/>
      </rPr>
      <t>(y = 5x - 1)</t>
    </r>
    <r>
      <rPr>
        <sz val="11"/>
        <color theme="1"/>
        <rFont val="Aptos Narrow"/>
        <family val="2"/>
        <scheme val="minor"/>
      </rPr>
      <t xml:space="preserve"> applied to the data.</t>
    </r>
  </si>
  <si>
    <r>
      <t xml:space="preserve">2. Calculate the MSE of the linear model </t>
    </r>
    <r>
      <rPr>
        <b/>
        <sz val="11"/>
        <color rgb="FFFF0000"/>
        <rFont val="Aptos Narrow"/>
        <family val="2"/>
        <scheme val="minor"/>
      </rPr>
      <t>(y = 4x + 3)</t>
    </r>
    <r>
      <rPr>
        <sz val="11"/>
        <color theme="1"/>
        <rFont val="Aptos Narrow"/>
        <family val="2"/>
        <scheme val="minor"/>
      </rPr>
      <t xml:space="preserve"> applied to the data.</t>
    </r>
  </si>
  <si>
    <t xml:space="preserve">4. Find the least squared linear model. </t>
  </si>
  <si>
    <t>5. Calculate the MSE of the least quared linear model.</t>
  </si>
  <si>
    <t xml:space="preserve">6. Confirm that the MSE of the least squared linear model is the smaller than all MSEs of three linear model in question 1, 2 and 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</si>
</sst>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3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802493438320204E-2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="1" baseline="0">
                        <a:solidFill>
                          <a:srgbClr val="FF0000"/>
                        </a:solidFill>
                      </a:rPr>
                      <a:t>y = 2.8913x + 0.3478</a:t>
                    </a:r>
                    <a:endParaRPr lang="en-US" sz="15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Regression!$B$5:$B$11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Regression!$C$5:$C$11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5-4F9C-A22D-023B2583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4655"/>
        <c:axId val="1538273695"/>
      </c:scatterChart>
      <c:valAx>
        <c:axId val="15382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3695"/>
        <c:crosses val="autoZero"/>
        <c:crossBetween val="midCat"/>
      </c:valAx>
      <c:valAx>
        <c:axId val="1538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27</xdr:row>
      <xdr:rowOff>66675</xdr:rowOff>
    </xdr:from>
    <xdr:to>
      <xdr:col>7</xdr:col>
      <xdr:colOff>547687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F5064-956B-7B15-4FF6-F34827D0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BA5AC7-C2AC-4DF5-AE91-8B15A754D8A0}" name="Table39" displayName="Table39" ref="B4:C11" totalsRowShown="0" headerRowDxfId="31" dataDxfId="30">
  <autoFilter ref="B4:C11" xr:uid="{EEBA5AC7-C2AC-4DF5-AE91-8B15A754D8A0}"/>
  <tableColumns count="2">
    <tableColumn id="1" xr3:uid="{FAFC41B4-8B4C-4E39-8822-3832A817ACB1}" name="x" dataDxfId="29"/>
    <tableColumn id="2" xr3:uid="{0299C72B-3562-4550-850C-6903E5FC3DCA}" name="y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15B09-8057-480F-8828-1BE1E762B631}" name="Table392" displayName="Table392" ref="A68:E75" totalsRowShown="0" headerRowDxfId="27" dataDxfId="26">
  <autoFilter ref="A68:E75" xr:uid="{80315B09-8057-480F-8828-1BE1E762B631}"/>
  <tableColumns count="5">
    <tableColumn id="1" xr3:uid="{39C9A271-E973-441F-ACC7-17AC7D7974F6}" name="x" dataDxfId="25"/>
    <tableColumn id="2" xr3:uid="{7B66DBC1-B1D1-4CF5-92A9-3E79BCA47C73}" name="y" dataDxfId="24"/>
    <tableColumn id="3" xr3:uid="{A6E9FF6C-EF0A-4942-8610-BB779B0CC6B7}" name="predicted y" dataDxfId="23">
      <calculatedColumnFormula>2.8913*Table392[[#This Row],[x]]+0.3478</calculatedColumnFormula>
    </tableColumn>
    <tableColumn id="4" xr3:uid="{E9AA830E-8DB0-4411-9971-F912CE93DC44}" name="Error of predictions" dataDxfId="22">
      <calculatedColumnFormula>Table392[[#This Row],[y]]-Table392[[#This Row],[predicted y]]</calculatedColumnFormula>
    </tableColumn>
    <tableColumn id="5" xr3:uid="{31EDBF97-0AAF-4D7C-8187-048CEAD10A9F}" name="Squared Errors (SE)" dataDxfId="21">
      <calculatedColumnFormula>Table392[[#This Row],[Error of predictions]]^2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17175-46A5-4752-8C51-98A6105B73AE}" name="Table3923" displayName="Table3923" ref="A88:E95" totalsRowShown="0" headerRowDxfId="20" dataDxfId="19">
  <autoFilter ref="A88:E95" xr:uid="{CC617175-46A5-4752-8C51-98A6105B73AE}"/>
  <tableColumns count="5">
    <tableColumn id="1" xr3:uid="{98A4770A-5553-4B79-971E-9AFCE64B36C3}" name="x" dataDxfId="18"/>
    <tableColumn id="2" xr3:uid="{141B6B65-C17B-40E2-872E-319539209A04}" name="y" dataDxfId="17"/>
    <tableColumn id="3" xr3:uid="{D1CF5994-1F74-4CD5-BF04-D84D506BC1D7}" name="predicted y" dataDxfId="14">
      <calculatedColumnFormula>3*Table3923[[#This Row],[x]]+1</calculatedColumnFormula>
    </tableColumn>
    <tableColumn id="4" xr3:uid="{EB74B5ED-B911-442D-AFDB-EA705D95337F}" name="Error of predictions" dataDxfId="16">
      <calculatedColumnFormula>Table3923[[#This Row],[y]]-Table3923[[#This Row],[predicted y]]</calculatedColumnFormula>
    </tableColumn>
    <tableColumn id="5" xr3:uid="{5DD0C4FB-7E20-4611-9ED6-792FD9C1BFBC}" name="Squared Errors (SE)" dataDxfId="15">
      <calculatedColumnFormula>Table3923[[#This Row],[Error of predictions]]^2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E4A074-E2EF-409C-A2DE-969999DDEBB3}" name="Table39238" displayName="Table39238" ref="A103:E110" totalsRowShown="0" headerRowDxfId="13" dataDxfId="12">
  <autoFilter ref="A103:E110" xr:uid="{27E4A074-E2EF-409C-A2DE-969999DDEBB3}"/>
  <tableColumns count="5">
    <tableColumn id="1" xr3:uid="{6DCCE4C7-48B9-4DE6-A942-A21949809F5F}" name="x" dataDxfId="11"/>
    <tableColumn id="2" xr3:uid="{D0CC50E8-9D11-4F8B-947F-B98F5B9EAD94}" name="y" dataDxfId="10"/>
    <tableColumn id="3" xr3:uid="{E3DB7230-B09D-4F0B-84A4-6812363A2585}" name="predicted y" dataDxfId="7">
      <calculatedColumnFormula>3*Table39238[[#This Row],[x]]+0.5</calculatedColumnFormula>
    </tableColumn>
    <tableColumn id="4" xr3:uid="{9A89DA96-E494-4AC0-A16C-E6D08E516C35}" name="Error of predictions" dataDxfId="9">
      <calculatedColumnFormula>Table39238[[#This Row],[y]]-Table39238[[#This Row],[predicted y]]</calculatedColumnFormula>
    </tableColumn>
    <tableColumn id="5" xr3:uid="{1976D5B2-4633-449A-91D5-DCC6861B2A9D}" name="Squared Errors (SE)" dataDxfId="8">
      <calculatedColumnFormula>Table39238[[#This Row],[Error of predictions]]^2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37B8DF-62DB-411D-831B-DDE8A060DF4D}" name="Table3923810" displayName="Table3923810" ref="A120:E127" totalsRowShown="0" headerRowDxfId="6" dataDxfId="5">
  <autoFilter ref="A120:E127" xr:uid="{1B37B8DF-62DB-411D-831B-DDE8A060DF4D}"/>
  <tableColumns count="5">
    <tableColumn id="1" xr3:uid="{843AA07F-2EC8-4AA9-8BBA-4A095CCA5659}" name="x" dataDxfId="4"/>
    <tableColumn id="2" xr3:uid="{76F934C8-5295-4833-9FA5-FF6163CEB3B0}" name="y" dataDxfId="3"/>
    <tableColumn id="3" xr3:uid="{BCD262BD-31BE-4430-98D0-9B4B567F1B26}" name="predicted y" dataDxfId="0">
      <calculatedColumnFormula>4*Table3923810[[#This Row],[x]]-1</calculatedColumnFormula>
    </tableColumn>
    <tableColumn id="4" xr3:uid="{14846433-DC7F-4D2F-86B6-B421263F0618}" name="Error of predictions" dataDxfId="2">
      <calculatedColumnFormula>Table3923810[[#This Row],[y]]-Table3923810[[#This Row],[predicted y]]</calculatedColumnFormula>
    </tableColumn>
    <tableColumn id="5" xr3:uid="{A5E2EE6E-4B31-4724-A5D5-2A5989FFC0BF}" name="Squared Errors (SE)" dataDxfId="1">
      <calculatedColumnFormula>Table3923810[[#This Row],[Error of predictions]]^2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258E-9DC7-42A7-86DF-F30822C1202A}">
  <dimension ref="A1:C20"/>
  <sheetViews>
    <sheetView tabSelected="1" workbookViewId="0">
      <selection activeCell="R20" sqref="R20"/>
    </sheetView>
  </sheetViews>
  <sheetFormatPr defaultRowHeight="15" x14ac:dyDescent="0.25"/>
  <sheetData>
    <row r="1" spans="1:3" x14ac:dyDescent="0.25">
      <c r="A1" s="2" t="s">
        <v>41</v>
      </c>
    </row>
    <row r="3" spans="1:3" x14ac:dyDescent="0.25">
      <c r="B3" t="s">
        <v>42</v>
      </c>
    </row>
    <row r="5" spans="1:3" x14ac:dyDescent="0.25">
      <c r="B5" s="6" t="s">
        <v>0</v>
      </c>
      <c r="C5" s="7" t="s">
        <v>1</v>
      </c>
    </row>
    <row r="6" spans="1:3" x14ac:dyDescent="0.25">
      <c r="B6" s="8">
        <v>1</v>
      </c>
      <c r="C6" s="9">
        <v>4</v>
      </c>
    </row>
    <row r="7" spans="1:3" x14ac:dyDescent="0.25">
      <c r="B7" s="10">
        <v>2</v>
      </c>
      <c r="C7" s="11">
        <v>9</v>
      </c>
    </row>
    <row r="8" spans="1:3" x14ac:dyDescent="0.25">
      <c r="B8" s="8">
        <v>5</v>
      </c>
      <c r="C8" s="9">
        <v>17</v>
      </c>
    </row>
    <row r="9" spans="1:3" x14ac:dyDescent="0.25">
      <c r="B9" s="10">
        <v>8</v>
      </c>
      <c r="C9" s="11">
        <v>30</v>
      </c>
    </row>
    <row r="10" spans="1:3" x14ac:dyDescent="0.25">
      <c r="B10" s="8">
        <v>9</v>
      </c>
      <c r="C10" s="9">
        <v>35</v>
      </c>
    </row>
    <row r="11" spans="1:3" x14ac:dyDescent="0.25">
      <c r="B11" s="10">
        <v>11</v>
      </c>
      <c r="C11" s="11">
        <v>45</v>
      </c>
    </row>
    <row r="12" spans="1:3" x14ac:dyDescent="0.25">
      <c r="B12" s="8">
        <v>13</v>
      </c>
      <c r="C12" s="9">
        <v>50</v>
      </c>
    </row>
    <row r="15" spans="1:3" x14ac:dyDescent="0.25">
      <c r="B15" t="s">
        <v>43</v>
      </c>
    </row>
    <row r="16" spans="1:3" x14ac:dyDescent="0.25">
      <c r="B16" t="s">
        <v>45</v>
      </c>
    </row>
    <row r="17" spans="2:2" x14ac:dyDescent="0.25">
      <c r="B17" t="s">
        <v>44</v>
      </c>
    </row>
    <row r="18" spans="2:2" x14ac:dyDescent="0.25">
      <c r="B18" t="s">
        <v>46</v>
      </c>
    </row>
    <row r="19" spans="2:2" x14ac:dyDescent="0.25">
      <c r="B19" t="s">
        <v>47</v>
      </c>
    </row>
    <row r="20" spans="2:2" x14ac:dyDescent="0.25">
      <c r="B2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7A5F-F595-46D1-B264-D40C56FEB9FB}">
  <dimension ref="A1:E159"/>
  <sheetViews>
    <sheetView topLeftCell="A129" workbookViewId="0">
      <selection activeCell="A140" sqref="A140:J163"/>
    </sheetView>
  </sheetViews>
  <sheetFormatPr defaultRowHeight="15" x14ac:dyDescent="0.25"/>
  <cols>
    <col min="2" max="2" width="19.5703125" customWidth="1"/>
    <col min="3" max="3" width="17" customWidth="1"/>
    <col min="4" max="4" width="22.5703125" customWidth="1"/>
    <col min="5" max="5" width="23.140625" customWidth="1"/>
  </cols>
  <sheetData>
    <row r="1" spans="1:3" x14ac:dyDescent="0.25">
      <c r="A1" t="s">
        <v>2</v>
      </c>
    </row>
    <row r="4" spans="1:3" x14ac:dyDescent="0.25">
      <c r="B4" s="3" t="s">
        <v>0</v>
      </c>
      <c r="C4" s="3" t="s">
        <v>1</v>
      </c>
    </row>
    <row r="5" spans="1:3" x14ac:dyDescent="0.25">
      <c r="B5" s="3">
        <v>1</v>
      </c>
      <c r="C5" s="3">
        <v>3</v>
      </c>
    </row>
    <row r="6" spans="1:3" x14ac:dyDescent="0.25">
      <c r="B6" s="3">
        <v>3</v>
      </c>
      <c r="C6" s="3">
        <v>9</v>
      </c>
    </row>
    <row r="7" spans="1:3" x14ac:dyDescent="0.25">
      <c r="B7" s="3">
        <v>5</v>
      </c>
      <c r="C7" s="3">
        <v>14</v>
      </c>
    </row>
    <row r="8" spans="1:3" x14ac:dyDescent="0.25">
      <c r="B8" s="3">
        <v>7</v>
      </c>
      <c r="C8" s="3">
        <v>21</v>
      </c>
    </row>
    <row r="9" spans="1:3" x14ac:dyDescent="0.25">
      <c r="B9" s="3">
        <v>9</v>
      </c>
      <c r="C9" s="3">
        <v>28</v>
      </c>
    </row>
    <row r="10" spans="1:3" x14ac:dyDescent="0.25">
      <c r="B10" s="3">
        <v>11</v>
      </c>
      <c r="C10" s="3">
        <v>32</v>
      </c>
    </row>
    <row r="11" spans="1:3" x14ac:dyDescent="0.25">
      <c r="B11" s="3">
        <v>14</v>
      </c>
      <c r="C11" s="3">
        <v>40</v>
      </c>
    </row>
    <row r="15" spans="1:3" x14ac:dyDescent="0.25">
      <c r="A15" t="s">
        <v>3</v>
      </c>
      <c r="C15">
        <f xml:space="preserve"> CORREL(Table39[x],Table39[y])</f>
        <v>0.99797546473402088</v>
      </c>
    </row>
    <row r="17" spans="1:1" x14ac:dyDescent="0.25">
      <c r="A17" t="s">
        <v>4</v>
      </c>
    </row>
    <row r="19" spans="1:1" x14ac:dyDescent="0.25">
      <c r="A19" s="4" t="s">
        <v>5</v>
      </c>
    </row>
    <row r="21" spans="1:1" x14ac:dyDescent="0.25">
      <c r="A21" s="4" t="s">
        <v>6</v>
      </c>
    </row>
    <row r="23" spans="1:1" x14ac:dyDescent="0.25">
      <c r="A23" t="s">
        <v>7</v>
      </c>
    </row>
    <row r="25" spans="1:1" x14ac:dyDescent="0.25">
      <c r="A25" t="s">
        <v>8</v>
      </c>
    </row>
    <row r="26" spans="1:1" x14ac:dyDescent="0.25">
      <c r="A26" t="s">
        <v>9</v>
      </c>
    </row>
    <row r="45" spans="1:1" x14ac:dyDescent="0.25">
      <c r="A45" t="s">
        <v>11</v>
      </c>
    </row>
    <row r="47" spans="1:1" x14ac:dyDescent="0.25">
      <c r="A47" t="s">
        <v>10</v>
      </c>
    </row>
    <row r="49" spans="1:3" x14ac:dyDescent="0.25">
      <c r="A49" t="s">
        <v>12</v>
      </c>
    </row>
    <row r="51" spans="1:3" x14ac:dyDescent="0.25">
      <c r="A51" t="s">
        <v>13</v>
      </c>
    </row>
    <row r="53" spans="1:3" x14ac:dyDescent="0.25">
      <c r="A53" t="s">
        <v>14</v>
      </c>
    </row>
    <row r="55" spans="1:3" x14ac:dyDescent="0.25">
      <c r="A55" s="4" t="s">
        <v>6</v>
      </c>
    </row>
    <row r="56" spans="1:3" ht="19.5" x14ac:dyDescent="0.3">
      <c r="A56" s="5"/>
    </row>
    <row r="57" spans="1:3" x14ac:dyDescent="0.25">
      <c r="A57" t="s">
        <v>15</v>
      </c>
    </row>
    <row r="59" spans="1:3" x14ac:dyDescent="0.25">
      <c r="A59" t="s">
        <v>16</v>
      </c>
    </row>
    <row r="61" spans="1:3" x14ac:dyDescent="0.25">
      <c r="A61" t="s">
        <v>17</v>
      </c>
    </row>
    <row r="62" spans="1:3" x14ac:dyDescent="0.25">
      <c r="B62" s="3"/>
      <c r="C62" s="3"/>
    </row>
    <row r="63" spans="1:3" x14ac:dyDescent="0.25">
      <c r="A63" t="s">
        <v>18</v>
      </c>
      <c r="B63" s="3"/>
      <c r="C63" s="3"/>
    </row>
    <row r="64" spans="1:3" x14ac:dyDescent="0.25">
      <c r="B64" s="3"/>
      <c r="C64" s="3"/>
    </row>
    <row r="65" spans="1:5" x14ac:dyDescent="0.25">
      <c r="A65" t="s">
        <v>23</v>
      </c>
      <c r="B65" s="3"/>
      <c r="C65" s="3"/>
    </row>
    <row r="66" spans="1:5" x14ac:dyDescent="0.25">
      <c r="B66" s="3"/>
      <c r="C66" s="3"/>
    </row>
    <row r="67" spans="1:5" x14ac:dyDescent="0.25">
      <c r="B67" s="3"/>
      <c r="C67" s="3"/>
    </row>
    <row r="68" spans="1:5" x14ac:dyDescent="0.25">
      <c r="A68" s="3" t="s">
        <v>0</v>
      </c>
      <c r="B68" s="3" t="s">
        <v>1</v>
      </c>
      <c r="C68" s="3" t="s">
        <v>19</v>
      </c>
      <c r="D68" s="3" t="s">
        <v>20</v>
      </c>
      <c r="E68" s="3" t="s">
        <v>21</v>
      </c>
    </row>
    <row r="69" spans="1:5" x14ac:dyDescent="0.25">
      <c r="A69" s="3">
        <v>1</v>
      </c>
      <c r="B69" s="3">
        <v>3</v>
      </c>
      <c r="C69" s="3">
        <f>2.8913*Table392[[#This Row],[x]]+0.3478</f>
        <v>3.2391000000000001</v>
      </c>
      <c r="D69" s="3">
        <f>Table392[[#This Row],[y]]-Table392[[#This Row],[predicted y]]</f>
        <v>-0.23910000000000009</v>
      </c>
      <c r="E69" s="3">
        <f>Table392[[#This Row],[Error of predictions]]^2</f>
        <v>5.7168810000000042E-2</v>
      </c>
    </row>
    <row r="70" spans="1:5" x14ac:dyDescent="0.25">
      <c r="A70" s="3">
        <v>3</v>
      </c>
      <c r="B70" s="3">
        <v>9</v>
      </c>
      <c r="C70" s="3">
        <f>2.8913*Table392[[#This Row],[x]]+0.3478</f>
        <v>9.0216999999999992</v>
      </c>
      <c r="D70" s="3">
        <f>Table392[[#This Row],[y]]-Table392[[#This Row],[predicted y]]</f>
        <v>-2.1699999999999164E-2</v>
      </c>
      <c r="E70" s="3">
        <f>Table392[[#This Row],[Error of predictions]]^2</f>
        <v>4.7088999999996375E-4</v>
      </c>
    </row>
    <row r="71" spans="1:5" x14ac:dyDescent="0.25">
      <c r="A71" s="3">
        <v>5</v>
      </c>
      <c r="B71" s="3">
        <v>14</v>
      </c>
      <c r="C71" s="3">
        <f>2.8913*Table392[[#This Row],[x]]+0.3478</f>
        <v>14.804300000000001</v>
      </c>
      <c r="D71" s="3">
        <f>Table392[[#This Row],[y]]-Table392[[#This Row],[predicted y]]</f>
        <v>-0.80430000000000135</v>
      </c>
      <c r="E71" s="3">
        <f>Table392[[#This Row],[Error of predictions]]^2</f>
        <v>0.64689849000000221</v>
      </c>
    </row>
    <row r="72" spans="1:5" x14ac:dyDescent="0.25">
      <c r="A72" s="3">
        <v>7</v>
      </c>
      <c r="B72" s="3">
        <v>21</v>
      </c>
      <c r="C72" s="3">
        <f>2.8913*Table392[[#This Row],[x]]+0.3478</f>
        <v>20.5869</v>
      </c>
      <c r="D72" s="3">
        <f>Table392[[#This Row],[y]]-Table392[[#This Row],[predicted y]]</f>
        <v>0.41310000000000002</v>
      </c>
      <c r="E72" s="3">
        <f>Table392[[#This Row],[Error of predictions]]^2</f>
        <v>0.17065161000000001</v>
      </c>
    </row>
    <row r="73" spans="1:5" x14ac:dyDescent="0.25">
      <c r="A73" s="3">
        <v>9</v>
      </c>
      <c r="B73" s="3">
        <v>28</v>
      </c>
      <c r="C73" s="3">
        <f>2.8913*Table392[[#This Row],[x]]+0.3478</f>
        <v>26.369500000000002</v>
      </c>
      <c r="D73" s="3">
        <f>Table392[[#This Row],[y]]-Table392[[#This Row],[predicted y]]</f>
        <v>1.6304999999999978</v>
      </c>
      <c r="E73" s="3">
        <f>Table392[[#This Row],[Error of predictions]]^2</f>
        <v>2.658530249999993</v>
      </c>
    </row>
    <row r="74" spans="1:5" x14ac:dyDescent="0.25">
      <c r="A74" s="3">
        <v>11</v>
      </c>
      <c r="B74" s="3">
        <v>32</v>
      </c>
      <c r="C74" s="3">
        <f>2.8913*Table392[[#This Row],[x]]+0.3478</f>
        <v>32.152100000000004</v>
      </c>
      <c r="D74" s="3">
        <f>Table392[[#This Row],[y]]-Table392[[#This Row],[predicted y]]</f>
        <v>-0.15210000000000434</v>
      </c>
      <c r="E74" s="3">
        <f>Table392[[#This Row],[Error of predictions]]^2</f>
        <v>2.3134410000001319E-2</v>
      </c>
    </row>
    <row r="75" spans="1:5" x14ac:dyDescent="0.25">
      <c r="A75" s="3">
        <v>14</v>
      </c>
      <c r="B75" s="3">
        <v>40</v>
      </c>
      <c r="C75" s="3">
        <f>2.8913*Table392[[#This Row],[x]]+0.3478</f>
        <v>40.826000000000001</v>
      </c>
      <c r="D75" s="3">
        <f>Table392[[#This Row],[y]]-Table392[[#This Row],[predicted y]]</f>
        <v>-0.82600000000000051</v>
      </c>
      <c r="E75" s="3">
        <f>Table392[[#This Row],[Error of predictions]]^2</f>
        <v>0.68227600000000088</v>
      </c>
    </row>
    <row r="76" spans="1:5" x14ac:dyDescent="0.25">
      <c r="B76" s="3"/>
      <c r="C76" s="3"/>
    </row>
    <row r="77" spans="1:5" x14ac:dyDescent="0.25">
      <c r="B77" s="3"/>
      <c r="C77" s="3"/>
    </row>
    <row r="78" spans="1:5" x14ac:dyDescent="0.25">
      <c r="A78" t="s">
        <v>22</v>
      </c>
      <c r="B78" s="3"/>
      <c r="C78" s="3">
        <f xml:space="preserve"> AVERAGE(Table392[Squared Errors (SE)])</f>
        <v>0.60559006571428531</v>
      </c>
    </row>
    <row r="79" spans="1:5" x14ac:dyDescent="0.25">
      <c r="B79" s="3"/>
      <c r="C79" s="3"/>
    </row>
    <row r="80" spans="1:5" x14ac:dyDescent="0.25">
      <c r="A80" t="s">
        <v>24</v>
      </c>
      <c r="B80" s="3"/>
      <c r="C80" s="3"/>
      <c r="E80" s="3"/>
    </row>
    <row r="81" spans="1:5" x14ac:dyDescent="0.25">
      <c r="B81" s="3"/>
      <c r="C81" s="3"/>
    </row>
    <row r="82" spans="1:5" x14ac:dyDescent="0.25">
      <c r="A82" t="s">
        <v>25</v>
      </c>
      <c r="B82" s="3"/>
      <c r="C82" s="3"/>
    </row>
    <row r="83" spans="1:5" x14ac:dyDescent="0.25">
      <c r="B83" s="3"/>
      <c r="C83" s="3"/>
    </row>
    <row r="84" spans="1:5" x14ac:dyDescent="0.25">
      <c r="A84" t="s">
        <v>26</v>
      </c>
    </row>
    <row r="86" spans="1:5" x14ac:dyDescent="0.25">
      <c r="A86" t="s">
        <v>27</v>
      </c>
    </row>
    <row r="88" spans="1:5" x14ac:dyDescent="0.25">
      <c r="A88" s="3" t="s">
        <v>0</v>
      </c>
      <c r="B88" s="3" t="s">
        <v>1</v>
      </c>
      <c r="C88" s="3" t="s">
        <v>19</v>
      </c>
      <c r="D88" s="3" t="s">
        <v>20</v>
      </c>
      <c r="E88" s="3" t="s">
        <v>21</v>
      </c>
    </row>
    <row r="89" spans="1:5" x14ac:dyDescent="0.25">
      <c r="A89" s="3">
        <v>1</v>
      </c>
      <c r="B89" s="3">
        <v>3</v>
      </c>
      <c r="C89" s="3">
        <f>3*Table3923[[#This Row],[x]]+1</f>
        <v>4</v>
      </c>
      <c r="D89" s="3">
        <f>Table3923[[#This Row],[y]]-Table3923[[#This Row],[predicted y]]</f>
        <v>-1</v>
      </c>
      <c r="E89" s="3">
        <f>Table3923[[#This Row],[Error of predictions]]^2</f>
        <v>1</v>
      </c>
    </row>
    <row r="90" spans="1:5" x14ac:dyDescent="0.25">
      <c r="A90" s="3">
        <v>3</v>
      </c>
      <c r="B90" s="3">
        <v>9</v>
      </c>
      <c r="C90" s="3">
        <f>3*Table3923[[#This Row],[x]]+1</f>
        <v>10</v>
      </c>
      <c r="D90" s="3">
        <f>Table3923[[#This Row],[y]]-Table3923[[#This Row],[predicted y]]</f>
        <v>-1</v>
      </c>
      <c r="E90" s="3">
        <f>Table3923[[#This Row],[Error of predictions]]^2</f>
        <v>1</v>
      </c>
    </row>
    <row r="91" spans="1:5" x14ac:dyDescent="0.25">
      <c r="A91" s="3">
        <v>5</v>
      </c>
      <c r="B91" s="3">
        <v>14</v>
      </c>
      <c r="C91" s="3">
        <f>3*Table3923[[#This Row],[x]]+1</f>
        <v>16</v>
      </c>
      <c r="D91" s="3">
        <f>Table3923[[#This Row],[y]]-Table3923[[#This Row],[predicted y]]</f>
        <v>-2</v>
      </c>
      <c r="E91" s="3">
        <f>Table3923[[#This Row],[Error of predictions]]^2</f>
        <v>4</v>
      </c>
    </row>
    <row r="92" spans="1:5" x14ac:dyDescent="0.25">
      <c r="A92" s="3">
        <v>7</v>
      </c>
      <c r="B92" s="3">
        <v>21</v>
      </c>
      <c r="C92" s="3">
        <f>3*Table3923[[#This Row],[x]]+1</f>
        <v>22</v>
      </c>
      <c r="D92" s="3">
        <f>Table3923[[#This Row],[y]]-Table3923[[#This Row],[predicted y]]</f>
        <v>-1</v>
      </c>
      <c r="E92" s="3">
        <f>Table3923[[#This Row],[Error of predictions]]^2</f>
        <v>1</v>
      </c>
    </row>
    <row r="93" spans="1:5" x14ac:dyDescent="0.25">
      <c r="A93" s="3">
        <v>9</v>
      </c>
      <c r="B93" s="3">
        <v>28</v>
      </c>
      <c r="C93" s="3">
        <f>3*Table3923[[#This Row],[x]]+1</f>
        <v>28</v>
      </c>
      <c r="D93" s="3">
        <f>Table3923[[#This Row],[y]]-Table3923[[#This Row],[predicted y]]</f>
        <v>0</v>
      </c>
      <c r="E93" s="3">
        <f>Table3923[[#This Row],[Error of predictions]]^2</f>
        <v>0</v>
      </c>
    </row>
    <row r="94" spans="1:5" x14ac:dyDescent="0.25">
      <c r="A94" s="3">
        <v>11</v>
      </c>
      <c r="B94" s="3">
        <v>32</v>
      </c>
      <c r="C94" s="3">
        <f>3*Table3923[[#This Row],[x]]+1</f>
        <v>34</v>
      </c>
      <c r="D94" s="3">
        <f>Table3923[[#This Row],[y]]-Table3923[[#This Row],[predicted y]]</f>
        <v>-2</v>
      </c>
      <c r="E94" s="3">
        <f>Table3923[[#This Row],[Error of predictions]]^2</f>
        <v>4</v>
      </c>
    </row>
    <row r="95" spans="1:5" x14ac:dyDescent="0.25">
      <c r="A95" s="3">
        <v>14</v>
      </c>
      <c r="B95" s="3">
        <v>40</v>
      </c>
      <c r="C95" s="3">
        <f>3*Table3923[[#This Row],[x]]+1</f>
        <v>43</v>
      </c>
      <c r="D95" s="3">
        <f>Table3923[[#This Row],[y]]-Table3923[[#This Row],[predicted y]]</f>
        <v>-3</v>
      </c>
      <c r="E95" s="3">
        <f>Table3923[[#This Row],[Error of predictions]]^2</f>
        <v>9</v>
      </c>
    </row>
    <row r="97" spans="1:5" x14ac:dyDescent="0.25">
      <c r="A97" t="s">
        <v>22</v>
      </c>
      <c r="B97" s="3"/>
      <c r="C97" s="3">
        <f>AVERAGE(Table3923[Squared Errors (SE)])</f>
        <v>2.8571428571428572</v>
      </c>
    </row>
    <row r="98" spans="1:5" x14ac:dyDescent="0.25">
      <c r="A98" t="s">
        <v>30</v>
      </c>
    </row>
    <row r="99" spans="1:5" x14ac:dyDescent="0.25">
      <c r="A99" t="s">
        <v>31</v>
      </c>
    </row>
    <row r="101" spans="1:5" x14ac:dyDescent="0.25">
      <c r="A101" t="s">
        <v>28</v>
      </c>
    </row>
    <row r="103" spans="1:5" x14ac:dyDescent="0.25">
      <c r="A103" s="3" t="s">
        <v>0</v>
      </c>
      <c r="B103" s="3" t="s">
        <v>1</v>
      </c>
      <c r="C103" s="3" t="s">
        <v>19</v>
      </c>
      <c r="D103" s="3" t="s">
        <v>20</v>
      </c>
      <c r="E103" s="3" t="s">
        <v>21</v>
      </c>
    </row>
    <row r="104" spans="1:5" x14ac:dyDescent="0.25">
      <c r="A104" s="3">
        <v>1</v>
      </c>
      <c r="B104" s="3">
        <v>3</v>
      </c>
      <c r="C104" s="3">
        <f>3*Table39238[[#This Row],[x]]+0.5</f>
        <v>3.5</v>
      </c>
      <c r="D104" s="3">
        <f>Table39238[[#This Row],[y]]-Table39238[[#This Row],[predicted y]]</f>
        <v>-0.5</v>
      </c>
      <c r="E104" s="3">
        <f>Table39238[[#This Row],[Error of predictions]]^2</f>
        <v>0.25</v>
      </c>
    </row>
    <row r="105" spans="1:5" x14ac:dyDescent="0.25">
      <c r="A105" s="3">
        <v>3</v>
      </c>
      <c r="B105" s="3">
        <v>9</v>
      </c>
      <c r="C105" s="3">
        <f>3*Table39238[[#This Row],[x]]+0.5</f>
        <v>9.5</v>
      </c>
      <c r="D105" s="3">
        <f>Table39238[[#This Row],[y]]-Table39238[[#This Row],[predicted y]]</f>
        <v>-0.5</v>
      </c>
      <c r="E105" s="3">
        <f>Table39238[[#This Row],[Error of predictions]]^2</f>
        <v>0.25</v>
      </c>
    </row>
    <row r="106" spans="1:5" x14ac:dyDescent="0.25">
      <c r="A106" s="3">
        <v>5</v>
      </c>
      <c r="B106" s="3">
        <v>14</v>
      </c>
      <c r="C106" s="3">
        <f>3*Table39238[[#This Row],[x]]+0.5</f>
        <v>15.5</v>
      </c>
      <c r="D106" s="3">
        <f>Table39238[[#This Row],[y]]-Table39238[[#This Row],[predicted y]]</f>
        <v>-1.5</v>
      </c>
      <c r="E106" s="3">
        <f>Table39238[[#This Row],[Error of predictions]]^2</f>
        <v>2.25</v>
      </c>
    </row>
    <row r="107" spans="1:5" x14ac:dyDescent="0.25">
      <c r="A107" s="3">
        <v>7</v>
      </c>
      <c r="B107" s="3">
        <v>21</v>
      </c>
      <c r="C107" s="3">
        <f>3*Table39238[[#This Row],[x]]+0.5</f>
        <v>21.5</v>
      </c>
      <c r="D107" s="3">
        <f>Table39238[[#This Row],[y]]-Table39238[[#This Row],[predicted y]]</f>
        <v>-0.5</v>
      </c>
      <c r="E107" s="3">
        <f>Table39238[[#This Row],[Error of predictions]]^2</f>
        <v>0.25</v>
      </c>
    </row>
    <row r="108" spans="1:5" x14ac:dyDescent="0.25">
      <c r="A108" s="3">
        <v>9</v>
      </c>
      <c r="B108" s="3">
        <v>28</v>
      </c>
      <c r="C108" s="3">
        <f>3*Table39238[[#This Row],[x]]+0.5</f>
        <v>27.5</v>
      </c>
      <c r="D108" s="3">
        <f>Table39238[[#This Row],[y]]-Table39238[[#This Row],[predicted y]]</f>
        <v>0.5</v>
      </c>
      <c r="E108" s="3">
        <f>Table39238[[#This Row],[Error of predictions]]^2</f>
        <v>0.25</v>
      </c>
    </row>
    <row r="109" spans="1:5" x14ac:dyDescent="0.25">
      <c r="A109" s="3">
        <v>11</v>
      </c>
      <c r="B109" s="3">
        <v>32</v>
      </c>
      <c r="C109" s="3">
        <f>3*Table39238[[#This Row],[x]]+0.5</f>
        <v>33.5</v>
      </c>
      <c r="D109" s="3">
        <f>Table39238[[#This Row],[y]]-Table39238[[#This Row],[predicted y]]</f>
        <v>-1.5</v>
      </c>
      <c r="E109" s="3">
        <f>Table39238[[#This Row],[Error of predictions]]^2</f>
        <v>2.25</v>
      </c>
    </row>
    <row r="110" spans="1:5" x14ac:dyDescent="0.25">
      <c r="A110" s="3">
        <v>14</v>
      </c>
      <c r="B110" s="3">
        <v>40</v>
      </c>
      <c r="C110" s="3">
        <f>3*Table39238[[#This Row],[x]]+0.5</f>
        <v>42.5</v>
      </c>
      <c r="D110" s="3">
        <f>Table39238[[#This Row],[y]]-Table39238[[#This Row],[predicted y]]</f>
        <v>-2.5</v>
      </c>
      <c r="E110" s="3">
        <f>Table39238[[#This Row],[Error of predictions]]^2</f>
        <v>6.25</v>
      </c>
    </row>
    <row r="112" spans="1:5" x14ac:dyDescent="0.25">
      <c r="A112" t="s">
        <v>22</v>
      </c>
      <c r="B112" s="3"/>
      <c r="C112" s="3">
        <f>AVERAGE(Table39238[Squared Errors (SE)])</f>
        <v>1.6785714285714286</v>
      </c>
    </row>
    <row r="113" spans="1:5" x14ac:dyDescent="0.25">
      <c r="A113" t="s">
        <v>29</v>
      </c>
    </row>
    <row r="114" spans="1:5" x14ac:dyDescent="0.25">
      <c r="A114" t="s">
        <v>32</v>
      </c>
    </row>
    <row r="118" spans="1:5" x14ac:dyDescent="0.25">
      <c r="A118" t="s">
        <v>33</v>
      </c>
    </row>
    <row r="120" spans="1:5" x14ac:dyDescent="0.25">
      <c r="A120" s="3" t="s">
        <v>0</v>
      </c>
      <c r="B120" s="3" t="s">
        <v>1</v>
      </c>
      <c r="C120" s="3" t="s">
        <v>19</v>
      </c>
      <c r="D120" s="3" t="s">
        <v>20</v>
      </c>
      <c r="E120" s="3" t="s">
        <v>21</v>
      </c>
    </row>
    <row r="121" spans="1:5" x14ac:dyDescent="0.25">
      <c r="A121" s="3">
        <v>1</v>
      </c>
      <c r="B121" s="3">
        <v>3</v>
      </c>
      <c r="C121" s="3">
        <f>4*Table3923810[[#This Row],[x]]-1</f>
        <v>3</v>
      </c>
      <c r="D121" s="3">
        <f>Table3923810[[#This Row],[y]]-Table3923810[[#This Row],[predicted y]]</f>
        <v>0</v>
      </c>
      <c r="E121" s="3">
        <f>Table3923810[[#This Row],[Error of predictions]]^2</f>
        <v>0</v>
      </c>
    </row>
    <row r="122" spans="1:5" x14ac:dyDescent="0.25">
      <c r="A122" s="3">
        <v>3</v>
      </c>
      <c r="B122" s="3">
        <v>9</v>
      </c>
      <c r="C122" s="3">
        <f>4*Table3923810[[#This Row],[x]]-1</f>
        <v>11</v>
      </c>
      <c r="D122" s="3">
        <f>Table3923810[[#This Row],[y]]-Table3923810[[#This Row],[predicted y]]</f>
        <v>-2</v>
      </c>
      <c r="E122" s="3">
        <f>Table3923810[[#This Row],[Error of predictions]]^2</f>
        <v>4</v>
      </c>
    </row>
    <row r="123" spans="1:5" x14ac:dyDescent="0.25">
      <c r="A123" s="3">
        <v>5</v>
      </c>
      <c r="B123" s="3">
        <v>14</v>
      </c>
      <c r="C123" s="3">
        <f>4*Table3923810[[#This Row],[x]]-1</f>
        <v>19</v>
      </c>
      <c r="D123" s="3">
        <f>Table3923810[[#This Row],[y]]-Table3923810[[#This Row],[predicted y]]</f>
        <v>-5</v>
      </c>
      <c r="E123" s="3">
        <f>Table3923810[[#This Row],[Error of predictions]]^2</f>
        <v>25</v>
      </c>
    </row>
    <row r="124" spans="1:5" x14ac:dyDescent="0.25">
      <c r="A124" s="3">
        <v>7</v>
      </c>
      <c r="B124" s="3">
        <v>21</v>
      </c>
      <c r="C124" s="3">
        <f>4*Table3923810[[#This Row],[x]]-1</f>
        <v>27</v>
      </c>
      <c r="D124" s="3">
        <f>Table3923810[[#This Row],[y]]-Table3923810[[#This Row],[predicted y]]</f>
        <v>-6</v>
      </c>
      <c r="E124" s="3">
        <f>Table3923810[[#This Row],[Error of predictions]]^2</f>
        <v>36</v>
      </c>
    </row>
    <row r="125" spans="1:5" x14ac:dyDescent="0.25">
      <c r="A125" s="3">
        <v>9</v>
      </c>
      <c r="B125" s="3">
        <v>28</v>
      </c>
      <c r="C125" s="3">
        <f>4*Table3923810[[#This Row],[x]]-1</f>
        <v>35</v>
      </c>
      <c r="D125" s="3">
        <f>Table3923810[[#This Row],[y]]-Table3923810[[#This Row],[predicted y]]</f>
        <v>-7</v>
      </c>
      <c r="E125" s="3">
        <f>Table3923810[[#This Row],[Error of predictions]]^2</f>
        <v>49</v>
      </c>
    </row>
    <row r="126" spans="1:5" x14ac:dyDescent="0.25">
      <c r="A126" s="3">
        <v>11</v>
      </c>
      <c r="B126" s="3">
        <v>32</v>
      </c>
      <c r="C126" s="3">
        <f>4*Table3923810[[#This Row],[x]]-1</f>
        <v>43</v>
      </c>
      <c r="D126" s="3">
        <f>Table3923810[[#This Row],[y]]-Table3923810[[#This Row],[predicted y]]</f>
        <v>-11</v>
      </c>
      <c r="E126" s="3">
        <f>Table3923810[[#This Row],[Error of predictions]]^2</f>
        <v>121</v>
      </c>
    </row>
    <row r="127" spans="1:5" x14ac:dyDescent="0.25">
      <c r="A127" s="3">
        <v>14</v>
      </c>
      <c r="B127" s="3">
        <v>40</v>
      </c>
      <c r="C127" s="3">
        <f>4*Table3923810[[#This Row],[x]]-1</f>
        <v>55</v>
      </c>
      <c r="D127" s="3">
        <f>Table3923810[[#This Row],[y]]-Table3923810[[#This Row],[predicted y]]</f>
        <v>-15</v>
      </c>
      <c r="E127" s="3">
        <f>Table3923810[[#This Row],[Error of predictions]]^2</f>
        <v>225</v>
      </c>
    </row>
    <row r="129" spans="1:3" x14ac:dyDescent="0.25">
      <c r="A129" t="s">
        <v>22</v>
      </c>
      <c r="B129" s="3"/>
      <c r="C129" s="3">
        <f>AVERAGE(Table3923810[Squared Errors (SE)])</f>
        <v>65.714285714285708</v>
      </c>
    </row>
    <row r="130" spans="1:3" x14ac:dyDescent="0.25">
      <c r="A130" t="s">
        <v>34</v>
      </c>
    </row>
    <row r="131" spans="1:3" x14ac:dyDescent="0.25">
      <c r="A131" t="s">
        <v>35</v>
      </c>
    </row>
    <row r="133" spans="1:3" x14ac:dyDescent="0.25">
      <c r="A133" t="s">
        <v>36</v>
      </c>
    </row>
    <row r="134" spans="1:3" x14ac:dyDescent="0.25">
      <c r="A134" t="s">
        <v>37</v>
      </c>
    </row>
    <row r="135" spans="1:3" x14ac:dyDescent="0.25">
      <c r="A135" s="1" t="s">
        <v>38</v>
      </c>
    </row>
    <row r="137" spans="1:3" x14ac:dyDescent="0.25">
      <c r="A137" t="s">
        <v>39</v>
      </c>
    </row>
    <row r="138" spans="1:3" x14ac:dyDescent="0.25">
      <c r="A138" t="s">
        <v>40</v>
      </c>
    </row>
    <row r="140" spans="1:3" x14ac:dyDescent="0.25">
      <c r="A140" s="2" t="s">
        <v>41</v>
      </c>
    </row>
    <row r="142" spans="1:3" x14ac:dyDescent="0.25">
      <c r="B142" t="s">
        <v>42</v>
      </c>
    </row>
    <row r="144" spans="1:3" x14ac:dyDescent="0.25">
      <c r="B144" s="6" t="s">
        <v>0</v>
      </c>
      <c r="C144" s="7" t="s">
        <v>1</v>
      </c>
    </row>
    <row r="145" spans="2:3" x14ac:dyDescent="0.25">
      <c r="B145" s="8">
        <v>1</v>
      </c>
      <c r="C145" s="9">
        <v>4</v>
      </c>
    </row>
    <row r="146" spans="2:3" x14ac:dyDescent="0.25">
      <c r="B146" s="10">
        <v>2</v>
      </c>
      <c r="C146" s="11">
        <v>9</v>
      </c>
    </row>
    <row r="147" spans="2:3" x14ac:dyDescent="0.25">
      <c r="B147" s="8">
        <v>5</v>
      </c>
      <c r="C147" s="9">
        <v>17</v>
      </c>
    </row>
    <row r="148" spans="2:3" x14ac:dyDescent="0.25">
      <c r="B148" s="10">
        <v>8</v>
      </c>
      <c r="C148" s="11">
        <v>30</v>
      </c>
    </row>
    <row r="149" spans="2:3" x14ac:dyDescent="0.25">
      <c r="B149" s="8">
        <v>9</v>
      </c>
      <c r="C149" s="9">
        <v>35</v>
      </c>
    </row>
    <row r="150" spans="2:3" x14ac:dyDescent="0.25">
      <c r="B150" s="10">
        <v>11</v>
      </c>
      <c r="C150" s="11">
        <v>45</v>
      </c>
    </row>
    <row r="151" spans="2:3" x14ac:dyDescent="0.25">
      <c r="B151" s="8">
        <v>13</v>
      </c>
      <c r="C151" s="9">
        <v>50</v>
      </c>
    </row>
    <row r="154" spans="2:3" x14ac:dyDescent="0.25">
      <c r="B154" t="s">
        <v>43</v>
      </c>
    </row>
    <row r="155" spans="2:3" x14ac:dyDescent="0.25">
      <c r="B155" t="s">
        <v>45</v>
      </c>
    </row>
    <row r="156" spans="2:3" x14ac:dyDescent="0.25">
      <c r="B156" t="s">
        <v>44</v>
      </c>
    </row>
    <row r="157" spans="2:3" x14ac:dyDescent="0.25">
      <c r="B157" t="s">
        <v>46</v>
      </c>
    </row>
    <row r="158" spans="2:3" x14ac:dyDescent="0.25">
      <c r="B158" t="s">
        <v>47</v>
      </c>
    </row>
    <row r="159" spans="2:3" x14ac:dyDescent="0.25">
      <c r="B159" t="s">
        <v>48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10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2025-05-29T12:50:06Z</dcterms:created>
  <dcterms:modified xsi:type="dcterms:W3CDTF">2025-06-05T13:43:13Z</dcterms:modified>
</cp:coreProperties>
</file>