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900" yWindow="40" windowWidth="25600" windowHeight="16040" tabRatio="500"/>
  </bookViews>
  <sheets>
    <sheet name="RCM" sheetId="2" r:id="rId1"/>
  </sheets>
  <definedNames>
    <definedName name="_xlnm.Print_Area" localSheetId="0">RCM!$A$1:$L$43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3" i="2" l="1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3" i="2"/>
  <c r="V4" i="2"/>
  <c r="V2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5" i="2"/>
  <c r="S4" i="2"/>
  <c r="S3" i="2"/>
  <c r="S9" i="2"/>
  <c r="S8" i="2"/>
  <c r="S7" i="2"/>
  <c r="S6" i="2"/>
  <c r="S2" i="2"/>
  <c r="P43" i="2"/>
  <c r="Q43" i="2"/>
  <c r="L43" i="2"/>
  <c r="M43" i="2"/>
  <c r="D43" i="2"/>
  <c r="P42" i="2"/>
  <c r="Q42" i="2"/>
  <c r="L42" i="2"/>
  <c r="M42" i="2"/>
  <c r="D42" i="2"/>
  <c r="P41" i="2"/>
  <c r="Q41" i="2"/>
  <c r="L41" i="2"/>
  <c r="M41" i="2"/>
  <c r="D41" i="2"/>
  <c r="P40" i="2"/>
  <c r="Q40" i="2"/>
  <c r="L40" i="2"/>
  <c r="M40" i="2"/>
  <c r="D40" i="2"/>
  <c r="P39" i="2"/>
  <c r="Q39" i="2"/>
  <c r="L39" i="2"/>
  <c r="M39" i="2"/>
  <c r="D39" i="2"/>
  <c r="P38" i="2"/>
  <c r="Q38" i="2"/>
  <c r="L38" i="2"/>
  <c r="M38" i="2"/>
  <c r="D38" i="2"/>
  <c r="P37" i="2"/>
  <c r="Q37" i="2"/>
  <c r="L37" i="2"/>
  <c r="M37" i="2"/>
  <c r="D37" i="2"/>
  <c r="P36" i="2"/>
  <c r="Q36" i="2"/>
  <c r="L36" i="2"/>
  <c r="M36" i="2"/>
  <c r="D36" i="2"/>
  <c r="P35" i="2"/>
  <c r="Q35" i="2"/>
  <c r="L35" i="2"/>
  <c r="M35" i="2"/>
  <c r="D35" i="2"/>
  <c r="P34" i="2"/>
  <c r="Q34" i="2"/>
  <c r="L34" i="2"/>
  <c r="M34" i="2"/>
  <c r="D34" i="2"/>
  <c r="P33" i="2"/>
  <c r="Q33" i="2"/>
  <c r="L33" i="2"/>
  <c r="M33" i="2"/>
  <c r="D33" i="2"/>
  <c r="P32" i="2"/>
  <c r="Q32" i="2"/>
  <c r="L32" i="2"/>
  <c r="M32" i="2"/>
  <c r="D32" i="2"/>
  <c r="P31" i="2"/>
  <c r="Q31" i="2"/>
  <c r="L31" i="2"/>
  <c r="M31" i="2"/>
  <c r="D31" i="2"/>
  <c r="P30" i="2"/>
  <c r="Q30" i="2"/>
  <c r="L30" i="2"/>
  <c r="M30" i="2"/>
  <c r="D30" i="2"/>
  <c r="P29" i="2"/>
  <c r="Q29" i="2"/>
  <c r="L29" i="2"/>
  <c r="M29" i="2"/>
  <c r="D29" i="2"/>
  <c r="P28" i="2"/>
  <c r="Q28" i="2"/>
  <c r="L28" i="2"/>
  <c r="M28" i="2"/>
  <c r="D28" i="2"/>
  <c r="P27" i="2"/>
  <c r="Q27" i="2"/>
  <c r="L27" i="2"/>
  <c r="M27" i="2"/>
  <c r="D27" i="2"/>
  <c r="P26" i="2"/>
  <c r="Q26" i="2"/>
  <c r="L26" i="2"/>
  <c r="M26" i="2"/>
  <c r="D26" i="2"/>
  <c r="P25" i="2"/>
  <c r="Q25" i="2"/>
  <c r="L25" i="2"/>
  <c r="M25" i="2"/>
  <c r="D25" i="2"/>
  <c r="P24" i="2"/>
  <c r="Q24" i="2"/>
  <c r="L24" i="2"/>
  <c r="M24" i="2"/>
  <c r="D24" i="2"/>
  <c r="P23" i="2"/>
  <c r="Q23" i="2"/>
  <c r="L23" i="2"/>
  <c r="M23" i="2"/>
  <c r="D23" i="2"/>
  <c r="P22" i="2"/>
  <c r="Q22" i="2"/>
  <c r="L22" i="2"/>
  <c r="M22" i="2"/>
  <c r="D22" i="2"/>
  <c r="P21" i="2"/>
  <c r="Q21" i="2"/>
  <c r="L21" i="2"/>
  <c r="M21" i="2"/>
  <c r="D21" i="2"/>
  <c r="P20" i="2"/>
  <c r="Q20" i="2"/>
  <c r="L20" i="2"/>
  <c r="M20" i="2"/>
  <c r="D20" i="2"/>
  <c r="P19" i="2"/>
  <c r="Q19" i="2"/>
  <c r="L19" i="2"/>
  <c r="M19" i="2"/>
  <c r="D19" i="2"/>
  <c r="P18" i="2"/>
  <c r="Q18" i="2"/>
  <c r="L18" i="2"/>
  <c r="M18" i="2"/>
  <c r="D18" i="2"/>
  <c r="P17" i="2"/>
  <c r="Q17" i="2"/>
  <c r="L17" i="2"/>
  <c r="M17" i="2"/>
  <c r="D17" i="2"/>
  <c r="P16" i="2"/>
  <c r="Q16" i="2"/>
  <c r="L16" i="2"/>
  <c r="M16" i="2"/>
  <c r="D16" i="2"/>
  <c r="P15" i="2"/>
  <c r="Q15" i="2"/>
  <c r="L15" i="2"/>
  <c r="M15" i="2"/>
  <c r="D15" i="2"/>
  <c r="P14" i="2"/>
  <c r="Q14" i="2"/>
  <c r="L14" i="2"/>
  <c r="M14" i="2"/>
  <c r="D14" i="2"/>
  <c r="P13" i="2"/>
  <c r="Q13" i="2"/>
  <c r="L13" i="2"/>
  <c r="M13" i="2"/>
  <c r="D13" i="2"/>
  <c r="P12" i="2"/>
  <c r="Q12" i="2"/>
  <c r="L12" i="2"/>
  <c r="M12" i="2"/>
  <c r="D12" i="2"/>
  <c r="P11" i="2"/>
  <c r="Q11" i="2"/>
  <c r="L11" i="2"/>
  <c r="M11" i="2"/>
  <c r="D11" i="2"/>
  <c r="P10" i="2"/>
  <c r="Q10" i="2"/>
  <c r="L10" i="2"/>
  <c r="M10" i="2"/>
  <c r="D10" i="2"/>
  <c r="P9" i="2"/>
  <c r="Q9" i="2"/>
  <c r="L9" i="2"/>
  <c r="M9" i="2"/>
  <c r="D9" i="2"/>
  <c r="P8" i="2"/>
  <c r="Q8" i="2"/>
  <c r="L8" i="2"/>
  <c r="M8" i="2"/>
  <c r="D8" i="2"/>
  <c r="P7" i="2"/>
  <c r="Q7" i="2"/>
  <c r="L7" i="2"/>
  <c r="M7" i="2"/>
  <c r="D7" i="2"/>
  <c r="P6" i="2"/>
  <c r="Q6" i="2"/>
  <c r="L6" i="2"/>
  <c r="M6" i="2"/>
  <c r="D6" i="2"/>
  <c r="P5" i="2"/>
  <c r="Q5" i="2"/>
  <c r="L5" i="2"/>
  <c r="M5" i="2"/>
  <c r="D5" i="2"/>
  <c r="P4" i="2"/>
  <c r="Q4" i="2"/>
  <c r="L4" i="2"/>
  <c r="M4" i="2"/>
  <c r="D4" i="2"/>
  <c r="P3" i="2"/>
  <c r="Q3" i="2"/>
  <c r="L3" i="2"/>
  <c r="M3" i="2"/>
  <c r="D3" i="2"/>
  <c r="P2" i="2"/>
  <c r="Q2" i="2"/>
  <c r="L2" i="2"/>
  <c r="M2" i="2"/>
  <c r="D2" i="2"/>
</calcChain>
</file>

<file path=xl/sharedStrings.xml><?xml version="1.0" encoding="utf-8"?>
<sst xmlns="http://schemas.openxmlformats.org/spreadsheetml/2006/main" count="17" uniqueCount="17">
  <si>
    <t>Pressure</t>
  </si>
  <si>
    <t>phi</t>
  </si>
  <si>
    <t>Compressed Temperature (K)</t>
  </si>
  <si>
    <t>1000/Tc (1/K)</t>
  </si>
  <si>
    <t>Initial Temperature (K)</t>
  </si>
  <si>
    <t>Initial Pressure (bar)</t>
  </si>
  <si>
    <t>Compression Time (ms)</t>
  </si>
  <si>
    <t>Compressed Pressure (bar)</t>
  </si>
  <si>
    <t>Ignition Delay (msec)</t>
  </si>
  <si>
    <t>Tig Error (msec)</t>
  </si>
  <si>
    <t>Tig</t>
  </si>
  <si>
    <t>Tig (msec)</t>
  </si>
  <si>
    <t>dotted line</t>
  </si>
  <si>
    <t>Tig low_1a</t>
  </si>
  <si>
    <t>Tig low_1c</t>
  </si>
  <si>
    <t>v1e2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</si>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</sst>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00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scheme val="minor"/>
    </font>
    <font>
      <sz val="10"/>
      <color theme="1"/>
      <name val="Calibri"/>
      <scheme val="minor"/>
    </font>
    <font>
      <sz val="10"/>
      <color rgb="FF008000"/>
      <name val="Calibri"/>
      <scheme val="minor"/>
    </font>
    <font>
      <sz val="10"/>
      <color theme="4"/>
      <name val="Calibri"/>
      <scheme val="minor"/>
    </font>
    <font>
      <sz val="10"/>
      <color rgb="FFFF0000"/>
      <name val="Calibri"/>
      <scheme val="minor"/>
    </font>
    <font>
      <b/>
      <i/>
      <sz val="10"/>
      <name val="Calibri"/>
      <scheme val="minor"/>
    </font>
    <font>
      <b/>
      <i/>
      <sz val="10"/>
      <color rgb="FF008000"/>
      <name val="Calibri"/>
      <scheme val="minor"/>
    </font>
    <font>
      <b/>
      <i/>
      <sz val="10"/>
      <color theme="4"/>
      <name val="Calibri"/>
      <scheme val="minor"/>
    </font>
    <font>
      <i/>
      <sz val="10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16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3" fillId="0" borderId="3" xfId="1" applyFont="1" applyBorder="1"/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" fontId="2" fillId="0" borderId="10" xfId="1" applyNumberFormat="1" applyFont="1" applyBorder="1" applyAlignment="1">
      <alignment horizontal="center" vertical="center"/>
    </xf>
    <xf numFmtId="164" fontId="2" fillId="0" borderId="11" xfId="1" applyNumberFormat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2" fontId="2" fillId="0" borderId="11" xfId="1" applyNumberFormat="1" applyFont="1" applyBorder="1" applyAlignment="1">
      <alignment horizontal="center" vertical="center"/>
    </xf>
    <xf numFmtId="2" fontId="4" fillId="0" borderId="11" xfId="1" applyNumberFormat="1" applyFont="1" applyBorder="1" applyAlignment="1">
      <alignment horizontal="center" vertical="center"/>
    </xf>
    <xf numFmtId="2" fontId="2" fillId="0" borderId="12" xfId="1" applyNumberFormat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2" fontId="5" fillId="0" borderId="14" xfId="1" applyNumberFormat="1" applyFont="1" applyBorder="1" applyAlignment="1">
      <alignment horizontal="center" vertical="center"/>
    </xf>
    <xf numFmtId="2" fontId="6" fillId="0" borderId="2" xfId="1" applyNumberFormat="1" applyFont="1" applyBorder="1" applyAlignment="1">
      <alignment horizontal="center" vertical="center"/>
    </xf>
    <xf numFmtId="1" fontId="2" fillId="0" borderId="17" xfId="1" applyNumberFormat="1" applyFont="1" applyBorder="1" applyAlignment="1">
      <alignment horizontal="center" vertical="center"/>
    </xf>
    <xf numFmtId="164" fontId="2" fillId="0" borderId="18" xfId="1" applyNumberFormat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2" fontId="2" fillId="0" borderId="18" xfId="1" applyNumberFormat="1" applyFont="1" applyBorder="1" applyAlignment="1">
      <alignment horizontal="center" vertical="center"/>
    </xf>
    <xf numFmtId="2" fontId="4" fillId="0" borderId="18" xfId="1" applyNumberFormat="1" applyFont="1" applyBorder="1" applyAlignment="1">
      <alignment horizontal="center" vertical="center"/>
    </xf>
    <xf numFmtId="2" fontId="2" fillId="0" borderId="19" xfId="1" applyNumberFormat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2" fontId="5" fillId="0" borderId="21" xfId="1" applyNumberFormat="1" applyFont="1" applyBorder="1" applyAlignment="1">
      <alignment horizontal="center" vertical="center"/>
    </xf>
    <xf numFmtId="1" fontId="2" fillId="0" borderId="23" xfId="1" applyNumberFormat="1" applyFont="1" applyBorder="1" applyAlignment="1">
      <alignment horizontal="center" vertical="center"/>
    </xf>
    <xf numFmtId="164" fontId="2" fillId="0" borderId="24" xfId="1" applyNumberFormat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2" fontId="2" fillId="0" borderId="24" xfId="1" applyNumberFormat="1" applyFont="1" applyBorder="1" applyAlignment="1">
      <alignment horizontal="center" vertical="center"/>
    </xf>
    <xf numFmtId="2" fontId="4" fillId="0" borderId="24" xfId="1" applyNumberFormat="1" applyFont="1" applyBorder="1" applyAlignment="1">
      <alignment horizontal="center" vertical="center"/>
    </xf>
    <xf numFmtId="2" fontId="2" fillId="0" borderId="25" xfId="1" applyNumberFormat="1" applyFont="1" applyBorder="1" applyAlignment="1">
      <alignment horizontal="center" vertical="center"/>
    </xf>
    <xf numFmtId="0" fontId="2" fillId="0" borderId="26" xfId="1" applyFont="1" applyBorder="1" applyAlignment="1">
      <alignment horizontal="center" vertical="center"/>
    </xf>
    <xf numFmtId="2" fontId="5" fillId="0" borderId="27" xfId="1" applyNumberFormat="1" applyFont="1" applyBorder="1" applyAlignment="1">
      <alignment horizontal="center" vertical="center"/>
    </xf>
    <xf numFmtId="1" fontId="2" fillId="0" borderId="30" xfId="1" applyNumberFormat="1" applyFont="1" applyBorder="1" applyAlignment="1">
      <alignment horizontal="center" vertical="center"/>
    </xf>
    <xf numFmtId="164" fontId="2" fillId="0" borderId="31" xfId="1" applyNumberFormat="1" applyFont="1" applyBorder="1" applyAlignment="1">
      <alignment horizontal="center" vertical="center"/>
    </xf>
    <xf numFmtId="0" fontId="2" fillId="0" borderId="31" xfId="1" applyFont="1" applyBorder="1" applyAlignment="1">
      <alignment horizontal="center" vertical="center"/>
    </xf>
    <xf numFmtId="2" fontId="2" fillId="0" borderId="31" xfId="1" applyNumberFormat="1" applyFont="1" applyBorder="1" applyAlignment="1">
      <alignment horizontal="center" vertical="center"/>
    </xf>
    <xf numFmtId="2" fontId="4" fillId="0" borderId="31" xfId="1" applyNumberFormat="1" applyFont="1" applyBorder="1" applyAlignment="1">
      <alignment horizontal="center" vertical="center"/>
    </xf>
    <xf numFmtId="2" fontId="2" fillId="0" borderId="32" xfId="1" applyNumberFormat="1" applyFont="1" applyBorder="1" applyAlignment="1">
      <alignment horizontal="center" vertical="center"/>
    </xf>
    <xf numFmtId="0" fontId="2" fillId="0" borderId="33" xfId="1" applyFont="1" applyBorder="1" applyAlignment="1">
      <alignment horizontal="center" vertical="center"/>
    </xf>
    <xf numFmtId="2" fontId="5" fillId="0" borderId="34" xfId="1" applyNumberFormat="1" applyFont="1" applyBorder="1" applyAlignment="1">
      <alignment horizontal="center" vertical="center"/>
    </xf>
    <xf numFmtId="1" fontId="2" fillId="0" borderId="37" xfId="1" applyNumberFormat="1" applyFont="1" applyBorder="1" applyAlignment="1">
      <alignment horizontal="center" vertical="center"/>
    </xf>
    <xf numFmtId="164" fontId="2" fillId="0" borderId="38" xfId="1" applyNumberFormat="1" applyFont="1" applyBorder="1" applyAlignment="1">
      <alignment horizontal="center" vertical="center"/>
    </xf>
    <xf numFmtId="0" fontId="2" fillId="0" borderId="38" xfId="1" applyFont="1" applyBorder="1" applyAlignment="1">
      <alignment horizontal="center" vertical="center"/>
    </xf>
    <xf numFmtId="1" fontId="2" fillId="0" borderId="38" xfId="1" applyNumberFormat="1" applyFont="1" applyBorder="1" applyAlignment="1">
      <alignment horizontal="center" vertical="center"/>
    </xf>
    <xf numFmtId="0" fontId="2" fillId="0" borderId="38" xfId="1" applyFont="1" applyFill="1" applyBorder="1" applyAlignment="1">
      <alignment horizontal="center" vertical="center"/>
    </xf>
    <xf numFmtId="0" fontId="4" fillId="0" borderId="38" xfId="1" applyFont="1" applyFill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2" fontId="5" fillId="0" borderId="41" xfId="1" applyNumberFormat="1" applyFont="1" applyBorder="1" applyAlignment="1">
      <alignment horizontal="center" vertical="center"/>
    </xf>
    <xf numFmtId="1" fontId="2" fillId="0" borderId="18" xfId="1" applyNumberFormat="1" applyFont="1" applyBorder="1" applyAlignment="1">
      <alignment horizontal="center" vertical="center"/>
    </xf>
    <xf numFmtId="0" fontId="2" fillId="0" borderId="18" xfId="1" applyFont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165" fontId="2" fillId="0" borderId="18" xfId="1" applyNumberFormat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165" fontId="2" fillId="0" borderId="24" xfId="1" applyNumberFormat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2" fontId="2" fillId="0" borderId="26" xfId="1" applyNumberFormat="1" applyFont="1" applyBorder="1" applyAlignment="1">
      <alignment horizontal="center" vertical="center"/>
    </xf>
    <xf numFmtId="1" fontId="2" fillId="0" borderId="11" xfId="1" applyNumberFormat="1" applyFont="1" applyBorder="1" applyAlignment="1">
      <alignment horizontal="center" vertical="center"/>
    </xf>
    <xf numFmtId="0" fontId="2" fillId="0" borderId="11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1" fontId="2" fillId="0" borderId="31" xfId="1" applyNumberFormat="1" applyFont="1" applyBorder="1" applyAlignment="1">
      <alignment horizontal="center" vertical="center"/>
    </xf>
    <xf numFmtId="0" fontId="2" fillId="0" borderId="31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2" fillId="0" borderId="32" xfId="1" applyFont="1" applyBorder="1" applyAlignment="1">
      <alignment horizontal="center" vertical="center"/>
    </xf>
    <xf numFmtId="0" fontId="5" fillId="0" borderId="34" xfId="1" applyFont="1" applyBorder="1" applyAlignment="1">
      <alignment horizontal="center" vertical="center"/>
    </xf>
    <xf numFmtId="1" fontId="7" fillId="0" borderId="37" xfId="1" applyNumberFormat="1" applyFont="1" applyBorder="1" applyAlignment="1">
      <alignment horizontal="center" vertical="center"/>
    </xf>
    <xf numFmtId="164" fontId="7" fillId="0" borderId="38" xfId="1" applyNumberFormat="1" applyFont="1" applyBorder="1" applyAlignment="1">
      <alignment horizontal="center" vertical="center"/>
    </xf>
    <xf numFmtId="0" fontId="7" fillId="0" borderId="38" xfId="1" applyFont="1" applyBorder="1" applyAlignment="1">
      <alignment horizontal="center" vertical="center"/>
    </xf>
    <xf numFmtId="1" fontId="7" fillId="0" borderId="38" xfId="1" applyNumberFormat="1" applyFont="1" applyBorder="1" applyAlignment="1">
      <alignment horizontal="center" vertical="center"/>
    </xf>
    <xf numFmtId="2" fontId="7" fillId="0" borderId="38" xfId="1" applyNumberFormat="1" applyFont="1" applyBorder="1" applyAlignment="1">
      <alignment horizontal="center" vertical="center"/>
    </xf>
    <xf numFmtId="2" fontId="8" fillId="0" borderId="38" xfId="1" applyNumberFormat="1" applyFont="1" applyBorder="1" applyAlignment="1">
      <alignment horizontal="center" vertical="center"/>
    </xf>
    <xf numFmtId="0" fontId="7" fillId="0" borderId="39" xfId="1" applyFont="1" applyBorder="1" applyAlignment="1">
      <alignment horizontal="center" vertical="center"/>
    </xf>
    <xf numFmtId="0" fontId="7" fillId="0" borderId="40" xfId="1" applyFont="1" applyBorder="1" applyAlignment="1">
      <alignment horizontal="center" vertical="center"/>
    </xf>
    <xf numFmtId="2" fontId="9" fillId="0" borderId="41" xfId="1" applyNumberFormat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1" fontId="2" fillId="0" borderId="24" xfId="1" applyNumberFormat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2" fontId="2" fillId="0" borderId="38" xfId="1" applyNumberFormat="1" applyFont="1" applyBorder="1" applyAlignment="1">
      <alignment horizontal="center" vertical="center"/>
    </xf>
    <xf numFmtId="2" fontId="4" fillId="0" borderId="38" xfId="1" applyNumberFormat="1" applyFont="1" applyBorder="1" applyAlignment="1">
      <alignment horizontal="center" vertical="center"/>
    </xf>
    <xf numFmtId="2" fontId="2" fillId="0" borderId="39" xfId="1" applyNumberFormat="1" applyFont="1" applyBorder="1" applyAlignment="1">
      <alignment horizontal="center" vertical="center"/>
    </xf>
    <xf numFmtId="0" fontId="5" fillId="0" borderId="41" xfId="1" applyFont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29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5" xfId="1" applyFont="1" applyBorder="1" applyAlignment="1">
      <alignment horizontal="center" vertical="center"/>
    </xf>
    <xf numFmtId="0" fontId="2" fillId="0" borderId="42" xfId="1" applyFont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0" fontId="2" fillId="0" borderId="43" xfId="1" applyFont="1" applyBorder="1" applyAlignment="1">
      <alignment horizontal="center" vertical="center"/>
    </xf>
    <xf numFmtId="0" fontId="2" fillId="0" borderId="44" xfId="1" applyFont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10" fillId="0" borderId="25" xfId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44" xfId="1" applyFont="1" applyBorder="1" applyAlignment="1">
      <alignment horizontal="center" vertical="center"/>
    </xf>
    <xf numFmtId="0" fontId="6" fillId="0" borderId="37" xfId="1" applyFont="1" applyBorder="1" applyAlignment="1">
      <alignment horizontal="center" vertic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W43"/>
  <sheetViews>
    <sheetView tabSelected="1" topLeftCell="B27" zoomScale="150" zoomScaleNormal="150" zoomScalePageLayoutView="150" workbookViewId="0">
      <selection activeCell="U37" sqref="U37"/>
    </sheetView>
  </sheetViews>
  <sheetFormatPr baseColWidth="10" defaultColWidth="8.83203125" defaultRowHeight="15" x14ac:dyDescent="0"/>
  <cols>
    <col min="1" max="1" width="7.1640625" style="8" bestFit="1" customWidth="1"/>
    <col min="2" max="2" width="4.1640625" style="8" bestFit="1" customWidth="1"/>
    <col min="3" max="13" width="7.6640625" style="8" customWidth="1"/>
    <col min="14" max="14" width="1.6640625" style="8" customWidth="1"/>
    <col min="15" max="15" width="9.83203125" style="92" hidden="1" customWidth="1"/>
    <col min="16" max="20" width="0" style="8" hidden="1" customWidth="1"/>
    <col min="21" max="46" width="8.83203125" style="8"/>
    <col min="47" max="49" width="9.33203125" style="8" bestFit="1" customWidth="1"/>
    <col min="50" max="16384" width="8.83203125" style="8"/>
  </cols>
  <sheetData>
    <row r="1" spans="1:49" ht="16" thickBo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6" t="s">
        <v>13</v>
      </c>
      <c r="L1" s="7" t="s">
        <v>10</v>
      </c>
      <c r="O1" s="89" t="s">
        <v>14</v>
      </c>
      <c r="P1" s="9" t="s">
        <v>11</v>
      </c>
      <c r="Q1" s="9" t="s">
        <v>12</v>
      </c>
      <c r="R1" s="93" t="s">
        <v>15</v>
      </c>
      <c r="S1" s="93"/>
      <c r="U1" s="106" t="s">
        <v>16</v>
      </c>
    </row>
    <row r="2" spans="1:49" ht="16" thickBot="1">
      <c r="A2" s="96">
        <v>7</v>
      </c>
      <c r="B2" s="99">
        <v>0.5</v>
      </c>
      <c r="C2" s="10">
        <v>897.14350000000002</v>
      </c>
      <c r="D2" s="11">
        <f>1000/C2</f>
        <v>1.114648882815291</v>
      </c>
      <c r="E2" s="12">
        <v>413</v>
      </c>
      <c r="F2" s="11">
        <v>0.30819999999999997</v>
      </c>
      <c r="G2" s="11">
        <v>34.33</v>
      </c>
      <c r="H2" s="13">
        <v>6.9960100000000001</v>
      </c>
      <c r="I2" s="14">
        <v>62.41</v>
      </c>
      <c r="J2" s="15">
        <v>7.5659066117119442</v>
      </c>
      <c r="K2" s="16">
        <v>122.45</v>
      </c>
      <c r="L2" s="17">
        <f t="shared" ref="L2:L43" si="0">K2-G2</f>
        <v>88.12</v>
      </c>
      <c r="M2" s="8">
        <f>L2/1000</f>
        <v>8.8120000000000004E-2</v>
      </c>
      <c r="O2" s="90">
        <v>95.37</v>
      </c>
      <c r="P2" s="18">
        <f>O2-G2</f>
        <v>61.040000000000006</v>
      </c>
      <c r="Q2" s="2">
        <f>P2/1000</f>
        <v>6.1040000000000004E-2</v>
      </c>
      <c r="R2" s="94">
        <v>111.9</v>
      </c>
      <c r="S2" s="94">
        <f t="shared" ref="S2:S43" si="1">(R2-G2)/1000</f>
        <v>7.7570000000000014E-2</v>
      </c>
      <c r="U2" s="61">
        <v>114.6</v>
      </c>
      <c r="V2" s="113">
        <f>(U2-G2)/1000</f>
        <v>8.0269999999999994E-2</v>
      </c>
    </row>
    <row r="3" spans="1:49" ht="16" thickBot="1">
      <c r="A3" s="97"/>
      <c r="B3" s="100"/>
      <c r="C3" s="19">
        <v>913.5711</v>
      </c>
      <c r="D3" s="20">
        <f t="shared" ref="D3:D5" si="2">1000/C3</f>
        <v>1.0946055539629045</v>
      </c>
      <c r="E3" s="21">
        <v>413</v>
      </c>
      <c r="F3" s="20">
        <v>0.2853</v>
      </c>
      <c r="G3" s="20">
        <v>38.71</v>
      </c>
      <c r="H3" s="22">
        <v>7.0448899999999997</v>
      </c>
      <c r="I3" s="23">
        <v>24.17</v>
      </c>
      <c r="J3" s="24">
        <v>1.5466461410787611</v>
      </c>
      <c r="K3" s="25">
        <v>95.86</v>
      </c>
      <c r="L3" s="26">
        <f t="shared" si="0"/>
        <v>57.15</v>
      </c>
      <c r="M3" s="8">
        <f t="shared" ref="M3:M43" si="3">L3/1000</f>
        <v>5.7149999999999999E-2</v>
      </c>
      <c r="O3" s="90">
        <v>81.44</v>
      </c>
      <c r="P3" s="18">
        <f>O3-G3</f>
        <v>42.73</v>
      </c>
      <c r="Q3" s="2">
        <f t="shared" ref="Q3:Q43" si="4">P3/1000</f>
        <v>4.2729999999999997E-2</v>
      </c>
      <c r="R3" s="94">
        <v>90.14</v>
      </c>
      <c r="S3" s="94">
        <f t="shared" si="1"/>
        <v>5.1429999999999997E-2</v>
      </c>
      <c r="U3" s="108">
        <v>92.412999999999997</v>
      </c>
      <c r="V3" s="114">
        <f t="shared" ref="V3:V43" si="5">(U3-G3)/1000</f>
        <v>5.3702999999999994E-2</v>
      </c>
    </row>
    <row r="4" spans="1:49" ht="16" thickBot="1">
      <c r="A4" s="97"/>
      <c r="B4" s="100"/>
      <c r="C4" s="19">
        <v>940.99680000000001</v>
      </c>
      <c r="D4" s="20">
        <f t="shared" si="2"/>
        <v>1.0627028699778787</v>
      </c>
      <c r="E4" s="21">
        <v>413</v>
      </c>
      <c r="F4" s="20">
        <v>0.2495</v>
      </c>
      <c r="G4" s="20">
        <v>41.58</v>
      </c>
      <c r="H4" s="22">
        <v>6.9812399999999997</v>
      </c>
      <c r="I4" s="23">
        <v>11.09</v>
      </c>
      <c r="J4" s="24">
        <v>0.37913435236447474</v>
      </c>
      <c r="K4" s="25">
        <v>69.540000000000006</v>
      </c>
      <c r="L4" s="26">
        <f t="shared" si="0"/>
        <v>27.960000000000008</v>
      </c>
      <c r="M4" s="8">
        <f t="shared" si="3"/>
        <v>2.7960000000000009E-2</v>
      </c>
      <c r="O4" s="90">
        <v>65</v>
      </c>
      <c r="P4" s="18">
        <f t="shared" ref="P4:P43" si="6">O4-G4</f>
        <v>23.42</v>
      </c>
      <c r="Q4" s="2">
        <f t="shared" si="4"/>
        <v>2.3420000000000003E-2</v>
      </c>
      <c r="R4" s="94">
        <v>68.22</v>
      </c>
      <c r="S4" s="94">
        <f t="shared" si="1"/>
        <v>2.664E-2</v>
      </c>
      <c r="U4" s="108">
        <v>69.012</v>
      </c>
      <c r="V4" s="114">
        <f t="shared" si="5"/>
        <v>2.7432000000000002E-2</v>
      </c>
    </row>
    <row r="5" spans="1:49" ht="16" thickBot="1">
      <c r="A5" s="97"/>
      <c r="B5" s="101"/>
      <c r="C5" s="27">
        <v>955.6771</v>
      </c>
      <c r="D5" s="28">
        <f t="shared" si="2"/>
        <v>1.0463785309912732</v>
      </c>
      <c r="E5" s="29">
        <v>413</v>
      </c>
      <c r="F5" s="28">
        <v>0.23469999999999999</v>
      </c>
      <c r="G5" s="28">
        <v>43.01</v>
      </c>
      <c r="H5" s="30">
        <v>7.0477800000000004</v>
      </c>
      <c r="I5" s="31">
        <v>5.03</v>
      </c>
      <c r="J5" s="32">
        <v>0.90018648861538086</v>
      </c>
      <c r="K5" s="33">
        <v>62.72</v>
      </c>
      <c r="L5" s="34">
        <f t="shared" si="0"/>
        <v>19.71</v>
      </c>
      <c r="M5" s="8">
        <f t="shared" si="3"/>
        <v>1.9710000000000002E-2</v>
      </c>
      <c r="O5" s="91">
        <v>60.06</v>
      </c>
      <c r="P5" s="18">
        <f t="shared" si="6"/>
        <v>17.050000000000004</v>
      </c>
      <c r="Q5" s="2">
        <f t="shared" si="4"/>
        <v>1.7050000000000003E-2</v>
      </c>
      <c r="R5" s="94">
        <v>62.02</v>
      </c>
      <c r="S5" s="94">
        <f t="shared" si="1"/>
        <v>1.9010000000000006E-2</v>
      </c>
      <c r="U5" s="49">
        <v>62.372</v>
      </c>
      <c r="V5" s="115">
        <f t="shared" si="5"/>
        <v>1.9362000000000001E-2</v>
      </c>
    </row>
    <row r="6" spans="1:49" ht="16" thickBot="1">
      <c r="A6" s="97"/>
      <c r="B6" s="99">
        <v>1</v>
      </c>
      <c r="C6" s="10">
        <v>861.75522999999998</v>
      </c>
      <c r="D6" s="11">
        <f>1000/C6</f>
        <v>1.1604223162068885</v>
      </c>
      <c r="E6" s="12">
        <v>413</v>
      </c>
      <c r="F6" s="11">
        <v>0.29039999999999999</v>
      </c>
      <c r="G6" s="11">
        <v>37.61</v>
      </c>
      <c r="H6" s="13">
        <v>6.9736799999999999</v>
      </c>
      <c r="I6" s="14">
        <v>58.43</v>
      </c>
      <c r="J6" s="15">
        <v>3.9226955358098894</v>
      </c>
      <c r="K6" s="16">
        <v>106.74</v>
      </c>
      <c r="L6" s="17">
        <f t="shared" si="0"/>
        <v>69.13</v>
      </c>
      <c r="M6" s="8">
        <f t="shared" si="3"/>
        <v>6.9129999999999997E-2</v>
      </c>
      <c r="O6" s="90">
        <v>82.96</v>
      </c>
      <c r="P6" s="18">
        <f t="shared" si="6"/>
        <v>45.349999999999994</v>
      </c>
      <c r="Q6" s="2">
        <f t="shared" si="4"/>
        <v>4.5349999999999994E-2</v>
      </c>
      <c r="R6" s="94">
        <v>93.23</v>
      </c>
      <c r="S6" s="94">
        <f t="shared" si="1"/>
        <v>5.5620000000000003E-2</v>
      </c>
      <c r="U6" s="61">
        <v>95.93</v>
      </c>
      <c r="V6" s="113">
        <f t="shared" si="5"/>
        <v>5.8320000000000011E-2</v>
      </c>
    </row>
    <row r="7" spans="1:49" ht="16" thickBot="1">
      <c r="A7" s="97"/>
      <c r="B7" s="100"/>
      <c r="C7" s="19">
        <v>876.61369999999999</v>
      </c>
      <c r="D7" s="20">
        <f t="shared" ref="D7:D26" si="7">1000/C7</f>
        <v>1.1407533329675317</v>
      </c>
      <c r="E7" s="21">
        <v>413</v>
      </c>
      <c r="F7" s="20">
        <v>0.26679999999999998</v>
      </c>
      <c r="G7" s="20">
        <v>38.299999999999997</v>
      </c>
      <c r="H7" s="22">
        <v>6.9401900000000003</v>
      </c>
      <c r="I7" s="23">
        <v>25.62</v>
      </c>
      <c r="J7" s="24">
        <v>4.8917131092141481</v>
      </c>
      <c r="K7" s="25">
        <v>88.33</v>
      </c>
      <c r="L7" s="26">
        <f t="shared" si="0"/>
        <v>50.03</v>
      </c>
      <c r="M7" s="8">
        <f t="shared" si="3"/>
        <v>5.0029999999999998E-2</v>
      </c>
      <c r="O7" s="90">
        <v>73.290000000000006</v>
      </c>
      <c r="P7" s="18">
        <f t="shared" si="6"/>
        <v>34.990000000000009</v>
      </c>
      <c r="Q7" s="2">
        <f t="shared" si="4"/>
        <v>3.4990000000000007E-2</v>
      </c>
      <c r="R7" s="94">
        <v>81</v>
      </c>
      <c r="S7" s="94">
        <f t="shared" si="1"/>
        <v>4.2700000000000002E-2</v>
      </c>
      <c r="U7" s="108">
        <v>83.242000000000004</v>
      </c>
      <c r="V7" s="114">
        <f t="shared" si="5"/>
        <v>4.494200000000001E-2</v>
      </c>
    </row>
    <row r="8" spans="1:49" ht="16" thickBot="1">
      <c r="A8" s="97"/>
      <c r="B8" s="100"/>
      <c r="C8" s="19">
        <v>890.78240000000005</v>
      </c>
      <c r="D8" s="20">
        <f t="shared" si="7"/>
        <v>1.1226086191195515</v>
      </c>
      <c r="E8" s="21">
        <v>413</v>
      </c>
      <c r="F8" s="20">
        <v>0.248</v>
      </c>
      <c r="G8" s="20">
        <v>40.590000000000003</v>
      </c>
      <c r="H8" s="22">
        <v>6.9568300000000001</v>
      </c>
      <c r="I8" s="23">
        <v>18.27</v>
      </c>
      <c r="J8" s="24">
        <v>2.9045272543785821</v>
      </c>
      <c r="K8" s="25">
        <v>75.34</v>
      </c>
      <c r="L8" s="26">
        <f t="shared" si="0"/>
        <v>34.75</v>
      </c>
      <c r="M8" s="8">
        <f t="shared" si="3"/>
        <v>3.4750000000000003E-2</v>
      </c>
      <c r="O8" s="90">
        <v>66.62</v>
      </c>
      <c r="P8" s="18">
        <f t="shared" si="6"/>
        <v>26.03</v>
      </c>
      <c r="Q8" s="2">
        <f t="shared" si="4"/>
        <v>2.6030000000000001E-2</v>
      </c>
      <c r="R8" s="94">
        <v>71.81</v>
      </c>
      <c r="S8" s="94">
        <f t="shared" si="1"/>
        <v>3.1219999999999998E-2</v>
      </c>
      <c r="U8" s="108">
        <v>73.600999999999999</v>
      </c>
      <c r="V8" s="114">
        <f t="shared" si="5"/>
        <v>3.3010999999999999E-2</v>
      </c>
    </row>
    <row r="9" spans="1:49" ht="16" thickBot="1">
      <c r="A9" s="98"/>
      <c r="B9" s="102"/>
      <c r="C9" s="35">
        <v>901.7405</v>
      </c>
      <c r="D9" s="36">
        <f t="shared" si="7"/>
        <v>1.1089664931318932</v>
      </c>
      <c r="E9" s="37">
        <v>413</v>
      </c>
      <c r="F9" s="36">
        <v>0.23669999999999999</v>
      </c>
      <c r="G9" s="36">
        <v>42.82</v>
      </c>
      <c r="H9" s="38">
        <v>7.0426500000000001</v>
      </c>
      <c r="I9" s="39">
        <v>11.62</v>
      </c>
      <c r="J9" s="40">
        <v>4.4869311859464336</v>
      </c>
      <c r="K9" s="41">
        <v>69.64</v>
      </c>
      <c r="L9" s="42">
        <f t="shared" si="0"/>
        <v>26.82</v>
      </c>
      <c r="M9" s="8">
        <f t="shared" si="3"/>
        <v>2.682E-2</v>
      </c>
      <c r="O9" s="90">
        <v>63.76</v>
      </c>
      <c r="P9" s="18">
        <f t="shared" si="6"/>
        <v>20.939999999999998</v>
      </c>
      <c r="Q9" s="2">
        <f t="shared" si="4"/>
        <v>2.0939999999999997E-2</v>
      </c>
      <c r="R9" s="94">
        <v>67.56</v>
      </c>
      <c r="S9" s="94">
        <f t="shared" si="1"/>
        <v>2.4740000000000002E-2</v>
      </c>
      <c r="U9" s="49">
        <v>68.478999999999999</v>
      </c>
      <c r="V9" s="115">
        <f t="shared" si="5"/>
        <v>2.5658999999999998E-2</v>
      </c>
    </row>
    <row r="10" spans="1:49" ht="16" thickBot="1">
      <c r="A10" s="104">
        <v>20</v>
      </c>
      <c r="B10" s="103">
        <v>0.5</v>
      </c>
      <c r="C10" s="43">
        <v>721.04669999999999</v>
      </c>
      <c r="D10" s="44">
        <f t="shared" si="7"/>
        <v>1.38687272266831</v>
      </c>
      <c r="E10" s="45">
        <v>360</v>
      </c>
      <c r="F10" s="44">
        <v>1.3395999999999999</v>
      </c>
      <c r="G10" s="46">
        <v>31</v>
      </c>
      <c r="H10" s="47">
        <v>20.2</v>
      </c>
      <c r="I10" s="48">
        <v>76.53</v>
      </c>
      <c r="J10" s="49"/>
      <c r="K10" s="50">
        <v>119.14</v>
      </c>
      <c r="L10" s="51">
        <f t="shared" si="0"/>
        <v>88.14</v>
      </c>
      <c r="M10" s="8">
        <f t="shared" si="3"/>
        <v>8.8139999999999996E-2</v>
      </c>
      <c r="O10" s="90">
        <v>106.87</v>
      </c>
      <c r="P10" s="18">
        <f t="shared" si="6"/>
        <v>75.87</v>
      </c>
      <c r="Q10" s="2">
        <f t="shared" si="4"/>
        <v>7.5870000000000007E-2</v>
      </c>
      <c r="R10" s="94">
        <v>108.6</v>
      </c>
      <c r="S10" s="94">
        <f t="shared" si="1"/>
        <v>7.7599999999999988E-2</v>
      </c>
      <c r="U10" s="61">
        <v>109.1</v>
      </c>
      <c r="V10" s="107">
        <f t="shared" si="5"/>
        <v>7.8099999999999989E-2</v>
      </c>
    </row>
    <row r="11" spans="1:49" ht="16" thickBot="1">
      <c r="A11" s="97"/>
      <c r="B11" s="100"/>
      <c r="C11" s="19">
        <v>751.84540000000004</v>
      </c>
      <c r="D11" s="20">
        <f t="shared" si="7"/>
        <v>1.3300606747078587</v>
      </c>
      <c r="E11" s="21">
        <v>360</v>
      </c>
      <c r="F11" s="20">
        <v>1.1213</v>
      </c>
      <c r="G11" s="52">
        <v>31</v>
      </c>
      <c r="H11" s="53">
        <v>20.16</v>
      </c>
      <c r="I11" s="54">
        <v>48.17</v>
      </c>
      <c r="J11" s="55"/>
      <c r="K11" s="25">
        <v>75.430000000000007</v>
      </c>
      <c r="L11" s="56">
        <f t="shared" si="0"/>
        <v>44.430000000000007</v>
      </c>
      <c r="M11" s="8">
        <f t="shared" si="3"/>
        <v>4.4430000000000004E-2</v>
      </c>
      <c r="O11" s="90">
        <v>73.14</v>
      </c>
      <c r="P11" s="18">
        <f t="shared" si="6"/>
        <v>42.14</v>
      </c>
      <c r="Q11" s="2">
        <f t="shared" si="4"/>
        <v>4.2140000000000004E-2</v>
      </c>
      <c r="R11" s="94">
        <v>75.13</v>
      </c>
      <c r="S11" s="94">
        <f t="shared" si="1"/>
        <v>4.4129999999999996E-2</v>
      </c>
      <c r="U11" s="108">
        <v>75.790999999999997</v>
      </c>
      <c r="V11" s="109">
        <f t="shared" si="5"/>
        <v>4.4790999999999997E-2</v>
      </c>
    </row>
    <row r="12" spans="1:49" ht="16" thickBot="1">
      <c r="A12" s="97"/>
      <c r="B12" s="100"/>
      <c r="C12" s="19">
        <v>791.52470000000005</v>
      </c>
      <c r="D12" s="20">
        <f t="shared" si="7"/>
        <v>1.2633844528161913</v>
      </c>
      <c r="E12" s="21">
        <v>360</v>
      </c>
      <c r="F12" s="20">
        <v>0.90769999999999995</v>
      </c>
      <c r="G12" s="52">
        <v>31</v>
      </c>
      <c r="H12" s="53">
        <v>20.2</v>
      </c>
      <c r="I12" s="54">
        <v>39.450000000000003</v>
      </c>
      <c r="J12" s="55"/>
      <c r="K12" s="25">
        <v>59.18</v>
      </c>
      <c r="L12" s="56">
        <f t="shared" si="0"/>
        <v>28.18</v>
      </c>
      <c r="M12" s="8">
        <f t="shared" si="3"/>
        <v>2.818E-2</v>
      </c>
      <c r="O12" s="90">
        <v>58.51</v>
      </c>
      <c r="P12" s="18">
        <f t="shared" si="6"/>
        <v>27.509999999999998</v>
      </c>
      <c r="Q12" s="2">
        <f t="shared" si="4"/>
        <v>2.751E-2</v>
      </c>
      <c r="R12" s="94">
        <v>60.84</v>
      </c>
      <c r="S12" s="94">
        <f t="shared" si="1"/>
        <v>2.9840000000000002E-2</v>
      </c>
      <c r="U12" s="108">
        <v>61.622999999999998</v>
      </c>
      <c r="V12" s="109">
        <f t="shared" si="5"/>
        <v>3.0622999999999997E-2</v>
      </c>
    </row>
    <row r="13" spans="1:49" ht="16" thickBot="1">
      <c r="A13" s="97"/>
      <c r="B13" s="100"/>
      <c r="C13" s="19">
        <v>817.24</v>
      </c>
      <c r="D13" s="20">
        <f t="shared" si="7"/>
        <v>1.2236307571827125</v>
      </c>
      <c r="E13" s="21">
        <v>360</v>
      </c>
      <c r="F13" s="20">
        <v>0.79364139473684203</v>
      </c>
      <c r="G13" s="57">
        <v>28.4</v>
      </c>
      <c r="H13" s="21">
        <v>20.170000000000002</v>
      </c>
      <c r="I13" s="58">
        <v>27.3</v>
      </c>
      <c r="J13" s="55"/>
      <c r="K13" s="25">
        <v>48.49</v>
      </c>
      <c r="L13" s="56">
        <f t="shared" si="0"/>
        <v>20.090000000000003</v>
      </c>
      <c r="M13" s="8">
        <f t="shared" si="3"/>
        <v>2.0090000000000004E-2</v>
      </c>
      <c r="O13" s="90">
        <v>48.07</v>
      </c>
      <c r="P13" s="18">
        <f t="shared" si="6"/>
        <v>19.670000000000002</v>
      </c>
      <c r="Q13" s="2">
        <f t="shared" si="4"/>
        <v>1.967E-2</v>
      </c>
      <c r="R13" s="94">
        <v>50.54</v>
      </c>
      <c r="S13" s="94">
        <f t="shared" si="1"/>
        <v>2.214E-2</v>
      </c>
      <c r="U13" s="108">
        <v>51.359000000000002</v>
      </c>
      <c r="V13" s="109">
        <f t="shared" si="5"/>
        <v>2.2959000000000004E-2</v>
      </c>
    </row>
    <row r="14" spans="1:49" ht="16" thickBot="1">
      <c r="A14" s="97"/>
      <c r="B14" s="100"/>
      <c r="C14" s="19">
        <v>842.65</v>
      </c>
      <c r="D14" s="20">
        <f t="shared" si="7"/>
        <v>1.1867323325223995</v>
      </c>
      <c r="E14" s="21">
        <v>360</v>
      </c>
      <c r="F14" s="20">
        <v>0.70562196710526315</v>
      </c>
      <c r="G14" s="57">
        <v>31.4</v>
      </c>
      <c r="H14" s="21">
        <v>20.43</v>
      </c>
      <c r="I14" s="58">
        <v>20.149999999999999</v>
      </c>
      <c r="J14" s="55"/>
      <c r="K14" s="25">
        <v>45.53</v>
      </c>
      <c r="L14" s="56">
        <f t="shared" si="0"/>
        <v>14.130000000000003</v>
      </c>
      <c r="M14" s="8">
        <f t="shared" si="3"/>
        <v>1.4130000000000002E-2</v>
      </c>
      <c r="O14" s="90">
        <v>45.16</v>
      </c>
      <c r="P14" s="18">
        <f t="shared" si="6"/>
        <v>13.759999999999998</v>
      </c>
      <c r="Q14" s="2">
        <f t="shared" si="4"/>
        <v>1.3759999999999998E-2</v>
      </c>
      <c r="R14" s="94">
        <v>47.12</v>
      </c>
      <c r="S14" s="94">
        <f t="shared" si="1"/>
        <v>1.5719999999999998E-2</v>
      </c>
      <c r="U14" s="108">
        <v>47.823</v>
      </c>
      <c r="V14" s="109">
        <f t="shared" si="5"/>
        <v>1.6423E-2</v>
      </c>
    </row>
    <row r="15" spans="1:49" ht="16" thickBot="1">
      <c r="A15" s="97"/>
      <c r="B15" s="100"/>
      <c r="C15" s="19">
        <v>864.07</v>
      </c>
      <c r="D15" s="20">
        <f t="shared" si="7"/>
        <v>1.157313643570544</v>
      </c>
      <c r="E15" s="21">
        <v>360</v>
      </c>
      <c r="F15" s="20">
        <v>0.62554855263157894</v>
      </c>
      <c r="G15" s="52">
        <v>34</v>
      </c>
      <c r="H15" s="21">
        <v>20.170000000000002</v>
      </c>
      <c r="I15" s="58">
        <v>14.05</v>
      </c>
      <c r="J15" s="55"/>
      <c r="K15" s="25">
        <v>44.84</v>
      </c>
      <c r="L15" s="56">
        <f t="shared" si="0"/>
        <v>10.840000000000003</v>
      </c>
      <c r="M15" s="8">
        <f t="shared" si="3"/>
        <v>1.0840000000000004E-2</v>
      </c>
      <c r="O15" s="90">
        <v>44.25</v>
      </c>
      <c r="P15" s="18">
        <f t="shared" si="6"/>
        <v>10.25</v>
      </c>
      <c r="Q15" s="2">
        <f t="shared" si="4"/>
        <v>1.025E-2</v>
      </c>
      <c r="R15" s="94">
        <v>45.84</v>
      </c>
      <c r="S15" s="94">
        <f t="shared" si="1"/>
        <v>1.1840000000000003E-2</v>
      </c>
      <c r="U15" s="108">
        <v>46.45</v>
      </c>
      <c r="V15" s="109">
        <f t="shared" si="5"/>
        <v>1.2450000000000003E-2</v>
      </c>
    </row>
    <row r="16" spans="1:49" ht="16" thickBot="1">
      <c r="A16" s="97"/>
      <c r="B16" s="100"/>
      <c r="C16" s="19">
        <v>882.21</v>
      </c>
      <c r="D16" s="20">
        <f t="shared" si="7"/>
        <v>1.1335169630813524</v>
      </c>
      <c r="E16" s="21">
        <v>370</v>
      </c>
      <c r="F16" s="20">
        <v>0.62869496052631579</v>
      </c>
      <c r="G16" s="57">
        <v>33.9</v>
      </c>
      <c r="H16" s="21">
        <v>20.010000000000002</v>
      </c>
      <c r="I16" s="58">
        <v>8.94</v>
      </c>
      <c r="J16" s="55"/>
      <c r="K16" s="25">
        <v>42.06</v>
      </c>
      <c r="L16" s="56">
        <f t="shared" si="0"/>
        <v>8.1600000000000037</v>
      </c>
      <c r="M16" s="8">
        <f t="shared" si="3"/>
        <v>8.1600000000000041E-3</v>
      </c>
      <c r="O16" s="90">
        <v>41.43</v>
      </c>
      <c r="P16" s="18">
        <f t="shared" si="6"/>
        <v>7.5300000000000011</v>
      </c>
      <c r="Q16" s="2">
        <f t="shared" si="4"/>
        <v>7.5300000000000011E-3</v>
      </c>
      <c r="R16" s="94">
        <v>42.66</v>
      </c>
      <c r="S16" s="94">
        <f t="shared" si="1"/>
        <v>8.7599999999999987E-3</v>
      </c>
      <c r="U16" s="108">
        <v>43.154000000000003</v>
      </c>
      <c r="V16" s="109">
        <f t="shared" si="5"/>
        <v>9.2540000000000053E-3</v>
      </c>
      <c r="AU16" s="95"/>
      <c r="AV16" s="95"/>
      <c r="AW16" s="95"/>
    </row>
    <row r="17" spans="1:22" ht="16" thickBot="1">
      <c r="A17" s="97"/>
      <c r="B17" s="101"/>
      <c r="C17" s="27">
        <v>902.4</v>
      </c>
      <c r="D17" s="28">
        <f t="shared" si="7"/>
        <v>1.1081560283687943</v>
      </c>
      <c r="E17" s="29">
        <v>380</v>
      </c>
      <c r="F17" s="28">
        <v>0.63413451315789471</v>
      </c>
      <c r="G17" s="59">
        <v>33.6</v>
      </c>
      <c r="H17" s="29">
        <v>20.14</v>
      </c>
      <c r="I17" s="60">
        <v>6.12</v>
      </c>
      <c r="J17" s="61"/>
      <c r="K17" s="62">
        <v>39.299999999999997</v>
      </c>
      <c r="L17" s="34">
        <f t="shared" si="0"/>
        <v>5.6999999999999957</v>
      </c>
      <c r="M17" s="8">
        <f t="shared" si="3"/>
        <v>5.6999999999999959E-3</v>
      </c>
      <c r="O17" s="90">
        <v>38.75</v>
      </c>
      <c r="P17" s="18">
        <f t="shared" si="6"/>
        <v>5.1499999999999986</v>
      </c>
      <c r="Q17" s="2">
        <f t="shared" si="4"/>
        <v>5.1499999999999983E-3</v>
      </c>
      <c r="R17" s="94">
        <v>39.65</v>
      </c>
      <c r="S17" s="94">
        <f t="shared" si="1"/>
        <v>6.0499999999999972E-3</v>
      </c>
      <c r="U17" s="49">
        <v>40.042000000000002</v>
      </c>
      <c r="V17" s="110">
        <f t="shared" si="5"/>
        <v>6.4419999999999998E-3</v>
      </c>
    </row>
    <row r="18" spans="1:22" ht="16" thickBot="1">
      <c r="A18" s="97"/>
      <c r="B18" s="99">
        <v>1</v>
      </c>
      <c r="C18" s="10">
        <v>689.21529999999996</v>
      </c>
      <c r="D18" s="11">
        <f t="shared" si="7"/>
        <v>1.4509254219980319</v>
      </c>
      <c r="E18" s="12">
        <v>360</v>
      </c>
      <c r="F18" s="11">
        <v>1.343</v>
      </c>
      <c r="G18" s="63">
        <v>32</v>
      </c>
      <c r="H18" s="64">
        <v>20.02</v>
      </c>
      <c r="I18" s="65">
        <v>63.87</v>
      </c>
      <c r="J18" s="66"/>
      <c r="K18" s="16">
        <v>171.28</v>
      </c>
      <c r="L18" s="17">
        <f t="shared" si="0"/>
        <v>139.28</v>
      </c>
      <c r="M18" s="8">
        <f t="shared" si="3"/>
        <v>0.13928000000000001</v>
      </c>
      <c r="O18" s="90">
        <v>125.01</v>
      </c>
      <c r="P18" s="18">
        <f t="shared" si="6"/>
        <v>93.01</v>
      </c>
      <c r="Q18" s="2">
        <f t="shared" si="4"/>
        <v>9.3010000000000009E-2</v>
      </c>
      <c r="R18" s="94">
        <v>124.9</v>
      </c>
      <c r="S18" s="94">
        <f t="shared" si="1"/>
        <v>9.290000000000001E-2</v>
      </c>
      <c r="U18" s="61">
        <v>124.3</v>
      </c>
      <c r="V18" s="107">
        <f t="shared" si="5"/>
        <v>9.2299999999999993E-2</v>
      </c>
    </row>
    <row r="19" spans="1:22" ht="16" thickBot="1">
      <c r="A19" s="97"/>
      <c r="B19" s="100"/>
      <c r="C19" s="19">
        <v>707.37869999999998</v>
      </c>
      <c r="D19" s="20">
        <f t="shared" si="7"/>
        <v>1.4136699337992507</v>
      </c>
      <c r="E19" s="21">
        <v>360</v>
      </c>
      <c r="F19" s="20">
        <v>1.1898</v>
      </c>
      <c r="G19" s="52">
        <v>32</v>
      </c>
      <c r="H19" s="53">
        <v>19.760000000000002</v>
      </c>
      <c r="I19" s="54">
        <v>44.37</v>
      </c>
      <c r="J19" s="55"/>
      <c r="K19" s="25">
        <v>88.74</v>
      </c>
      <c r="L19" s="56">
        <f t="shared" si="0"/>
        <v>56.739999999999995</v>
      </c>
      <c r="M19" s="8">
        <f t="shared" si="3"/>
        <v>5.6739999999999992E-2</v>
      </c>
      <c r="O19" s="90">
        <v>79.040000000000006</v>
      </c>
      <c r="P19" s="18">
        <f t="shared" si="6"/>
        <v>47.040000000000006</v>
      </c>
      <c r="Q19" s="2">
        <f t="shared" si="4"/>
        <v>4.7040000000000005E-2</v>
      </c>
      <c r="R19" s="94">
        <v>79.150000000000006</v>
      </c>
      <c r="S19" s="94">
        <f t="shared" si="1"/>
        <v>4.7150000000000004E-2</v>
      </c>
      <c r="U19" s="108">
        <v>79.236999999999995</v>
      </c>
      <c r="V19" s="109">
        <f t="shared" si="5"/>
        <v>4.7236999999999994E-2</v>
      </c>
    </row>
    <row r="20" spans="1:22" ht="16" thickBot="1">
      <c r="A20" s="97"/>
      <c r="B20" s="100"/>
      <c r="C20" s="19">
        <v>730.6241</v>
      </c>
      <c r="D20" s="20">
        <f t="shared" si="7"/>
        <v>1.3686928750365612</v>
      </c>
      <c r="E20" s="21">
        <v>360</v>
      </c>
      <c r="F20" s="20">
        <v>1.0246999999999999</v>
      </c>
      <c r="G20" s="52">
        <v>32</v>
      </c>
      <c r="H20" s="53">
        <v>19.86</v>
      </c>
      <c r="I20" s="54">
        <v>34.200000000000003</v>
      </c>
      <c r="J20" s="55"/>
      <c r="K20" s="25">
        <v>59.09</v>
      </c>
      <c r="L20" s="56">
        <f t="shared" si="0"/>
        <v>27.090000000000003</v>
      </c>
      <c r="M20" s="8">
        <f t="shared" si="3"/>
        <v>2.7090000000000003E-2</v>
      </c>
      <c r="O20" s="90">
        <v>56.97</v>
      </c>
      <c r="P20" s="18">
        <f t="shared" si="6"/>
        <v>24.97</v>
      </c>
      <c r="Q20" s="2">
        <f t="shared" si="4"/>
        <v>2.4969999999999999E-2</v>
      </c>
      <c r="R20" s="94">
        <v>57.43</v>
      </c>
      <c r="S20" s="94">
        <f t="shared" si="1"/>
        <v>2.5430000000000001E-2</v>
      </c>
      <c r="U20" s="108">
        <v>57.643000000000001</v>
      </c>
      <c r="V20" s="109">
        <f t="shared" si="5"/>
        <v>2.5642999999999999E-2</v>
      </c>
    </row>
    <row r="21" spans="1:22" ht="16" thickBot="1">
      <c r="A21" s="97"/>
      <c r="B21" s="100"/>
      <c r="C21" s="19">
        <v>749.76</v>
      </c>
      <c r="D21" s="20">
        <f t="shared" si="7"/>
        <v>1.333760136577038</v>
      </c>
      <c r="E21" s="21">
        <v>360</v>
      </c>
      <c r="F21" s="20">
        <v>0.92496392763157886</v>
      </c>
      <c r="G21" s="21">
        <v>25.45</v>
      </c>
      <c r="H21" s="21">
        <v>20.11</v>
      </c>
      <c r="I21" s="58">
        <v>24.98</v>
      </c>
      <c r="J21" s="55"/>
      <c r="K21" s="25">
        <v>42.56</v>
      </c>
      <c r="L21" s="56">
        <f t="shared" si="0"/>
        <v>17.110000000000003</v>
      </c>
      <c r="M21" s="8">
        <f t="shared" si="3"/>
        <v>1.7110000000000004E-2</v>
      </c>
      <c r="O21" s="90">
        <v>42.09</v>
      </c>
      <c r="P21" s="18">
        <f t="shared" si="6"/>
        <v>16.640000000000004</v>
      </c>
      <c r="Q21" s="2">
        <f t="shared" si="4"/>
        <v>1.6640000000000005E-2</v>
      </c>
      <c r="R21" s="94">
        <v>43.06</v>
      </c>
      <c r="S21" s="94">
        <f t="shared" si="1"/>
        <v>1.7610000000000004E-2</v>
      </c>
      <c r="U21" s="108">
        <v>43.305999999999997</v>
      </c>
      <c r="V21" s="109">
        <f t="shared" si="5"/>
        <v>1.7855999999999997E-2</v>
      </c>
    </row>
    <row r="22" spans="1:22" ht="16" thickBot="1">
      <c r="A22" s="97"/>
      <c r="B22" s="100"/>
      <c r="C22" s="19">
        <v>773.08</v>
      </c>
      <c r="D22" s="20">
        <f t="shared" si="7"/>
        <v>1.2935271899415326</v>
      </c>
      <c r="E22" s="21">
        <v>360</v>
      </c>
      <c r="F22" s="20">
        <v>0.80114744407894734</v>
      </c>
      <c r="G22" s="21">
        <v>28.35</v>
      </c>
      <c r="H22" s="21">
        <v>20.05</v>
      </c>
      <c r="I22" s="58">
        <v>20.63</v>
      </c>
      <c r="J22" s="55"/>
      <c r="K22" s="25">
        <v>39.72</v>
      </c>
      <c r="L22" s="56">
        <f t="shared" si="0"/>
        <v>11.369999999999997</v>
      </c>
      <c r="M22" s="8">
        <f t="shared" si="3"/>
        <v>1.1369999999999998E-2</v>
      </c>
      <c r="O22" s="90">
        <v>39.79</v>
      </c>
      <c r="P22" s="18">
        <f t="shared" si="6"/>
        <v>11.439999999999998</v>
      </c>
      <c r="Q22" s="2">
        <f t="shared" si="4"/>
        <v>1.1439999999999997E-2</v>
      </c>
      <c r="R22" s="94">
        <v>40.799999999999997</v>
      </c>
      <c r="S22" s="94">
        <f t="shared" si="1"/>
        <v>1.2449999999999996E-2</v>
      </c>
      <c r="U22" s="108">
        <v>41.121000000000002</v>
      </c>
      <c r="V22" s="109">
        <f t="shared" si="5"/>
        <v>1.2771000000000001E-2</v>
      </c>
    </row>
    <row r="23" spans="1:22" ht="16" thickBot="1">
      <c r="A23" s="97"/>
      <c r="B23" s="100"/>
      <c r="C23" s="19">
        <v>794.88</v>
      </c>
      <c r="D23" s="20">
        <f t="shared" si="7"/>
        <v>1.2580515297906603</v>
      </c>
      <c r="E23" s="21">
        <v>360</v>
      </c>
      <c r="F23" s="20">
        <v>0.70567529605263157</v>
      </c>
      <c r="G23" s="21">
        <v>31.4</v>
      </c>
      <c r="H23" s="21">
        <v>20.03</v>
      </c>
      <c r="I23" s="58">
        <v>15.41</v>
      </c>
      <c r="J23" s="55"/>
      <c r="K23" s="25">
        <v>39.880000000000003</v>
      </c>
      <c r="L23" s="56">
        <f t="shared" si="0"/>
        <v>8.480000000000004</v>
      </c>
      <c r="M23" s="8">
        <f t="shared" si="3"/>
        <v>8.4800000000000032E-3</v>
      </c>
      <c r="O23" s="90">
        <v>40.04</v>
      </c>
      <c r="P23" s="18">
        <f t="shared" si="6"/>
        <v>8.64</v>
      </c>
      <c r="Q23" s="2">
        <f t="shared" si="4"/>
        <v>8.6400000000000001E-3</v>
      </c>
      <c r="R23" s="94">
        <v>41.1</v>
      </c>
      <c r="S23" s="94">
        <f t="shared" si="1"/>
        <v>9.700000000000002E-3</v>
      </c>
      <c r="U23" s="108">
        <v>41.463000000000001</v>
      </c>
      <c r="V23" s="109">
        <f t="shared" si="5"/>
        <v>1.0063000000000002E-2</v>
      </c>
    </row>
    <row r="24" spans="1:22" ht="16" thickBot="1">
      <c r="A24" s="97"/>
      <c r="B24" s="100"/>
      <c r="C24" s="19">
        <v>815.32</v>
      </c>
      <c r="D24" s="20">
        <f t="shared" si="7"/>
        <v>1.2265122896531422</v>
      </c>
      <c r="E24" s="21">
        <v>360</v>
      </c>
      <c r="F24" s="20">
        <v>0.63557439473684207</v>
      </c>
      <c r="G24" s="21">
        <v>34.5</v>
      </c>
      <c r="H24" s="21">
        <v>20.32</v>
      </c>
      <c r="I24" s="58">
        <v>9.44</v>
      </c>
      <c r="J24" s="55"/>
      <c r="K24" s="25">
        <v>40.53</v>
      </c>
      <c r="L24" s="56">
        <f t="shared" si="0"/>
        <v>6.0300000000000011</v>
      </c>
      <c r="M24" s="8">
        <f t="shared" si="3"/>
        <v>6.0300000000000015E-3</v>
      </c>
      <c r="O24" s="90">
        <v>40.659999999999997</v>
      </c>
      <c r="P24" s="18">
        <f t="shared" si="6"/>
        <v>6.1599999999999966</v>
      </c>
      <c r="Q24" s="2">
        <f t="shared" si="4"/>
        <v>6.1599999999999962E-3</v>
      </c>
      <c r="R24" s="94">
        <v>41.68</v>
      </c>
      <c r="S24" s="94">
        <f t="shared" si="1"/>
        <v>7.1799999999999998E-3</v>
      </c>
      <c r="U24" s="108">
        <v>42.045000000000002</v>
      </c>
      <c r="V24" s="109">
        <f t="shared" si="5"/>
        <v>7.5450000000000014E-3</v>
      </c>
    </row>
    <row r="25" spans="1:22" ht="16" thickBot="1">
      <c r="A25" s="97"/>
      <c r="B25" s="100"/>
      <c r="C25" s="19">
        <v>831.03</v>
      </c>
      <c r="D25" s="20">
        <f t="shared" si="7"/>
        <v>1.2033259930447757</v>
      </c>
      <c r="E25" s="21">
        <v>370</v>
      </c>
      <c r="F25" s="20">
        <v>0.64532025986842101</v>
      </c>
      <c r="G25" s="21">
        <v>32.799999999999997</v>
      </c>
      <c r="H25" s="21">
        <v>20.190000000000001</v>
      </c>
      <c r="I25" s="58">
        <v>7.55</v>
      </c>
      <c r="J25" s="55"/>
      <c r="K25" s="25">
        <v>38.520000000000003</v>
      </c>
      <c r="L25" s="56">
        <f t="shared" si="0"/>
        <v>5.720000000000006</v>
      </c>
      <c r="M25" s="8">
        <f t="shared" si="3"/>
        <v>5.7200000000000063E-3</v>
      </c>
      <c r="O25" s="90">
        <v>38.53</v>
      </c>
      <c r="P25" s="18">
        <f t="shared" si="6"/>
        <v>5.730000000000004</v>
      </c>
      <c r="Q25" s="2">
        <f t="shared" si="4"/>
        <v>5.7300000000000042E-3</v>
      </c>
      <c r="R25" s="94">
        <v>39.51</v>
      </c>
      <c r="S25" s="94">
        <f t="shared" si="1"/>
        <v>6.7100000000000007E-3</v>
      </c>
      <c r="U25" s="108">
        <v>39.874000000000002</v>
      </c>
      <c r="V25" s="109">
        <f t="shared" si="5"/>
        <v>7.0740000000000048E-3</v>
      </c>
    </row>
    <row r="26" spans="1:22" ht="16" thickBot="1">
      <c r="A26" s="97"/>
      <c r="B26" s="102"/>
      <c r="C26" s="35">
        <v>896.20090000000005</v>
      </c>
      <c r="D26" s="36">
        <f t="shared" si="7"/>
        <v>1.115821240527654</v>
      </c>
      <c r="E26" s="37">
        <v>413</v>
      </c>
      <c r="F26" s="36">
        <v>0.69620000000000004</v>
      </c>
      <c r="G26" s="67">
        <v>36</v>
      </c>
      <c r="H26" s="68">
        <v>19.989999999999998</v>
      </c>
      <c r="I26" s="69">
        <v>4.5199999999999996</v>
      </c>
      <c r="J26" s="70"/>
      <c r="K26" s="41">
        <v>38.49</v>
      </c>
      <c r="L26" s="71">
        <f t="shared" si="0"/>
        <v>2.490000000000002</v>
      </c>
      <c r="M26" s="8">
        <f t="shared" si="3"/>
        <v>2.4900000000000022E-3</v>
      </c>
      <c r="O26" s="90">
        <v>38.229999999999997</v>
      </c>
      <c r="P26" s="18">
        <f t="shared" si="6"/>
        <v>2.2299999999999969</v>
      </c>
      <c r="Q26" s="2">
        <f t="shared" si="4"/>
        <v>2.2299999999999967E-3</v>
      </c>
      <c r="R26" s="94">
        <v>38.67</v>
      </c>
      <c r="S26" s="94">
        <f t="shared" si="1"/>
        <v>2.6700000000000018E-3</v>
      </c>
      <c r="U26" s="49">
        <v>38.89</v>
      </c>
      <c r="V26" s="110">
        <f t="shared" si="5"/>
        <v>2.8900000000000006E-3</v>
      </c>
    </row>
    <row r="27" spans="1:22" s="81" customFormat="1" ht="16" thickBot="1">
      <c r="A27" s="97"/>
      <c r="B27" s="103">
        <v>2</v>
      </c>
      <c r="C27" s="72">
        <v>652.41030000000001</v>
      </c>
      <c r="D27" s="73">
        <f>1000/C27</f>
        <v>1.5327777627054631</v>
      </c>
      <c r="E27" s="74">
        <v>390</v>
      </c>
      <c r="F27" s="73">
        <v>1.7946</v>
      </c>
      <c r="G27" s="75">
        <v>34</v>
      </c>
      <c r="H27" s="76">
        <v>20.061299999999999</v>
      </c>
      <c r="I27" s="77">
        <v>78.400000000000006</v>
      </c>
      <c r="J27" s="78"/>
      <c r="K27" s="79">
        <v>1376.68</v>
      </c>
      <c r="L27" s="80">
        <f t="shared" si="0"/>
        <v>1342.68</v>
      </c>
      <c r="M27" s="8">
        <f t="shared" si="3"/>
        <v>1.3426800000000001</v>
      </c>
      <c r="O27" s="90">
        <v>445.27</v>
      </c>
      <c r="P27" s="18">
        <f t="shared" si="6"/>
        <v>411.27</v>
      </c>
      <c r="Q27" s="2">
        <f t="shared" si="4"/>
        <v>0.41126999999999997</v>
      </c>
      <c r="R27" s="94">
        <v>331.4</v>
      </c>
      <c r="S27" s="94">
        <f t="shared" si="1"/>
        <v>0.2974</v>
      </c>
      <c r="U27" s="111">
        <v>331.5</v>
      </c>
      <c r="V27" s="112">
        <f t="shared" si="5"/>
        <v>0.29749999999999999</v>
      </c>
    </row>
    <row r="28" spans="1:22" ht="16" thickBot="1">
      <c r="A28" s="97"/>
      <c r="B28" s="100"/>
      <c r="C28" s="19">
        <v>661.62</v>
      </c>
      <c r="D28" s="20">
        <f t="shared" ref="D28:D31" si="8">1000/C28</f>
        <v>1.5114416130104893</v>
      </c>
      <c r="E28" s="21">
        <v>390</v>
      </c>
      <c r="F28" s="20">
        <v>1.6624000000000001</v>
      </c>
      <c r="G28" s="52">
        <v>34</v>
      </c>
      <c r="H28" s="22">
        <v>19.93</v>
      </c>
      <c r="I28" s="23">
        <v>41.44</v>
      </c>
      <c r="J28" s="55"/>
      <c r="K28" s="25">
        <v>311.70999999999998</v>
      </c>
      <c r="L28" s="56">
        <f t="shared" si="0"/>
        <v>277.70999999999998</v>
      </c>
      <c r="M28" s="8">
        <f t="shared" si="3"/>
        <v>0.27770999999999996</v>
      </c>
      <c r="O28" s="90">
        <v>179.16</v>
      </c>
      <c r="P28" s="18">
        <f t="shared" si="6"/>
        <v>145.16</v>
      </c>
      <c r="Q28" s="2">
        <f t="shared" si="4"/>
        <v>0.14515999999999998</v>
      </c>
      <c r="R28" s="94">
        <v>177.7</v>
      </c>
      <c r="S28" s="94">
        <f t="shared" si="1"/>
        <v>0.14369999999999999</v>
      </c>
      <c r="U28" s="108">
        <v>177.6</v>
      </c>
      <c r="V28" s="109">
        <f t="shared" si="5"/>
        <v>0.14360000000000001</v>
      </c>
    </row>
    <row r="29" spans="1:22" ht="16" thickBot="1">
      <c r="A29" s="97"/>
      <c r="B29" s="100"/>
      <c r="C29" s="19">
        <v>681.78</v>
      </c>
      <c r="D29" s="20">
        <f t="shared" si="8"/>
        <v>1.4667488045997243</v>
      </c>
      <c r="E29" s="21">
        <v>390</v>
      </c>
      <c r="F29" s="20">
        <v>1.4475</v>
      </c>
      <c r="G29" s="52">
        <v>34</v>
      </c>
      <c r="H29" s="22">
        <v>20.2</v>
      </c>
      <c r="I29" s="23">
        <v>20.28</v>
      </c>
      <c r="J29" s="55"/>
      <c r="K29" s="25">
        <v>100.86</v>
      </c>
      <c r="L29" s="56">
        <f t="shared" si="0"/>
        <v>66.86</v>
      </c>
      <c r="M29" s="8">
        <f t="shared" si="3"/>
        <v>6.6860000000000003E-2</v>
      </c>
      <c r="O29" s="90">
        <v>89</v>
      </c>
      <c r="P29" s="18">
        <f t="shared" si="6"/>
        <v>55</v>
      </c>
      <c r="Q29" s="2">
        <f t="shared" si="4"/>
        <v>5.5E-2</v>
      </c>
      <c r="R29" s="94">
        <v>88.38</v>
      </c>
      <c r="S29" s="94">
        <f t="shared" si="1"/>
        <v>5.4379999999999998E-2</v>
      </c>
      <c r="U29" s="108">
        <v>88.468999999999994</v>
      </c>
      <c r="V29" s="109">
        <f t="shared" si="5"/>
        <v>5.4468999999999997E-2</v>
      </c>
    </row>
    <row r="30" spans="1:22" ht="16" thickBot="1">
      <c r="A30" s="97"/>
      <c r="B30" s="100"/>
      <c r="C30" s="19">
        <v>710.52</v>
      </c>
      <c r="D30" s="20">
        <f t="shared" si="8"/>
        <v>1.4074199178066769</v>
      </c>
      <c r="E30" s="21">
        <v>390</v>
      </c>
      <c r="F30" s="20">
        <v>1.1539999999999999</v>
      </c>
      <c r="G30" s="52">
        <v>32</v>
      </c>
      <c r="H30" s="22">
        <v>19.89</v>
      </c>
      <c r="I30" s="23">
        <v>10.6</v>
      </c>
      <c r="J30" s="55"/>
      <c r="K30" s="25">
        <v>56.85</v>
      </c>
      <c r="L30" s="56">
        <f t="shared" si="0"/>
        <v>24.85</v>
      </c>
      <c r="M30" s="8">
        <f t="shared" si="3"/>
        <v>2.4850000000000001E-2</v>
      </c>
      <c r="O30" s="90">
        <v>54.35</v>
      </c>
      <c r="P30" s="18">
        <f t="shared" si="6"/>
        <v>22.35</v>
      </c>
      <c r="Q30" s="2">
        <f t="shared" si="4"/>
        <v>2.2350000000000002E-2</v>
      </c>
      <c r="R30" s="94">
        <v>54.36</v>
      </c>
      <c r="S30" s="94">
        <f t="shared" si="1"/>
        <v>2.2359999999999998E-2</v>
      </c>
      <c r="U30" s="108">
        <v>54.433999999999997</v>
      </c>
      <c r="V30" s="109">
        <f t="shared" si="5"/>
        <v>2.2433999999999999E-2</v>
      </c>
    </row>
    <row r="31" spans="1:22" ht="16" thickBot="1">
      <c r="A31" s="105"/>
      <c r="B31" s="101"/>
      <c r="C31" s="27">
        <v>745.99</v>
      </c>
      <c r="D31" s="28">
        <f t="shared" si="8"/>
        <v>1.3405005429027199</v>
      </c>
      <c r="E31" s="29">
        <v>413</v>
      </c>
      <c r="F31" s="29">
        <v>1.1540999999999999</v>
      </c>
      <c r="G31" s="82">
        <v>32</v>
      </c>
      <c r="H31" s="30">
        <v>19.86</v>
      </c>
      <c r="I31" s="31">
        <v>8.4</v>
      </c>
      <c r="J31" s="61"/>
      <c r="K31" s="33">
        <v>40.89</v>
      </c>
      <c r="L31" s="83">
        <f t="shared" si="0"/>
        <v>8.89</v>
      </c>
      <c r="M31" s="8">
        <f t="shared" si="3"/>
        <v>8.8900000000000003E-3</v>
      </c>
      <c r="O31" s="90">
        <v>40.72</v>
      </c>
      <c r="P31" s="18">
        <f t="shared" si="6"/>
        <v>8.7199999999999989</v>
      </c>
      <c r="Q31" s="2">
        <f t="shared" si="4"/>
        <v>8.7199999999999986E-3</v>
      </c>
      <c r="R31" s="94">
        <v>41</v>
      </c>
      <c r="S31" s="94">
        <f t="shared" si="1"/>
        <v>8.9999999999999993E-3</v>
      </c>
      <c r="U31" s="49">
        <v>41.137</v>
      </c>
      <c r="V31" s="110">
        <f t="shared" si="5"/>
        <v>9.137000000000001E-3</v>
      </c>
    </row>
    <row r="32" spans="1:22" ht="16" thickBot="1">
      <c r="A32" s="96">
        <v>40</v>
      </c>
      <c r="B32" s="99">
        <v>0.5</v>
      </c>
      <c r="C32" s="10">
        <v>715.75540000000001</v>
      </c>
      <c r="D32" s="11">
        <f>1000/C32</f>
        <v>1.3971253308043501</v>
      </c>
      <c r="E32" s="12">
        <v>353</v>
      </c>
      <c r="F32" s="11">
        <v>2.5436999999999999</v>
      </c>
      <c r="G32" s="63">
        <v>30</v>
      </c>
      <c r="H32" s="13">
        <v>39.926900000000003</v>
      </c>
      <c r="I32" s="14">
        <v>50.56</v>
      </c>
      <c r="J32" s="15">
        <v>4.2485464180901529</v>
      </c>
      <c r="K32" s="16">
        <v>50.72</v>
      </c>
      <c r="L32" s="17">
        <f t="shared" si="0"/>
        <v>20.72</v>
      </c>
      <c r="M32" s="8">
        <f t="shared" si="3"/>
        <v>2.0719999999999999E-2</v>
      </c>
      <c r="O32" s="90">
        <v>52.58</v>
      </c>
      <c r="P32" s="18">
        <f t="shared" si="6"/>
        <v>22.58</v>
      </c>
      <c r="Q32" s="2">
        <f t="shared" si="4"/>
        <v>2.2579999999999999E-2</v>
      </c>
      <c r="R32" s="94">
        <v>52.34</v>
      </c>
      <c r="S32" s="94">
        <f t="shared" si="1"/>
        <v>2.2340000000000002E-2</v>
      </c>
      <c r="U32" s="61">
        <v>52.347000000000001</v>
      </c>
      <c r="V32" s="107">
        <f t="shared" si="5"/>
        <v>2.2347000000000002E-2</v>
      </c>
    </row>
    <row r="33" spans="1:22" ht="16" thickBot="1">
      <c r="A33" s="97"/>
      <c r="B33" s="100"/>
      <c r="C33" s="19">
        <v>725.93759999999997</v>
      </c>
      <c r="D33" s="20">
        <f t="shared" ref="D33:D35" si="9">1000/C33</f>
        <v>1.3775288674949473</v>
      </c>
      <c r="E33" s="21">
        <v>360</v>
      </c>
      <c r="F33" s="20">
        <v>2.5798000000000001</v>
      </c>
      <c r="G33" s="52">
        <v>30</v>
      </c>
      <c r="H33" s="22">
        <v>39.954500000000003</v>
      </c>
      <c r="I33" s="23">
        <v>32.28</v>
      </c>
      <c r="J33" s="24">
        <v>1.2966212502757575</v>
      </c>
      <c r="K33" s="25">
        <v>45.53</v>
      </c>
      <c r="L33" s="56">
        <f t="shared" si="0"/>
        <v>15.530000000000001</v>
      </c>
      <c r="M33" s="8">
        <f t="shared" si="3"/>
        <v>1.553E-2</v>
      </c>
      <c r="O33" s="90">
        <v>46.75</v>
      </c>
      <c r="P33" s="18">
        <f t="shared" si="6"/>
        <v>16.75</v>
      </c>
      <c r="Q33" s="2">
        <f t="shared" si="4"/>
        <v>1.6750000000000001E-2</v>
      </c>
      <c r="R33" s="94">
        <v>46.68</v>
      </c>
      <c r="S33" s="94">
        <f t="shared" si="1"/>
        <v>1.668E-2</v>
      </c>
      <c r="U33" s="108">
        <v>46.725000000000001</v>
      </c>
      <c r="V33" s="109">
        <f t="shared" si="5"/>
        <v>1.6725E-2</v>
      </c>
    </row>
    <row r="34" spans="1:22" ht="16" thickBot="1">
      <c r="A34" s="97"/>
      <c r="B34" s="100"/>
      <c r="C34" s="19">
        <v>750.37940000000003</v>
      </c>
      <c r="D34" s="20">
        <f t="shared" si="9"/>
        <v>1.3326591854733751</v>
      </c>
      <c r="E34" s="21">
        <v>365</v>
      </c>
      <c r="F34" s="20">
        <v>2.3689</v>
      </c>
      <c r="G34" s="52">
        <v>30</v>
      </c>
      <c r="H34" s="22">
        <v>39.958300000000001</v>
      </c>
      <c r="I34" s="23">
        <v>17.28</v>
      </c>
      <c r="J34" s="24">
        <v>0.84774996313771733</v>
      </c>
      <c r="K34" s="25">
        <v>39.08</v>
      </c>
      <c r="L34" s="56">
        <f t="shared" si="0"/>
        <v>9.0799999999999983</v>
      </c>
      <c r="M34" s="8">
        <f t="shared" si="3"/>
        <v>9.0799999999999978E-3</v>
      </c>
      <c r="O34" s="90">
        <v>39.65</v>
      </c>
      <c r="P34" s="18">
        <f t="shared" si="6"/>
        <v>9.6499999999999986</v>
      </c>
      <c r="Q34" s="2">
        <f t="shared" si="4"/>
        <v>9.6499999999999989E-3</v>
      </c>
      <c r="R34" s="94">
        <v>39.76</v>
      </c>
      <c r="S34" s="94">
        <f t="shared" si="1"/>
        <v>9.7599999999999978E-3</v>
      </c>
      <c r="U34" s="108">
        <v>39.843000000000004</v>
      </c>
      <c r="V34" s="109">
        <f t="shared" si="5"/>
        <v>9.8430000000000028E-3</v>
      </c>
    </row>
    <row r="35" spans="1:22" ht="16" thickBot="1">
      <c r="A35" s="97"/>
      <c r="B35" s="101"/>
      <c r="C35" s="27">
        <v>775.56550000000004</v>
      </c>
      <c r="D35" s="28">
        <f t="shared" si="9"/>
        <v>1.2893817478987912</v>
      </c>
      <c r="E35" s="29">
        <v>370</v>
      </c>
      <c r="F35" s="28">
        <v>2.1686000000000001</v>
      </c>
      <c r="G35" s="82">
        <v>30</v>
      </c>
      <c r="H35" s="30">
        <v>39.948900000000002</v>
      </c>
      <c r="I35" s="31">
        <v>11.05</v>
      </c>
      <c r="J35" s="32">
        <v>0.60451633559400209</v>
      </c>
      <c r="K35" s="33">
        <v>35.89</v>
      </c>
      <c r="L35" s="83">
        <f t="shared" si="0"/>
        <v>5.8900000000000006</v>
      </c>
      <c r="M35" s="8">
        <f t="shared" si="3"/>
        <v>5.8900000000000003E-3</v>
      </c>
      <c r="O35" s="90">
        <v>36.15</v>
      </c>
      <c r="P35" s="18">
        <f t="shared" si="6"/>
        <v>6.1499999999999986</v>
      </c>
      <c r="Q35" s="2">
        <f t="shared" si="4"/>
        <v>6.1499999999999983E-3</v>
      </c>
      <c r="R35" s="94">
        <v>36.369999999999997</v>
      </c>
      <c r="S35" s="94">
        <f t="shared" si="1"/>
        <v>6.3699999999999972E-3</v>
      </c>
      <c r="U35" s="49">
        <v>36.478999999999999</v>
      </c>
      <c r="V35" s="110">
        <f t="shared" si="5"/>
        <v>6.4789999999999995E-3</v>
      </c>
    </row>
    <row r="36" spans="1:22" ht="16" thickBot="1">
      <c r="A36" s="97"/>
      <c r="B36" s="99">
        <v>1</v>
      </c>
      <c r="C36" s="10">
        <v>689.45</v>
      </c>
      <c r="D36" s="11">
        <f>1000/C36</f>
        <v>1.4504315033722532</v>
      </c>
      <c r="E36" s="12">
        <v>356</v>
      </c>
      <c r="F36" s="11">
        <v>2.5712000000000002</v>
      </c>
      <c r="G36" s="63">
        <v>30</v>
      </c>
      <c r="H36" s="13">
        <v>40.077800000000003</v>
      </c>
      <c r="I36" s="14">
        <v>36.94</v>
      </c>
      <c r="J36" s="15">
        <v>1.2831991271817469</v>
      </c>
      <c r="K36" s="16">
        <v>56.63</v>
      </c>
      <c r="L36" s="84">
        <f t="shared" si="0"/>
        <v>26.630000000000003</v>
      </c>
      <c r="M36" s="8">
        <f t="shared" si="3"/>
        <v>2.6630000000000001E-2</v>
      </c>
      <c r="O36" s="90">
        <v>58.66</v>
      </c>
      <c r="P36" s="18">
        <f t="shared" si="6"/>
        <v>28.659999999999997</v>
      </c>
      <c r="Q36" s="2">
        <f t="shared" si="4"/>
        <v>2.8659999999999998E-2</v>
      </c>
      <c r="R36" s="94">
        <v>57.94</v>
      </c>
      <c r="S36" s="94">
        <f t="shared" si="1"/>
        <v>2.7939999999999996E-2</v>
      </c>
      <c r="U36" s="61">
        <v>57.947000000000003</v>
      </c>
      <c r="V36" s="107">
        <f t="shared" si="5"/>
        <v>2.7947000000000003E-2</v>
      </c>
    </row>
    <row r="37" spans="1:22" ht="16" thickBot="1">
      <c r="A37" s="97"/>
      <c r="B37" s="100"/>
      <c r="C37" s="19">
        <v>699.62199999999996</v>
      </c>
      <c r="D37" s="20">
        <f t="shared" ref="D37:D39" si="10">1000/C37</f>
        <v>1.4293432739393559</v>
      </c>
      <c r="E37" s="21">
        <v>363</v>
      </c>
      <c r="F37" s="20">
        <v>2.5878000000000001</v>
      </c>
      <c r="G37" s="52">
        <v>30</v>
      </c>
      <c r="H37" s="22">
        <v>39.884300000000003</v>
      </c>
      <c r="I37" s="23">
        <v>27.01</v>
      </c>
      <c r="J37" s="24">
        <v>1.0983884298631068</v>
      </c>
      <c r="K37" s="25">
        <v>48.53</v>
      </c>
      <c r="L37" s="56">
        <f t="shared" si="0"/>
        <v>18.53</v>
      </c>
      <c r="M37" s="8">
        <f t="shared" si="3"/>
        <v>1.8530000000000001E-2</v>
      </c>
      <c r="O37" s="90">
        <v>49.91</v>
      </c>
      <c r="P37" s="18">
        <f t="shared" si="6"/>
        <v>19.909999999999997</v>
      </c>
      <c r="Q37" s="2">
        <f t="shared" si="4"/>
        <v>1.9909999999999997E-2</v>
      </c>
      <c r="R37" s="94">
        <v>49.49</v>
      </c>
      <c r="S37" s="94">
        <f t="shared" si="1"/>
        <v>1.949E-2</v>
      </c>
      <c r="U37" s="108">
        <v>49.524000000000001</v>
      </c>
      <c r="V37" s="109">
        <f t="shared" si="5"/>
        <v>1.9524E-2</v>
      </c>
    </row>
    <row r="38" spans="1:22" ht="16" thickBot="1">
      <c r="A38" s="97"/>
      <c r="B38" s="100"/>
      <c r="C38" s="19">
        <v>710.20690000000002</v>
      </c>
      <c r="D38" s="20">
        <f t="shared" si="10"/>
        <v>1.4080403893569606</v>
      </c>
      <c r="E38" s="21">
        <v>370</v>
      </c>
      <c r="F38" s="20">
        <v>2.6131000000000002</v>
      </c>
      <c r="G38" s="52">
        <v>30</v>
      </c>
      <c r="H38" s="22">
        <v>39.883699999999997</v>
      </c>
      <c r="I38" s="23">
        <v>19.28</v>
      </c>
      <c r="J38" s="24">
        <v>1.3439047585301565</v>
      </c>
      <c r="K38" s="25">
        <v>42.98</v>
      </c>
      <c r="L38" s="56">
        <f t="shared" si="0"/>
        <v>12.979999999999997</v>
      </c>
      <c r="M38" s="8">
        <f t="shared" si="3"/>
        <v>1.2979999999999997E-2</v>
      </c>
      <c r="O38" s="90">
        <v>43.92</v>
      </c>
      <c r="P38" s="18">
        <f t="shared" si="6"/>
        <v>13.920000000000002</v>
      </c>
      <c r="Q38" s="2">
        <f t="shared" si="4"/>
        <v>1.3920000000000002E-2</v>
      </c>
      <c r="R38" s="94">
        <v>43.69</v>
      </c>
      <c r="S38" s="94">
        <f t="shared" si="1"/>
        <v>1.3689999999999997E-2</v>
      </c>
      <c r="U38" s="108">
        <v>43.725000000000001</v>
      </c>
      <c r="V38" s="109">
        <f t="shared" si="5"/>
        <v>1.3725000000000001E-2</v>
      </c>
    </row>
    <row r="39" spans="1:22" ht="16" thickBot="1">
      <c r="A39" s="97"/>
      <c r="B39" s="102"/>
      <c r="C39" s="35">
        <v>739.50239999999997</v>
      </c>
      <c r="D39" s="36">
        <f t="shared" si="10"/>
        <v>1.3522606552730594</v>
      </c>
      <c r="E39" s="37">
        <v>370</v>
      </c>
      <c r="F39" s="36">
        <v>2.1842000000000001</v>
      </c>
      <c r="G39" s="67">
        <v>30</v>
      </c>
      <c r="H39" s="38">
        <v>39.978200000000001</v>
      </c>
      <c r="I39" s="39">
        <v>8.4</v>
      </c>
      <c r="J39" s="40">
        <v>0.61796324439935024</v>
      </c>
      <c r="K39" s="41">
        <v>35.68</v>
      </c>
      <c r="L39" s="71">
        <f t="shared" si="0"/>
        <v>5.68</v>
      </c>
      <c r="M39" s="8">
        <f t="shared" si="3"/>
        <v>5.6799999999999993E-3</v>
      </c>
      <c r="O39" s="90">
        <v>36.06</v>
      </c>
      <c r="P39" s="18">
        <f t="shared" si="6"/>
        <v>6.0600000000000023</v>
      </c>
      <c r="Q39" s="2">
        <f t="shared" si="4"/>
        <v>6.060000000000002E-3</v>
      </c>
      <c r="R39" s="94">
        <v>36.04</v>
      </c>
      <c r="S39" s="94">
        <f t="shared" si="1"/>
        <v>6.0399999999999994E-3</v>
      </c>
      <c r="U39" s="49">
        <v>36.082999999999998</v>
      </c>
      <c r="V39" s="110">
        <f t="shared" si="5"/>
        <v>6.0829999999999981E-3</v>
      </c>
    </row>
    <row r="40" spans="1:22" ht="16" thickBot="1">
      <c r="A40" s="97"/>
      <c r="B40" s="103">
        <v>2</v>
      </c>
      <c r="C40" s="43">
        <v>650.86609999999996</v>
      </c>
      <c r="D40" s="44">
        <f>1000/C40</f>
        <v>1.5364143254657141</v>
      </c>
      <c r="E40" s="45">
        <v>370</v>
      </c>
      <c r="F40" s="44">
        <v>2.8727</v>
      </c>
      <c r="G40" s="46">
        <v>30</v>
      </c>
      <c r="H40" s="85">
        <v>39.949300000000001</v>
      </c>
      <c r="I40" s="86">
        <v>30.44</v>
      </c>
      <c r="J40" s="87">
        <v>1.2538474123007695</v>
      </c>
      <c r="K40" s="50">
        <v>130.18</v>
      </c>
      <c r="L40" s="88">
        <f t="shared" si="0"/>
        <v>100.18</v>
      </c>
      <c r="M40" s="8">
        <f t="shared" si="3"/>
        <v>0.10018000000000001</v>
      </c>
      <c r="O40" s="90">
        <v>135.13999999999999</v>
      </c>
      <c r="P40" s="18">
        <f t="shared" si="6"/>
        <v>105.13999999999999</v>
      </c>
      <c r="Q40" s="2">
        <f t="shared" si="4"/>
        <v>0.10513999999999998</v>
      </c>
      <c r="R40" s="94">
        <v>131.6</v>
      </c>
      <c r="S40" s="94">
        <f t="shared" si="1"/>
        <v>0.1016</v>
      </c>
      <c r="U40" s="61">
        <v>131.5</v>
      </c>
      <c r="V40" s="107">
        <f t="shared" si="5"/>
        <v>0.10150000000000001</v>
      </c>
    </row>
    <row r="41" spans="1:22" ht="16" thickBot="1">
      <c r="A41" s="97"/>
      <c r="B41" s="100"/>
      <c r="C41" s="19">
        <v>663.67250000000001</v>
      </c>
      <c r="D41" s="20">
        <f t="shared" ref="D41:D43" si="11">1000/C41</f>
        <v>1.5067672684946265</v>
      </c>
      <c r="E41" s="21">
        <v>370</v>
      </c>
      <c r="F41" s="20">
        <v>2.6074000000000002</v>
      </c>
      <c r="G41" s="52">
        <v>30</v>
      </c>
      <c r="H41" s="22">
        <v>39.9863</v>
      </c>
      <c r="I41" s="23">
        <v>21.15</v>
      </c>
      <c r="J41" s="24">
        <v>0.40595566260368782</v>
      </c>
      <c r="K41" s="25">
        <v>80.12</v>
      </c>
      <c r="L41" s="56">
        <f t="shared" si="0"/>
        <v>50.120000000000005</v>
      </c>
      <c r="M41" s="8">
        <f t="shared" si="3"/>
        <v>5.0120000000000005E-2</v>
      </c>
      <c r="O41" s="90">
        <v>82.99</v>
      </c>
      <c r="P41" s="18">
        <f t="shared" si="6"/>
        <v>52.989999999999995</v>
      </c>
      <c r="Q41" s="2">
        <f t="shared" si="4"/>
        <v>5.2989999999999995E-2</v>
      </c>
      <c r="R41" s="94">
        <v>81.3</v>
      </c>
      <c r="S41" s="94">
        <f t="shared" si="1"/>
        <v>5.1299999999999998E-2</v>
      </c>
      <c r="U41" s="108">
        <v>81.224999999999994</v>
      </c>
      <c r="V41" s="109">
        <f t="shared" si="5"/>
        <v>5.1224999999999993E-2</v>
      </c>
    </row>
    <row r="42" spans="1:22" ht="16" thickBot="1">
      <c r="A42" s="97"/>
      <c r="B42" s="100"/>
      <c r="C42" s="19">
        <v>675.07709999999997</v>
      </c>
      <c r="D42" s="20">
        <f t="shared" si="11"/>
        <v>1.4813122827007463</v>
      </c>
      <c r="E42" s="21">
        <v>370</v>
      </c>
      <c r="F42" s="20">
        <v>2.3881000000000001</v>
      </c>
      <c r="G42" s="52">
        <v>30</v>
      </c>
      <c r="H42" s="22">
        <v>39.969900000000003</v>
      </c>
      <c r="I42" s="23">
        <v>13.13</v>
      </c>
      <c r="J42" s="24">
        <v>0.96224736944301359</v>
      </c>
      <c r="K42" s="25">
        <v>60.71</v>
      </c>
      <c r="L42" s="56">
        <f t="shared" si="0"/>
        <v>30.71</v>
      </c>
      <c r="M42" s="8">
        <f t="shared" si="3"/>
        <v>3.0710000000000001E-2</v>
      </c>
      <c r="O42" s="90">
        <v>62.52</v>
      </c>
      <c r="P42" s="18">
        <f t="shared" si="6"/>
        <v>32.520000000000003</v>
      </c>
      <c r="Q42" s="2">
        <f t="shared" si="4"/>
        <v>3.252E-2</v>
      </c>
      <c r="R42" s="94">
        <v>61.48</v>
      </c>
      <c r="S42" s="94">
        <f t="shared" si="1"/>
        <v>3.1479999999999994E-2</v>
      </c>
      <c r="U42" s="108">
        <v>61.454999999999998</v>
      </c>
      <c r="V42" s="109">
        <f t="shared" si="5"/>
        <v>3.1454999999999997E-2</v>
      </c>
    </row>
    <row r="43" spans="1:22" ht="16" thickBot="1">
      <c r="A43" s="98"/>
      <c r="B43" s="102"/>
      <c r="C43" s="35">
        <v>687.7518</v>
      </c>
      <c r="D43" s="36">
        <f t="shared" si="11"/>
        <v>1.4540129157059276</v>
      </c>
      <c r="E43" s="37">
        <v>370</v>
      </c>
      <c r="F43" s="36">
        <v>2.1667999999999998</v>
      </c>
      <c r="G43" s="67">
        <v>30</v>
      </c>
      <c r="H43" s="38">
        <v>39.887500000000003</v>
      </c>
      <c r="I43" s="39">
        <v>9.7899999999999991</v>
      </c>
      <c r="J43" s="40">
        <v>0.52961801149058141</v>
      </c>
      <c r="K43" s="41">
        <v>48.93</v>
      </c>
      <c r="L43" s="71">
        <f t="shared" si="0"/>
        <v>18.93</v>
      </c>
      <c r="M43" s="8">
        <f t="shared" si="3"/>
        <v>1.8929999999999999E-2</v>
      </c>
      <c r="O43" s="90">
        <v>50.06</v>
      </c>
      <c r="P43" s="18">
        <f t="shared" si="6"/>
        <v>20.060000000000002</v>
      </c>
      <c r="Q43" s="2">
        <f t="shared" si="4"/>
        <v>2.0060000000000001E-2</v>
      </c>
      <c r="R43" s="94">
        <v>49.42</v>
      </c>
      <c r="S43" s="94">
        <f t="shared" si="1"/>
        <v>1.9420000000000003E-2</v>
      </c>
      <c r="U43" s="49">
        <v>49.44</v>
      </c>
      <c r="V43" s="110">
        <f t="shared" si="5"/>
        <v>1.9439999999999999E-2</v>
      </c>
    </row>
  </sheetData>
  <mergeCells count="11">
    <mergeCell ref="A32:A43"/>
    <mergeCell ref="B32:B35"/>
    <mergeCell ref="B36:B39"/>
    <mergeCell ref="B40:B43"/>
    <mergeCell ref="A2:A9"/>
    <mergeCell ref="B2:B5"/>
    <mergeCell ref="B6:B9"/>
    <mergeCell ref="A10:A31"/>
    <mergeCell ref="B10:B17"/>
    <mergeCell ref="B18:B26"/>
    <mergeCell ref="B27:B31"/>
  </mergeCells>
  <pageMargins left="0.7" right="0.7" top="0.75" bottom="0.75" header="0.3" footer="0.3"/>
  <pageSetup paperSize="9" scale="79" orientation="landscape" horizontalDpi="4294967292" verticalDpi="4294967292"/>
  <colBreaks count="1" manualBreakCount="1">
    <brk id="12" max="1048575" man="1"/>
  </colBreaks>
  <extLst>
    <ext xmlns:mx="http://schemas.microsoft.com/office/mac/excel/2008/main" uri="{64002731-A6B0-56B0-2670-7721B7C09600}">
      <mx:PLV Mode="0" OnePage="0" WScale="79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RCM</vt:lpstr>
    </vt:vector>
  </TitlesOfParts>
  <Company>KAUST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2012-12-09T12:57:43Z</dcterms:created>
  <dcterms:modified xsi:type="dcterms:W3CDTF">2013-04-20T20:02:28Z</dcterms:modified>
</cp:coreProperties>
</file>