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NUS_Files\Y3S1\CS3210\Assignment 1\"/>
    </mc:Choice>
  </mc:AlternateContent>
  <xr:revisionPtr revIDLastSave="0" documentId="13_ncr:1_{5A046396-8368-4CBF-B419-D019EC478CA6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chedule()" sheetId="1" r:id="rId1"/>
    <sheet name="no. of threads" sheetId="2" r:id="rId2"/>
    <sheet name="no. of particles" sheetId="3" r:id="rId3"/>
    <sheet name="grid length" sheetId="4" r:id="rId4"/>
    <sheet name="radius" sheetId="6" r:id="rId5"/>
    <sheet name="steps" sheetId="8" r:id="rId6"/>
    <sheet name="min velocity" sheetId="9" r:id="rId7"/>
    <sheet name="max velocity" sheetId="10" r:id="rId8"/>
    <sheet name="machine type" sheetId="13" r:id="rId9"/>
    <sheet name="9 boxes" sheetId="11" r:id="rId10"/>
    <sheet name="contained resolv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2" l="1"/>
  <c r="L29" i="12"/>
  <c r="L26" i="12"/>
  <c r="M26" i="12" s="1"/>
  <c r="L25" i="12"/>
  <c r="L3" i="12"/>
  <c r="L2" i="12"/>
  <c r="M3" i="12"/>
  <c r="H3" i="11"/>
  <c r="G3" i="11"/>
  <c r="G2" i="11"/>
  <c r="B12" i="10"/>
  <c r="C12" i="10"/>
  <c r="B12" i="9"/>
  <c r="C12" i="9"/>
  <c r="B16" i="10"/>
  <c r="B10" i="10"/>
  <c r="A16" i="10"/>
  <c r="A17" i="10"/>
  <c r="C11" i="10"/>
  <c r="C10" i="10"/>
  <c r="C9" i="10"/>
  <c r="C8" i="10"/>
  <c r="C7" i="10"/>
  <c r="C6" i="10"/>
  <c r="C5" i="10"/>
  <c r="C4" i="10"/>
  <c r="C3" i="10"/>
  <c r="C2" i="10"/>
  <c r="B16" i="9"/>
  <c r="B3" i="9"/>
  <c r="A16" i="9"/>
  <c r="A17" i="9"/>
  <c r="C11" i="9"/>
  <c r="C10" i="9"/>
  <c r="C9" i="9"/>
  <c r="C8" i="9"/>
  <c r="C7" i="9"/>
  <c r="C6" i="9"/>
  <c r="C5" i="9"/>
  <c r="C4" i="9"/>
  <c r="C3" i="9"/>
  <c r="C2" i="9"/>
  <c r="B16" i="8"/>
  <c r="A17" i="8"/>
  <c r="C3" i="8"/>
  <c r="C4" i="8"/>
  <c r="C5" i="8"/>
  <c r="C6" i="8"/>
  <c r="C7" i="8"/>
  <c r="C8" i="8"/>
  <c r="C9" i="8"/>
  <c r="C10" i="8"/>
  <c r="C11" i="8"/>
  <c r="C2" i="8"/>
  <c r="A16" i="8"/>
  <c r="B3" i="8" s="1"/>
  <c r="A17" i="6"/>
  <c r="B16" i="6"/>
  <c r="C3" i="6"/>
  <c r="C4" i="6"/>
  <c r="C5" i="6"/>
  <c r="C6" i="6"/>
  <c r="C7" i="6"/>
  <c r="C8" i="6"/>
  <c r="C9" i="6"/>
  <c r="C10" i="6"/>
  <c r="C11" i="6"/>
  <c r="C2" i="6"/>
  <c r="A16" i="6"/>
  <c r="B5" i="6"/>
  <c r="C2" i="4"/>
  <c r="B2" i="4"/>
  <c r="B16" i="4"/>
  <c r="A16" i="4"/>
  <c r="B6" i="4"/>
  <c r="A17" i="4"/>
  <c r="C12" i="4"/>
  <c r="C11" i="4"/>
  <c r="B11" i="4"/>
  <c r="C10" i="4"/>
  <c r="C9" i="4"/>
  <c r="C8" i="4"/>
  <c r="C7" i="4"/>
  <c r="C6" i="4"/>
  <c r="C5" i="4"/>
  <c r="C4" i="4"/>
  <c r="C3" i="4"/>
  <c r="B16" i="3"/>
  <c r="C3" i="3"/>
  <c r="C4" i="3"/>
  <c r="C5" i="3"/>
  <c r="C6" i="3"/>
  <c r="C7" i="3"/>
  <c r="C8" i="3"/>
  <c r="C9" i="3"/>
  <c r="C10" i="3"/>
  <c r="C11" i="3"/>
  <c r="C2" i="3"/>
  <c r="A17" i="3"/>
  <c r="A16" i="3"/>
  <c r="B3" i="3" s="1"/>
  <c r="M30" i="12" l="1"/>
  <c r="B6" i="10"/>
  <c r="B9" i="10"/>
  <c r="B8" i="10"/>
  <c r="B7" i="10"/>
  <c r="B2" i="10"/>
  <c r="B5" i="10"/>
  <c r="B4" i="10"/>
  <c r="B3" i="10"/>
  <c r="B11" i="10"/>
  <c r="B2" i="9"/>
  <c r="B11" i="9"/>
  <c r="B10" i="9"/>
  <c r="B9" i="9"/>
  <c r="B4" i="9"/>
  <c r="B5" i="9"/>
  <c r="B6" i="9"/>
  <c r="B7" i="9"/>
  <c r="B8" i="9"/>
  <c r="B2" i="8"/>
  <c r="B4" i="8"/>
  <c r="B8" i="8"/>
  <c r="B9" i="8"/>
  <c r="B10" i="8"/>
  <c r="B11" i="8"/>
  <c r="B7" i="8"/>
  <c r="B5" i="8"/>
  <c r="B6" i="8"/>
  <c r="B4" i="6"/>
  <c r="B11" i="6"/>
  <c r="B6" i="6"/>
  <c r="B7" i="6"/>
  <c r="B8" i="6"/>
  <c r="B9" i="6"/>
  <c r="B2" i="6"/>
  <c r="B10" i="6"/>
  <c r="B3" i="6"/>
  <c r="B10" i="4"/>
  <c r="B5" i="4"/>
  <c r="B7" i="4"/>
  <c r="B8" i="4"/>
  <c r="B9" i="4"/>
  <c r="B3" i="4"/>
  <c r="B4" i="4"/>
  <c r="B12" i="4"/>
  <c r="B4" i="3"/>
  <c r="B7" i="3"/>
  <c r="B6" i="3"/>
  <c r="B9" i="3"/>
  <c r="B8" i="3"/>
  <c r="B5" i="3"/>
  <c r="B2" i="3"/>
  <c r="B11" i="3"/>
  <c r="B10" i="3"/>
</calcChain>
</file>

<file path=xl/sharedStrings.xml><?xml version="1.0" encoding="utf-8"?>
<sst xmlns="http://schemas.openxmlformats.org/spreadsheetml/2006/main" count="59" uniqueCount="34">
  <si>
    <t>k</t>
  </si>
  <si>
    <t>time</t>
  </si>
  <si>
    <t>Schedule(dynamic, k)</t>
  </si>
  <si>
    <t>Varying Overlap omp schedule - fixed resolve schedule(guided, 5)</t>
  </si>
  <si>
    <t>Varying Resolve omp schedule - fixed overlap schedule(guided)</t>
  </si>
  <si>
    <t>Schedule(static, k)</t>
  </si>
  <si>
    <t>Varying Resolve omp schedule - fixed overlap schedule(guided, 4)</t>
  </si>
  <si>
    <t>thread</t>
  </si>
  <si>
    <t>srun --partition=xs-4114 --time=00:10:00 perf stat -e task-clock -r 3 ./sim.perf tests/large/100k_density_0.9.in</t>
  </si>
  <si>
    <t>No. of particles</t>
  </si>
  <si>
    <t>Time</t>
  </si>
  <si>
    <t>Grid length</t>
  </si>
  <si>
    <t>Radius</t>
  </si>
  <si>
    <t>No. of steps</t>
  </si>
  <si>
    <t>Min. Velocity</t>
  </si>
  <si>
    <t>Max. Velocity</t>
  </si>
  <si>
    <t>Time (min)</t>
  </si>
  <si>
    <t>Time (max)</t>
  </si>
  <si>
    <t>4 box</t>
  </si>
  <si>
    <t>9 box</t>
  </si>
  <si>
    <t>srun --partition=xs-4114 --time=00:10:00 perf stat -e task-clock -r 3 ./9boxes.perf tests/large/100k_density_0.9.in 20</t>
  </si>
  <si>
    <t>Avg</t>
  </si>
  <si>
    <t>Run 2</t>
  </si>
  <si>
    <t>Has Self-Contained Resolves:</t>
  </si>
  <si>
    <t>No Self-Contained Resolves:</t>
  </si>
  <si>
    <t>xs-4114</t>
  </si>
  <si>
    <t>w5-3423</t>
  </si>
  <si>
    <t>i7-13700</t>
  </si>
  <si>
    <t>srun --partition=xs-4114 --time=00:10:00 perf stat -e task-clock -r 3 ./sim.perf tests/large/100k_density_0.9.in 16</t>
  </si>
  <si>
    <t>times</t>
  </si>
  <si>
    <t>Arbitrary Repeat</t>
  </si>
  <si>
    <t>Track</t>
  </si>
  <si>
    <t>Schedule(guided, k) : using srun --partition=i7-13700 --time=00:10:00 perf stat -e task-clock -r 3 ./sim.perf tests/large/100k_density_0.9.in 8</t>
  </si>
  <si>
    <t>Schedule(guided, k) : using srun --partition=i7-13700 --time=00:10:00 perf stat -e task-clock -r 3 ./sim.perf tests/standard/10k_density_0.7.in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</si>
</sst>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Checkered Resolve: schedule(guided,</a:t>
            </a:r>
            <a:r>
              <a:rPr lang="en-US" baseline="0"/>
              <a:t> 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'schedule()'!$A$7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'schedule()'!$B$6:$F$6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'schedule()'!$B$7:$F$7</c:f>
              <c:numCache>
                <c:formatCode>General</c:formatCode>
                <c:ptCount val="5"/>
                <c:pt idx="0">
                  <c:v>0.89410000000000001</c:v>
                </c:pt>
                <c:pt idx="1">
                  <c:v>0.78136000000000005</c:v>
                </c:pt>
                <c:pt idx="2">
                  <c:v>0.72445000000000004</c:v>
                </c:pt>
                <c:pt idx="3">
                  <c:v>0.7974</c:v>
                </c:pt>
                <c:pt idx="4">
                  <c:v>0.76659999999999995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8-4674-B5C0-212001F72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28176"/>
        <c:axId val="64330096"/>
      </c:scatterChart>
      <c:valAx>
        <c:axId val="643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0096"/>
        <c:crosses val="autoZero"/>
        <c:crossBetween val="midCat"/>
      </c:valAx>
      <c:valAx>
        <c:axId val="643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layout>
        <c:manualLayout>
          <c:xMode val="edge"/>
          <c:yMode val="edge"/>
          <c:x val="0.2424747363337874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7630568678915135"/>
          <c:h val="0.56621172353455818"/>
        </c:manualLayout>
      </c:layout>
      <c:scatterChart>
        <c:scatterStyle val="lineMarker"/>
        <c:varyColors val="0"/>
        <c:ser>
          <c:idx val="0"/>
          <c:order val="0"/>
          <c:tx>
            <c:v>Min 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velocity'!$C$2:$C$12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'min velocity'!$D$2:$D$12</c:f>
              <c:numCache>
                <c:formatCode>General</c:formatCode>
                <c:ptCount val="11"/>
                <c:pt idx="0">
                  <c:v>1.4982</c:v>
                </c:pt>
                <c:pt idx="1">
                  <c:v>1.4643999999999999</c:v>
                </c:pt>
                <c:pt idx="2">
                  <c:v>1.5661</c:v>
                </c:pt>
                <c:pt idx="3">
                  <c:v>1.6857</c:v>
                </c:pt>
                <c:pt idx="4">
                  <c:v>1.6670199999999999</c:v>
                </c:pt>
                <c:pt idx="5">
                  <c:v>1.7305999999999999</c:v>
                </c:pt>
                <c:pt idx="6">
                  <c:v>1.8297000000000001</c:v>
                </c:pt>
                <c:pt idx="7">
                  <c:v>1.9285000000000001</c:v>
                </c:pt>
                <c:pt idx="8">
                  <c:v>1.8812</c:v>
                </c:pt>
                <c:pt idx="9">
                  <c:v>2.0110000000000001</c:v>
                </c:pt>
                <c:pt idx="10">
                  <c:v>1.9865999999999999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5-4F91-93D6-A4A86B8C6385}"/>
            </c:ext>
          </c:extLst>
        </c:ser>
        <c:ser>
          <c:idx val="1"/>
          <c:order val="1"/>
          <c:tx>
            <c:v>Max Velocity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 velocity'!$C$2:$C$12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'min velocity'!$E$2:$E$12</c:f>
              <c:numCache>
                <c:formatCode>General</c:formatCode>
                <c:ptCount val="11"/>
                <c:pt idx="0">
                  <c:v>1.1207</c:v>
                </c:pt>
                <c:pt idx="1">
                  <c:v>0.95830000000000004</c:v>
                </c:pt>
                <c:pt idx="2">
                  <c:v>1.0555000000000001</c:v>
                </c:pt>
                <c:pt idx="3">
                  <c:v>1.151</c:v>
                </c:pt>
                <c:pt idx="4">
                  <c:v>1.2375</c:v>
                </c:pt>
                <c:pt idx="5">
                  <c:v>1.2504</c:v>
                </c:pt>
                <c:pt idx="6">
                  <c:v>1.22597</c:v>
                </c:pt>
                <c:pt idx="7">
                  <c:v>1.3239000000000001</c:v>
                </c:pt>
                <c:pt idx="8">
                  <c:v>1.3378000000000001</c:v>
                </c:pt>
                <c:pt idx="9">
                  <c:v>1.4227000000000001</c:v>
                </c:pt>
                <c:pt idx="10">
                  <c:v>1.4448000000000001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5-4F91-93D6-A4A86B8C6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aseline="0"/>
                  <a:t>Velocity</a:t>
                </a:r>
              </a:p>
              <a:p>
                <a:pPr>
                  <a:defRPr/>
                </a:pPr>
                <a:r>
                  <a:rPr lang="en-SG" baseline="0"/>
                  <a:t>Note: Not comparison of min vs max velocities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8405529214818"/>
          <c:y val="1.0045567220764072E-2"/>
          <c:w val="0.2452359961557707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velocity'!$C$2:$C$12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'max velocity'!$D$2:$D$12</c:f>
              <c:numCache>
                <c:formatCode>General</c:formatCode>
                <c:ptCount val="11"/>
                <c:pt idx="0">
                  <c:v>1.1207</c:v>
                </c:pt>
                <c:pt idx="1">
                  <c:v>0.95830000000000004</c:v>
                </c:pt>
                <c:pt idx="2">
                  <c:v>1.0555000000000001</c:v>
                </c:pt>
                <c:pt idx="3">
                  <c:v>1.151</c:v>
                </c:pt>
                <c:pt idx="4">
                  <c:v>1.2375</c:v>
                </c:pt>
                <c:pt idx="5">
                  <c:v>1.2504</c:v>
                </c:pt>
                <c:pt idx="6">
                  <c:v>1.22597</c:v>
                </c:pt>
                <c:pt idx="7">
                  <c:v>1.3239000000000001</c:v>
                </c:pt>
                <c:pt idx="8">
                  <c:v>1.3378000000000001</c:v>
                </c:pt>
                <c:pt idx="9">
                  <c:v>1.4227000000000001</c:v>
                </c:pt>
                <c:pt idx="10">
                  <c:v>1.4448000000000001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5-4975-9B0E-B0A8054A0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Maximum</a:t>
                </a:r>
                <a:r>
                  <a:rPr lang="en-SG" baseline="0"/>
                  <a:t> Velocity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Machine</a:t>
            </a:r>
            <a:r>
              <a:rPr lang="en-SG" baseline="0"/>
              <a:t> Types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'machine type'!$A$3</c:f>
              <c:strCache>
                <c:ptCount val="1"/>
                <c:pt idx="0">
                  <c:v>xs-4114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'machine type'!$B$2:$F$2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type'!$B$3:$F$3</c:f>
              <c:numCache>
                <c:formatCode>General</c:formatCode>
                <c:ptCount val="5"/>
                <c:pt idx="0">
                  <c:v>1.1453</c:v>
                </c:pt>
                <c:pt idx="1">
                  <c:v>1.1299999999999999</c:v>
                </c:pt>
                <c:pt idx="2">
                  <c:v>1.1126</c:v>
                </c:pt>
                <c:pt idx="3">
                  <c:v>1.14592</c:v>
                </c:pt>
                <c:pt idx="4">
                  <c:v>1.1148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2-4BB4-B535-5867D8B834AE}"/>
            </c:ext>
          </c:extLst>
        </c:ser>
        <c:ser>
          <c:idx val="1"/>
          <c:order val="1"/>
          <c:tx>
            <c:strRef>
              <c:f>'machine type'!$A$4</c:f>
              <c:strCache>
                <c:ptCount val="1"/>
                <c:pt idx="0">
                  <c:v>w5-3423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'machine type'!$B$2:$F$2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type'!$B$4:$F$4</c:f>
              <c:numCache>
                <c:formatCode>General</c:formatCode>
                <c:ptCount val="5"/>
                <c:pt idx="0">
                  <c:v>0.83879999999999999</c:v>
                </c:pt>
                <c:pt idx="1">
                  <c:v>0.8417</c:v>
                </c:pt>
                <c:pt idx="2">
                  <c:v>0.79959999999999998</c:v>
                </c:pt>
                <c:pt idx="3">
                  <c:v>0.81710000000000005</c:v>
                </c:pt>
                <c:pt idx="4">
                  <c:v>0.81979999999999997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2-4BB4-B535-5867D8B834AE}"/>
            </c:ext>
          </c:extLst>
        </c:ser>
        <c:ser>
          <c:idx val="2"/>
          <c:order val="2"/>
          <c:tx>
            <c:strRef>
              <c:f>'machine type'!$A$5</c:f>
              <c:strCache>
                <c:ptCount val="1"/>
                <c:pt idx="0">
                  <c:v>i7-13700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'machine type'!$B$2:$F$2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type'!$B$5:$F$5</c:f>
              <c:numCache>
                <c:formatCode>General</c:formatCode>
                <c:ptCount val="5"/>
                <c:pt idx="0">
                  <c:v>0.58455000000000001</c:v>
                </c:pt>
                <c:pt idx="1">
                  <c:v>0.59691000000000005</c:v>
                </c:pt>
                <c:pt idx="2">
                  <c:v>0.56037999999999999</c:v>
                </c:pt>
                <c:pt idx="3">
                  <c:v>0.55225999999999997</c:v>
                </c:pt>
                <c:pt idx="4">
                  <c:v>0.56850000000000001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A2-4BB4-B535-5867D8B83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17200"/>
        <c:axId val="269408560"/>
      </c:scatterChart>
      <c:valAx>
        <c:axId val="2694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08560"/>
        <c:crosses val="autoZero"/>
        <c:crossBetween val="midCat"/>
      </c:valAx>
      <c:valAx>
        <c:axId val="2694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1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9 Box vs 4 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 Box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 boxes'!$B$1:$F$1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'9 boxes'!$B$2:$F$2</c:f>
              <c:numCache>
                <c:formatCode>General</c:formatCode>
                <c:ptCount val="5"/>
                <c:pt idx="0">
                  <c:v>1.2327999999999999</c:v>
                </c:pt>
                <c:pt idx="1">
                  <c:v>1.2725</c:v>
                </c:pt>
                <c:pt idx="2">
                  <c:v>1.26613</c:v>
                </c:pt>
                <c:pt idx="3">
                  <c:v>1.2925</c:v>
                </c:pt>
                <c:pt idx="4">
                  <c:v>1.1961599999999999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E-47F1-ABCD-1EE8A817ACC6}"/>
            </c:ext>
          </c:extLst>
        </c:ser>
        <c:ser>
          <c:idx val="1"/>
          <c:order val="1"/>
          <c:tx>
            <c:v>4 Box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 boxes'!$B$1:$F$1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'9 boxes'!$B$3:$F$3</c:f>
              <c:numCache>
                <c:formatCode>General</c:formatCode>
                <c:ptCount val="5"/>
                <c:pt idx="0">
                  <c:v>1.1734</c:v>
                </c:pt>
                <c:pt idx="1">
                  <c:v>1.1849000000000001</c:v>
                </c:pt>
                <c:pt idx="2">
                  <c:v>1.1744000000000001</c:v>
                </c:pt>
                <c:pt idx="3">
                  <c:v>1.2131000000000001</c:v>
                </c:pt>
                <c:pt idx="4">
                  <c:v>1.2267999999999999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E-47F1-ABCD-1EE8A817A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31120"/>
        <c:axId val="269420080"/>
      </c:scatterChart>
      <c:valAx>
        <c:axId val="2694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20080"/>
        <c:crosses val="autoZero"/>
        <c:crossBetween val="midCat"/>
      </c:valAx>
      <c:valAx>
        <c:axId val="2694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3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Self-Contained Resolves in Grid Boxes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'contained resolve'!$A$2</c:f>
              <c:strCache>
                <c:ptCount val="1"/>
                <c:pt idx="0">
                  <c:v>Has Self-Contained Resolves: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'contained resolve'!$B$1:$K$1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resolve'!$B$2:$K$2</c:f>
              <c:numCache>
                <c:formatCode>General</c:formatCode>
                <c:ptCount val="10"/>
                <c:pt idx="0">
                  <c:v>1.1692</c:v>
                </c:pt>
                <c:pt idx="1">
                  <c:v>1.15578</c:v>
                </c:pt>
                <c:pt idx="2">
                  <c:v>1.1991000000000001</c:v>
                </c:pt>
                <c:pt idx="3">
                  <c:v>1.18398</c:v>
                </c:pt>
                <c:pt idx="4">
                  <c:v>1.1571899999999999</c:v>
                </c:pt>
                <c:pt idx="5">
                  <c:v>1.1947000000000001</c:v>
                </c:pt>
                <c:pt idx="6">
                  <c:v>1.1747000000000001</c:v>
                </c:pt>
                <c:pt idx="7">
                  <c:v>1.1931</c:v>
                </c:pt>
                <c:pt idx="8">
                  <c:v>1.17797</c:v>
                </c:pt>
                <c:pt idx="9">
                  <c:v>1.1825000000000001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3-424B-9DE8-88E0F42E1DAD}"/>
            </c:ext>
          </c:extLst>
        </c:ser>
        <c:ser>
          <c:idx val="1"/>
          <c:order val="1"/>
          <c:tx>
            <c:strRef>
              <c:f>'contained resolve'!$A$3</c:f>
              <c:strCache>
                <c:ptCount val="1"/>
                <c:pt idx="0">
                  <c:v>No Self-Contained Resolves: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'contained resolve'!$B$1:$K$1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resolve'!$B$3:$K$3</c:f>
              <c:numCache>
                <c:formatCode>General</c:formatCode>
                <c:ptCount val="10"/>
                <c:pt idx="0">
                  <c:v>1.2263999999999999</c:v>
                </c:pt>
                <c:pt idx="1">
                  <c:v>1.1690700000000001</c:v>
                </c:pt>
                <c:pt idx="2">
                  <c:v>1.1871</c:v>
                </c:pt>
                <c:pt idx="3">
                  <c:v>1.1829000000000001</c:v>
                </c:pt>
                <c:pt idx="4">
                  <c:v>1.1779999999999999</c:v>
                </c:pt>
                <c:pt idx="5">
                  <c:v>1.1631</c:v>
                </c:pt>
                <c:pt idx="6">
                  <c:v>1.1908000000000001</c:v>
                </c:pt>
                <c:pt idx="7">
                  <c:v>1.1501999999999999</c:v>
                </c:pt>
                <c:pt idx="8">
                  <c:v>1.1693</c:v>
                </c:pt>
                <c:pt idx="9">
                  <c:v>1.1678200000000001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C3-424B-9DE8-88E0F42E1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339775"/>
        <c:axId val="1340351295"/>
      </c:scatterChart>
      <c:valAx>
        <c:axId val="13403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51295"/>
        <c:crosses val="autoZero"/>
        <c:crossBetween val="midCat"/>
      </c:valAx>
      <c:valAx>
        <c:axId val="13403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Self-Contained Resolved - Arbitrary Repeat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'contained resolve'!$A$25</c:f>
              <c:strCache>
                <c:ptCount val="1"/>
                <c:pt idx="0">
                  <c:v>Has Self-Contained Resolves: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'contained resolve'!$B$24:$K$24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resolve'!$B$25:$K$25</c:f>
              <c:numCache>
                <c:formatCode>General</c:formatCode>
                <c:ptCount val="10"/>
                <c:pt idx="0">
                  <c:v>3.7109999999999999</c:v>
                </c:pt>
                <c:pt idx="1">
                  <c:v>3.8239999999999998</c:v>
                </c:pt>
                <c:pt idx="2">
                  <c:v>3.8239999999999998</c:v>
                </c:pt>
                <c:pt idx="3">
                  <c:v>3.5190000000000001</c:v>
                </c:pt>
                <c:pt idx="4">
                  <c:v>3.875</c:v>
                </c:pt>
                <c:pt idx="5">
                  <c:v>3.2519999999999998</c:v>
                </c:pt>
                <c:pt idx="6">
                  <c:v>3.4049999999999998</c:v>
                </c:pt>
                <c:pt idx="7">
                  <c:v>3.7919999999999998</c:v>
                </c:pt>
                <c:pt idx="8">
                  <c:v>3.2730000000000001</c:v>
                </c:pt>
                <c:pt idx="9">
                  <c:v>3.7509999999999999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B-46A6-9153-26E0174AD054}"/>
            </c:ext>
          </c:extLst>
        </c:ser>
        <c:ser>
          <c:idx val="1"/>
          <c:order val="1"/>
          <c:tx>
            <c:strRef>
              <c:f>'contained resolve'!$A$26</c:f>
              <c:strCache>
                <c:ptCount val="1"/>
                <c:pt idx="0">
                  <c:v>No Self-Contained Resolves: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'contained resolve'!$B$24:$K$24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resolve'!$B$26:$K$26</c:f>
              <c:numCache>
                <c:formatCode>General</c:formatCode>
                <c:ptCount val="10"/>
                <c:pt idx="0">
                  <c:v>3.8839999999999999</c:v>
                </c:pt>
                <c:pt idx="1">
                  <c:v>4.0019999999999998</c:v>
                </c:pt>
                <c:pt idx="2">
                  <c:v>3.71</c:v>
                </c:pt>
                <c:pt idx="3">
                  <c:v>4.0419999999999998</c:v>
                </c:pt>
                <c:pt idx="4">
                  <c:v>3.629</c:v>
                </c:pt>
                <c:pt idx="5">
                  <c:v>3.5329999999999999</c:v>
                </c:pt>
                <c:pt idx="6">
                  <c:v>4.0140000000000002</c:v>
                </c:pt>
                <c:pt idx="7">
                  <c:v>4.2408000000000001</c:v>
                </c:pt>
                <c:pt idx="8">
                  <c:v>4.0309999999999997</c:v>
                </c:pt>
                <c:pt idx="9">
                  <c:v>3.996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B-46A6-9153-26E0174A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339775"/>
        <c:axId val="1340351295"/>
      </c:scatterChart>
      <c:valAx>
        <c:axId val="13403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51295"/>
        <c:crosses val="autoZero"/>
        <c:crossBetween val="midCat"/>
      </c:valAx>
      <c:valAx>
        <c:axId val="13403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Self-Contained Resolved - 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'contained resolve'!$A$29</c:f>
              <c:strCache>
                <c:ptCount val="1"/>
                <c:pt idx="0">
                  <c:v>Has Self-Contained Resolves: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'contained resolve'!$B$24:$K$24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resolve'!$B$29:$K$29</c:f>
              <c:numCache>
                <c:formatCode>General</c:formatCode>
                <c:ptCount val="10"/>
                <c:pt idx="0">
                  <c:v>2.2940999999999998</c:v>
                </c:pt>
                <c:pt idx="1">
                  <c:v>2.3215699999999999</c:v>
                </c:pt>
                <c:pt idx="2">
                  <c:v>2.3288000000000002</c:v>
                </c:pt>
                <c:pt idx="3">
                  <c:v>2.3117999999999999</c:v>
                </c:pt>
                <c:pt idx="4">
                  <c:v>2.2957000000000001</c:v>
                </c:pt>
                <c:pt idx="5">
                  <c:v>2.3045</c:v>
                </c:pt>
                <c:pt idx="6">
                  <c:v>2.31494</c:v>
                </c:pt>
                <c:pt idx="7">
                  <c:v>2.3246000000000002</c:v>
                </c:pt>
                <c:pt idx="8">
                  <c:v>2.306</c:v>
                </c:pt>
                <c:pt idx="9">
                  <c:v>2.2974700000000001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7-4898-9073-AE0346BC0052}"/>
            </c:ext>
          </c:extLst>
        </c:ser>
        <c:ser>
          <c:idx val="1"/>
          <c:order val="1"/>
          <c:tx>
            <c:strRef>
              <c:f>'contained resolve'!$A$30</c:f>
              <c:strCache>
                <c:ptCount val="1"/>
                <c:pt idx="0">
                  <c:v>No Self-Contained Resolves: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'contained resolve'!$B$24:$K$24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resolve'!$B$30:$K$30</c:f>
              <c:numCache>
                <c:formatCode>General</c:formatCode>
                <c:ptCount val="10"/>
                <c:pt idx="0">
                  <c:v>2.58684</c:v>
                </c:pt>
                <c:pt idx="1">
                  <c:v>2.5788000000000002</c:v>
                </c:pt>
                <c:pt idx="2">
                  <c:v>2.5844299999999998</c:v>
                </c:pt>
                <c:pt idx="3">
                  <c:v>2.6821999999999999</c:v>
                </c:pt>
                <c:pt idx="4">
                  <c:v>2.6516000000000002</c:v>
                </c:pt>
                <c:pt idx="5">
                  <c:v>2.5751400000000002</c:v>
                </c:pt>
                <c:pt idx="6">
                  <c:v>2.5417999999999998</c:v>
                </c:pt>
                <c:pt idx="7">
                  <c:v>2.5785</c:v>
                </c:pt>
                <c:pt idx="8">
                  <c:v>2.5763199999999999</c:v>
                </c:pt>
                <c:pt idx="9">
                  <c:v>2.5762999999999998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7-4898-9073-AE0346BC0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339775"/>
        <c:axId val="1340351295"/>
      </c:scatterChart>
      <c:valAx>
        <c:axId val="13403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51295"/>
        <c:crosses val="autoZero"/>
        <c:crossBetween val="midCat"/>
      </c:valAx>
      <c:valAx>
        <c:axId val="13403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Checkered</a:t>
            </a:r>
            <a:r>
              <a:rPr lang="en-SG" baseline="0"/>
              <a:t> Resolve: </a:t>
            </a:r>
            <a:r>
              <a:rPr lang="en-SG"/>
              <a:t>schedule(dynamic</a:t>
            </a:r>
            <a:r>
              <a:rPr lang="en-SG" baseline="0"/>
              <a:t>, k)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'schedule()'!$B$10:$M$10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55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'schedule()'!$B$11:$M$11</c:f>
              <c:numCache>
                <c:formatCode>General</c:formatCode>
                <c:ptCount val="12"/>
                <c:pt idx="0">
                  <c:v>0.97650000000000003</c:v>
                </c:pt>
                <c:pt idx="1">
                  <c:v>0.85299999999999998</c:v>
                </c:pt>
                <c:pt idx="2">
                  <c:v>0.78420000000000001</c:v>
                </c:pt>
                <c:pt idx="3">
                  <c:v>0.76400000000000001</c:v>
                </c:pt>
                <c:pt idx="4">
                  <c:v>0.76319999999999999</c:v>
                </c:pt>
                <c:pt idx="5">
                  <c:v>0.75480000000000003</c:v>
                </c:pt>
                <c:pt idx="6">
                  <c:v>0.78069999999999995</c:v>
                </c:pt>
                <c:pt idx="7">
                  <c:v>0.76339999999999997</c:v>
                </c:pt>
                <c:pt idx="8">
                  <c:v>0.7571</c:v>
                </c:pt>
                <c:pt idx="9">
                  <c:v>0.79939000000000004</c:v>
                </c:pt>
                <c:pt idx="10">
                  <c:v>0.78449999999999998</c:v>
                </c:pt>
                <c:pt idx="11">
                  <c:v>0.91949999999999998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5-4115-B6A7-FB00AD35E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08048"/>
        <c:axId val="198917168"/>
      </c:scatterChart>
      <c:valAx>
        <c:axId val="19890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7168"/>
        <c:crosses val="autoZero"/>
        <c:crossBetween val="midCat"/>
      </c:valAx>
      <c:valAx>
        <c:axId val="1989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Find Overlaps:</a:t>
            </a:r>
            <a:r>
              <a:rPr lang="en-SG" baseline="0"/>
              <a:t> schedule(guided, k)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'schedule()'!$B$17:$F$17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'schedule()'!$B$18:$F$18</c:f>
              <c:numCache>
                <c:formatCode>General</c:formatCode>
                <c:ptCount val="5"/>
                <c:pt idx="0">
                  <c:v>0.75439999999999996</c:v>
                </c:pt>
                <c:pt idx="1">
                  <c:v>0.73709999999999998</c:v>
                </c:pt>
                <c:pt idx="2">
                  <c:v>0.72760000000000002</c:v>
                </c:pt>
                <c:pt idx="3">
                  <c:v>0.79810000000000003</c:v>
                </c:pt>
                <c:pt idx="4">
                  <c:v>0.78610000000000002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6-4627-8657-9BFDE347E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15728"/>
        <c:axId val="198916688"/>
      </c:scatterChart>
      <c:valAx>
        <c:axId val="1989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6688"/>
        <c:crosses val="autoZero"/>
        <c:crossBetween val="midCat"/>
      </c:valAx>
      <c:valAx>
        <c:axId val="1989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Find</a:t>
            </a:r>
            <a:r>
              <a:rPr lang="en-SG" baseline="0"/>
              <a:t> Overlaps: schedule(dynamic, k)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'schedule()'!$B$21:$G$21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'schedule()'!$B$22:$G$22</c:f>
              <c:numCache>
                <c:formatCode>General</c:formatCode>
                <c:ptCount val="6"/>
                <c:pt idx="0">
                  <c:v>0.76271</c:v>
                </c:pt>
                <c:pt idx="1">
                  <c:v>0.72038000000000002</c:v>
                </c:pt>
                <c:pt idx="2">
                  <c:v>0.76470000000000005</c:v>
                </c:pt>
                <c:pt idx="3">
                  <c:v>0.79059999999999997</c:v>
                </c:pt>
                <c:pt idx="4">
                  <c:v>0.78344999999999998</c:v>
                </c:pt>
                <c:pt idx="5">
                  <c:v>0.81910000000000005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0-44DE-8332-99870C464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33936"/>
        <c:axId val="64332016"/>
      </c:scatterChart>
      <c:valAx>
        <c:axId val="6433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2016"/>
        <c:crosses val="autoZero"/>
        <c:crossBetween val="midCat"/>
      </c:valAx>
      <c:valAx>
        <c:axId val="643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'no. of threads'!$B$2:$U$2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</c:numCache>
            </c:numRef>
          </c:xVal>
          <c:yVal>
            <c:numRef>
              <c:f>'no. of threads'!$B$3:$U$3</c:f>
              <c:numCache>
                <c:formatCode>General</c:formatCode>
                <c:ptCount val="20"/>
                <c:pt idx="0">
                  <c:v>6.2506000000000004</c:v>
                </c:pt>
                <c:pt idx="1">
                  <c:v>3.4712999999999998</c:v>
                </c:pt>
                <c:pt idx="2">
                  <c:v>2.5013999999999998</c:v>
                </c:pt>
                <c:pt idx="3">
                  <c:v>2.1036000000000001</c:v>
                </c:pt>
                <c:pt idx="4">
                  <c:v>1.855</c:v>
                </c:pt>
                <c:pt idx="5">
                  <c:v>1.5007600000000001</c:v>
                </c:pt>
                <c:pt idx="6">
                  <c:v>1.3551200000000001</c:v>
                </c:pt>
                <c:pt idx="7">
                  <c:v>1.25397</c:v>
                </c:pt>
                <c:pt idx="8">
                  <c:v>1.2065399999999999</c:v>
                </c:pt>
                <c:pt idx="9">
                  <c:v>1.1111</c:v>
                </c:pt>
                <c:pt idx="10">
                  <c:v>1.1061000000000001</c:v>
                </c:pt>
                <c:pt idx="11">
                  <c:v>1.0875999999999999</c:v>
                </c:pt>
                <c:pt idx="12">
                  <c:v>1.0356799999999999</c:v>
                </c:pt>
                <c:pt idx="13">
                  <c:v>1.0509999999999999</c:v>
                </c:pt>
                <c:pt idx="14">
                  <c:v>1.0465</c:v>
                </c:pt>
                <c:pt idx="15">
                  <c:v>1.0584899999999999</c:v>
                </c:pt>
                <c:pt idx="16">
                  <c:v>1.8011999999999999</c:v>
                </c:pt>
                <c:pt idx="17">
                  <c:v>2.3147000000000002</c:v>
                </c:pt>
                <c:pt idx="18">
                  <c:v>2.581</c:v>
                </c:pt>
                <c:pt idx="19">
                  <c:v>3.3380000000000001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AC-4BFF-8947-F5DAFE13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103071"/>
        <c:axId val="1445104511"/>
      </c:scatterChart>
      <c:valAx>
        <c:axId val="144510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04511"/>
        <c:crosses val="autoZero"/>
        <c:crossBetween val="midCat"/>
      </c:valAx>
      <c:valAx>
        <c:axId val="14451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 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0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'no. of particles'!$C$2:$C$11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'no. of particles'!$D$2:$D$11</c:f>
              <c:numCache>
                <c:formatCode>General</c:formatCode>
                <c:ptCount val="10"/>
                <c:pt idx="0">
                  <c:v>0.1769</c:v>
                </c:pt>
                <c:pt idx="1">
                  <c:v>0.24829999999999999</c:v>
                </c:pt>
                <c:pt idx="2">
                  <c:v>0.29125000000000001</c:v>
                </c:pt>
                <c:pt idx="3">
                  <c:v>0.36229</c:v>
                </c:pt>
                <c:pt idx="4">
                  <c:v>0.46560000000000001</c:v>
                </c:pt>
                <c:pt idx="5">
                  <c:v>0.53820000000000001</c:v>
                </c:pt>
                <c:pt idx="6">
                  <c:v>0.5837</c:v>
                </c:pt>
                <c:pt idx="7">
                  <c:v>0.67969999999999997</c:v>
                </c:pt>
                <c:pt idx="8">
                  <c:v>0.83057000000000003</c:v>
                </c:pt>
                <c:pt idx="9">
                  <c:v>1.0037100000000001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D-4D63-957F-A60E6543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</a:t>
                </a:r>
                <a:r>
                  <a:rPr lang="en-SG" baseline="0"/>
                  <a:t> of Particles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 length'!$C$2:$C$12</c:f>
              <c:numCache>
                <c:formatCode>General</c:formatCode>
                <c:ptCount val="11"/>
                <c:pt idx="0">
                  <c:v>9000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'grid length'!$D$2:$D$12</c:f>
              <c:numCache>
                <c:formatCode>General</c:formatCode>
                <c:ptCount val="11"/>
                <c:pt idx="0">
                  <c:v>2.7831999999999999</c:v>
                </c:pt>
                <c:pt idx="1">
                  <c:v>1.0286999999999999</c:v>
                </c:pt>
                <c:pt idx="2">
                  <c:v>0.99639999999999995</c:v>
                </c:pt>
                <c:pt idx="3">
                  <c:v>1.2860400000000001</c:v>
                </c:pt>
                <c:pt idx="4">
                  <c:v>1.6087499999999999</c:v>
                </c:pt>
                <c:pt idx="5">
                  <c:v>1.9330000000000001</c:v>
                </c:pt>
                <c:pt idx="6">
                  <c:v>2.2458999999999998</c:v>
                </c:pt>
                <c:pt idx="7">
                  <c:v>2.5522999999999998</c:v>
                </c:pt>
                <c:pt idx="8">
                  <c:v>2.8885999999999998</c:v>
                </c:pt>
                <c:pt idx="9">
                  <c:v>3.19503</c:v>
                </c:pt>
                <c:pt idx="10">
                  <c:v>3.5274000000000001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A-4F38-9BFC-CFBB879B9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Grid</a:t>
                </a:r>
                <a:r>
                  <a:rPr lang="en-SG" baseline="0"/>
                  <a:t> Length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radius!$C$2:$C$11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radius!$D$2:$D$11</c:f>
              <c:numCache>
                <c:formatCode>General</c:formatCode>
                <c:ptCount val="10"/>
                <c:pt idx="0">
                  <c:v>0.29155999999999999</c:v>
                </c:pt>
                <c:pt idx="1">
                  <c:v>0.25</c:v>
                </c:pt>
                <c:pt idx="2">
                  <c:v>0.19120000000000001</c:v>
                </c:pt>
                <c:pt idx="3">
                  <c:v>0.1908</c:v>
                </c:pt>
                <c:pt idx="4">
                  <c:v>0.15920000000000001</c:v>
                </c:pt>
                <c:pt idx="5">
                  <c:v>0.14599999999999999</c:v>
                </c:pt>
                <c:pt idx="6">
                  <c:v>0.1381</c:v>
                </c:pt>
                <c:pt idx="7">
                  <c:v>0.17960000000000001</c:v>
                </c:pt>
                <c:pt idx="8">
                  <c:v>0.19420000000000001</c:v>
                </c:pt>
                <c:pt idx="9">
                  <c:v>0.25742999999999999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E-4B05-B22B-400341A54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aseline="0"/>
                  <a:t>Radius of Particles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steps!$C$2:$C$11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steps!$D$2:$D$11</c:f>
              <c:numCache>
                <c:formatCode>General</c:formatCode>
                <c:ptCount val="10"/>
                <c:pt idx="0">
                  <c:v>0.4138</c:v>
                </c:pt>
                <c:pt idx="1">
                  <c:v>0.56010000000000004</c:v>
                </c:pt>
                <c:pt idx="2">
                  <c:v>0.72009999999999996</c:v>
                </c:pt>
                <c:pt idx="3">
                  <c:v>0.88939999999999997</c:v>
                </c:pt>
                <c:pt idx="4">
                  <c:v>1.0130999999999999</c:v>
                </c:pt>
                <c:pt idx="5">
                  <c:v>1.1124000000000001</c:v>
                </c:pt>
                <c:pt idx="6">
                  <c:v>1.2881</c:v>
                </c:pt>
                <c:pt idx="7">
                  <c:v>1.4370000000000001</c:v>
                </c:pt>
                <c:pt idx="8">
                  <c:v>1.5698000000000001</c:v>
                </c:pt>
                <c:pt idx="9">
                  <c:v>1.77244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A-4C3C-92D3-C044CE34E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</a:t>
                </a:r>
                <a:r>
                  <a:rPr lang="en-SG" baseline="0"/>
                  <a:t> of Steps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369093</xdr:colOff>
      <xdr:row>4</xdr:row>
      <xdr:rowOff>23811</xdr:rowOff>
    </xdr:from>
    <xdr:to>
      <xdr:col>20</xdr:col>
      <xdr:colOff>407193</xdr:colOff>
      <xdr:row>19</xdr:row>
      <xdr:rowOff>52386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62EE0-2C17-A2E8-CD4B-5855FCF15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497682</xdr:colOff>
      <xdr:row>4</xdr:row>
      <xdr:rowOff>4763</xdr:rowOff>
    </xdr:from>
    <xdr:to>
      <xdr:col>27</xdr:col>
      <xdr:colOff>535782</xdr:colOff>
      <xdr:row>19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AE8492-B523-D117-23BB-7B7D83F21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378618</xdr:colOff>
      <xdr:row>19</xdr:row>
      <xdr:rowOff>161925</xdr:rowOff>
    </xdr:from>
    <xdr:to>
      <xdr:col>20</xdr:col>
      <xdr:colOff>416718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9D88D-DD09-2CBB-5F2D-1A61CCCA5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488156</xdr:colOff>
      <xdr:row>19</xdr:row>
      <xdr:rowOff>166688</xdr:rowOff>
    </xdr:from>
    <xdr:to>
      <xdr:col>27</xdr:col>
      <xdr:colOff>526256</xdr:colOff>
      <xdr:row>35</xdr:row>
      <xdr:rowOff>14288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C18794-7DA2-CFE3-5EAA-484E624D3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211931</xdr:colOff>
      <xdr:row>3</xdr:row>
      <xdr:rowOff>157162</xdr:rowOff>
    </xdr:from>
    <xdr:to>
      <xdr:col>7</xdr:col>
      <xdr:colOff>250031</xdr:colOff>
      <xdr:row>19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1476AE-FDCB-FF6B-352C-2B73B6F18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378619</xdr:colOff>
      <xdr:row>4</xdr:row>
      <xdr:rowOff>104775</xdr:rowOff>
    </xdr:from>
    <xdr:to>
      <xdr:col>5</xdr:col>
      <xdr:colOff>390526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DB03B-CC48-D045-88D5-A3DB9A378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4</xdr:row>
      <xdr:rowOff>95250</xdr:rowOff>
    </xdr:from>
    <xdr:to>
      <xdr:col>12</xdr:col>
      <xdr:colOff>450057</xdr:colOff>
      <xdr:row>19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07A09D-F88E-4418-988E-7206F54E9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638175</xdr:colOff>
      <xdr:row>4</xdr:row>
      <xdr:rowOff>90487</xdr:rowOff>
    </xdr:from>
    <xdr:to>
      <xdr:col>19</xdr:col>
      <xdr:colOff>316707</xdr:colOff>
      <xdr:row>19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CF67C9-CFE2-4ED5-A0E4-A447C8556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4</xdr:row>
      <xdr:rowOff>114300</xdr:rowOff>
    </xdr:from>
    <xdr:to>
      <xdr:col>12</xdr:col>
      <xdr:colOff>388143</xdr:colOff>
      <xdr:row>19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706E78-1356-8813-EC34-C5FC9CB6E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197643</xdr:colOff>
      <xdr:row>0</xdr:row>
      <xdr:rowOff>171450</xdr:rowOff>
    </xdr:from>
    <xdr:to>
      <xdr:col>11</xdr:col>
      <xdr:colOff>235743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4C0A6-CE7E-0125-FC7A-D83E10D20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197643</xdr:colOff>
      <xdr:row>0</xdr:row>
      <xdr:rowOff>171450</xdr:rowOff>
    </xdr:from>
    <xdr:to>
      <xdr:col>11</xdr:col>
      <xdr:colOff>235743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56B25-13FF-4AAD-B950-3AD24B751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197643</xdr:colOff>
      <xdr:row>0</xdr:row>
      <xdr:rowOff>171450</xdr:rowOff>
    </xdr:from>
    <xdr:to>
      <xdr:col>11</xdr:col>
      <xdr:colOff>235743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CDACB-AEE4-4AAD-877D-27BE8C684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197643</xdr:colOff>
      <xdr:row>0</xdr:row>
      <xdr:rowOff>171450</xdr:rowOff>
    </xdr:from>
    <xdr:to>
      <xdr:col>11</xdr:col>
      <xdr:colOff>235743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A262C-FF30-4601-87EE-A4D033575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78580</xdr:colOff>
      <xdr:row>1</xdr:row>
      <xdr:rowOff>71437</xdr:rowOff>
    </xdr:from>
    <xdr:to>
      <xdr:col>12</xdr:col>
      <xdr:colOff>195263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F3F20-6390-47C8-8FC9-32A1AE763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197643</xdr:colOff>
      <xdr:row>0</xdr:row>
      <xdr:rowOff>171450</xdr:rowOff>
    </xdr:from>
    <xdr:to>
      <xdr:col>11</xdr:col>
      <xdr:colOff>235743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B9D4C-6F51-492A-AA8D-2801220F7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540543</xdr:colOff>
      <xdr:row>4</xdr:row>
      <xdr:rowOff>66675</xdr:rowOff>
    </xdr:from>
    <xdr:to>
      <xdr:col>13</xdr:col>
      <xdr:colOff>578643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71F7E-A58A-E1AA-14D3-2C92A6F48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40"/>
  <sheetViews>
    <sheetView tabSelected="1" topLeftCell="K1" workbookViewId="0">
      <selection activeCell="A39" sqref="A39"/>
    </sheetView>
  </sheetViews>
  <sheetFormatPr defaultRowHeight="14.25" x14ac:dyDescent="0.45"/>
  <sheetData>
    <row r="4" spans="1:13" x14ac:dyDescent="0.45">
      <c r="A4" t="s">
        <v>4</v>
      </c>
    </row>
    <row r="5" spans="1:13" x14ac:dyDescent="0.45">
      <c r="A5" t="s">
        <v>32</v>
      </c>
    </row>
    <row r="6" spans="1:13" x14ac:dyDescent="0.45">
      <c r="A6" t="s">
        <v>0</v>
      </c>
      <c r="B6">
        <v>10</v>
      </c>
      <c r="C6">
        <v>6</v>
      </c>
      <c r="D6">
        <v>5</v>
      </c>
      <c r="E6">
        <v>4</v>
      </c>
      <c r="F6">
        <v>3</v>
      </c>
    </row>
    <row r="7" spans="1:13" x14ac:dyDescent="0.45">
      <c r="A7" t="s">
        <v>1</v>
      </c>
      <c r="B7">
        <v>0.89410000000000001</v>
      </c>
      <c r="C7">
        <v>0.78136000000000005</v>
      </c>
      <c r="D7">
        <v>0.72445000000000004</v>
      </c>
      <c r="E7">
        <v>0.7974</v>
      </c>
      <c r="F7">
        <v>0.76659999999999995</v>
      </c>
    </row>
    <row r="9" spans="1:13" x14ac:dyDescent="0.45">
      <c r="A9" t="s">
        <v>2</v>
      </c>
    </row>
    <row r="10" spans="1:13" x14ac:dyDescent="0.45">
      <c r="A10" t="s">
        <v>0</v>
      </c>
      <c r="B10">
        <v>5</v>
      </c>
      <c r="C10">
        <v>10</v>
      </c>
      <c r="D10">
        <v>20</v>
      </c>
      <c r="E10">
        <v>30</v>
      </c>
      <c r="F10">
        <v>40</v>
      </c>
      <c r="G10">
        <v>50</v>
      </c>
      <c r="H10">
        <v>51</v>
      </c>
      <c r="I10">
        <v>52</v>
      </c>
      <c r="J10">
        <v>53</v>
      </c>
      <c r="K10">
        <v>55</v>
      </c>
      <c r="L10">
        <v>60</v>
      </c>
      <c r="M10">
        <v>100</v>
      </c>
    </row>
    <row r="11" spans="1:13" x14ac:dyDescent="0.45">
      <c r="A11" t="s">
        <v>1</v>
      </c>
      <c r="B11">
        <v>0.97650000000000003</v>
      </c>
      <c r="C11">
        <v>0.85299999999999998</v>
      </c>
      <c r="D11">
        <v>0.78420000000000001</v>
      </c>
      <c r="E11">
        <v>0.76400000000000001</v>
      </c>
      <c r="F11">
        <v>0.76319999999999999</v>
      </c>
      <c r="G11">
        <v>0.75480000000000003</v>
      </c>
      <c r="H11">
        <v>0.78069999999999995</v>
      </c>
      <c r="I11">
        <v>0.76339999999999997</v>
      </c>
      <c r="J11">
        <v>0.7571</v>
      </c>
      <c r="K11">
        <v>0.79939000000000004</v>
      </c>
      <c r="L11">
        <v>0.78449999999999998</v>
      </c>
      <c r="M11">
        <v>0.91949999999999998</v>
      </c>
    </row>
    <row r="15" spans="1:13" x14ac:dyDescent="0.45">
      <c r="A15" t="s">
        <v>3</v>
      </c>
    </row>
    <row r="16" spans="1:13" x14ac:dyDescent="0.45">
      <c r="A16" t="s">
        <v>32</v>
      </c>
    </row>
    <row r="17" spans="1:8" x14ac:dyDescent="0.45">
      <c r="A17" t="s">
        <v>0</v>
      </c>
      <c r="B17">
        <v>2</v>
      </c>
      <c r="C17">
        <v>3</v>
      </c>
      <c r="D17">
        <v>4</v>
      </c>
      <c r="E17">
        <v>5</v>
      </c>
      <c r="F17">
        <v>7</v>
      </c>
    </row>
    <row r="18" spans="1:8" x14ac:dyDescent="0.45">
      <c r="A18" t="s">
        <v>1</v>
      </c>
      <c r="B18">
        <v>0.75439999999999996</v>
      </c>
      <c r="C18">
        <v>0.73709999999999998</v>
      </c>
      <c r="D18">
        <v>0.72760000000000002</v>
      </c>
      <c r="E18">
        <v>0.79810000000000003</v>
      </c>
      <c r="F18">
        <v>0.78610000000000002</v>
      </c>
    </row>
    <row r="20" spans="1:8" x14ac:dyDescent="0.45">
      <c r="A20" t="s">
        <v>2</v>
      </c>
    </row>
    <row r="21" spans="1:8" x14ac:dyDescent="0.45">
      <c r="A21" t="s">
        <v>0</v>
      </c>
      <c r="B21">
        <v>5</v>
      </c>
      <c r="C21">
        <v>10</v>
      </c>
      <c r="D21">
        <v>20</v>
      </c>
      <c r="E21">
        <v>30</v>
      </c>
      <c r="F21">
        <v>40</v>
      </c>
      <c r="G21">
        <v>50</v>
      </c>
    </row>
    <row r="22" spans="1:8" x14ac:dyDescent="0.45">
      <c r="A22" t="s">
        <v>1</v>
      </c>
      <c r="B22">
        <v>0.76271</v>
      </c>
      <c r="C22">
        <v>0.72038000000000002</v>
      </c>
      <c r="D22">
        <v>0.76470000000000005</v>
      </c>
      <c r="E22">
        <v>0.79059999999999997</v>
      </c>
      <c r="F22">
        <v>0.78344999999999998</v>
      </c>
      <c r="G22">
        <v>0.81910000000000005</v>
      </c>
    </row>
    <row r="24" spans="1:8" x14ac:dyDescent="0.45">
      <c r="A24" t="s">
        <v>5</v>
      </c>
    </row>
    <row r="25" spans="1:8" x14ac:dyDescent="0.45">
      <c r="A25" t="s">
        <v>0</v>
      </c>
      <c r="B25">
        <v>10</v>
      </c>
      <c r="C25">
        <v>15</v>
      </c>
      <c r="D25">
        <v>20</v>
      </c>
      <c r="E25">
        <v>25</v>
      </c>
      <c r="F25">
        <v>30</v>
      </c>
      <c r="G25">
        <v>40</v>
      </c>
      <c r="H25">
        <v>80</v>
      </c>
    </row>
    <row r="26" spans="1:8" x14ac:dyDescent="0.45">
      <c r="A26" t="s">
        <v>1</v>
      </c>
      <c r="B26">
        <v>0.82350000000000001</v>
      </c>
      <c r="C26">
        <v>0.77890000000000004</v>
      </c>
      <c r="D26">
        <v>0.76049999999999995</v>
      </c>
      <c r="E26">
        <v>0.82889999999999997</v>
      </c>
      <c r="F26">
        <v>0.77780000000000005</v>
      </c>
      <c r="G26">
        <v>0.83209999999999995</v>
      </c>
      <c r="H26">
        <v>0.86512999999999995</v>
      </c>
    </row>
    <row r="31" spans="1:8" x14ac:dyDescent="0.45">
      <c r="A31" t="s">
        <v>6</v>
      </c>
    </row>
    <row r="32" spans="1:8" x14ac:dyDescent="0.45">
      <c r="A32" t="s">
        <v>33</v>
      </c>
    </row>
    <row r="33" spans="1:5" x14ac:dyDescent="0.45">
      <c r="A33" t="s">
        <v>0</v>
      </c>
      <c r="B33">
        <v>4</v>
      </c>
      <c r="C33">
        <v>5</v>
      </c>
      <c r="D33">
        <v>6</v>
      </c>
      <c r="E33">
        <v>7</v>
      </c>
    </row>
    <row r="34" spans="1:5" x14ac:dyDescent="0.45">
      <c r="A34" t="s">
        <v>1</v>
      </c>
      <c r="B34">
        <v>0.1754</v>
      </c>
      <c r="C34">
        <v>0.10699</v>
      </c>
      <c r="D34">
        <v>0.11040999999999999</v>
      </c>
      <c r="E34">
        <v>0.1135</v>
      </c>
    </row>
    <row r="37" spans="1:5" x14ac:dyDescent="0.45">
      <c r="A37" t="s">
        <v>3</v>
      </c>
    </row>
    <row r="38" spans="1:5" x14ac:dyDescent="0.45">
      <c r="A38" t="s">
        <v>33</v>
      </c>
    </row>
    <row r="39" spans="1:5" x14ac:dyDescent="0.45">
      <c r="A39" t="s">
        <v>0</v>
      </c>
      <c r="B39">
        <v>3</v>
      </c>
      <c r="C39">
        <v>4</v>
      </c>
      <c r="D39">
        <v>5</v>
      </c>
      <c r="E39">
        <v>6</v>
      </c>
    </row>
    <row r="40" spans="1:5" x14ac:dyDescent="0.45">
      <c r="A40" t="s">
        <v>1</v>
      </c>
      <c r="B40">
        <v>0.1119</v>
      </c>
      <c r="C40">
        <v>0.10699</v>
      </c>
      <c r="D40">
        <v>0.10693</v>
      </c>
      <c r="E40">
        <v>0.183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3396-094D-48AE-88A0-8CC4631C4AF3}">
  <dimension ref="A1:I3"/>
  <sheetViews>
    <sheetView workbookViewId="0">
      <selection activeCell="N12" sqref="N12"/>
    </sheetView>
  </sheetViews>
  <sheetFormatPr defaultRowHeight="14.25" x14ac:dyDescent="0.45"/>
  <sheetData>
    <row r="1" spans="1:9" x14ac:dyDescent="0.45">
      <c r="B1">
        <v>1</v>
      </c>
      <c r="C1">
        <v>2</v>
      </c>
      <c r="D1">
        <v>3</v>
      </c>
      <c r="E1">
        <v>4</v>
      </c>
      <c r="F1">
        <v>5</v>
      </c>
      <c r="G1" t="s">
        <v>21</v>
      </c>
      <c r="I1" t="s">
        <v>20</v>
      </c>
    </row>
    <row r="2" spans="1:9" x14ac:dyDescent="0.45">
      <c r="A2" t="s">
        <v>19</v>
      </c>
      <c r="B2">
        <v>1.2327999999999999</v>
      </c>
      <c r="C2">
        <v>1.2725</v>
      </c>
      <c r="D2">
        <v>1.26613</v>
      </c>
      <c r="E2">
        <v>1.2925</v>
      </c>
      <c r="F2">
        <v>1.1961599999999999</v>
      </c>
      <c r="G2">
        <f>AVERAGE(B2:F2)</f>
        <v>1.2520180000000001</v>
      </c>
    </row>
    <row r="3" spans="1:9" x14ac:dyDescent="0.45">
      <c r="A3" t="s">
        <v>18</v>
      </c>
      <c r="B3">
        <v>1.1734</v>
      </c>
      <c r="C3">
        <v>1.1849000000000001</v>
      </c>
      <c r="D3">
        <v>1.1744000000000001</v>
      </c>
      <c r="E3">
        <v>1.2131000000000001</v>
      </c>
      <c r="F3">
        <v>1.2267999999999999</v>
      </c>
      <c r="G3">
        <f>AVERAGE(B3:F3)</f>
        <v>1.19452</v>
      </c>
      <c r="H3">
        <f>(G2-G3)/G2</f>
        <v>4.5924259874858063E-2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777B1-AC1D-40F6-9E93-BA704A7C7C59}">
  <dimension ref="A1:M30"/>
  <sheetViews>
    <sheetView topLeftCell="A16" workbookViewId="0">
      <selection activeCell="G25" sqref="G25"/>
    </sheetView>
  </sheetViews>
  <sheetFormatPr defaultRowHeight="14.25" x14ac:dyDescent="0.45"/>
  <cols>
    <col min="1" max="1" width="22.53125" bestFit="1" customWidth="1"/>
  </cols>
  <sheetData>
    <row r="1" spans="1:13" x14ac:dyDescent="0.4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3" x14ac:dyDescent="0.45">
      <c r="A2" t="s">
        <v>23</v>
      </c>
      <c r="B2">
        <v>1.1692</v>
      </c>
      <c r="C2">
        <v>1.15578</v>
      </c>
      <c r="D2">
        <v>1.1991000000000001</v>
      </c>
      <c r="E2">
        <v>1.18398</v>
      </c>
      <c r="F2">
        <v>1.1571899999999999</v>
      </c>
      <c r="G2">
        <v>1.1947000000000001</v>
      </c>
      <c r="H2">
        <v>1.1747000000000001</v>
      </c>
      <c r="I2">
        <v>1.1931</v>
      </c>
      <c r="J2">
        <v>1.17797</v>
      </c>
      <c r="K2">
        <v>1.1825000000000001</v>
      </c>
      <c r="L2">
        <f>AVERAGE(B2:K2)</f>
        <v>1.1788219999999998</v>
      </c>
    </row>
    <row r="3" spans="1:13" x14ac:dyDescent="0.45">
      <c r="A3" t="s">
        <v>24</v>
      </c>
      <c r="B3">
        <v>1.2263999999999999</v>
      </c>
      <c r="C3">
        <v>1.1690700000000001</v>
      </c>
      <c r="D3">
        <v>1.1871</v>
      </c>
      <c r="E3">
        <v>1.1829000000000001</v>
      </c>
      <c r="F3">
        <v>1.1779999999999999</v>
      </c>
      <c r="G3">
        <v>1.1631</v>
      </c>
      <c r="H3">
        <v>1.1908000000000001</v>
      </c>
      <c r="I3">
        <v>1.1501999999999999</v>
      </c>
      <c r="J3">
        <v>1.1693</v>
      </c>
      <c r="K3">
        <v>1.1678200000000001</v>
      </c>
      <c r="L3">
        <f>AVERAGE(B3:K3)</f>
        <v>1.1784690000000002</v>
      </c>
      <c r="M3">
        <f>(L3-L2)/L3</f>
        <v>-2.9954118436683832E-4</v>
      </c>
    </row>
    <row r="4" spans="1:13" x14ac:dyDescent="0.45">
      <c r="G4" t="s">
        <v>22</v>
      </c>
    </row>
    <row r="24" spans="1:13" x14ac:dyDescent="0.45">
      <c r="A24" t="s">
        <v>30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</row>
    <row r="25" spans="1:13" x14ac:dyDescent="0.45">
      <c r="A25" t="s">
        <v>23</v>
      </c>
      <c r="B25">
        <v>3.7109999999999999</v>
      </c>
      <c r="C25">
        <v>3.8239999999999998</v>
      </c>
      <c r="D25">
        <v>3.8239999999999998</v>
      </c>
      <c r="E25">
        <v>3.5190000000000001</v>
      </c>
      <c r="F25">
        <v>3.875</v>
      </c>
      <c r="G25">
        <v>3.2519999999999998</v>
      </c>
      <c r="H25">
        <v>3.4049999999999998</v>
      </c>
      <c r="I25">
        <v>3.7919999999999998</v>
      </c>
      <c r="J25">
        <v>3.2730000000000001</v>
      </c>
      <c r="K25">
        <v>3.7509999999999999</v>
      </c>
      <c r="L25">
        <f>AVERAGE(B25:K25)</f>
        <v>3.6225999999999998</v>
      </c>
    </row>
    <row r="26" spans="1:13" x14ac:dyDescent="0.45">
      <c r="A26" t="s">
        <v>24</v>
      </c>
      <c r="B26">
        <v>3.8839999999999999</v>
      </c>
      <c r="C26">
        <v>4.0019999999999998</v>
      </c>
      <c r="D26">
        <v>3.71</v>
      </c>
      <c r="E26">
        <v>4.0419999999999998</v>
      </c>
      <c r="F26">
        <v>3.629</v>
      </c>
      <c r="G26">
        <v>3.5329999999999999</v>
      </c>
      <c r="H26">
        <v>4.0140000000000002</v>
      </c>
      <c r="I26">
        <v>4.2408000000000001</v>
      </c>
      <c r="J26">
        <v>4.0309999999999997</v>
      </c>
      <c r="K26">
        <v>3.996</v>
      </c>
      <c r="L26">
        <f>AVERAGE(B26:K26)</f>
        <v>3.9081800000000002</v>
      </c>
      <c r="M26">
        <f>(L26-L25)/L26</f>
        <v>7.3072376400268257E-2</v>
      </c>
    </row>
    <row r="28" spans="1:13" x14ac:dyDescent="0.45">
      <c r="A28" t="s">
        <v>31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</row>
    <row r="29" spans="1:13" x14ac:dyDescent="0.45">
      <c r="A29" t="s">
        <v>23</v>
      </c>
      <c r="B29">
        <v>2.2940999999999998</v>
      </c>
      <c r="C29">
        <v>2.3215699999999999</v>
      </c>
      <c r="D29">
        <v>2.3288000000000002</v>
      </c>
      <c r="E29">
        <v>2.3117999999999999</v>
      </c>
      <c r="F29">
        <v>2.2957000000000001</v>
      </c>
      <c r="G29">
        <v>2.3045</v>
      </c>
      <c r="H29">
        <v>2.31494</v>
      </c>
      <c r="I29">
        <v>2.3246000000000002</v>
      </c>
      <c r="J29">
        <v>2.306</v>
      </c>
      <c r="K29">
        <v>2.2974700000000001</v>
      </c>
      <c r="L29">
        <f>AVERAGE(B29:K29)</f>
        <v>2.3099480000000003</v>
      </c>
    </row>
    <row r="30" spans="1:13" x14ac:dyDescent="0.45">
      <c r="A30" t="s">
        <v>24</v>
      </c>
      <c r="B30">
        <v>2.58684</v>
      </c>
      <c r="C30">
        <v>2.5788000000000002</v>
      </c>
      <c r="D30">
        <v>2.5844299999999998</v>
      </c>
      <c r="E30">
        <v>2.6821999999999999</v>
      </c>
      <c r="F30">
        <v>2.6516000000000002</v>
      </c>
      <c r="G30">
        <v>2.5751400000000002</v>
      </c>
      <c r="H30">
        <v>2.5417999999999998</v>
      </c>
      <c r="I30">
        <v>2.5785</v>
      </c>
      <c r="J30">
        <v>2.5763199999999999</v>
      </c>
      <c r="K30">
        <v>2.5762999999999998</v>
      </c>
      <c r="L30">
        <f>AVERAGE(B30:K30)</f>
        <v>2.5931929999999994</v>
      </c>
      <c r="M30">
        <f>(L30-L29)/L30</f>
        <v>0.10922634759541583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F196-D056-44BC-A7ED-2C2809BD527F}">
  <dimension ref="A1:U3"/>
  <sheetViews>
    <sheetView topLeftCell="F1" workbookViewId="0"/>
  </sheetViews>
  <sheetFormatPr defaultRowHeight="14.25" x14ac:dyDescent="0.45"/>
  <sheetData>
    <row r="1" spans="1:21" x14ac:dyDescent="0.45">
      <c r="A1" t="s">
        <v>8</v>
      </c>
    </row>
    <row r="2" spans="1:21" x14ac:dyDescent="0.45">
      <c r="A2" t="s">
        <v>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12</v>
      </c>
      <c r="M2">
        <v>13</v>
      </c>
      <c r="N2">
        <v>15</v>
      </c>
      <c r="O2">
        <v>17</v>
      </c>
      <c r="P2">
        <v>19</v>
      </c>
      <c r="Q2">
        <v>20</v>
      </c>
      <c r="R2">
        <v>21</v>
      </c>
      <c r="S2">
        <v>25</v>
      </c>
      <c r="T2">
        <v>30</v>
      </c>
      <c r="U2">
        <v>35</v>
      </c>
    </row>
    <row r="3" spans="1:21" x14ac:dyDescent="0.45">
      <c r="A3" t="s">
        <v>1</v>
      </c>
      <c r="B3">
        <v>6.2506000000000004</v>
      </c>
      <c r="C3">
        <v>3.4712999999999998</v>
      </c>
      <c r="D3">
        <v>2.5013999999999998</v>
      </c>
      <c r="E3">
        <v>2.1036000000000001</v>
      </c>
      <c r="F3">
        <v>1.855</v>
      </c>
      <c r="G3">
        <v>1.5007600000000001</v>
      </c>
      <c r="H3">
        <v>1.3551200000000001</v>
      </c>
      <c r="I3">
        <v>1.25397</v>
      </c>
      <c r="J3">
        <v>1.2065399999999999</v>
      </c>
      <c r="K3">
        <v>1.1111</v>
      </c>
      <c r="L3">
        <v>1.1061000000000001</v>
      </c>
      <c r="M3">
        <v>1.0875999999999999</v>
      </c>
      <c r="N3">
        <v>1.0356799999999999</v>
      </c>
      <c r="O3">
        <v>1.0509999999999999</v>
      </c>
      <c r="P3">
        <v>1.0465</v>
      </c>
      <c r="Q3">
        <v>1.0584899999999999</v>
      </c>
      <c r="R3">
        <v>1.8011999999999999</v>
      </c>
      <c r="S3">
        <v>2.3147000000000002</v>
      </c>
      <c r="T3">
        <v>2.581</v>
      </c>
      <c r="U3">
        <v>3.3380000000000001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6966-262D-4958-9C90-FEAE23C8A056}">
  <dimension ref="A1:D17"/>
  <sheetViews>
    <sheetView workbookViewId="0">
      <selection activeCell="B2" sqref="B2"/>
    </sheetView>
  </sheetViews>
  <sheetFormatPr defaultRowHeight="14.25" x14ac:dyDescent="0.45"/>
  <cols>
    <col min="2" max="2" width="51.06640625" customWidth="1"/>
    <col min="3" max="3" width="12.6640625" bestFit="1" customWidth="1"/>
  </cols>
  <sheetData>
    <row r="1" spans="1:4" x14ac:dyDescent="0.45">
      <c r="C1" t="s">
        <v>9</v>
      </c>
      <c r="D1" t="s">
        <v>10</v>
      </c>
    </row>
    <row r="2" spans="1:4" x14ac:dyDescent="0.45">
      <c r="A2">
        <v>10</v>
      </c>
      <c r="B2" t="str">
        <f>$A$16&amp;A2&amp;$B$16&amp;A2&amp;$A$17</f>
        <v>./gen_testcase.py 10000 10000 15 100 2 5 &gt; tests/generated/num_particles/10k.in</v>
      </c>
      <c r="C2">
        <f>A2*1000</f>
        <v>10000</v>
      </c>
      <c r="D2">
        <v>0.1769</v>
      </c>
    </row>
    <row r="3" spans="1:4" x14ac:dyDescent="0.45">
      <c r="A3">
        <v>20</v>
      </c>
      <c r="B3" t="str">
        <f t="shared" ref="B3:B11" si="0">$A$16&amp;A3&amp;$B$16&amp;A3&amp;$A$17</f>
        <v>./gen_testcase.py 20000 10000 15 100 2 5 &gt; tests/generated/num_particles/20k.in</v>
      </c>
      <c r="C3">
        <f t="shared" ref="C3:C11" si="1">A3*1000</f>
        <v>20000</v>
      </c>
      <c r="D3">
        <v>0.24829999999999999</v>
      </c>
    </row>
    <row r="4" spans="1:4" x14ac:dyDescent="0.45">
      <c r="A4">
        <v>30</v>
      </c>
      <c r="B4" t="str">
        <f t="shared" si="0"/>
        <v>./gen_testcase.py 30000 10000 15 100 2 5 &gt; tests/generated/num_particles/30k.in</v>
      </c>
      <c r="C4">
        <f t="shared" si="1"/>
        <v>30000</v>
      </c>
      <c r="D4">
        <v>0.29125000000000001</v>
      </c>
    </row>
    <row r="5" spans="1:4" x14ac:dyDescent="0.45">
      <c r="A5">
        <v>40</v>
      </c>
      <c r="B5" t="str">
        <f t="shared" si="0"/>
        <v>./gen_testcase.py 40000 10000 15 100 2 5 &gt; tests/generated/num_particles/40k.in</v>
      </c>
      <c r="C5">
        <f t="shared" si="1"/>
        <v>40000</v>
      </c>
      <c r="D5">
        <v>0.36229</v>
      </c>
    </row>
    <row r="6" spans="1:4" x14ac:dyDescent="0.45">
      <c r="A6">
        <v>50</v>
      </c>
      <c r="B6" t="str">
        <f t="shared" si="0"/>
        <v>./gen_testcase.py 50000 10000 15 100 2 5 &gt; tests/generated/num_particles/50k.in</v>
      </c>
      <c r="C6">
        <f t="shared" si="1"/>
        <v>50000</v>
      </c>
      <c r="D6">
        <v>0.46560000000000001</v>
      </c>
    </row>
    <row r="7" spans="1:4" x14ac:dyDescent="0.45">
      <c r="A7">
        <v>60</v>
      </c>
      <c r="B7" t="str">
        <f t="shared" si="0"/>
        <v>./gen_testcase.py 60000 10000 15 100 2 5 &gt; tests/generated/num_particles/60k.in</v>
      </c>
      <c r="C7">
        <f t="shared" si="1"/>
        <v>60000</v>
      </c>
      <c r="D7">
        <v>0.53820000000000001</v>
      </c>
    </row>
    <row r="8" spans="1:4" x14ac:dyDescent="0.45">
      <c r="A8">
        <v>70</v>
      </c>
      <c r="B8" t="str">
        <f t="shared" si="0"/>
        <v>./gen_testcase.py 70000 10000 15 100 2 5 &gt; tests/generated/num_particles/70k.in</v>
      </c>
      <c r="C8">
        <f t="shared" si="1"/>
        <v>70000</v>
      </c>
      <c r="D8">
        <v>0.5837</v>
      </c>
    </row>
    <row r="9" spans="1:4" x14ac:dyDescent="0.45">
      <c r="A9">
        <v>80</v>
      </c>
      <c r="B9" t="str">
        <f t="shared" si="0"/>
        <v>./gen_testcase.py 80000 10000 15 100 2 5 &gt; tests/generated/num_particles/80k.in</v>
      </c>
      <c r="C9">
        <f t="shared" si="1"/>
        <v>80000</v>
      </c>
      <c r="D9">
        <v>0.67969999999999997</v>
      </c>
    </row>
    <row r="10" spans="1:4" x14ac:dyDescent="0.45">
      <c r="A10">
        <v>90</v>
      </c>
      <c r="B10" t="str">
        <f t="shared" si="0"/>
        <v>./gen_testcase.py 90000 10000 15 100 2 5 &gt; tests/generated/num_particles/90k.in</v>
      </c>
      <c r="C10">
        <f t="shared" si="1"/>
        <v>90000</v>
      </c>
      <c r="D10">
        <v>0.83057000000000003</v>
      </c>
    </row>
    <row r="11" spans="1:4" x14ac:dyDescent="0.45">
      <c r="A11">
        <v>100</v>
      </c>
      <c r="B11" t="str">
        <f t="shared" si="0"/>
        <v>./gen_testcase.py 100000 10000 15 100 2 5 &gt; tests/generated/num_particles/100k.in</v>
      </c>
      <c r="C11">
        <f t="shared" si="1"/>
        <v>100000</v>
      </c>
      <c r="D11">
        <v>1.0037100000000001</v>
      </c>
    </row>
    <row r="16" spans="1:4" x14ac:dyDescent="0.45">
      <c r="A16" t="str">
        <f>"./gen_testcase.py "</f>
        <v xml:space="preserve">./gen_testcase.py </v>
      </c>
      <c r="B16" t="str">
        <f>"000 10000 15 100 2 5 &gt; tests/generated/num_particles/"</f>
        <v>000 10000 15 100 2 5 &gt; tests/generated/num_particles/</v>
      </c>
    </row>
    <row r="17" spans="1:1" x14ac:dyDescent="0.45">
      <c r="A17" t="str">
        <f>"k.in"</f>
        <v>k.in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326E-5484-4EC7-8443-CC115642809F}">
  <dimension ref="A1:D17"/>
  <sheetViews>
    <sheetView workbookViewId="0">
      <selection activeCell="C19" sqref="C19"/>
    </sheetView>
  </sheetViews>
  <sheetFormatPr defaultRowHeight="14.25" x14ac:dyDescent="0.45"/>
  <cols>
    <col min="2" max="2" width="64.6640625" customWidth="1"/>
    <col min="3" max="3" width="12.6640625" bestFit="1" customWidth="1"/>
  </cols>
  <sheetData>
    <row r="1" spans="1:4" x14ac:dyDescent="0.45">
      <c r="C1" t="s">
        <v>11</v>
      </c>
      <c r="D1" t="s">
        <v>10</v>
      </c>
    </row>
    <row r="2" spans="1:4" x14ac:dyDescent="0.45">
      <c r="A2">
        <v>9</v>
      </c>
      <c r="B2" t="str">
        <f>$A$16&amp;A2&amp;$B$16&amp;A2&amp;$A$17</f>
        <v>./gen_testcase.py 100000 9000 15 100 2 5 &gt; tests/generated/grid_length/9k.in</v>
      </c>
      <c r="C2">
        <f>A2*1000</f>
        <v>9000</v>
      </c>
      <c r="D2">
        <v>2.7831999999999999</v>
      </c>
    </row>
    <row r="3" spans="1:4" x14ac:dyDescent="0.45">
      <c r="A3">
        <v>10</v>
      </c>
      <c r="B3" t="str">
        <f>$A$16&amp;A3&amp;$B$16&amp;A3&amp;$A$17</f>
        <v>./gen_testcase.py 100000 10000 15 100 2 5 &gt; tests/generated/grid_length/10k.in</v>
      </c>
      <c r="C3">
        <f>A3*1000</f>
        <v>10000</v>
      </c>
      <c r="D3">
        <v>1.0286999999999999</v>
      </c>
    </row>
    <row r="4" spans="1:4" x14ac:dyDescent="0.45">
      <c r="A4">
        <v>20</v>
      </c>
      <c r="B4" t="str">
        <f t="shared" ref="B4:B12" si="0">$A$16&amp;A4&amp;$B$16&amp;A4&amp;$A$17</f>
        <v>./gen_testcase.py 100000 20000 15 100 2 5 &gt; tests/generated/grid_length/20k.in</v>
      </c>
      <c r="C4">
        <f t="shared" ref="C4:C12" si="1">A4*1000</f>
        <v>20000</v>
      </c>
      <c r="D4">
        <v>0.99639999999999995</v>
      </c>
    </row>
    <row r="5" spans="1:4" x14ac:dyDescent="0.45">
      <c r="A5">
        <v>30</v>
      </c>
      <c r="B5" t="str">
        <f t="shared" si="0"/>
        <v>./gen_testcase.py 100000 30000 15 100 2 5 &gt; tests/generated/grid_length/30k.in</v>
      </c>
      <c r="C5">
        <f t="shared" si="1"/>
        <v>30000</v>
      </c>
      <c r="D5">
        <v>1.2860400000000001</v>
      </c>
    </row>
    <row r="6" spans="1:4" x14ac:dyDescent="0.45">
      <c r="A6">
        <v>40</v>
      </c>
      <c r="B6" t="str">
        <f t="shared" si="0"/>
        <v>./gen_testcase.py 100000 40000 15 100 2 5 &gt; tests/generated/grid_length/40k.in</v>
      </c>
      <c r="C6">
        <f t="shared" si="1"/>
        <v>40000</v>
      </c>
      <c r="D6">
        <v>1.6087499999999999</v>
      </c>
    </row>
    <row r="7" spans="1:4" x14ac:dyDescent="0.45">
      <c r="A7">
        <v>50</v>
      </c>
      <c r="B7" t="str">
        <f t="shared" si="0"/>
        <v>./gen_testcase.py 100000 50000 15 100 2 5 &gt; tests/generated/grid_length/50k.in</v>
      </c>
      <c r="C7">
        <f t="shared" si="1"/>
        <v>50000</v>
      </c>
      <c r="D7">
        <v>1.9330000000000001</v>
      </c>
    </row>
    <row r="8" spans="1:4" x14ac:dyDescent="0.45">
      <c r="A8">
        <v>60</v>
      </c>
      <c r="B8" t="str">
        <f t="shared" si="0"/>
        <v>./gen_testcase.py 100000 60000 15 100 2 5 &gt; tests/generated/grid_length/60k.in</v>
      </c>
      <c r="C8">
        <f t="shared" si="1"/>
        <v>60000</v>
      </c>
      <c r="D8">
        <v>2.2458999999999998</v>
      </c>
    </row>
    <row r="9" spans="1:4" x14ac:dyDescent="0.45">
      <c r="A9">
        <v>70</v>
      </c>
      <c r="B9" t="str">
        <f t="shared" si="0"/>
        <v>./gen_testcase.py 100000 70000 15 100 2 5 &gt; tests/generated/grid_length/70k.in</v>
      </c>
      <c r="C9">
        <f t="shared" si="1"/>
        <v>70000</v>
      </c>
      <c r="D9">
        <v>2.5522999999999998</v>
      </c>
    </row>
    <row r="10" spans="1:4" x14ac:dyDescent="0.45">
      <c r="A10">
        <v>80</v>
      </c>
      <c r="B10" t="str">
        <f t="shared" si="0"/>
        <v>./gen_testcase.py 100000 80000 15 100 2 5 &gt; tests/generated/grid_length/80k.in</v>
      </c>
      <c r="C10">
        <f t="shared" si="1"/>
        <v>80000</v>
      </c>
      <c r="D10">
        <v>2.8885999999999998</v>
      </c>
    </row>
    <row r="11" spans="1:4" x14ac:dyDescent="0.45">
      <c r="A11">
        <v>90</v>
      </c>
      <c r="B11" t="str">
        <f t="shared" si="0"/>
        <v>./gen_testcase.py 100000 90000 15 100 2 5 &gt; tests/generated/grid_length/90k.in</v>
      </c>
      <c r="C11">
        <f t="shared" si="1"/>
        <v>90000</v>
      </c>
      <c r="D11">
        <v>3.19503</v>
      </c>
    </row>
    <row r="12" spans="1:4" x14ac:dyDescent="0.45">
      <c r="A12">
        <v>100</v>
      </c>
      <c r="B12" t="str">
        <f t="shared" si="0"/>
        <v>./gen_testcase.py 100000 100000 15 100 2 5 &gt; tests/generated/grid_length/100k.in</v>
      </c>
      <c r="C12">
        <f t="shared" si="1"/>
        <v>100000</v>
      </c>
      <c r="D12">
        <v>3.5274000000000001</v>
      </c>
    </row>
    <row r="16" spans="1:4" x14ac:dyDescent="0.45">
      <c r="A16" t="str">
        <f>"./gen_testcase.py 100000 "</f>
        <v xml:space="preserve">./gen_testcase.py 100000 </v>
      </c>
      <c r="B16" t="str">
        <f>"000 15 100 2 5 &gt; tests/generated/grid_length/"</f>
        <v>000 15 100 2 5 &gt; tests/generated/grid_length/</v>
      </c>
    </row>
    <row r="17" spans="1:1" x14ac:dyDescent="0.45">
      <c r="A17" t="str">
        <f>"k.in"</f>
        <v>k.in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48A4-48F8-4814-8774-E273E2A70CEB}">
  <dimension ref="A1:D17"/>
  <sheetViews>
    <sheetView workbookViewId="0">
      <selection activeCell="C16" sqref="C16"/>
    </sheetView>
  </sheetViews>
  <sheetFormatPr defaultRowHeight="14.25" x14ac:dyDescent="0.45"/>
  <cols>
    <col min="2" max="2" width="58.796875" customWidth="1"/>
    <col min="3" max="3" width="12.6640625" bestFit="1" customWidth="1"/>
  </cols>
  <sheetData>
    <row r="1" spans="1:4" x14ac:dyDescent="0.45">
      <c r="C1" t="s">
        <v>12</v>
      </c>
      <c r="D1" t="s">
        <v>10</v>
      </c>
    </row>
    <row r="2" spans="1:4" x14ac:dyDescent="0.45">
      <c r="A2">
        <v>5</v>
      </c>
      <c r="B2" t="str">
        <f>$A$16&amp;A2&amp;$B$16&amp;A2&amp;$A$17</f>
        <v>./gen_testcase.py 10000 10000 5 100 2 5 &gt; tests/generated/radius/5.in</v>
      </c>
      <c r="C2">
        <f>A2</f>
        <v>5</v>
      </c>
      <c r="D2">
        <v>0.29155999999999999</v>
      </c>
    </row>
    <row r="3" spans="1:4" x14ac:dyDescent="0.45">
      <c r="A3">
        <v>10</v>
      </c>
      <c r="B3" t="str">
        <f t="shared" ref="B3:B11" si="0">$A$16&amp;A3&amp;$B$16&amp;A3&amp;$A$17</f>
        <v>./gen_testcase.py 10000 10000 10 100 2 5 &gt; tests/generated/radius/10.in</v>
      </c>
      <c r="C3">
        <f t="shared" ref="C3:C11" si="1">A3</f>
        <v>10</v>
      </c>
      <c r="D3">
        <v>0.25</v>
      </c>
    </row>
    <row r="4" spans="1:4" x14ac:dyDescent="0.45">
      <c r="A4">
        <v>15</v>
      </c>
      <c r="B4" t="str">
        <f t="shared" si="0"/>
        <v>./gen_testcase.py 10000 10000 15 100 2 5 &gt; tests/generated/radius/15.in</v>
      </c>
      <c r="C4">
        <f t="shared" si="1"/>
        <v>15</v>
      </c>
      <c r="D4">
        <v>0.19120000000000001</v>
      </c>
    </row>
    <row r="5" spans="1:4" x14ac:dyDescent="0.45">
      <c r="A5">
        <v>20</v>
      </c>
      <c r="B5" t="str">
        <f t="shared" si="0"/>
        <v>./gen_testcase.py 10000 10000 20 100 2 5 &gt; tests/generated/radius/20.in</v>
      </c>
      <c r="C5">
        <f t="shared" si="1"/>
        <v>20</v>
      </c>
      <c r="D5">
        <v>0.1908</v>
      </c>
    </row>
    <row r="6" spans="1:4" x14ac:dyDescent="0.45">
      <c r="A6">
        <v>25</v>
      </c>
      <c r="B6" t="str">
        <f t="shared" si="0"/>
        <v>./gen_testcase.py 10000 10000 25 100 2 5 &gt; tests/generated/radius/25.in</v>
      </c>
      <c r="C6">
        <f t="shared" si="1"/>
        <v>25</v>
      </c>
      <c r="D6">
        <v>0.15920000000000001</v>
      </c>
    </row>
    <row r="7" spans="1:4" x14ac:dyDescent="0.45">
      <c r="A7">
        <v>30</v>
      </c>
      <c r="B7" t="str">
        <f t="shared" si="0"/>
        <v>./gen_testcase.py 10000 10000 30 100 2 5 &gt; tests/generated/radius/30.in</v>
      </c>
      <c r="C7">
        <f t="shared" si="1"/>
        <v>30</v>
      </c>
      <c r="D7">
        <v>0.14599999999999999</v>
      </c>
    </row>
    <row r="8" spans="1:4" x14ac:dyDescent="0.45">
      <c r="A8">
        <v>35</v>
      </c>
      <c r="B8" t="str">
        <f t="shared" si="0"/>
        <v>./gen_testcase.py 10000 10000 35 100 2 5 &gt; tests/generated/radius/35.in</v>
      </c>
      <c r="C8">
        <f t="shared" si="1"/>
        <v>35</v>
      </c>
      <c r="D8">
        <v>0.1381</v>
      </c>
    </row>
    <row r="9" spans="1:4" x14ac:dyDescent="0.45">
      <c r="A9">
        <v>40</v>
      </c>
      <c r="B9" t="str">
        <f t="shared" si="0"/>
        <v>./gen_testcase.py 10000 10000 40 100 2 5 &gt; tests/generated/radius/40.in</v>
      </c>
      <c r="C9">
        <f t="shared" si="1"/>
        <v>40</v>
      </c>
      <c r="D9">
        <v>0.17960000000000001</v>
      </c>
    </row>
    <row r="10" spans="1:4" x14ac:dyDescent="0.45">
      <c r="A10">
        <v>45</v>
      </c>
      <c r="B10" t="str">
        <f t="shared" si="0"/>
        <v>./gen_testcase.py 10000 10000 45 100 2 5 &gt; tests/generated/radius/45.in</v>
      </c>
      <c r="C10">
        <f t="shared" si="1"/>
        <v>45</v>
      </c>
      <c r="D10">
        <v>0.19420000000000001</v>
      </c>
    </row>
    <row r="11" spans="1:4" x14ac:dyDescent="0.45">
      <c r="A11">
        <v>50</v>
      </c>
      <c r="B11" t="str">
        <f t="shared" si="0"/>
        <v>./gen_testcase.py 10000 10000 50 100 2 5 &gt; tests/generated/radius/50.in</v>
      </c>
      <c r="C11">
        <f t="shared" si="1"/>
        <v>50</v>
      </c>
      <c r="D11">
        <v>0.25742999999999999</v>
      </c>
    </row>
    <row r="16" spans="1:4" x14ac:dyDescent="0.45">
      <c r="A16" t="str">
        <f>"./gen_testcase.py 10000 10000 "</f>
        <v xml:space="preserve">./gen_testcase.py 10000 10000 </v>
      </c>
      <c r="B16" t="str">
        <f>" 100 2 5 &gt; tests/generated/radius/"</f>
        <v xml:space="preserve"> 100 2 5 &gt; tests/generated/radius/</v>
      </c>
    </row>
    <row r="17" spans="1:1" x14ac:dyDescent="0.45">
      <c r="A17" t="str">
        <f>".in"</f>
        <v>.in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49BC-7016-4C29-92C2-3B82262AECDE}">
  <dimension ref="A1:D17"/>
  <sheetViews>
    <sheetView workbookViewId="0">
      <selection activeCell="B19" sqref="B19"/>
    </sheetView>
  </sheetViews>
  <sheetFormatPr defaultRowHeight="14.25" x14ac:dyDescent="0.45"/>
  <cols>
    <col min="2" max="2" width="51.06640625" customWidth="1"/>
    <col min="3" max="3" width="12.6640625" bestFit="1" customWidth="1"/>
  </cols>
  <sheetData>
    <row r="1" spans="1:4" x14ac:dyDescent="0.45">
      <c r="C1" t="s">
        <v>13</v>
      </c>
      <c r="D1" t="s">
        <v>10</v>
      </c>
    </row>
    <row r="2" spans="1:4" x14ac:dyDescent="0.45">
      <c r="A2">
        <v>20</v>
      </c>
      <c r="B2" t="str">
        <f>$A$16&amp;A2&amp;$B$16&amp;A2&amp;$A$17</f>
        <v>./gen_testcase.py 100000 10000 15 20 2 5 &gt; tests/generated/steps/20.in</v>
      </c>
      <c r="C2">
        <f>A2</f>
        <v>20</v>
      </c>
      <c r="D2">
        <v>0.4138</v>
      </c>
    </row>
    <row r="3" spans="1:4" x14ac:dyDescent="0.45">
      <c r="A3">
        <v>40</v>
      </c>
      <c r="B3" t="str">
        <f t="shared" ref="B3:B11" si="0">$A$16&amp;A3&amp;$B$16&amp;A3&amp;$A$17</f>
        <v>./gen_testcase.py 100000 10000 15 40 2 5 &gt; tests/generated/steps/40.in</v>
      </c>
      <c r="C3">
        <f t="shared" ref="C3:C11" si="1">A3</f>
        <v>40</v>
      </c>
      <c r="D3">
        <v>0.56010000000000004</v>
      </c>
    </row>
    <row r="4" spans="1:4" x14ac:dyDescent="0.45">
      <c r="A4">
        <v>60</v>
      </c>
      <c r="B4" t="str">
        <f t="shared" si="0"/>
        <v>./gen_testcase.py 100000 10000 15 60 2 5 &gt; tests/generated/steps/60.in</v>
      </c>
      <c r="C4">
        <f t="shared" si="1"/>
        <v>60</v>
      </c>
      <c r="D4">
        <v>0.72009999999999996</v>
      </c>
    </row>
    <row r="5" spans="1:4" x14ac:dyDescent="0.45">
      <c r="A5">
        <v>80</v>
      </c>
      <c r="B5" t="str">
        <f t="shared" si="0"/>
        <v>./gen_testcase.py 100000 10000 15 80 2 5 &gt; tests/generated/steps/80.in</v>
      </c>
      <c r="C5">
        <f t="shared" si="1"/>
        <v>80</v>
      </c>
      <c r="D5">
        <v>0.88939999999999997</v>
      </c>
    </row>
    <row r="6" spans="1:4" x14ac:dyDescent="0.45">
      <c r="A6">
        <v>100</v>
      </c>
      <c r="B6" t="str">
        <f t="shared" si="0"/>
        <v>./gen_testcase.py 100000 10000 15 100 2 5 &gt; tests/generated/steps/100.in</v>
      </c>
      <c r="C6">
        <f t="shared" si="1"/>
        <v>100</v>
      </c>
      <c r="D6">
        <v>1.0130999999999999</v>
      </c>
    </row>
    <row r="7" spans="1:4" x14ac:dyDescent="0.45">
      <c r="A7">
        <v>120</v>
      </c>
      <c r="B7" t="str">
        <f t="shared" si="0"/>
        <v>./gen_testcase.py 100000 10000 15 120 2 5 &gt; tests/generated/steps/120.in</v>
      </c>
      <c r="C7">
        <f t="shared" si="1"/>
        <v>120</v>
      </c>
      <c r="D7">
        <v>1.1124000000000001</v>
      </c>
    </row>
    <row r="8" spans="1:4" x14ac:dyDescent="0.45">
      <c r="A8">
        <v>140</v>
      </c>
      <c r="B8" t="str">
        <f t="shared" si="0"/>
        <v>./gen_testcase.py 100000 10000 15 140 2 5 &gt; tests/generated/steps/140.in</v>
      </c>
      <c r="C8">
        <f t="shared" si="1"/>
        <v>140</v>
      </c>
      <c r="D8">
        <v>1.2881</v>
      </c>
    </row>
    <row r="9" spans="1:4" x14ac:dyDescent="0.45">
      <c r="A9">
        <v>160</v>
      </c>
      <c r="B9" t="str">
        <f t="shared" si="0"/>
        <v>./gen_testcase.py 100000 10000 15 160 2 5 &gt; tests/generated/steps/160.in</v>
      </c>
      <c r="C9">
        <f t="shared" si="1"/>
        <v>160</v>
      </c>
      <c r="D9">
        <v>1.4370000000000001</v>
      </c>
    </row>
    <row r="10" spans="1:4" x14ac:dyDescent="0.45">
      <c r="A10">
        <v>180</v>
      </c>
      <c r="B10" t="str">
        <f t="shared" si="0"/>
        <v>./gen_testcase.py 100000 10000 15 180 2 5 &gt; tests/generated/steps/180.in</v>
      </c>
      <c r="C10">
        <f t="shared" si="1"/>
        <v>180</v>
      </c>
      <c r="D10">
        <v>1.5698000000000001</v>
      </c>
    </row>
    <row r="11" spans="1:4" x14ac:dyDescent="0.45">
      <c r="A11">
        <v>200</v>
      </c>
      <c r="B11" t="str">
        <f t="shared" si="0"/>
        <v>./gen_testcase.py 100000 10000 15 200 2 5 &gt; tests/generated/steps/200.in</v>
      </c>
      <c r="C11">
        <f t="shared" si="1"/>
        <v>200</v>
      </c>
      <c r="D11">
        <v>1.77244</v>
      </c>
    </row>
    <row r="16" spans="1:4" x14ac:dyDescent="0.45">
      <c r="A16" t="str">
        <f>"./gen_testcase.py 100000 10000 15 "</f>
        <v xml:space="preserve">./gen_testcase.py 100000 10000 15 </v>
      </c>
      <c r="B16" t="str">
        <f>" 2 5 &gt; tests/generated/steps/"</f>
        <v xml:space="preserve"> 2 5 &gt; tests/generated/steps/</v>
      </c>
    </row>
    <row r="17" spans="1:1" x14ac:dyDescent="0.45">
      <c r="A17" t="str">
        <f>".in"</f>
        <v>.in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DE713-6477-4DFE-BB04-A8CE0D18AAF0}">
  <dimension ref="A1:E17"/>
  <sheetViews>
    <sheetView workbookViewId="0">
      <selection activeCell="F15" sqref="F15"/>
    </sheetView>
  </sheetViews>
  <sheetFormatPr defaultRowHeight="14.25" x14ac:dyDescent="0.45"/>
  <cols>
    <col min="2" max="2" width="51.06640625" customWidth="1"/>
    <col min="3" max="3" width="12.6640625" bestFit="1" customWidth="1"/>
  </cols>
  <sheetData>
    <row r="1" spans="1:5" x14ac:dyDescent="0.45">
      <c r="C1" t="s">
        <v>14</v>
      </c>
      <c r="D1" t="s">
        <v>16</v>
      </c>
      <c r="E1" t="s">
        <v>17</v>
      </c>
    </row>
    <row r="2" spans="1:5" x14ac:dyDescent="0.45">
      <c r="A2">
        <v>1</v>
      </c>
      <c r="B2" t="str">
        <f>$A$16&amp;A2&amp;$B$16&amp;A2&amp;$A$17</f>
        <v>./gen_testcase.py 100000 10000 15 100 1 50 &gt; tests/generated/min_vel/1.in</v>
      </c>
      <c r="C2">
        <f>A2</f>
        <v>1</v>
      </c>
      <c r="D2">
        <v>1.4982</v>
      </c>
      <c r="E2">
        <v>1.1207</v>
      </c>
    </row>
    <row r="3" spans="1:5" x14ac:dyDescent="0.45">
      <c r="A3">
        <v>5</v>
      </c>
      <c r="B3" t="str">
        <f t="shared" ref="B3:B12" si="0">$A$16&amp;A3&amp;$B$16&amp;A3&amp;$A$17</f>
        <v>./gen_testcase.py 100000 10000 15 100 5 50 &gt; tests/generated/min_vel/5.in</v>
      </c>
      <c r="C3">
        <f t="shared" ref="C3:C12" si="1">A3</f>
        <v>5</v>
      </c>
      <c r="D3">
        <v>1.4643999999999999</v>
      </c>
      <c r="E3">
        <v>0.95830000000000004</v>
      </c>
    </row>
    <row r="4" spans="1:5" x14ac:dyDescent="0.45">
      <c r="A4">
        <v>10</v>
      </c>
      <c r="B4" t="str">
        <f t="shared" si="0"/>
        <v>./gen_testcase.py 100000 10000 15 100 10 50 &gt; tests/generated/min_vel/10.in</v>
      </c>
      <c r="C4">
        <f t="shared" si="1"/>
        <v>10</v>
      </c>
      <c r="D4">
        <v>1.5661</v>
      </c>
      <c r="E4">
        <v>1.0555000000000001</v>
      </c>
    </row>
    <row r="5" spans="1:5" x14ac:dyDescent="0.45">
      <c r="A5">
        <v>15</v>
      </c>
      <c r="B5" t="str">
        <f t="shared" si="0"/>
        <v>./gen_testcase.py 100000 10000 15 100 15 50 &gt; tests/generated/min_vel/15.in</v>
      </c>
      <c r="C5">
        <f t="shared" si="1"/>
        <v>15</v>
      </c>
      <c r="D5">
        <v>1.6857</v>
      </c>
      <c r="E5">
        <v>1.151</v>
      </c>
    </row>
    <row r="6" spans="1:5" x14ac:dyDescent="0.45">
      <c r="A6">
        <v>20</v>
      </c>
      <c r="B6" t="str">
        <f t="shared" si="0"/>
        <v>./gen_testcase.py 100000 10000 15 100 20 50 &gt; tests/generated/min_vel/20.in</v>
      </c>
      <c r="C6">
        <f t="shared" si="1"/>
        <v>20</v>
      </c>
      <c r="D6">
        <v>1.6670199999999999</v>
      </c>
      <c r="E6">
        <v>1.2375</v>
      </c>
    </row>
    <row r="7" spans="1:5" x14ac:dyDescent="0.45">
      <c r="A7">
        <v>25</v>
      </c>
      <c r="B7" t="str">
        <f t="shared" si="0"/>
        <v>./gen_testcase.py 100000 10000 15 100 25 50 &gt; tests/generated/min_vel/25.in</v>
      </c>
      <c r="C7">
        <f t="shared" si="1"/>
        <v>25</v>
      </c>
      <c r="D7">
        <v>1.7305999999999999</v>
      </c>
      <c r="E7">
        <v>1.2504</v>
      </c>
    </row>
    <row r="8" spans="1:5" x14ac:dyDescent="0.45">
      <c r="A8">
        <v>30</v>
      </c>
      <c r="B8" t="str">
        <f t="shared" si="0"/>
        <v>./gen_testcase.py 100000 10000 15 100 30 50 &gt; tests/generated/min_vel/30.in</v>
      </c>
      <c r="C8">
        <f t="shared" si="1"/>
        <v>30</v>
      </c>
      <c r="D8">
        <v>1.8297000000000001</v>
      </c>
      <c r="E8">
        <v>1.22597</v>
      </c>
    </row>
    <row r="9" spans="1:5" x14ac:dyDescent="0.45">
      <c r="A9">
        <v>35</v>
      </c>
      <c r="B9" t="str">
        <f t="shared" si="0"/>
        <v>./gen_testcase.py 100000 10000 15 100 35 50 &gt; tests/generated/min_vel/35.in</v>
      </c>
      <c r="C9">
        <f t="shared" si="1"/>
        <v>35</v>
      </c>
      <c r="D9">
        <v>1.9285000000000001</v>
      </c>
      <c r="E9">
        <v>1.3239000000000001</v>
      </c>
    </row>
    <row r="10" spans="1:5" x14ac:dyDescent="0.45">
      <c r="A10">
        <v>40</v>
      </c>
      <c r="B10" t="str">
        <f t="shared" si="0"/>
        <v>./gen_testcase.py 100000 10000 15 100 40 50 &gt; tests/generated/min_vel/40.in</v>
      </c>
      <c r="C10">
        <f t="shared" si="1"/>
        <v>40</v>
      </c>
      <c r="D10">
        <v>1.8812</v>
      </c>
      <c r="E10">
        <v>1.3378000000000001</v>
      </c>
    </row>
    <row r="11" spans="1:5" x14ac:dyDescent="0.45">
      <c r="A11">
        <v>45</v>
      </c>
      <c r="B11" t="str">
        <f t="shared" si="0"/>
        <v>./gen_testcase.py 100000 10000 15 100 45 50 &gt; tests/generated/min_vel/45.in</v>
      </c>
      <c r="C11">
        <f t="shared" si="1"/>
        <v>45</v>
      </c>
      <c r="D11">
        <v>2.0110000000000001</v>
      </c>
      <c r="E11">
        <v>1.4227000000000001</v>
      </c>
    </row>
    <row r="12" spans="1:5" x14ac:dyDescent="0.45">
      <c r="A12">
        <v>50</v>
      </c>
      <c r="B12" t="str">
        <f t="shared" si="0"/>
        <v>./gen_testcase.py 100000 10000 15 100 50 50 &gt; tests/generated/min_vel/50.in</v>
      </c>
      <c r="C12">
        <f t="shared" si="1"/>
        <v>50</v>
      </c>
      <c r="D12">
        <v>1.9865999999999999</v>
      </c>
      <c r="E12">
        <v>1.4448000000000001</v>
      </c>
    </row>
    <row r="16" spans="1:5" x14ac:dyDescent="0.45">
      <c r="A16" t="str">
        <f>"./gen_testcase.py 100000 10000 15 100 "</f>
        <v xml:space="preserve">./gen_testcase.py 100000 10000 15 100 </v>
      </c>
      <c r="B16" t="str">
        <f>" 50 &gt; tests/generated/min_vel/"</f>
        <v xml:space="preserve"> 50 &gt; tests/generated/min_vel/</v>
      </c>
    </row>
    <row r="17" spans="1:1" x14ac:dyDescent="0.45">
      <c r="A17" t="str">
        <f>".in"</f>
        <v>.in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03BB-3EDB-4331-ADB8-B521E5466138}">
  <dimension ref="A1:D17"/>
  <sheetViews>
    <sheetView workbookViewId="0">
      <selection activeCell="F21" sqref="F21"/>
    </sheetView>
  </sheetViews>
  <sheetFormatPr defaultRowHeight="14.25" x14ac:dyDescent="0.45"/>
  <cols>
    <col min="2" max="2" width="51.06640625" customWidth="1"/>
    <col min="3" max="3" width="12.6640625" bestFit="1" customWidth="1"/>
  </cols>
  <sheetData>
    <row r="1" spans="1:4" x14ac:dyDescent="0.45">
      <c r="C1" t="s">
        <v>15</v>
      </c>
      <c r="D1" t="s">
        <v>10</v>
      </c>
    </row>
    <row r="2" spans="1:4" x14ac:dyDescent="0.45">
      <c r="A2">
        <v>1</v>
      </c>
      <c r="B2" t="str">
        <f>$A$16&amp;A2&amp;$B$16&amp;A2&amp;$A$17</f>
        <v>./gen_testcase.py 100000 10000 15 100 1 1 &gt; tests/generated/max_vel/1.in</v>
      </c>
      <c r="C2">
        <f>A2</f>
        <v>1</v>
      </c>
      <c r="D2">
        <v>1.1207</v>
      </c>
    </row>
    <row r="3" spans="1:4" x14ac:dyDescent="0.45">
      <c r="A3">
        <v>5</v>
      </c>
      <c r="B3" t="str">
        <f t="shared" ref="B3:B12" si="0">$A$16&amp;A3&amp;$B$16&amp;A3&amp;$A$17</f>
        <v>./gen_testcase.py 100000 10000 15 100 1 5 &gt; tests/generated/max_vel/5.in</v>
      </c>
      <c r="C3">
        <f t="shared" ref="C3:C12" si="1">A3</f>
        <v>5</v>
      </c>
      <c r="D3">
        <v>0.95830000000000004</v>
      </c>
    </row>
    <row r="4" spans="1:4" x14ac:dyDescent="0.45">
      <c r="A4">
        <v>10</v>
      </c>
      <c r="B4" t="str">
        <f t="shared" si="0"/>
        <v>./gen_testcase.py 100000 10000 15 100 1 10 &gt; tests/generated/max_vel/10.in</v>
      </c>
      <c r="C4">
        <f t="shared" si="1"/>
        <v>10</v>
      </c>
      <c r="D4">
        <v>1.0555000000000001</v>
      </c>
    </row>
    <row r="5" spans="1:4" x14ac:dyDescent="0.45">
      <c r="A5">
        <v>15</v>
      </c>
      <c r="B5" t="str">
        <f t="shared" si="0"/>
        <v>./gen_testcase.py 100000 10000 15 100 1 15 &gt; tests/generated/max_vel/15.in</v>
      </c>
      <c r="C5">
        <f t="shared" si="1"/>
        <v>15</v>
      </c>
      <c r="D5">
        <v>1.151</v>
      </c>
    </row>
    <row r="6" spans="1:4" x14ac:dyDescent="0.45">
      <c r="A6">
        <v>20</v>
      </c>
      <c r="B6" t="str">
        <f t="shared" si="0"/>
        <v>./gen_testcase.py 100000 10000 15 100 1 20 &gt; tests/generated/max_vel/20.in</v>
      </c>
      <c r="C6">
        <f t="shared" si="1"/>
        <v>20</v>
      </c>
      <c r="D6">
        <v>1.2375</v>
      </c>
    </row>
    <row r="7" spans="1:4" x14ac:dyDescent="0.45">
      <c r="A7">
        <v>25</v>
      </c>
      <c r="B7" t="str">
        <f t="shared" si="0"/>
        <v>./gen_testcase.py 100000 10000 15 100 1 25 &gt; tests/generated/max_vel/25.in</v>
      </c>
      <c r="C7">
        <f t="shared" si="1"/>
        <v>25</v>
      </c>
      <c r="D7">
        <v>1.2504</v>
      </c>
    </row>
    <row r="8" spans="1:4" x14ac:dyDescent="0.45">
      <c r="A8">
        <v>30</v>
      </c>
      <c r="B8" t="str">
        <f t="shared" si="0"/>
        <v>./gen_testcase.py 100000 10000 15 100 1 30 &gt; tests/generated/max_vel/30.in</v>
      </c>
      <c r="C8">
        <f t="shared" si="1"/>
        <v>30</v>
      </c>
      <c r="D8">
        <v>1.22597</v>
      </c>
    </row>
    <row r="9" spans="1:4" x14ac:dyDescent="0.45">
      <c r="A9">
        <v>35</v>
      </c>
      <c r="B9" t="str">
        <f t="shared" si="0"/>
        <v>./gen_testcase.py 100000 10000 15 100 1 35 &gt; tests/generated/max_vel/35.in</v>
      </c>
      <c r="C9">
        <f t="shared" si="1"/>
        <v>35</v>
      </c>
      <c r="D9">
        <v>1.3239000000000001</v>
      </c>
    </row>
    <row r="10" spans="1:4" x14ac:dyDescent="0.45">
      <c r="A10">
        <v>40</v>
      </c>
      <c r="B10" t="str">
        <f t="shared" si="0"/>
        <v>./gen_testcase.py 100000 10000 15 100 1 40 &gt; tests/generated/max_vel/40.in</v>
      </c>
      <c r="C10">
        <f t="shared" si="1"/>
        <v>40</v>
      </c>
      <c r="D10">
        <v>1.3378000000000001</v>
      </c>
    </row>
    <row r="11" spans="1:4" x14ac:dyDescent="0.45">
      <c r="A11">
        <v>45</v>
      </c>
      <c r="B11" t="str">
        <f t="shared" si="0"/>
        <v>./gen_testcase.py 100000 10000 15 100 1 45 &gt; tests/generated/max_vel/45.in</v>
      </c>
      <c r="C11">
        <f t="shared" si="1"/>
        <v>45</v>
      </c>
      <c r="D11">
        <v>1.4227000000000001</v>
      </c>
    </row>
    <row r="12" spans="1:4" x14ac:dyDescent="0.45">
      <c r="A12">
        <v>50</v>
      </c>
      <c r="B12" t="str">
        <f t="shared" si="0"/>
        <v>./gen_testcase.py 100000 10000 15 100 1 50 &gt; tests/generated/max_vel/50.in</v>
      </c>
      <c r="C12">
        <f t="shared" si="1"/>
        <v>50</v>
      </c>
      <c r="D12">
        <v>1.4448000000000001</v>
      </c>
    </row>
    <row r="16" spans="1:4" x14ac:dyDescent="0.45">
      <c r="A16" t="str">
        <f>"./gen_testcase.py 100000 10000 15 100 1 "</f>
        <v xml:space="preserve">./gen_testcase.py 100000 10000 15 100 1 </v>
      </c>
      <c r="B16" t="str">
        <f>" &gt; tests/generated/max_vel/"</f>
        <v xml:space="preserve"> &gt; tests/generated/max_vel/</v>
      </c>
    </row>
    <row r="17" spans="1:1" x14ac:dyDescent="0.45">
      <c r="A17" t="str">
        <f>".in"</f>
        <v>.in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3C3C-5AE4-4488-AD2A-101CFFBB2676}">
  <dimension ref="A1:F5"/>
  <sheetViews>
    <sheetView workbookViewId="0">
      <selection activeCell="A5" sqref="A5"/>
    </sheetView>
  </sheetViews>
  <sheetFormatPr defaultRowHeight="14.25" x14ac:dyDescent="0.45"/>
  <sheetData>
    <row r="1" spans="1:6" x14ac:dyDescent="0.45">
      <c r="A1" t="s">
        <v>28</v>
      </c>
    </row>
    <row r="2" spans="1:6" x14ac:dyDescent="0.45">
      <c r="A2" t="s">
        <v>29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45">
      <c r="A3" t="s">
        <v>25</v>
      </c>
      <c r="B3">
        <v>1.1453</v>
      </c>
      <c r="C3">
        <v>1.1299999999999999</v>
      </c>
      <c r="D3">
        <v>1.1126</v>
      </c>
      <c r="E3">
        <v>1.14592</v>
      </c>
      <c r="F3">
        <v>1.1148</v>
      </c>
    </row>
    <row r="4" spans="1:6" x14ac:dyDescent="0.45">
      <c r="A4" t="s">
        <v>26</v>
      </c>
      <c r="B4">
        <v>0.83879999999999999</v>
      </c>
      <c r="C4">
        <v>0.8417</v>
      </c>
      <c r="D4">
        <v>0.79959999999999998</v>
      </c>
      <c r="E4">
        <v>0.81710000000000005</v>
      </c>
      <c r="F4">
        <v>0.81979999999999997</v>
      </c>
    </row>
    <row r="5" spans="1:6" x14ac:dyDescent="0.45">
      <c r="A5" t="s">
        <v>27</v>
      </c>
      <c r="B5">
        <v>0.58455000000000001</v>
      </c>
      <c r="C5">
        <v>0.59691000000000005</v>
      </c>
      <c r="D5">
        <v>0.56037999999999999</v>
      </c>
      <c r="E5">
        <v>0.55225999999999997</v>
      </c>
      <c r="F5">
        <v>0.56850000000000001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schedule()</vt:lpstr>
      <vt:lpstr>no. of threads</vt:lpstr>
      <vt:lpstr>no. of particles</vt:lpstr>
      <vt:lpstr>grid length</vt:lpstr>
      <vt:lpstr>radius</vt:lpstr>
      <vt:lpstr>steps</vt:lpstr>
      <vt:lpstr>min velocity</vt:lpstr>
      <vt:lpstr>max velocity</vt:lpstr>
      <vt:lpstr>machine type</vt:lpstr>
      <vt:lpstr>9 boxes</vt:lpstr>
      <vt:lpstr>contained resolve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 Yee</cp:lastModifiedBy>
  <dcterms:created xsi:type="dcterms:W3CDTF">2015-06-05T18:17:20Z</dcterms:created>
  <dcterms:modified xsi:type="dcterms:W3CDTF">2024-09-22T15:55:13Z</dcterms:modified>
</cp:coreProperties>
</file>