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SCMA_691_Decision_Risk_Analytics/Midterm/"/>
    </mc:Choice>
  </mc:AlternateContent>
  <xr:revisionPtr revIDLastSave="621" documentId="8_{73207658-8A3E-43DD-9261-EAF8FA21E3E4}" xr6:coauthVersionLast="47" xr6:coauthVersionMax="47" xr10:uidLastSave="{9C40B6C9-E4A1-4AB5-AD04-C01B9DA2A4C4}"/>
  <bookViews>
    <workbookView minimized="1" xWindow="29880" yWindow="1320" windowWidth="6195" windowHeight="4635" xr2:uid="{01F5BBAA-87DC-4A6D-8909-FCAFB2D859F7}"/>
  </bookViews>
  <sheets>
    <sheet name="Sheet2" sheetId="5" r:id="rId1"/>
    <sheet name="treeCalc_9" sheetId="11" state="hidden" r:id="rId2"/>
    <sheet name="treeCalc_6" sheetId="8" state="hidden" r:id="rId3"/>
    <sheet name="treeCalc_5" sheetId="7" state="hidden" r:id="rId4"/>
    <sheet name="treeCalc_4" sheetId="6" state="hidden" r:id="rId5"/>
  </sheets>
  <definedNames>
    <definedName name="treeList" hidden="1">"00011100100000000000000000000000000000000000000000000000000000000000000000000000000000000000000000000000000000000000000000000000000000000000000000000000000000000000000000000000000000000000000000000000"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1" l="1"/>
  <c r="J17" i="11"/>
  <c r="K16" i="11"/>
  <c r="J16" i="11"/>
  <c r="K13" i="11"/>
  <c r="J13" i="11"/>
  <c r="O13" i="11"/>
  <c r="K15" i="11"/>
  <c r="J15" i="11"/>
  <c r="K14" i="11"/>
  <c r="J14" i="11"/>
  <c r="K12" i="11"/>
  <c r="J12" i="11"/>
  <c r="O12" i="11"/>
  <c r="K11" i="11"/>
  <c r="J11" i="11"/>
  <c r="O11" i="11"/>
  <c r="B11" i="11"/>
  <c r="B2" i="11"/>
  <c r="C56" i="5"/>
  <c r="J15" i="8"/>
  <c r="J14" i="8"/>
  <c r="J13" i="8"/>
  <c r="J12" i="8"/>
  <c r="K11" i="8"/>
  <c r="J11" i="8"/>
  <c r="O11" i="8"/>
  <c r="E58" i="5"/>
  <c r="K12" i="8" l="1"/>
  <c r="A16" i="11"/>
  <c r="A17" i="11"/>
  <c r="A12" i="11"/>
  <c r="A15" i="11"/>
  <c r="A14" i="11"/>
  <c r="A13" i="11"/>
  <c r="A11" i="11"/>
  <c r="B11" i="8"/>
  <c r="B2" i="8"/>
  <c r="J17" i="7"/>
  <c r="K16" i="7"/>
  <c r="J16" i="7"/>
  <c r="J13" i="7"/>
  <c r="O13" i="7"/>
  <c r="D52" i="5"/>
  <c r="D44" i="5"/>
  <c r="C60" i="5" s="1"/>
  <c r="J15" i="7"/>
  <c r="K14" i="7"/>
  <c r="J14" i="7"/>
  <c r="K12" i="7"/>
  <c r="J12" i="7"/>
  <c r="O12" i="7"/>
  <c r="K11" i="7"/>
  <c r="J11" i="7"/>
  <c r="O11" i="7"/>
  <c r="C50" i="5"/>
  <c r="C62" i="5" s="1"/>
  <c r="B11" i="7"/>
  <c r="B2" i="7"/>
  <c r="E30" i="5"/>
  <c r="K26" i="6" s="1"/>
  <c r="J27" i="6"/>
  <c r="J26" i="6"/>
  <c r="K25" i="6"/>
  <c r="J25" i="6"/>
  <c r="J24" i="6"/>
  <c r="O24" i="6"/>
  <c r="J13" i="6"/>
  <c r="O13" i="6"/>
  <c r="J23" i="6"/>
  <c r="J22" i="6"/>
  <c r="J21" i="6"/>
  <c r="J20" i="6"/>
  <c r="O20" i="6"/>
  <c r="J15" i="6"/>
  <c r="O15" i="6"/>
  <c r="J19" i="6"/>
  <c r="J18" i="6"/>
  <c r="J16" i="6"/>
  <c r="O16" i="6"/>
  <c r="J17" i="6"/>
  <c r="J14" i="6"/>
  <c r="O14" i="6"/>
  <c r="B38" i="5" l="1"/>
  <c r="B40" i="5" s="1"/>
  <c r="K14" i="8"/>
  <c r="K13" i="8"/>
  <c r="C64" i="5"/>
  <c r="B41" i="5" s="1"/>
  <c r="K13" i="7"/>
  <c r="K15" i="7"/>
  <c r="K17" i="7"/>
  <c r="B39" i="5" l="1"/>
  <c r="B42" i="5" s="1"/>
  <c r="D8" i="5"/>
  <c r="K14" i="6" s="1"/>
  <c r="E59" i="5"/>
  <c r="K15" i="8"/>
  <c r="F2" i="8"/>
  <c r="D63" i="5"/>
  <c r="D60" i="5"/>
  <c r="D61" i="5"/>
  <c r="D57" i="5"/>
  <c r="D56" i="5"/>
  <c r="D65" i="5"/>
  <c r="C59" i="5"/>
  <c r="D64" i="5"/>
  <c r="D20" i="5" l="1"/>
  <c r="K15" i="6" s="1"/>
  <c r="F2" i="5"/>
  <c r="B43" i="5"/>
  <c r="F14" i="5"/>
  <c r="A11" i="8"/>
  <c r="A12" i="8"/>
  <c r="A14" i="8"/>
  <c r="A15" i="8"/>
  <c r="A13" i="8"/>
  <c r="D62" i="5"/>
  <c r="K21" i="6" l="1"/>
  <c r="F18" i="5"/>
  <c r="K22" i="6" s="1"/>
  <c r="F6" i="5"/>
  <c r="K19" i="6" s="1"/>
  <c r="K18" i="6"/>
  <c r="J12" i="6"/>
  <c r="O12" i="6"/>
  <c r="K11" i="6"/>
  <c r="J11" i="6"/>
  <c r="O11" i="6"/>
  <c r="B11" i="6"/>
  <c r="B2" i="6"/>
  <c r="F2" i="11" l="1"/>
  <c r="F2" i="7"/>
  <c r="F2" i="6"/>
  <c r="D43" i="5"/>
  <c r="D33" i="5"/>
  <c r="F5" i="5"/>
  <c r="E9" i="5"/>
  <c r="F10" i="5"/>
  <c r="E4" i="5"/>
  <c r="G14" i="5"/>
  <c r="E21" i="5"/>
  <c r="C25" i="5"/>
  <c r="E49" i="5"/>
  <c r="E40" i="5"/>
  <c r="F30" i="5"/>
  <c r="E48" i="5"/>
  <c r="E44" i="5"/>
  <c r="E34" i="5"/>
  <c r="C47" i="5"/>
  <c r="E53" i="5"/>
  <c r="F27" i="5"/>
  <c r="D13" i="5"/>
  <c r="E52" i="5"/>
  <c r="G19" i="5"/>
  <c r="G7" i="5"/>
  <c r="C32" i="5"/>
  <c r="G18" i="5"/>
  <c r="E22" i="5"/>
  <c r="E10" i="5"/>
  <c r="F22" i="5"/>
  <c r="C12" i="5"/>
  <c r="F11" i="5"/>
  <c r="E41" i="5"/>
  <c r="G6" i="5"/>
  <c r="D51" i="5"/>
  <c r="E16" i="5"/>
  <c r="G3" i="5"/>
  <c r="D28" i="5"/>
  <c r="F17" i="5"/>
  <c r="F31" i="5"/>
  <c r="G15" i="5"/>
  <c r="E35" i="5"/>
  <c r="F23" i="5"/>
  <c r="D34" i="5"/>
  <c r="F26" i="5"/>
  <c r="E45" i="5"/>
  <c r="E29" i="5"/>
  <c r="G2" i="5"/>
  <c r="A24" i="6"/>
  <c r="A13" i="7"/>
  <c r="A11" i="7"/>
  <c r="A14" i="7"/>
  <c r="A16" i="7"/>
  <c r="A18" i="6"/>
  <c r="A15" i="7"/>
  <c r="A17" i="7"/>
  <c r="A23" i="6"/>
  <c r="A17" i="6"/>
  <c r="A11" i="6"/>
  <c r="A27" i="6"/>
  <c r="A19" i="6"/>
  <c r="A15" i="6"/>
  <c r="A21" i="6"/>
  <c r="A22" i="6"/>
  <c r="A14" i="6"/>
  <c r="A26" i="6"/>
  <c r="A12" i="6"/>
  <c r="A16" i="6"/>
  <c r="A20" i="6"/>
  <c r="A25" i="6"/>
  <c r="A13" i="6"/>
  <c r="A12" i="7"/>
</calcChain>
</file>

<file path=xl/sharedStrings.xml><?xml version="1.0" encoding="utf-8"?>
<sst xmlns="http://schemas.openxmlformats.org/spreadsheetml/2006/main" count="379" uniqueCount="96">
  <si>
    <t>Chance</t>
  </si>
  <si>
    <t>Decision</t>
  </si>
  <si>
    <t xml:space="preserve">Probability of Earthquake: </t>
  </si>
  <si>
    <t xml:space="preserve">Probability of No Earthquake: </t>
  </si>
  <si>
    <t>P(E|PR)</t>
  </si>
  <si>
    <t>P(NE|PR)</t>
  </si>
  <si>
    <t>P(E|PW)</t>
  </si>
  <si>
    <t>P(NE|PW)</t>
  </si>
  <si>
    <t>Name</t>
  </si>
  <si>
    <t>Tree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</si>
  <si>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</si>
  <si>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</si>
  <si>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</si>
  <si>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</si>
  <si>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</si>
  <si>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</si>
  <si>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</si>
  <si>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0,9,1,0,0,Exponential, 0,0,-1,0,-1,-1,.0001</t>
  </si>
  <si>
    <t>Creation Version</t>
  </si>
  <si>
    <t>8.1.1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</si>
  <si>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</si>
  <si>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</si>
  <si>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</si>
  <si>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</si>
  <si>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</si>
  <si>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</si>
  <si>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</si>
  <si>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</si>
  <si>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</si>
  <si>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</si>
  <si>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</si>
  <si>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</si>
  <si>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</si>
  <si>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</si>
  <si>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</si>
  <si>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</si>
  <si>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18DDF9F1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</si>
  <si>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</si>
  <si>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</si>
  <si>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</si>
  <si>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</si>
  <si>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</si>
  <si>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</si>
  <si>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</si>
  <si>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</si>
  <si>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</si>
  <si>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</si>
  <si>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</si>
  <si>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</si>
  <si>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</si>
  <si>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</si>
  <si>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</si>
  <si>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</si>
  <si>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</si>
  <si>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1,0,0,2,2,3,0,0,0</t>
  </si>
  <si>
    <t>0</t>
  </si>
  <si>
    <t>Earthquake</t>
  </si>
  <si>
    <t>1,0,0,2,4,5,1,0,0</t>
  </si>
  <si>
    <t>No Earthquake</t>
  </si>
  <si>
    <t>1,0,0,2,6,7,1,0,0</t>
  </si>
  <si>
    <t>Predict Right</t>
  </si>
  <si>
    <t>4,0,0,0,2,0,0</t>
  </si>
  <si>
    <t>Predict wrong</t>
  </si>
  <si>
    <t>4,0,0,0,3,0,0</t>
  </si>
  <si>
    <t>Joint Predict earthquake</t>
  </si>
  <si>
    <t>0,6,1,0,0,Exponential, 0,0,-1,0,-1,-1,.0001</t>
  </si>
  <si>
    <t>CD0FEAF</t>
  </si>
  <si>
    <t>1,0,0,4,2,3,4,5,0,0,0</t>
  </si>
  <si>
    <t>Earthquake &amp; Predict right</t>
  </si>
  <si>
    <t>4,0,0,0,1,0,0</t>
  </si>
  <si>
    <t>Earthquake and Predict wrong</t>
  </si>
  <si>
    <t>No Earthquake and predict right</t>
  </si>
  <si>
    <t>No earthquake and predict wrong</t>
  </si>
  <si>
    <t>Predict Earthquake</t>
  </si>
  <si>
    <t>0,5,1,0,0,Exponential, 0,0,0,0,-1,-1,.0001</t>
  </si>
  <si>
    <t>D5C5C06</t>
  </si>
  <si>
    <t xml:space="preserve">Nuclear power plant </t>
  </si>
  <si>
    <t>0,4,1,0,0,Exponential, 0,0,0,0,-1,-1,.0001</t>
  </si>
  <si>
    <t>27C94997</t>
  </si>
  <si>
    <t>2,0,0,2,2,3,0,0,0</t>
  </si>
  <si>
    <t>Hire</t>
  </si>
  <si>
    <t>Don't Hire</t>
  </si>
  <si>
    <t>2,0,0,2,14,17,1,0,0</t>
  </si>
  <si>
    <t>2,0,0,2,6,7,2,0,0</t>
  </si>
  <si>
    <t>Don't predict EQ</t>
  </si>
  <si>
    <t>2,0,0,2,10,13,2,0,0</t>
  </si>
  <si>
    <t>Diablo Canyon</t>
  </si>
  <si>
    <t>1,0,0,2,8,9,4,0,0</t>
  </si>
  <si>
    <t>Roy Rogers City</t>
  </si>
  <si>
    <t>4,0,0,0,4,0,0</t>
  </si>
  <si>
    <t>4,0,0,0,6,0,0</t>
  </si>
  <si>
    <t>1,0,0,2,11,12,5,0,0</t>
  </si>
  <si>
    <t>4,0,0,0,10,0,0</t>
  </si>
  <si>
    <t>4,0,0,0,5,0,0</t>
  </si>
  <si>
    <t>1,0,0,2,15,16,3,0,0</t>
  </si>
  <si>
    <t>4,0,0,0,14,0,0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</si>
</sst>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&gt;0.00001]0.0###%;[=0]0.0%;0.00E+00"/>
  </numFmts>
  <fonts count="8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2" applyNumberFormat="1" applyFont="1" applyAlignment="1">
      <alignment horizontal="center"/>
    </xf>
    <xf numFmtId="43" fontId="2" fillId="0" borderId="0" xfId="2" applyFont="1" applyAlignment="1">
      <alignment horizontal="right"/>
    </xf>
    <xf numFmtId="43" fontId="0" fillId="0" borderId="0" xfId="0" applyNumberFormat="1" applyAlignment="1">
      <alignment horizontal="left"/>
    </xf>
    <xf numFmtId="0" fontId="1" fillId="0" borderId="0" xfId="2" applyNumberFormat="1" applyFont="1" applyAlignment="1">
      <alignment horizontal="center"/>
    </xf>
    <xf numFmtId="3" fontId="0" fillId="0" borderId="0" xfId="0" applyNumberFormat="1" applyAlignment="1">
      <alignment horizontal="left"/>
    </xf>
    <xf numFmtId="0" fontId="2" fillId="0" borderId="0" xfId="2" applyNumberFormat="1" applyFont="1" applyAlignment="1">
      <alignment horizontal="right"/>
    </xf>
    <xf numFmtId="44" fontId="2" fillId="0" borderId="0" xfId="1" applyFont="1" applyAlignment="1">
      <alignment horizontal="right"/>
    </xf>
    <xf numFmtId="7" fontId="2" fillId="0" borderId="0" xfId="1" applyNumberFormat="1" applyFont="1" applyAlignment="1">
      <alignment horizontal="right"/>
    </xf>
    <xf numFmtId="7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0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237935</xdr:colOff>
      <xdr:row>65</xdr:row>
      <xdr:rowOff>26670</xdr:rowOff>
    </xdr:from>
    <xdr:to>
      <xdr:col>3</xdr:col>
      <xdr:colOff>8064</xdr:colOff>
      <xdr:row>65</xdr:row>
      <xdr:rowOff>26670</xdr:rowOff>
    </xdr:to>
    <xdr:cxnSp macro="_xll.PtreeEvent_ObjectClick">
      <xdr:nvCxnSpPr>
        <xdr:cNvPr id="391" name="PTObj_DBranchHLine_6_5">
          <a:extLst>
            <a:ext uri="{FF2B5EF4-FFF2-40B4-BE49-F238E27FC236}">
              <a16:creationId xmlns:a16="http://schemas.microsoft.com/office/drawing/2014/main" id="{E94CCCFC-499D-4784-A26A-E985F310696D}"/>
            </a:ext>
          </a:extLst>
        </xdr:cNvPr>
        <xdr:cNvCxnSpPr/>
      </xdr:nvCxnSpPr>
      <xdr:spPr>
        <a:xfrm>
          <a:off x="3895535" y="12332970"/>
          <a:ext cx="206565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85535</xdr:colOff>
      <xdr:row>59</xdr:row>
      <xdr:rowOff>4127</xdr:rowOff>
    </xdr:from>
    <xdr:to>
      <xdr:col>2</xdr:col>
      <xdr:colOff>237935</xdr:colOff>
      <xdr:row>65</xdr:row>
      <xdr:rowOff>26670</xdr:rowOff>
    </xdr:to>
    <xdr:cxnSp macro="_xll.PtreeEvent_ObjectClick">
      <xdr:nvCxnSpPr>
        <xdr:cNvPr id="390" name="PTObj_DBranchDLine_6_5">
          <a:extLst>
            <a:ext uri="{FF2B5EF4-FFF2-40B4-BE49-F238E27FC236}">
              <a16:creationId xmlns:a16="http://schemas.microsoft.com/office/drawing/2014/main" id="{7DF0D54C-5C30-4198-818E-07709B4697B2}"/>
            </a:ext>
          </a:extLst>
        </xdr:cNvPr>
        <xdr:cNvCxnSpPr/>
      </xdr:nvCxnSpPr>
      <xdr:spPr>
        <a:xfrm>
          <a:off x="3743135" y="11224577"/>
          <a:ext cx="152400" cy="110839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237935</xdr:colOff>
      <xdr:row>63</xdr:row>
      <xdr:rowOff>20320</xdr:rowOff>
    </xdr:from>
    <xdr:to>
      <xdr:col>3</xdr:col>
      <xdr:colOff>8064</xdr:colOff>
      <xdr:row>63</xdr:row>
      <xdr:rowOff>20320</xdr:rowOff>
    </xdr:to>
    <xdr:cxnSp macro="_xll.PtreeEvent_ObjectClick">
      <xdr:nvCxnSpPr>
        <xdr:cNvPr id="387" name="PTObj_DBranchHLine_6_4">
          <a:extLst>
            <a:ext uri="{FF2B5EF4-FFF2-40B4-BE49-F238E27FC236}">
              <a16:creationId xmlns:a16="http://schemas.microsoft.com/office/drawing/2014/main" id="{ADD55583-52E4-41C1-B864-3B54DE40599D}"/>
            </a:ext>
          </a:extLst>
        </xdr:cNvPr>
        <xdr:cNvCxnSpPr/>
      </xdr:nvCxnSpPr>
      <xdr:spPr>
        <a:xfrm>
          <a:off x="3895535" y="11964670"/>
          <a:ext cx="206565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85535</xdr:colOff>
      <xdr:row>59</xdr:row>
      <xdr:rowOff>4127</xdr:rowOff>
    </xdr:from>
    <xdr:to>
      <xdr:col>2</xdr:col>
      <xdr:colOff>237935</xdr:colOff>
      <xdr:row>63</xdr:row>
      <xdr:rowOff>20320</xdr:rowOff>
    </xdr:to>
    <xdr:cxnSp macro="_xll.PtreeEvent_ObjectClick">
      <xdr:nvCxnSpPr>
        <xdr:cNvPr id="386" name="PTObj_DBranchDLine_6_4">
          <a:extLst>
            <a:ext uri="{FF2B5EF4-FFF2-40B4-BE49-F238E27FC236}">
              <a16:creationId xmlns:a16="http://schemas.microsoft.com/office/drawing/2014/main" id="{5FB611D0-7EB5-464C-9D5E-5B53F276D747}"/>
            </a:ext>
          </a:extLst>
        </xdr:cNvPr>
        <xdr:cNvCxnSpPr/>
      </xdr:nvCxnSpPr>
      <xdr:spPr>
        <a:xfrm>
          <a:off x="3743135" y="11224577"/>
          <a:ext cx="152400" cy="74009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237935</xdr:colOff>
      <xdr:row>61</xdr:row>
      <xdr:rowOff>13970</xdr:rowOff>
    </xdr:from>
    <xdr:to>
      <xdr:col>3</xdr:col>
      <xdr:colOff>6477</xdr:colOff>
      <xdr:row>61</xdr:row>
      <xdr:rowOff>13970</xdr:rowOff>
    </xdr:to>
    <xdr:cxnSp macro="_xll.PtreeEvent_ObjectClick">
      <xdr:nvCxnSpPr>
        <xdr:cNvPr id="383" name="PTObj_DBranchHLine_6_3">
          <a:extLst>
            <a:ext uri="{FF2B5EF4-FFF2-40B4-BE49-F238E27FC236}">
              <a16:creationId xmlns:a16="http://schemas.microsoft.com/office/drawing/2014/main" id="{9E39E7D7-728A-44AA-AEDA-9A04020712B3}"/>
            </a:ext>
          </a:extLst>
        </xdr:cNvPr>
        <xdr:cNvCxnSpPr/>
      </xdr:nvCxnSpPr>
      <xdr:spPr>
        <a:xfrm>
          <a:off x="3895535" y="11596370"/>
          <a:ext cx="20640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85535</xdr:colOff>
      <xdr:row>59</xdr:row>
      <xdr:rowOff>4127</xdr:rowOff>
    </xdr:from>
    <xdr:to>
      <xdr:col>2</xdr:col>
      <xdr:colOff>237935</xdr:colOff>
      <xdr:row>61</xdr:row>
      <xdr:rowOff>13970</xdr:rowOff>
    </xdr:to>
    <xdr:cxnSp macro="_xll.PtreeEvent_ObjectClick">
      <xdr:nvCxnSpPr>
        <xdr:cNvPr id="382" name="PTObj_DBranchDLine_6_3">
          <a:extLst>
            <a:ext uri="{FF2B5EF4-FFF2-40B4-BE49-F238E27FC236}">
              <a16:creationId xmlns:a16="http://schemas.microsoft.com/office/drawing/2014/main" id="{99FEC0B6-B8CE-4FF4-BD0C-8BB812E8F8C5}"/>
            </a:ext>
          </a:extLst>
        </xdr:cNvPr>
        <xdr:cNvCxnSpPr/>
      </xdr:nvCxnSpPr>
      <xdr:spPr>
        <a:xfrm>
          <a:off x="3743135" y="11224577"/>
          <a:ext cx="152400" cy="37179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237935</xdr:colOff>
      <xdr:row>57</xdr:row>
      <xdr:rowOff>1270</xdr:rowOff>
    </xdr:from>
    <xdr:to>
      <xdr:col>3</xdr:col>
      <xdr:colOff>8064</xdr:colOff>
      <xdr:row>57</xdr:row>
      <xdr:rowOff>1270</xdr:rowOff>
    </xdr:to>
    <xdr:cxnSp macro="_xll.PtreeEvent_ObjectClick">
      <xdr:nvCxnSpPr>
        <xdr:cNvPr id="379" name="PTObj_DBranchHLine_6_2">
          <a:extLst>
            <a:ext uri="{FF2B5EF4-FFF2-40B4-BE49-F238E27FC236}">
              <a16:creationId xmlns:a16="http://schemas.microsoft.com/office/drawing/2014/main" id="{55886C95-E692-49DD-9AAE-991A381F39A5}"/>
            </a:ext>
          </a:extLst>
        </xdr:cNvPr>
        <xdr:cNvCxnSpPr/>
      </xdr:nvCxnSpPr>
      <xdr:spPr>
        <a:xfrm>
          <a:off x="3895535" y="10859770"/>
          <a:ext cx="206565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85535</xdr:colOff>
      <xdr:row>57</xdr:row>
      <xdr:rowOff>1270</xdr:rowOff>
    </xdr:from>
    <xdr:to>
      <xdr:col>2</xdr:col>
      <xdr:colOff>237935</xdr:colOff>
      <xdr:row>59</xdr:row>
      <xdr:rowOff>4127</xdr:rowOff>
    </xdr:to>
    <xdr:cxnSp macro="_xll.PtreeEvent_ObjectClick">
      <xdr:nvCxnSpPr>
        <xdr:cNvPr id="378" name="PTObj_DBranchDLine_6_2">
          <a:extLst>
            <a:ext uri="{FF2B5EF4-FFF2-40B4-BE49-F238E27FC236}">
              <a16:creationId xmlns:a16="http://schemas.microsoft.com/office/drawing/2014/main" id="{482B61BD-DE38-4554-BA25-D477DA687271}"/>
            </a:ext>
          </a:extLst>
        </xdr:cNvPr>
        <xdr:cNvCxnSpPr/>
      </xdr:nvCxnSpPr>
      <xdr:spPr>
        <a:xfrm flipV="1">
          <a:off x="3743135" y="10859770"/>
          <a:ext cx="152400" cy="36480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59</xdr:row>
      <xdr:rowOff>7620</xdr:rowOff>
    </xdr:from>
    <xdr:to>
      <xdr:col>2</xdr:col>
      <xdr:colOff>127</xdr:colOff>
      <xdr:row>59</xdr:row>
      <xdr:rowOff>7620</xdr:rowOff>
    </xdr:to>
    <xdr:cxnSp macro="_xll.PtreeEvent_ObjectClick">
      <xdr:nvCxnSpPr>
        <xdr:cNvPr id="375" name="PTObj_DBranchHLine_6_1">
          <a:extLst>
            <a:ext uri="{FF2B5EF4-FFF2-40B4-BE49-F238E27FC236}">
              <a16:creationId xmlns:a16="http://schemas.microsoft.com/office/drawing/2014/main" id="{7E20BB56-85C9-4411-AAE5-9436F6C8D20C}"/>
            </a:ext>
          </a:extLst>
        </xdr:cNvPr>
        <xdr:cNvCxnSpPr/>
      </xdr:nvCxnSpPr>
      <xdr:spPr>
        <a:xfrm>
          <a:off x="2000250" y="11228070"/>
          <a:ext cx="16574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247460</xdr:colOff>
      <xdr:row>52</xdr:row>
      <xdr:rowOff>169545</xdr:rowOff>
    </xdr:from>
    <xdr:to>
      <xdr:col>4</xdr:col>
      <xdr:colOff>12827</xdr:colOff>
      <xdr:row>52</xdr:row>
      <xdr:rowOff>169545</xdr:rowOff>
    </xdr:to>
    <xdr:cxnSp macro="_xll.PtreeEvent_ObjectClick">
      <xdr:nvCxnSpPr>
        <xdr:cNvPr id="147" name="PTObj_DBranchHLine_5_7">
          <a:extLst>
            <a:ext uri="{FF2B5EF4-FFF2-40B4-BE49-F238E27FC236}">
              <a16:creationId xmlns:a16="http://schemas.microsoft.com/office/drawing/2014/main" id="{F68FB0CB-7F34-418F-AC91-374DEA8BA8A9}"/>
            </a:ext>
          </a:extLst>
        </xdr:cNvPr>
        <xdr:cNvCxnSpPr/>
      </xdr:nvCxnSpPr>
      <xdr:spPr>
        <a:xfrm>
          <a:off x="5219510" y="10123170"/>
          <a:ext cx="16322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95060</xdr:colOff>
      <xdr:row>50</xdr:row>
      <xdr:rowOff>156527</xdr:rowOff>
    </xdr:from>
    <xdr:to>
      <xdr:col>3</xdr:col>
      <xdr:colOff>247460</xdr:colOff>
      <xdr:row>52</xdr:row>
      <xdr:rowOff>169545</xdr:rowOff>
    </xdr:to>
    <xdr:cxnSp macro="_xll.PtreeEvent_ObjectClick">
      <xdr:nvCxnSpPr>
        <xdr:cNvPr id="146" name="PTObj_DBranchDLine_5_7">
          <a:extLst>
            <a:ext uri="{FF2B5EF4-FFF2-40B4-BE49-F238E27FC236}">
              <a16:creationId xmlns:a16="http://schemas.microsoft.com/office/drawing/2014/main" id="{C563D58C-5080-4A86-A119-82541316899A}"/>
            </a:ext>
          </a:extLst>
        </xdr:cNvPr>
        <xdr:cNvCxnSpPr/>
      </xdr:nvCxnSpPr>
      <xdr:spPr>
        <a:xfrm>
          <a:off x="5067110" y="9748202"/>
          <a:ext cx="152400" cy="37496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247460</xdr:colOff>
      <xdr:row>48</xdr:row>
      <xdr:rowOff>156845</xdr:rowOff>
    </xdr:from>
    <xdr:to>
      <xdr:col>4</xdr:col>
      <xdr:colOff>8065</xdr:colOff>
      <xdr:row>48</xdr:row>
      <xdr:rowOff>156845</xdr:rowOff>
    </xdr:to>
    <xdr:cxnSp macro="_xll.PtreeEvent_ObjectClick">
      <xdr:nvCxnSpPr>
        <xdr:cNvPr id="143" name="PTObj_DBranchHLine_5_6">
          <a:extLst>
            <a:ext uri="{FF2B5EF4-FFF2-40B4-BE49-F238E27FC236}">
              <a16:creationId xmlns:a16="http://schemas.microsoft.com/office/drawing/2014/main" id="{8E8FD23A-F5C8-4CCC-AE86-39AF08EE2AD4}"/>
            </a:ext>
          </a:extLst>
        </xdr:cNvPr>
        <xdr:cNvCxnSpPr/>
      </xdr:nvCxnSpPr>
      <xdr:spPr>
        <a:xfrm>
          <a:off x="5219510" y="9386570"/>
          <a:ext cx="1627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95060</xdr:colOff>
      <xdr:row>48</xdr:row>
      <xdr:rowOff>156845</xdr:rowOff>
    </xdr:from>
    <xdr:to>
      <xdr:col>3</xdr:col>
      <xdr:colOff>247460</xdr:colOff>
      <xdr:row>50</xdr:row>
      <xdr:rowOff>156527</xdr:rowOff>
    </xdr:to>
    <xdr:cxnSp macro="_xll.PtreeEvent_ObjectClick">
      <xdr:nvCxnSpPr>
        <xdr:cNvPr id="142" name="PTObj_DBranchDLine_5_6">
          <a:extLst>
            <a:ext uri="{FF2B5EF4-FFF2-40B4-BE49-F238E27FC236}">
              <a16:creationId xmlns:a16="http://schemas.microsoft.com/office/drawing/2014/main" id="{51B4B36F-7E59-41A3-ADC4-3602B71E39A4}"/>
            </a:ext>
          </a:extLst>
        </xdr:cNvPr>
        <xdr:cNvCxnSpPr/>
      </xdr:nvCxnSpPr>
      <xdr:spPr>
        <a:xfrm flipV="1">
          <a:off x="5067110" y="9386570"/>
          <a:ext cx="152400" cy="36163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247459</xdr:colOff>
      <xdr:row>50</xdr:row>
      <xdr:rowOff>163195</xdr:rowOff>
    </xdr:from>
    <xdr:to>
      <xdr:col>3</xdr:col>
      <xdr:colOff>9652</xdr:colOff>
      <xdr:row>50</xdr:row>
      <xdr:rowOff>163195</xdr:rowOff>
    </xdr:to>
    <xdr:cxnSp macro="_xll.PtreeEvent_ObjectClick">
      <xdr:nvCxnSpPr>
        <xdr:cNvPr id="139" name="PTObj_DBranchHLine_5_3">
          <a:extLst>
            <a:ext uri="{FF2B5EF4-FFF2-40B4-BE49-F238E27FC236}">
              <a16:creationId xmlns:a16="http://schemas.microsoft.com/office/drawing/2014/main" id="{8D7FFAA9-8E0E-4AF7-B772-F979151A8457}"/>
            </a:ext>
          </a:extLst>
        </xdr:cNvPr>
        <xdr:cNvCxnSpPr/>
      </xdr:nvCxnSpPr>
      <xdr:spPr>
        <a:xfrm>
          <a:off x="3352609" y="9754870"/>
          <a:ext cx="16290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95060</xdr:colOff>
      <xdr:row>46</xdr:row>
      <xdr:rowOff>132714</xdr:rowOff>
    </xdr:from>
    <xdr:to>
      <xdr:col>2</xdr:col>
      <xdr:colOff>247459</xdr:colOff>
      <xdr:row>50</xdr:row>
      <xdr:rowOff>163195</xdr:rowOff>
    </xdr:to>
    <xdr:cxnSp macro="_xll.PtreeEvent_ObjectClick">
      <xdr:nvCxnSpPr>
        <xdr:cNvPr id="138" name="PTObj_DBranchDLine_5_3">
          <a:extLst>
            <a:ext uri="{FF2B5EF4-FFF2-40B4-BE49-F238E27FC236}">
              <a16:creationId xmlns:a16="http://schemas.microsoft.com/office/drawing/2014/main" id="{619E5D94-DD2E-4EAE-A43D-00EF9303AB98}"/>
            </a:ext>
          </a:extLst>
        </xdr:cNvPr>
        <xdr:cNvCxnSpPr/>
      </xdr:nvCxnSpPr>
      <xdr:spPr>
        <a:xfrm>
          <a:off x="3200210" y="9000489"/>
          <a:ext cx="152399" cy="754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247460</xdr:colOff>
      <xdr:row>44</xdr:row>
      <xdr:rowOff>144145</xdr:rowOff>
    </xdr:from>
    <xdr:to>
      <xdr:col>4</xdr:col>
      <xdr:colOff>16002</xdr:colOff>
      <xdr:row>44</xdr:row>
      <xdr:rowOff>144145</xdr:rowOff>
    </xdr:to>
    <xdr:cxnSp macro="_xll.PtreeEvent_ObjectClick">
      <xdr:nvCxnSpPr>
        <xdr:cNvPr id="131" name="PTObj_DBranchHLine_5_5">
          <a:extLst>
            <a:ext uri="{FF2B5EF4-FFF2-40B4-BE49-F238E27FC236}">
              <a16:creationId xmlns:a16="http://schemas.microsoft.com/office/drawing/2014/main" id="{D9A38EE4-614D-4949-9FE4-B52A069161CB}"/>
            </a:ext>
          </a:extLst>
        </xdr:cNvPr>
        <xdr:cNvCxnSpPr/>
      </xdr:nvCxnSpPr>
      <xdr:spPr>
        <a:xfrm>
          <a:off x="5219510" y="8649970"/>
          <a:ext cx="16354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95060</xdr:colOff>
      <xdr:row>42</xdr:row>
      <xdr:rowOff>127952</xdr:rowOff>
    </xdr:from>
    <xdr:to>
      <xdr:col>3</xdr:col>
      <xdr:colOff>247460</xdr:colOff>
      <xdr:row>44</xdr:row>
      <xdr:rowOff>144145</xdr:rowOff>
    </xdr:to>
    <xdr:cxnSp macro="_xll.PtreeEvent_ObjectClick">
      <xdr:nvCxnSpPr>
        <xdr:cNvPr id="130" name="PTObj_DBranchDLine_5_5">
          <a:extLst>
            <a:ext uri="{FF2B5EF4-FFF2-40B4-BE49-F238E27FC236}">
              <a16:creationId xmlns:a16="http://schemas.microsoft.com/office/drawing/2014/main" id="{7F24E3DC-DF45-4E91-9769-15B44DECCCC5}"/>
            </a:ext>
          </a:extLst>
        </xdr:cNvPr>
        <xdr:cNvCxnSpPr/>
      </xdr:nvCxnSpPr>
      <xdr:spPr>
        <a:xfrm>
          <a:off x="5067110" y="8271827"/>
          <a:ext cx="152400" cy="37814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247460</xdr:colOff>
      <xdr:row>40</xdr:row>
      <xdr:rowOff>131445</xdr:rowOff>
    </xdr:from>
    <xdr:to>
      <xdr:col>4</xdr:col>
      <xdr:colOff>12827</xdr:colOff>
      <xdr:row>40</xdr:row>
      <xdr:rowOff>131445</xdr:rowOff>
    </xdr:to>
    <xdr:cxnSp macro="_xll.PtreeEvent_ObjectClick">
      <xdr:nvCxnSpPr>
        <xdr:cNvPr id="127" name="PTObj_DBranchHLine_5_4">
          <a:extLst>
            <a:ext uri="{FF2B5EF4-FFF2-40B4-BE49-F238E27FC236}">
              <a16:creationId xmlns:a16="http://schemas.microsoft.com/office/drawing/2014/main" id="{0E46723A-8AB5-4FDD-B40A-4DB5F0340A31}"/>
            </a:ext>
          </a:extLst>
        </xdr:cNvPr>
        <xdr:cNvCxnSpPr/>
      </xdr:nvCxnSpPr>
      <xdr:spPr>
        <a:xfrm>
          <a:off x="5219510" y="7913370"/>
          <a:ext cx="16322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95060</xdr:colOff>
      <xdr:row>40</xdr:row>
      <xdr:rowOff>131445</xdr:rowOff>
    </xdr:from>
    <xdr:to>
      <xdr:col>3</xdr:col>
      <xdr:colOff>247460</xdr:colOff>
      <xdr:row>42</xdr:row>
      <xdr:rowOff>127952</xdr:rowOff>
    </xdr:to>
    <xdr:cxnSp macro="_xll.PtreeEvent_ObjectClick">
      <xdr:nvCxnSpPr>
        <xdr:cNvPr id="126" name="PTObj_DBranchDLine_5_4">
          <a:extLst>
            <a:ext uri="{FF2B5EF4-FFF2-40B4-BE49-F238E27FC236}">
              <a16:creationId xmlns:a16="http://schemas.microsoft.com/office/drawing/2014/main" id="{9EC51D82-B6B9-43CF-A2A5-442D0E80912E}"/>
            </a:ext>
          </a:extLst>
        </xdr:cNvPr>
        <xdr:cNvCxnSpPr/>
      </xdr:nvCxnSpPr>
      <xdr:spPr>
        <a:xfrm flipV="1">
          <a:off x="5067110" y="7913370"/>
          <a:ext cx="152400" cy="35845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247459</xdr:colOff>
      <xdr:row>42</xdr:row>
      <xdr:rowOff>131445</xdr:rowOff>
    </xdr:from>
    <xdr:to>
      <xdr:col>3</xdr:col>
      <xdr:colOff>9652</xdr:colOff>
      <xdr:row>42</xdr:row>
      <xdr:rowOff>131445</xdr:rowOff>
    </xdr:to>
    <xdr:cxnSp macro="_xll.PtreeEvent_ObjectClick">
      <xdr:nvCxnSpPr>
        <xdr:cNvPr id="123" name="PTObj_DBranchHLine_5_2">
          <a:extLst>
            <a:ext uri="{FF2B5EF4-FFF2-40B4-BE49-F238E27FC236}">
              <a16:creationId xmlns:a16="http://schemas.microsoft.com/office/drawing/2014/main" id="{E4BC619C-301C-4C96-95B8-A59C176C5132}"/>
            </a:ext>
          </a:extLst>
        </xdr:cNvPr>
        <xdr:cNvCxnSpPr/>
      </xdr:nvCxnSpPr>
      <xdr:spPr>
        <a:xfrm>
          <a:off x="3352609" y="7913370"/>
          <a:ext cx="16290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95060</xdr:colOff>
      <xdr:row>42</xdr:row>
      <xdr:rowOff>131445</xdr:rowOff>
    </xdr:from>
    <xdr:to>
      <xdr:col>2</xdr:col>
      <xdr:colOff>247459</xdr:colOff>
      <xdr:row>46</xdr:row>
      <xdr:rowOff>134302</xdr:rowOff>
    </xdr:to>
    <xdr:cxnSp macro="_xll.PtreeEvent_ObjectClick">
      <xdr:nvCxnSpPr>
        <xdr:cNvPr id="122" name="PTObj_DBranchDLine_5_2">
          <a:extLst>
            <a:ext uri="{FF2B5EF4-FFF2-40B4-BE49-F238E27FC236}">
              <a16:creationId xmlns:a16="http://schemas.microsoft.com/office/drawing/2014/main" id="{0734E5D1-8D46-4BC0-B0CA-9D90D22DD4DD}"/>
            </a:ext>
          </a:extLst>
        </xdr:cNvPr>
        <xdr:cNvCxnSpPr/>
      </xdr:nvCxnSpPr>
      <xdr:spPr>
        <a:xfrm flipV="1">
          <a:off x="3200210" y="7913370"/>
          <a:ext cx="152399" cy="36480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46</xdr:row>
      <xdr:rowOff>137795</xdr:rowOff>
    </xdr:from>
    <xdr:to>
      <xdr:col>2</xdr:col>
      <xdr:colOff>9652</xdr:colOff>
      <xdr:row>46</xdr:row>
      <xdr:rowOff>137795</xdr:rowOff>
    </xdr:to>
    <xdr:cxnSp macro="_xll.PtreeEvent_ObjectClick">
      <xdr:nvCxnSpPr>
        <xdr:cNvPr id="111" name="PTObj_DBranchHLine_5_1">
          <a:extLst>
            <a:ext uri="{FF2B5EF4-FFF2-40B4-BE49-F238E27FC236}">
              <a16:creationId xmlns:a16="http://schemas.microsoft.com/office/drawing/2014/main" id="{62359257-0973-4852-87ED-09EA62EF3B35}"/>
            </a:ext>
          </a:extLst>
        </xdr:cNvPr>
        <xdr:cNvCxnSpPr/>
      </xdr:nvCxnSpPr>
      <xdr:spPr>
        <a:xfrm>
          <a:off x="1733550" y="8281670"/>
          <a:ext cx="13812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34</xdr:row>
      <xdr:rowOff>112395</xdr:rowOff>
    </xdr:from>
    <xdr:to>
      <xdr:col>4</xdr:col>
      <xdr:colOff>12827</xdr:colOff>
      <xdr:row>34</xdr:row>
      <xdr:rowOff>112395</xdr:rowOff>
    </xdr:to>
    <xdr:cxnSp macro="_xll.PtreeEvent_ObjectClick">
      <xdr:nvCxnSpPr>
        <xdr:cNvPr id="102" name="PTObj_DBranchHLine_4_17">
          <a:extLst>
            <a:ext uri="{FF2B5EF4-FFF2-40B4-BE49-F238E27FC236}">
              <a16:creationId xmlns:a16="http://schemas.microsoft.com/office/drawing/2014/main" id="{BC1135F3-905C-46F6-9A3C-0CAE6A5B4A97}"/>
            </a:ext>
          </a:extLst>
        </xdr:cNvPr>
        <xdr:cNvCxnSpPr/>
      </xdr:nvCxnSpPr>
      <xdr:spPr>
        <a:xfrm>
          <a:off x="4882960" y="6808470"/>
          <a:ext cx="14544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32</xdr:row>
      <xdr:rowOff>99378</xdr:rowOff>
    </xdr:from>
    <xdr:to>
      <xdr:col>3</xdr:col>
      <xdr:colOff>244285</xdr:colOff>
      <xdr:row>34</xdr:row>
      <xdr:rowOff>112395</xdr:rowOff>
    </xdr:to>
    <xdr:cxnSp macro="_xll.PtreeEvent_ObjectClick">
      <xdr:nvCxnSpPr>
        <xdr:cNvPr id="101" name="PTObj_DBranchDLine_4_17">
          <a:extLst>
            <a:ext uri="{FF2B5EF4-FFF2-40B4-BE49-F238E27FC236}">
              <a16:creationId xmlns:a16="http://schemas.microsoft.com/office/drawing/2014/main" id="{5D9C8F1E-221D-4715-8B99-9D6662AEC49B}"/>
            </a:ext>
          </a:extLst>
        </xdr:cNvPr>
        <xdr:cNvCxnSpPr/>
      </xdr:nvCxnSpPr>
      <xdr:spPr>
        <a:xfrm>
          <a:off x="4730560" y="6433503"/>
          <a:ext cx="152400" cy="37496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30</xdr:row>
      <xdr:rowOff>99695</xdr:rowOff>
    </xdr:from>
    <xdr:to>
      <xdr:col>5</xdr:col>
      <xdr:colOff>8065</xdr:colOff>
      <xdr:row>30</xdr:row>
      <xdr:rowOff>99695</xdr:rowOff>
    </xdr:to>
    <xdr:cxnSp macro="_xll.PtreeEvent_ObjectClick">
      <xdr:nvCxnSpPr>
        <xdr:cNvPr id="98" name="PTObj_DBranchHLine_4_16">
          <a:extLst>
            <a:ext uri="{FF2B5EF4-FFF2-40B4-BE49-F238E27FC236}">
              <a16:creationId xmlns:a16="http://schemas.microsoft.com/office/drawing/2014/main" id="{41496CB3-9B6A-4F03-9BDB-1C9E6D962C1C}"/>
            </a:ext>
          </a:extLst>
        </xdr:cNvPr>
        <xdr:cNvCxnSpPr/>
      </xdr:nvCxnSpPr>
      <xdr:spPr>
        <a:xfrm>
          <a:off x="6572059" y="6071870"/>
          <a:ext cx="1627506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95060</xdr:colOff>
      <xdr:row>28</xdr:row>
      <xdr:rowOff>89853</xdr:rowOff>
    </xdr:from>
    <xdr:to>
      <xdr:col>4</xdr:col>
      <xdr:colOff>247459</xdr:colOff>
      <xdr:row>30</xdr:row>
      <xdr:rowOff>99695</xdr:rowOff>
    </xdr:to>
    <xdr:cxnSp macro="_xll.PtreeEvent_ObjectClick">
      <xdr:nvCxnSpPr>
        <xdr:cNvPr id="97" name="PTObj_DBranchDLine_4_16">
          <a:extLst>
            <a:ext uri="{FF2B5EF4-FFF2-40B4-BE49-F238E27FC236}">
              <a16:creationId xmlns:a16="http://schemas.microsoft.com/office/drawing/2014/main" id="{DD4CAD51-A1EA-4174-ABD5-C1165ACEAC9F}"/>
            </a:ext>
          </a:extLst>
        </xdr:cNvPr>
        <xdr:cNvCxnSpPr/>
      </xdr:nvCxnSpPr>
      <xdr:spPr>
        <a:xfrm>
          <a:off x="6419660" y="5700078"/>
          <a:ext cx="152399" cy="37179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26</xdr:row>
      <xdr:rowOff>86995</xdr:rowOff>
    </xdr:from>
    <xdr:to>
      <xdr:col>5</xdr:col>
      <xdr:colOff>11240</xdr:colOff>
      <xdr:row>26</xdr:row>
      <xdr:rowOff>86995</xdr:rowOff>
    </xdr:to>
    <xdr:cxnSp macro="_xll.PtreeEvent_ObjectClick">
      <xdr:nvCxnSpPr>
        <xdr:cNvPr id="94" name="PTObj_DBranchHLine_4_15">
          <a:extLst>
            <a:ext uri="{FF2B5EF4-FFF2-40B4-BE49-F238E27FC236}">
              <a16:creationId xmlns:a16="http://schemas.microsoft.com/office/drawing/2014/main" id="{087B27D0-862D-420D-A922-46D6354E25AD}"/>
            </a:ext>
          </a:extLst>
        </xdr:cNvPr>
        <xdr:cNvCxnSpPr/>
      </xdr:nvCxnSpPr>
      <xdr:spPr>
        <a:xfrm>
          <a:off x="6572059" y="5335270"/>
          <a:ext cx="16306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95060</xdr:colOff>
      <xdr:row>26</xdr:row>
      <xdr:rowOff>86995</xdr:rowOff>
    </xdr:from>
    <xdr:to>
      <xdr:col>4</xdr:col>
      <xdr:colOff>247459</xdr:colOff>
      <xdr:row>28</xdr:row>
      <xdr:rowOff>89853</xdr:rowOff>
    </xdr:to>
    <xdr:cxnSp macro="_xll.PtreeEvent_ObjectClick">
      <xdr:nvCxnSpPr>
        <xdr:cNvPr id="93" name="PTObj_DBranchDLine_4_15">
          <a:extLst>
            <a:ext uri="{FF2B5EF4-FFF2-40B4-BE49-F238E27FC236}">
              <a16:creationId xmlns:a16="http://schemas.microsoft.com/office/drawing/2014/main" id="{094C6F95-5A0D-4BF4-8186-5AF1AF2A3D94}"/>
            </a:ext>
          </a:extLst>
        </xdr:cNvPr>
        <xdr:cNvCxnSpPr/>
      </xdr:nvCxnSpPr>
      <xdr:spPr>
        <a:xfrm flipV="1">
          <a:off x="6419660" y="5335270"/>
          <a:ext cx="152399" cy="36480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28</xdr:row>
      <xdr:rowOff>93345</xdr:rowOff>
    </xdr:from>
    <xdr:to>
      <xdr:col>4</xdr:col>
      <xdr:colOff>9652</xdr:colOff>
      <xdr:row>28</xdr:row>
      <xdr:rowOff>93345</xdr:rowOff>
    </xdr:to>
    <xdr:cxnSp macro="_xll.PtreeEvent_ObjectClick">
      <xdr:nvCxnSpPr>
        <xdr:cNvPr id="90" name="PTObj_DBranchHLine_4_14">
          <a:extLst>
            <a:ext uri="{FF2B5EF4-FFF2-40B4-BE49-F238E27FC236}">
              <a16:creationId xmlns:a16="http://schemas.microsoft.com/office/drawing/2014/main" id="{7EC9C799-6882-4CF5-A095-4CACF58E2374}"/>
            </a:ext>
          </a:extLst>
        </xdr:cNvPr>
        <xdr:cNvCxnSpPr/>
      </xdr:nvCxnSpPr>
      <xdr:spPr>
        <a:xfrm>
          <a:off x="4882960" y="5703570"/>
          <a:ext cx="14512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28</xdr:row>
      <xdr:rowOff>93345</xdr:rowOff>
    </xdr:from>
    <xdr:to>
      <xdr:col>3</xdr:col>
      <xdr:colOff>244285</xdr:colOff>
      <xdr:row>32</xdr:row>
      <xdr:rowOff>99378</xdr:rowOff>
    </xdr:to>
    <xdr:cxnSp macro="_xll.PtreeEvent_ObjectClick">
      <xdr:nvCxnSpPr>
        <xdr:cNvPr id="89" name="PTObj_DBranchDLine_4_14">
          <a:extLst>
            <a:ext uri="{FF2B5EF4-FFF2-40B4-BE49-F238E27FC236}">
              <a16:creationId xmlns:a16="http://schemas.microsoft.com/office/drawing/2014/main" id="{5AB7A60F-CCE1-4D80-B073-A42B42718FDC}"/>
            </a:ext>
          </a:extLst>
        </xdr:cNvPr>
        <xdr:cNvCxnSpPr/>
      </xdr:nvCxnSpPr>
      <xdr:spPr>
        <a:xfrm flipV="1">
          <a:off x="4730560" y="5703570"/>
          <a:ext cx="152400" cy="72993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244284</xdr:colOff>
      <xdr:row>32</xdr:row>
      <xdr:rowOff>106045</xdr:rowOff>
    </xdr:from>
    <xdr:to>
      <xdr:col>3</xdr:col>
      <xdr:colOff>6477</xdr:colOff>
      <xdr:row>32</xdr:row>
      <xdr:rowOff>106045</xdr:rowOff>
    </xdr:to>
    <xdr:cxnSp macro="_xll.PtreeEvent_ObjectClick">
      <xdr:nvCxnSpPr>
        <xdr:cNvPr id="86" name="PTObj_DBranchHLine_4_3">
          <a:extLst>
            <a:ext uri="{FF2B5EF4-FFF2-40B4-BE49-F238E27FC236}">
              <a16:creationId xmlns:a16="http://schemas.microsoft.com/office/drawing/2014/main" id="{59BAF9EA-4E0C-48B4-8F44-CCBDD4B92A54}"/>
            </a:ext>
          </a:extLst>
        </xdr:cNvPr>
        <xdr:cNvCxnSpPr/>
      </xdr:nvCxnSpPr>
      <xdr:spPr>
        <a:xfrm>
          <a:off x="3349434" y="64401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91885</xdr:colOff>
      <xdr:row>24</xdr:row>
      <xdr:rowOff>7303</xdr:rowOff>
    </xdr:from>
    <xdr:to>
      <xdr:col>2</xdr:col>
      <xdr:colOff>244284</xdr:colOff>
      <xdr:row>32</xdr:row>
      <xdr:rowOff>106045</xdr:rowOff>
    </xdr:to>
    <xdr:cxnSp macro="_xll.PtreeEvent_ObjectClick">
      <xdr:nvCxnSpPr>
        <xdr:cNvPr id="85" name="PTObj_DBranchDLine_4_3">
          <a:extLst>
            <a:ext uri="{FF2B5EF4-FFF2-40B4-BE49-F238E27FC236}">
              <a16:creationId xmlns:a16="http://schemas.microsoft.com/office/drawing/2014/main" id="{C31FF6DB-2425-407D-B86B-AADBB2CFB89C}"/>
            </a:ext>
          </a:extLst>
        </xdr:cNvPr>
        <xdr:cNvCxnSpPr/>
      </xdr:nvCxnSpPr>
      <xdr:spPr>
        <a:xfrm>
          <a:off x="3197035" y="4893628"/>
          <a:ext cx="152399" cy="15465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22</xdr:row>
      <xdr:rowOff>74295</xdr:rowOff>
    </xdr:from>
    <xdr:to>
      <xdr:col>5</xdr:col>
      <xdr:colOff>8065</xdr:colOff>
      <xdr:row>22</xdr:row>
      <xdr:rowOff>74295</xdr:rowOff>
    </xdr:to>
    <xdr:cxnSp macro="_xll.PtreeEvent_ObjectClick">
      <xdr:nvCxnSpPr>
        <xdr:cNvPr id="78" name="PTObj_DBranchHLine_4_13">
          <a:extLst>
            <a:ext uri="{FF2B5EF4-FFF2-40B4-BE49-F238E27FC236}">
              <a16:creationId xmlns:a16="http://schemas.microsoft.com/office/drawing/2014/main" id="{C6E036D3-0DD9-41BD-A444-5FB4EA8C9588}"/>
            </a:ext>
          </a:extLst>
        </xdr:cNvPr>
        <xdr:cNvCxnSpPr/>
      </xdr:nvCxnSpPr>
      <xdr:spPr>
        <a:xfrm>
          <a:off x="6572059" y="4598670"/>
          <a:ext cx="129413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95060</xdr:colOff>
      <xdr:row>20</xdr:row>
      <xdr:rowOff>66040</xdr:rowOff>
    </xdr:from>
    <xdr:to>
      <xdr:col>4</xdr:col>
      <xdr:colOff>247459</xdr:colOff>
      <xdr:row>22</xdr:row>
      <xdr:rowOff>74295</xdr:rowOff>
    </xdr:to>
    <xdr:cxnSp macro="_xll.PtreeEvent_ObjectClick">
      <xdr:nvCxnSpPr>
        <xdr:cNvPr id="77" name="PTObj_DBranchDLine_4_13">
          <a:extLst>
            <a:ext uri="{FF2B5EF4-FFF2-40B4-BE49-F238E27FC236}">
              <a16:creationId xmlns:a16="http://schemas.microsoft.com/office/drawing/2014/main" id="{AF19356E-D6B4-4844-A04A-62C3D3376C5F}"/>
            </a:ext>
          </a:extLst>
        </xdr:cNvPr>
        <xdr:cNvCxnSpPr/>
      </xdr:nvCxnSpPr>
      <xdr:spPr>
        <a:xfrm>
          <a:off x="6419660" y="4228465"/>
          <a:ext cx="152399" cy="37020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244284</xdr:colOff>
      <xdr:row>18</xdr:row>
      <xdr:rowOff>61595</xdr:rowOff>
    </xdr:from>
    <xdr:to>
      <xdr:col>6</xdr:col>
      <xdr:colOff>8065</xdr:colOff>
      <xdr:row>18</xdr:row>
      <xdr:rowOff>61595</xdr:rowOff>
    </xdr:to>
    <xdr:cxnSp macro="_xll.PtreeEvent_ObjectClick">
      <xdr:nvCxnSpPr>
        <xdr:cNvPr id="74" name="PTObj_DBranchHLine_4_12">
          <a:extLst>
            <a:ext uri="{FF2B5EF4-FFF2-40B4-BE49-F238E27FC236}">
              <a16:creationId xmlns:a16="http://schemas.microsoft.com/office/drawing/2014/main" id="{BED76AF4-60F4-46AC-BA83-0C13B778FADA}"/>
            </a:ext>
          </a:extLst>
        </xdr:cNvPr>
        <xdr:cNvCxnSpPr/>
      </xdr:nvCxnSpPr>
      <xdr:spPr>
        <a:xfrm>
          <a:off x="8102409" y="3862070"/>
          <a:ext cx="16306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91884</xdr:colOff>
      <xdr:row>16</xdr:row>
      <xdr:rowOff>46990</xdr:rowOff>
    </xdr:from>
    <xdr:to>
      <xdr:col>5</xdr:col>
      <xdr:colOff>244284</xdr:colOff>
      <xdr:row>18</xdr:row>
      <xdr:rowOff>61595</xdr:rowOff>
    </xdr:to>
    <xdr:cxnSp macro="_xll.PtreeEvent_ObjectClick">
      <xdr:nvCxnSpPr>
        <xdr:cNvPr id="73" name="PTObj_DBranchDLine_4_12">
          <a:extLst>
            <a:ext uri="{FF2B5EF4-FFF2-40B4-BE49-F238E27FC236}">
              <a16:creationId xmlns:a16="http://schemas.microsoft.com/office/drawing/2014/main" id="{C567A622-3EEA-4681-9129-FC6154C489B2}"/>
            </a:ext>
          </a:extLst>
        </xdr:cNvPr>
        <xdr:cNvCxnSpPr/>
      </xdr:nvCxnSpPr>
      <xdr:spPr>
        <a:xfrm>
          <a:off x="7950009" y="3485515"/>
          <a:ext cx="152400" cy="3765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244284</xdr:colOff>
      <xdr:row>14</xdr:row>
      <xdr:rowOff>48895</xdr:rowOff>
    </xdr:from>
    <xdr:to>
      <xdr:col>6</xdr:col>
      <xdr:colOff>8065</xdr:colOff>
      <xdr:row>14</xdr:row>
      <xdr:rowOff>48895</xdr:rowOff>
    </xdr:to>
    <xdr:cxnSp macro="_xll.PtreeEvent_ObjectClick">
      <xdr:nvCxnSpPr>
        <xdr:cNvPr id="70" name="PTObj_DBranchHLine_4_11">
          <a:extLst>
            <a:ext uri="{FF2B5EF4-FFF2-40B4-BE49-F238E27FC236}">
              <a16:creationId xmlns:a16="http://schemas.microsoft.com/office/drawing/2014/main" id="{3F33AFB3-CBC9-494B-825D-AF2674E76137}"/>
            </a:ext>
          </a:extLst>
        </xdr:cNvPr>
        <xdr:cNvCxnSpPr/>
      </xdr:nvCxnSpPr>
      <xdr:spPr>
        <a:xfrm>
          <a:off x="8102409" y="3125470"/>
          <a:ext cx="16306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91884</xdr:colOff>
      <xdr:row>14</xdr:row>
      <xdr:rowOff>48895</xdr:rowOff>
    </xdr:from>
    <xdr:to>
      <xdr:col>5</xdr:col>
      <xdr:colOff>244284</xdr:colOff>
      <xdr:row>16</xdr:row>
      <xdr:rowOff>46990</xdr:rowOff>
    </xdr:to>
    <xdr:cxnSp macro="_xll.PtreeEvent_ObjectClick">
      <xdr:nvCxnSpPr>
        <xdr:cNvPr id="69" name="PTObj_DBranchDLine_4_11">
          <a:extLst>
            <a:ext uri="{FF2B5EF4-FFF2-40B4-BE49-F238E27FC236}">
              <a16:creationId xmlns:a16="http://schemas.microsoft.com/office/drawing/2014/main" id="{2DC5C59F-EBED-41AF-8F4D-B89A869B1CB8}"/>
            </a:ext>
          </a:extLst>
        </xdr:cNvPr>
        <xdr:cNvCxnSpPr/>
      </xdr:nvCxnSpPr>
      <xdr:spPr>
        <a:xfrm flipV="1">
          <a:off x="7950009" y="3125470"/>
          <a:ext cx="152400" cy="360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16</xdr:row>
      <xdr:rowOff>55245</xdr:rowOff>
    </xdr:from>
    <xdr:to>
      <xdr:col>5</xdr:col>
      <xdr:colOff>6477</xdr:colOff>
      <xdr:row>16</xdr:row>
      <xdr:rowOff>55245</xdr:rowOff>
    </xdr:to>
    <xdr:cxnSp macro="_xll.PtreeEvent_ObjectClick">
      <xdr:nvCxnSpPr>
        <xdr:cNvPr id="66" name="PTObj_DBranchHLine_4_10">
          <a:extLst>
            <a:ext uri="{FF2B5EF4-FFF2-40B4-BE49-F238E27FC236}">
              <a16:creationId xmlns:a16="http://schemas.microsoft.com/office/drawing/2014/main" id="{FCE5E535-37C4-4787-AFE6-95E31F184957}"/>
            </a:ext>
          </a:extLst>
        </xdr:cNvPr>
        <xdr:cNvCxnSpPr/>
      </xdr:nvCxnSpPr>
      <xdr:spPr>
        <a:xfrm>
          <a:off x="6572059" y="3493770"/>
          <a:ext cx="12925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95060</xdr:colOff>
      <xdr:row>16</xdr:row>
      <xdr:rowOff>55245</xdr:rowOff>
    </xdr:from>
    <xdr:to>
      <xdr:col>4</xdr:col>
      <xdr:colOff>247459</xdr:colOff>
      <xdr:row>20</xdr:row>
      <xdr:rowOff>66040</xdr:rowOff>
    </xdr:to>
    <xdr:cxnSp macro="_xll.PtreeEvent_ObjectClick">
      <xdr:nvCxnSpPr>
        <xdr:cNvPr id="65" name="PTObj_DBranchDLine_4_10">
          <a:extLst>
            <a:ext uri="{FF2B5EF4-FFF2-40B4-BE49-F238E27FC236}">
              <a16:creationId xmlns:a16="http://schemas.microsoft.com/office/drawing/2014/main" id="{522A27DA-B939-4D41-8B0B-12A0767817C0}"/>
            </a:ext>
          </a:extLst>
        </xdr:cNvPr>
        <xdr:cNvCxnSpPr/>
      </xdr:nvCxnSpPr>
      <xdr:spPr>
        <a:xfrm flipV="1">
          <a:off x="6419660" y="3493770"/>
          <a:ext cx="152399" cy="73469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20</xdr:row>
      <xdr:rowOff>67945</xdr:rowOff>
    </xdr:from>
    <xdr:to>
      <xdr:col>4</xdr:col>
      <xdr:colOff>9652</xdr:colOff>
      <xdr:row>20</xdr:row>
      <xdr:rowOff>67945</xdr:rowOff>
    </xdr:to>
    <xdr:cxnSp macro="_xll.PtreeEvent_ObjectClick">
      <xdr:nvCxnSpPr>
        <xdr:cNvPr id="62" name="PTObj_DBranchHLine_4_5">
          <a:extLst>
            <a:ext uri="{FF2B5EF4-FFF2-40B4-BE49-F238E27FC236}">
              <a16:creationId xmlns:a16="http://schemas.microsoft.com/office/drawing/2014/main" id="{D1F22512-22D7-4053-B0BC-EBEF7D0FBF7A}"/>
            </a:ext>
          </a:extLst>
        </xdr:cNvPr>
        <xdr:cNvCxnSpPr/>
      </xdr:nvCxnSpPr>
      <xdr:spPr>
        <a:xfrm>
          <a:off x="4882960" y="4230370"/>
          <a:ext cx="14512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12</xdr:row>
      <xdr:rowOff>8890</xdr:rowOff>
    </xdr:from>
    <xdr:to>
      <xdr:col>3</xdr:col>
      <xdr:colOff>244285</xdr:colOff>
      <xdr:row>20</xdr:row>
      <xdr:rowOff>67945</xdr:rowOff>
    </xdr:to>
    <xdr:cxnSp macro="_xll.PtreeEvent_ObjectClick">
      <xdr:nvCxnSpPr>
        <xdr:cNvPr id="61" name="PTObj_DBranchDLine_4_5">
          <a:extLst>
            <a:ext uri="{FF2B5EF4-FFF2-40B4-BE49-F238E27FC236}">
              <a16:creationId xmlns:a16="http://schemas.microsoft.com/office/drawing/2014/main" id="{C1364E3A-8519-45EF-BAEA-28B32AC05D9C}"/>
            </a:ext>
          </a:extLst>
        </xdr:cNvPr>
        <xdr:cNvCxnSpPr/>
      </xdr:nvCxnSpPr>
      <xdr:spPr>
        <a:xfrm>
          <a:off x="4730560" y="2723515"/>
          <a:ext cx="152400" cy="15068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244284</xdr:colOff>
      <xdr:row>6</xdr:row>
      <xdr:rowOff>23495</xdr:rowOff>
    </xdr:from>
    <xdr:to>
      <xdr:col>6</xdr:col>
      <xdr:colOff>8065</xdr:colOff>
      <xdr:row>6</xdr:row>
      <xdr:rowOff>23495</xdr:rowOff>
    </xdr:to>
    <xdr:cxnSp macro="_xll.PtreeEvent_ObjectClick">
      <xdr:nvCxnSpPr>
        <xdr:cNvPr id="54" name="PTObj_DBranchHLine_4_9">
          <a:extLst>
            <a:ext uri="{FF2B5EF4-FFF2-40B4-BE49-F238E27FC236}">
              <a16:creationId xmlns:a16="http://schemas.microsoft.com/office/drawing/2014/main" id="{8F3F8B59-F0F4-43CD-8940-8BB5C26BF430}"/>
            </a:ext>
          </a:extLst>
        </xdr:cNvPr>
        <xdr:cNvCxnSpPr/>
      </xdr:nvCxnSpPr>
      <xdr:spPr>
        <a:xfrm>
          <a:off x="8102409" y="1652270"/>
          <a:ext cx="16306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91884</xdr:colOff>
      <xdr:row>4</xdr:row>
      <xdr:rowOff>8890</xdr:rowOff>
    </xdr:from>
    <xdr:to>
      <xdr:col>5</xdr:col>
      <xdr:colOff>244284</xdr:colOff>
      <xdr:row>6</xdr:row>
      <xdr:rowOff>23495</xdr:rowOff>
    </xdr:to>
    <xdr:cxnSp macro="_xll.PtreeEvent_ObjectClick">
      <xdr:nvCxnSpPr>
        <xdr:cNvPr id="53" name="PTObj_DBranchDLine_4_9">
          <a:extLst>
            <a:ext uri="{FF2B5EF4-FFF2-40B4-BE49-F238E27FC236}">
              <a16:creationId xmlns:a16="http://schemas.microsoft.com/office/drawing/2014/main" id="{F6DAB0D6-1120-48A5-96CB-371D50CCCA0B}"/>
            </a:ext>
          </a:extLst>
        </xdr:cNvPr>
        <xdr:cNvCxnSpPr/>
      </xdr:nvCxnSpPr>
      <xdr:spPr>
        <a:xfrm>
          <a:off x="7950009" y="1275715"/>
          <a:ext cx="152400" cy="3765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244284</xdr:colOff>
      <xdr:row>2</xdr:row>
      <xdr:rowOff>10795</xdr:rowOff>
    </xdr:from>
    <xdr:to>
      <xdr:col>6</xdr:col>
      <xdr:colOff>8065</xdr:colOff>
      <xdr:row>2</xdr:row>
      <xdr:rowOff>10795</xdr:rowOff>
    </xdr:to>
    <xdr:cxnSp macro="_xll.PtreeEvent_ObjectClick">
      <xdr:nvCxnSpPr>
        <xdr:cNvPr id="50" name="PTObj_DBranchHLine_4_8">
          <a:extLst>
            <a:ext uri="{FF2B5EF4-FFF2-40B4-BE49-F238E27FC236}">
              <a16:creationId xmlns:a16="http://schemas.microsoft.com/office/drawing/2014/main" id="{BA4F7B32-7BEC-43E8-AB58-B93FD0F34C79}"/>
            </a:ext>
          </a:extLst>
        </xdr:cNvPr>
        <xdr:cNvCxnSpPr/>
      </xdr:nvCxnSpPr>
      <xdr:spPr>
        <a:xfrm>
          <a:off x="8102409" y="915670"/>
          <a:ext cx="16306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91884</xdr:colOff>
      <xdr:row>2</xdr:row>
      <xdr:rowOff>10795</xdr:rowOff>
    </xdr:from>
    <xdr:to>
      <xdr:col>5</xdr:col>
      <xdr:colOff>244284</xdr:colOff>
      <xdr:row>4</xdr:row>
      <xdr:rowOff>8890</xdr:rowOff>
    </xdr:to>
    <xdr:cxnSp macro="_xll.PtreeEvent_ObjectClick">
      <xdr:nvCxnSpPr>
        <xdr:cNvPr id="49" name="PTObj_DBranchDLine_4_8">
          <a:extLst>
            <a:ext uri="{FF2B5EF4-FFF2-40B4-BE49-F238E27FC236}">
              <a16:creationId xmlns:a16="http://schemas.microsoft.com/office/drawing/2014/main" id="{98F199E8-46A5-48B2-A839-F939CC52266A}"/>
            </a:ext>
          </a:extLst>
        </xdr:cNvPr>
        <xdr:cNvCxnSpPr/>
      </xdr:nvCxnSpPr>
      <xdr:spPr>
        <a:xfrm flipV="1">
          <a:off x="7950009" y="915670"/>
          <a:ext cx="152400" cy="360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244284</xdr:colOff>
      <xdr:row>4</xdr:row>
      <xdr:rowOff>17145</xdr:rowOff>
    </xdr:from>
    <xdr:to>
      <xdr:col>5</xdr:col>
      <xdr:colOff>6477</xdr:colOff>
      <xdr:row>4</xdr:row>
      <xdr:rowOff>17145</xdr:rowOff>
    </xdr:to>
    <xdr:cxnSp macro="_xll.PtreeEvent_ObjectClick">
      <xdr:nvCxnSpPr>
        <xdr:cNvPr id="46" name="PTObj_DBranchHLine_4_6">
          <a:extLst>
            <a:ext uri="{FF2B5EF4-FFF2-40B4-BE49-F238E27FC236}">
              <a16:creationId xmlns:a16="http://schemas.microsoft.com/office/drawing/2014/main" id="{05E68126-2532-47AD-9C08-B322A382C274}"/>
            </a:ext>
          </a:extLst>
        </xdr:cNvPr>
        <xdr:cNvCxnSpPr/>
      </xdr:nvCxnSpPr>
      <xdr:spPr>
        <a:xfrm>
          <a:off x="6568884" y="12839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91885</xdr:colOff>
      <xdr:row>4</xdr:row>
      <xdr:rowOff>17145</xdr:rowOff>
    </xdr:from>
    <xdr:to>
      <xdr:col>4</xdr:col>
      <xdr:colOff>244284</xdr:colOff>
      <xdr:row>8</xdr:row>
      <xdr:rowOff>8890</xdr:rowOff>
    </xdr:to>
    <xdr:cxnSp macro="_xll.PtreeEvent_ObjectClick">
      <xdr:nvCxnSpPr>
        <xdr:cNvPr id="45" name="PTObj_DBranchDLine_4_6">
          <a:extLst>
            <a:ext uri="{FF2B5EF4-FFF2-40B4-BE49-F238E27FC236}">
              <a16:creationId xmlns:a16="http://schemas.microsoft.com/office/drawing/2014/main" id="{849E6996-052E-4C30-8974-661C0303D80D}"/>
            </a:ext>
          </a:extLst>
        </xdr:cNvPr>
        <xdr:cNvCxnSpPr/>
      </xdr:nvCxnSpPr>
      <xdr:spPr>
        <a:xfrm flipV="1">
          <a:off x="6416485" y="1283970"/>
          <a:ext cx="152399" cy="7156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244284</xdr:colOff>
      <xdr:row>10</xdr:row>
      <xdr:rowOff>23495</xdr:rowOff>
    </xdr:from>
    <xdr:to>
      <xdr:col>5</xdr:col>
      <xdr:colOff>8065</xdr:colOff>
      <xdr:row>10</xdr:row>
      <xdr:rowOff>23495</xdr:rowOff>
    </xdr:to>
    <xdr:cxnSp macro="_xll.PtreeEvent_ObjectClick">
      <xdr:nvCxnSpPr>
        <xdr:cNvPr id="38" name="PTObj_DBranchHLine_4_7">
          <a:extLst>
            <a:ext uri="{FF2B5EF4-FFF2-40B4-BE49-F238E27FC236}">
              <a16:creationId xmlns:a16="http://schemas.microsoft.com/office/drawing/2014/main" id="{108B7069-0081-48AF-9017-F79448CBFCE4}"/>
            </a:ext>
          </a:extLst>
        </xdr:cNvPr>
        <xdr:cNvCxnSpPr/>
      </xdr:nvCxnSpPr>
      <xdr:spPr>
        <a:xfrm>
          <a:off x="6568884" y="1652270"/>
          <a:ext cx="1144906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91885</xdr:colOff>
      <xdr:row>8</xdr:row>
      <xdr:rowOff>7302</xdr:rowOff>
    </xdr:from>
    <xdr:to>
      <xdr:col>4</xdr:col>
      <xdr:colOff>244284</xdr:colOff>
      <xdr:row>10</xdr:row>
      <xdr:rowOff>23495</xdr:rowOff>
    </xdr:to>
    <xdr:cxnSp macro="_xll.PtreeEvent_ObjectClick">
      <xdr:nvCxnSpPr>
        <xdr:cNvPr id="37" name="PTObj_DBranchDLine_4_7">
          <a:extLst>
            <a:ext uri="{FF2B5EF4-FFF2-40B4-BE49-F238E27FC236}">
              <a16:creationId xmlns:a16="http://schemas.microsoft.com/office/drawing/2014/main" id="{97A128C5-DABC-42BA-98B2-1DC56F184CA7}"/>
            </a:ext>
          </a:extLst>
        </xdr:cNvPr>
        <xdr:cNvCxnSpPr/>
      </xdr:nvCxnSpPr>
      <xdr:spPr>
        <a:xfrm>
          <a:off x="6416485" y="1274127"/>
          <a:ext cx="152399" cy="37814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8</xdr:row>
      <xdr:rowOff>10795</xdr:rowOff>
    </xdr:from>
    <xdr:to>
      <xdr:col>4</xdr:col>
      <xdr:colOff>6477</xdr:colOff>
      <xdr:row>8</xdr:row>
      <xdr:rowOff>10795</xdr:rowOff>
    </xdr:to>
    <xdr:cxnSp macro="_xll.PtreeEvent_ObjectClick">
      <xdr:nvCxnSpPr>
        <xdr:cNvPr id="30" name="PTObj_DBranchHLine_4_4">
          <a:extLst>
            <a:ext uri="{FF2B5EF4-FFF2-40B4-BE49-F238E27FC236}">
              <a16:creationId xmlns:a16="http://schemas.microsoft.com/office/drawing/2014/main" id="{F34ED053-3006-4CCD-A71C-E2B1B3F13FAA}"/>
            </a:ext>
          </a:extLst>
        </xdr:cNvPr>
        <xdr:cNvCxnSpPr/>
      </xdr:nvCxnSpPr>
      <xdr:spPr>
        <a:xfrm>
          <a:off x="4882960" y="915670"/>
          <a:ext cx="14385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8</xdr:row>
      <xdr:rowOff>10795</xdr:rowOff>
    </xdr:from>
    <xdr:to>
      <xdr:col>3</xdr:col>
      <xdr:colOff>244285</xdr:colOff>
      <xdr:row>12</xdr:row>
      <xdr:rowOff>8890</xdr:rowOff>
    </xdr:to>
    <xdr:cxnSp macro="_xll.PtreeEvent_ObjectClick">
      <xdr:nvCxnSpPr>
        <xdr:cNvPr id="29" name="PTObj_DBranchDLine_4_4">
          <a:extLst>
            <a:ext uri="{FF2B5EF4-FFF2-40B4-BE49-F238E27FC236}">
              <a16:creationId xmlns:a16="http://schemas.microsoft.com/office/drawing/2014/main" id="{314E381A-DBC0-43CE-B734-F7C50C53EBE1}"/>
            </a:ext>
          </a:extLst>
        </xdr:cNvPr>
        <xdr:cNvCxnSpPr/>
      </xdr:nvCxnSpPr>
      <xdr:spPr>
        <a:xfrm flipV="1">
          <a:off x="4730560" y="915670"/>
          <a:ext cx="152400" cy="360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244284</xdr:colOff>
      <xdr:row>12</xdr:row>
      <xdr:rowOff>10795</xdr:rowOff>
    </xdr:from>
    <xdr:to>
      <xdr:col>3</xdr:col>
      <xdr:colOff>6477</xdr:colOff>
      <xdr:row>12</xdr:row>
      <xdr:rowOff>10795</xdr:rowOff>
    </xdr:to>
    <xdr:cxnSp macro="_xll.PtreeEvent_ObjectClick">
      <xdr:nvCxnSpPr>
        <xdr:cNvPr id="18" name="PTObj_DBranchHLine_4_2">
          <a:extLst>
            <a:ext uri="{FF2B5EF4-FFF2-40B4-BE49-F238E27FC236}">
              <a16:creationId xmlns:a16="http://schemas.microsoft.com/office/drawing/2014/main" id="{B9B75CB3-D91C-4BFC-AEB5-B7594D4C636A}"/>
            </a:ext>
          </a:extLst>
        </xdr:cNvPr>
        <xdr:cNvCxnSpPr/>
      </xdr:nvCxnSpPr>
      <xdr:spPr>
        <a:xfrm>
          <a:off x="3349434" y="9156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91885</xdr:colOff>
      <xdr:row>12</xdr:row>
      <xdr:rowOff>10795</xdr:rowOff>
    </xdr:from>
    <xdr:to>
      <xdr:col>2</xdr:col>
      <xdr:colOff>244284</xdr:colOff>
      <xdr:row>24</xdr:row>
      <xdr:rowOff>8890</xdr:rowOff>
    </xdr:to>
    <xdr:cxnSp macro="_xll.PtreeEvent_ObjectClick">
      <xdr:nvCxnSpPr>
        <xdr:cNvPr id="17" name="PTObj_DBranchDLine_4_2">
          <a:extLst>
            <a:ext uri="{FF2B5EF4-FFF2-40B4-BE49-F238E27FC236}">
              <a16:creationId xmlns:a16="http://schemas.microsoft.com/office/drawing/2014/main" id="{073CD56F-98AD-4ED3-892E-BDEA7C982D3D}"/>
            </a:ext>
          </a:extLst>
        </xdr:cNvPr>
        <xdr:cNvCxnSpPr/>
      </xdr:nvCxnSpPr>
      <xdr:spPr>
        <a:xfrm flipV="1">
          <a:off x="3197035" y="915670"/>
          <a:ext cx="152399" cy="360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24</xdr:row>
      <xdr:rowOff>10795</xdr:rowOff>
    </xdr:from>
    <xdr:to>
      <xdr:col>2</xdr:col>
      <xdr:colOff>6477</xdr:colOff>
      <xdr:row>24</xdr:row>
      <xdr:rowOff>10795</xdr:rowOff>
    </xdr:to>
    <xdr:cxnSp macro="_xll.PtreeEvent_ObjectClick">
      <xdr:nvCxnSpPr>
        <xdr:cNvPr id="6" name="PTObj_DBranchHLine_4_1">
          <a:extLst>
            <a:ext uri="{FF2B5EF4-FFF2-40B4-BE49-F238E27FC236}">
              <a16:creationId xmlns:a16="http://schemas.microsoft.com/office/drawing/2014/main" id="{3D7FA36A-F677-4AAD-B8B6-C8972959DE1C}"/>
            </a:ext>
          </a:extLst>
        </xdr:cNvPr>
        <xdr:cNvCxnSpPr/>
      </xdr:nvCxnSpPr>
      <xdr:spPr>
        <a:xfrm>
          <a:off x="1733550" y="915670"/>
          <a:ext cx="9875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3302</xdr:colOff>
      <xdr:row>23</xdr:row>
      <xdr:rowOff>99695</xdr:rowOff>
    </xdr:from>
    <xdr:to>
      <xdr:col>2</xdr:col>
      <xdr:colOff>187452</xdr:colOff>
      <xdr:row>24</xdr:row>
      <xdr:rowOff>102871</xdr:rowOff>
    </xdr:to>
    <xdr:sp macro="_xll.PtreeEvent_ObjectClick" textlink="">
      <xdr:nvSpPr>
        <xdr:cNvPr id="5" name="PTObj_DNode_4_1">
          <a:extLst>
            <a:ext uri="{FF2B5EF4-FFF2-40B4-BE49-F238E27FC236}">
              <a16:creationId xmlns:a16="http://schemas.microsoft.com/office/drawing/2014/main" id="{B2716625-8849-429C-A952-E138561B018C}"/>
            </a:ext>
          </a:extLst>
        </xdr:cNvPr>
        <xdr:cNvSpPr/>
      </xdr:nvSpPr>
      <xdr:spPr>
        <a:xfrm>
          <a:off x="2717927" y="8235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23</xdr:row>
      <xdr:rowOff>104632</xdr:rowOff>
    </xdr:from>
    <xdr:ext cx="931153" cy="180627"/>
    <xdr:sp macro="_xll.PtreeEvent_ObjectClick" textlink="">
      <xdr:nvSpPr>
        <xdr:cNvPr id="7" name="PTObj_DBranchName_4_1">
          <a:extLst>
            <a:ext uri="{FF2B5EF4-FFF2-40B4-BE49-F238E27FC236}">
              <a16:creationId xmlns:a16="http://schemas.microsoft.com/office/drawing/2014/main" id="{A53B7414-EE08-4B8F-AA9F-443E3E42B443}"/>
            </a:ext>
          </a:extLst>
        </xdr:cNvPr>
        <xdr:cNvSpPr txBox="1"/>
      </xdr:nvSpPr>
      <xdr:spPr>
        <a:xfrm>
          <a:off x="2035175" y="4809982"/>
          <a:ext cx="9311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Nuclear power plant </a:t>
          </a:r>
        </a:p>
      </xdr:txBody>
    </xdr:sp>
    <xdr:clientData/>
  </xdr:oneCellAnchor>
  <xdr:twoCellAnchor editAs="oneCell">
    <xdr:from>
      <xdr:col>3</xdr:col>
      <xdr:colOff>3302</xdr:colOff>
      <xdr:row>11</xdr:row>
      <xdr:rowOff>99695</xdr:rowOff>
    </xdr:from>
    <xdr:to>
      <xdr:col>3</xdr:col>
      <xdr:colOff>187452</xdr:colOff>
      <xdr:row>12</xdr:row>
      <xdr:rowOff>102870</xdr:rowOff>
    </xdr:to>
    <xdr:sp macro="_xll.PtreeEvent_ObjectClick" textlink="">
      <xdr:nvSpPr>
        <xdr:cNvPr id="16" name="PTObj_DNode_4_2">
          <a:extLst>
            <a:ext uri="{FF2B5EF4-FFF2-40B4-BE49-F238E27FC236}">
              <a16:creationId xmlns:a16="http://schemas.microsoft.com/office/drawing/2014/main" id="{8C3CDE3D-8909-4035-B2CF-B0050E031D3B}"/>
            </a:ext>
          </a:extLst>
        </xdr:cNvPr>
        <xdr:cNvSpPr/>
      </xdr:nvSpPr>
      <xdr:spPr>
        <a:xfrm>
          <a:off x="4641977" y="8235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282384</xdr:colOff>
      <xdr:row>11</xdr:row>
      <xdr:rowOff>104632</xdr:rowOff>
    </xdr:from>
    <xdr:ext cx="229678" cy="180627"/>
    <xdr:sp macro="_xll.PtreeEvent_ObjectClick" textlink="">
      <xdr:nvSpPr>
        <xdr:cNvPr id="19" name="PTObj_DBranchName_4_2">
          <a:extLst>
            <a:ext uri="{FF2B5EF4-FFF2-40B4-BE49-F238E27FC236}">
              <a16:creationId xmlns:a16="http://schemas.microsoft.com/office/drawing/2014/main" id="{E3F42B84-D60F-4B60-94E3-B2EAD739E458}"/>
            </a:ext>
          </a:extLst>
        </xdr:cNvPr>
        <xdr:cNvSpPr txBox="1"/>
      </xdr:nvSpPr>
      <xdr:spPr>
        <a:xfrm>
          <a:off x="3387534" y="828532"/>
          <a:ext cx="2296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Hire</a:t>
          </a:r>
        </a:p>
      </xdr:txBody>
    </xdr:sp>
    <xdr:clientData/>
  </xdr:oneCellAnchor>
  <xdr:twoCellAnchor editAs="oneCell">
    <xdr:from>
      <xdr:col>4</xdr:col>
      <xdr:colOff>3302</xdr:colOff>
      <xdr:row>7</xdr:row>
      <xdr:rowOff>99695</xdr:rowOff>
    </xdr:from>
    <xdr:to>
      <xdr:col>4</xdr:col>
      <xdr:colOff>187452</xdr:colOff>
      <xdr:row>8</xdr:row>
      <xdr:rowOff>102870</xdr:rowOff>
    </xdr:to>
    <xdr:sp macro="_xll.PtreeEvent_ObjectClick" textlink="">
      <xdr:nvSpPr>
        <xdr:cNvPr id="28" name="PTObj_DNode_4_4">
          <a:extLst>
            <a:ext uri="{FF2B5EF4-FFF2-40B4-BE49-F238E27FC236}">
              <a16:creationId xmlns:a16="http://schemas.microsoft.com/office/drawing/2014/main" id="{71E13C1C-2570-4566-B19D-1843494FC799}"/>
            </a:ext>
          </a:extLst>
        </xdr:cNvPr>
        <xdr:cNvSpPr/>
      </xdr:nvSpPr>
      <xdr:spPr>
        <a:xfrm>
          <a:off x="6318377" y="8235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7</xdr:row>
      <xdr:rowOff>104632</xdr:rowOff>
    </xdr:from>
    <xdr:ext cx="851579" cy="180627"/>
    <xdr:sp macro="_xll.PtreeEvent_ObjectClick" textlink="">
      <xdr:nvSpPr>
        <xdr:cNvPr id="31" name="PTObj_DBranchName_4_4">
          <a:extLst>
            <a:ext uri="{FF2B5EF4-FFF2-40B4-BE49-F238E27FC236}">
              <a16:creationId xmlns:a16="http://schemas.microsoft.com/office/drawing/2014/main" id="{B11DBBE9-9F02-49B0-9243-7F912BDC120A}"/>
            </a:ext>
          </a:extLst>
        </xdr:cNvPr>
        <xdr:cNvSpPr txBox="1"/>
      </xdr:nvSpPr>
      <xdr:spPr>
        <a:xfrm>
          <a:off x="4921060" y="828532"/>
          <a:ext cx="8515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Earthquake</a:t>
          </a:r>
        </a:p>
      </xdr:txBody>
    </xdr:sp>
    <xdr:clientData/>
  </xdr:oneCellAnchor>
  <xdr:twoCellAnchor editAs="oneCell">
    <xdr:from>
      <xdr:col>5</xdr:col>
      <xdr:colOff>4890</xdr:colOff>
      <xdr:row>9</xdr:row>
      <xdr:rowOff>113982</xdr:rowOff>
    </xdr:from>
    <xdr:to>
      <xdr:col>5</xdr:col>
      <xdr:colOff>189040</xdr:colOff>
      <xdr:row>10</xdr:row>
      <xdr:rowOff>113982</xdr:rowOff>
    </xdr:to>
    <xdr:sp macro="_xll.PtreeEvent_ObjectClick" textlink="">
      <xdr:nvSpPr>
        <xdr:cNvPr id="36" name="PTObj_DNode_4_7">
          <a:extLst>
            <a:ext uri="{FF2B5EF4-FFF2-40B4-BE49-F238E27FC236}">
              <a16:creationId xmlns:a16="http://schemas.microsoft.com/office/drawing/2014/main" id="{3C9DFCBD-D4DF-42BC-A190-AB7FF656BE58}"/>
            </a:ext>
          </a:extLst>
        </xdr:cNvPr>
        <xdr:cNvSpPr/>
      </xdr:nvSpPr>
      <xdr:spPr>
        <a:xfrm rot="-5400000">
          <a:off x="7712202" y="1560195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9</xdr:row>
      <xdr:rowOff>114157</xdr:rowOff>
    </xdr:from>
    <xdr:ext cx="702180" cy="180627"/>
    <xdr:sp macro="_xll.PtreeEvent_ObjectClick" textlink="">
      <xdr:nvSpPr>
        <xdr:cNvPr id="39" name="PTObj_DBranchName_4_7">
          <a:extLst>
            <a:ext uri="{FF2B5EF4-FFF2-40B4-BE49-F238E27FC236}">
              <a16:creationId xmlns:a16="http://schemas.microsoft.com/office/drawing/2014/main" id="{956403D9-350D-4F5A-AE80-E92BE7E19245}"/>
            </a:ext>
          </a:extLst>
        </xdr:cNvPr>
        <xdr:cNvSpPr txBox="1"/>
      </xdr:nvSpPr>
      <xdr:spPr>
        <a:xfrm>
          <a:off x="6603809" y="1561957"/>
          <a:ext cx="70218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Roy Rogers City</a:t>
          </a:r>
        </a:p>
      </xdr:txBody>
    </xdr:sp>
    <xdr:clientData/>
  </xdr:oneCellAnchor>
  <xdr:twoCellAnchor editAs="oneCell">
    <xdr:from>
      <xdr:col>5</xdr:col>
      <xdr:colOff>3302</xdr:colOff>
      <xdr:row>3</xdr:row>
      <xdr:rowOff>106045</xdr:rowOff>
    </xdr:from>
    <xdr:to>
      <xdr:col>5</xdr:col>
      <xdr:colOff>187452</xdr:colOff>
      <xdr:row>4</xdr:row>
      <xdr:rowOff>102870</xdr:rowOff>
    </xdr:to>
    <xdr:sp macro="_xll.PtreeEvent_ObjectClick" textlink="">
      <xdr:nvSpPr>
        <xdr:cNvPr id="44" name="PTObj_DNode_4_6">
          <a:extLst>
            <a:ext uri="{FF2B5EF4-FFF2-40B4-BE49-F238E27FC236}">
              <a16:creationId xmlns:a16="http://schemas.microsoft.com/office/drawing/2014/main" id="{DD615E3F-8CDF-456E-94AB-3D40FE4588A5}"/>
            </a:ext>
          </a:extLst>
        </xdr:cNvPr>
        <xdr:cNvSpPr/>
      </xdr:nvSpPr>
      <xdr:spPr>
        <a:xfrm>
          <a:off x="7861427" y="11918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282384</xdr:colOff>
      <xdr:row>3</xdr:row>
      <xdr:rowOff>104632</xdr:rowOff>
    </xdr:from>
    <xdr:ext cx="664479" cy="180627"/>
    <xdr:sp macro="_xll.PtreeEvent_ObjectClick" textlink="">
      <xdr:nvSpPr>
        <xdr:cNvPr id="47" name="PTObj_DBranchName_4_6">
          <a:extLst>
            <a:ext uri="{FF2B5EF4-FFF2-40B4-BE49-F238E27FC236}">
              <a16:creationId xmlns:a16="http://schemas.microsoft.com/office/drawing/2014/main" id="{CFC12CFC-96E2-4453-B04C-61E3AD992F56}"/>
            </a:ext>
          </a:extLst>
        </xdr:cNvPr>
        <xdr:cNvSpPr txBox="1"/>
      </xdr:nvSpPr>
      <xdr:spPr>
        <a:xfrm>
          <a:off x="6606984" y="1190482"/>
          <a:ext cx="6644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Diablo Canyon</a:t>
          </a:r>
        </a:p>
      </xdr:txBody>
    </xdr:sp>
    <xdr:clientData/>
  </xdr:oneCellAnchor>
  <xdr:twoCellAnchor editAs="oneCell">
    <xdr:from>
      <xdr:col>6</xdr:col>
      <xdr:colOff>4890</xdr:colOff>
      <xdr:row>1</xdr:row>
      <xdr:rowOff>104457</xdr:rowOff>
    </xdr:from>
    <xdr:to>
      <xdr:col>6</xdr:col>
      <xdr:colOff>189040</xdr:colOff>
      <xdr:row>2</xdr:row>
      <xdr:rowOff>104456</xdr:rowOff>
    </xdr:to>
    <xdr:sp macro="_xll.PtreeEvent_ObjectClick" textlink="">
      <xdr:nvSpPr>
        <xdr:cNvPr id="48" name="PTObj_DNode_4_8">
          <a:extLst>
            <a:ext uri="{FF2B5EF4-FFF2-40B4-BE49-F238E27FC236}">
              <a16:creationId xmlns:a16="http://schemas.microsoft.com/office/drawing/2014/main" id="{ABA0DCE7-E40F-4706-83F7-5E65FA7E67D0}"/>
            </a:ext>
          </a:extLst>
        </xdr:cNvPr>
        <xdr:cNvSpPr/>
      </xdr:nvSpPr>
      <xdr:spPr>
        <a:xfrm rot="-5400000">
          <a:off x="9731502" y="82677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282384</xdr:colOff>
      <xdr:row>1</xdr:row>
      <xdr:rowOff>104632</xdr:rowOff>
    </xdr:from>
    <xdr:ext cx="533287" cy="180627"/>
    <xdr:sp macro="_xll.PtreeEvent_ObjectClick" textlink="">
      <xdr:nvSpPr>
        <xdr:cNvPr id="51" name="PTObj_DBranchName_4_8">
          <a:extLst>
            <a:ext uri="{FF2B5EF4-FFF2-40B4-BE49-F238E27FC236}">
              <a16:creationId xmlns:a16="http://schemas.microsoft.com/office/drawing/2014/main" id="{FB08514C-3CAD-4AE4-B30C-66800BA6D143}"/>
            </a:ext>
          </a:extLst>
        </xdr:cNvPr>
        <xdr:cNvSpPr txBox="1"/>
      </xdr:nvSpPr>
      <xdr:spPr>
        <a:xfrm>
          <a:off x="8140509" y="828532"/>
          <a:ext cx="53328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Earthquake</a:t>
          </a:r>
        </a:p>
      </xdr:txBody>
    </xdr:sp>
    <xdr:clientData/>
  </xdr:oneCellAnchor>
  <xdr:twoCellAnchor editAs="oneCell">
    <xdr:from>
      <xdr:col>6</xdr:col>
      <xdr:colOff>4890</xdr:colOff>
      <xdr:row>5</xdr:row>
      <xdr:rowOff>113982</xdr:rowOff>
    </xdr:from>
    <xdr:to>
      <xdr:col>6</xdr:col>
      <xdr:colOff>189040</xdr:colOff>
      <xdr:row>6</xdr:row>
      <xdr:rowOff>113983</xdr:rowOff>
    </xdr:to>
    <xdr:sp macro="_xll.PtreeEvent_ObjectClick" textlink="">
      <xdr:nvSpPr>
        <xdr:cNvPr id="52" name="PTObj_DNode_4_9">
          <a:extLst>
            <a:ext uri="{FF2B5EF4-FFF2-40B4-BE49-F238E27FC236}">
              <a16:creationId xmlns:a16="http://schemas.microsoft.com/office/drawing/2014/main" id="{FD761914-121D-4F68-B0AD-424216606218}"/>
            </a:ext>
          </a:extLst>
        </xdr:cNvPr>
        <xdr:cNvSpPr/>
      </xdr:nvSpPr>
      <xdr:spPr>
        <a:xfrm rot="-5400000">
          <a:off x="9731502" y="1560195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282384</xdr:colOff>
      <xdr:row>5</xdr:row>
      <xdr:rowOff>114157</xdr:rowOff>
    </xdr:from>
    <xdr:ext cx="673677" cy="180627"/>
    <xdr:sp macro="_xll.PtreeEvent_ObjectClick" textlink="">
      <xdr:nvSpPr>
        <xdr:cNvPr id="55" name="PTObj_DBranchName_4_9">
          <a:extLst>
            <a:ext uri="{FF2B5EF4-FFF2-40B4-BE49-F238E27FC236}">
              <a16:creationId xmlns:a16="http://schemas.microsoft.com/office/drawing/2014/main" id="{D099CC28-3E34-4552-A870-DAF10468FB26}"/>
            </a:ext>
          </a:extLst>
        </xdr:cNvPr>
        <xdr:cNvSpPr txBox="1"/>
      </xdr:nvSpPr>
      <xdr:spPr>
        <a:xfrm>
          <a:off x="8140509" y="1561957"/>
          <a:ext cx="67367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Earthquake</a:t>
          </a:r>
        </a:p>
      </xdr:txBody>
    </xdr:sp>
    <xdr:clientData/>
  </xdr:oneCellAnchor>
  <xdr:twoCellAnchor editAs="oneCell">
    <xdr:from>
      <xdr:col>4</xdr:col>
      <xdr:colOff>6477</xdr:colOff>
      <xdr:row>19</xdr:row>
      <xdr:rowOff>156845</xdr:rowOff>
    </xdr:from>
    <xdr:to>
      <xdr:col>4</xdr:col>
      <xdr:colOff>190627</xdr:colOff>
      <xdr:row>20</xdr:row>
      <xdr:rowOff>160019</xdr:rowOff>
    </xdr:to>
    <xdr:sp macro="_xll.PtreeEvent_ObjectClick" textlink="">
      <xdr:nvSpPr>
        <xdr:cNvPr id="60" name="PTObj_DNode_4_5">
          <a:extLst>
            <a:ext uri="{FF2B5EF4-FFF2-40B4-BE49-F238E27FC236}">
              <a16:creationId xmlns:a16="http://schemas.microsoft.com/office/drawing/2014/main" id="{15D69F6C-68A7-4684-9418-E9B2253D50DF}"/>
            </a:ext>
          </a:extLst>
        </xdr:cNvPr>
        <xdr:cNvSpPr/>
      </xdr:nvSpPr>
      <xdr:spPr>
        <a:xfrm>
          <a:off x="6331077" y="41382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19</xdr:row>
      <xdr:rowOff>161782</xdr:rowOff>
    </xdr:from>
    <xdr:ext cx="745076" cy="180627"/>
    <xdr:sp macro="_xll.PtreeEvent_ObjectClick" textlink="">
      <xdr:nvSpPr>
        <xdr:cNvPr id="63" name="PTObj_DBranchName_4_5">
          <a:extLst>
            <a:ext uri="{FF2B5EF4-FFF2-40B4-BE49-F238E27FC236}">
              <a16:creationId xmlns:a16="http://schemas.microsoft.com/office/drawing/2014/main" id="{6D500734-56C1-4584-B14F-7EA8643D3E09}"/>
            </a:ext>
          </a:extLst>
        </xdr:cNvPr>
        <xdr:cNvSpPr txBox="1"/>
      </xdr:nvSpPr>
      <xdr:spPr>
        <a:xfrm>
          <a:off x="4921060" y="4143232"/>
          <a:ext cx="7450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predict EQ</a:t>
          </a:r>
        </a:p>
      </xdr:txBody>
    </xdr:sp>
    <xdr:clientData/>
  </xdr:oneCellAnchor>
  <xdr:twoCellAnchor editAs="oneCell">
    <xdr:from>
      <xdr:col>5</xdr:col>
      <xdr:colOff>3302</xdr:colOff>
      <xdr:row>15</xdr:row>
      <xdr:rowOff>144145</xdr:rowOff>
    </xdr:from>
    <xdr:to>
      <xdr:col>5</xdr:col>
      <xdr:colOff>187452</xdr:colOff>
      <xdr:row>16</xdr:row>
      <xdr:rowOff>140970</xdr:rowOff>
    </xdr:to>
    <xdr:sp macro="_xll.PtreeEvent_ObjectClick" textlink="">
      <xdr:nvSpPr>
        <xdr:cNvPr id="64" name="PTObj_DNode_4_10">
          <a:extLst>
            <a:ext uri="{FF2B5EF4-FFF2-40B4-BE49-F238E27FC236}">
              <a16:creationId xmlns:a16="http://schemas.microsoft.com/office/drawing/2014/main" id="{3AAA6FFD-95BF-4BD4-BDDA-3DCAB84D36A2}"/>
            </a:ext>
          </a:extLst>
        </xdr:cNvPr>
        <xdr:cNvSpPr/>
      </xdr:nvSpPr>
      <xdr:spPr>
        <a:xfrm>
          <a:off x="7861427" y="3401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15</xdr:row>
      <xdr:rowOff>142732</xdr:rowOff>
    </xdr:from>
    <xdr:ext cx="654954" cy="180627"/>
    <xdr:sp macro="_xll.PtreeEvent_ObjectClick" textlink="">
      <xdr:nvSpPr>
        <xdr:cNvPr id="67" name="PTObj_DBranchName_4_10">
          <a:extLst>
            <a:ext uri="{FF2B5EF4-FFF2-40B4-BE49-F238E27FC236}">
              <a16:creationId xmlns:a16="http://schemas.microsoft.com/office/drawing/2014/main" id="{31A2D9FB-AA8B-408B-9DAF-3C37B0AB3AD4}"/>
            </a:ext>
          </a:extLst>
        </xdr:cNvPr>
        <xdr:cNvSpPr txBox="1"/>
      </xdr:nvSpPr>
      <xdr:spPr>
        <a:xfrm>
          <a:off x="6610159" y="3400282"/>
          <a:ext cx="65495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Diablo Canyon</a:t>
          </a:r>
        </a:p>
      </xdr:txBody>
    </xdr:sp>
    <xdr:clientData/>
  </xdr:oneCellAnchor>
  <xdr:twoCellAnchor editAs="oneCell">
    <xdr:from>
      <xdr:col>6</xdr:col>
      <xdr:colOff>4890</xdr:colOff>
      <xdr:row>13</xdr:row>
      <xdr:rowOff>142557</xdr:rowOff>
    </xdr:from>
    <xdr:to>
      <xdr:col>6</xdr:col>
      <xdr:colOff>189040</xdr:colOff>
      <xdr:row>14</xdr:row>
      <xdr:rowOff>142558</xdr:rowOff>
    </xdr:to>
    <xdr:sp macro="_xll.PtreeEvent_ObjectClick" textlink="">
      <xdr:nvSpPr>
        <xdr:cNvPr id="68" name="PTObj_DNode_4_11">
          <a:extLst>
            <a:ext uri="{FF2B5EF4-FFF2-40B4-BE49-F238E27FC236}">
              <a16:creationId xmlns:a16="http://schemas.microsoft.com/office/drawing/2014/main" id="{119C332F-BB72-400F-BFF3-DF4041E155CF}"/>
            </a:ext>
          </a:extLst>
        </xdr:cNvPr>
        <xdr:cNvSpPr/>
      </xdr:nvSpPr>
      <xdr:spPr>
        <a:xfrm rot="-5400000">
          <a:off x="9731502" y="303657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282384</xdr:colOff>
      <xdr:row>13</xdr:row>
      <xdr:rowOff>142732</xdr:rowOff>
    </xdr:from>
    <xdr:ext cx="533287" cy="180627"/>
    <xdr:sp macro="_xll.PtreeEvent_ObjectClick" textlink="">
      <xdr:nvSpPr>
        <xdr:cNvPr id="71" name="PTObj_DBranchName_4_11">
          <a:extLst>
            <a:ext uri="{FF2B5EF4-FFF2-40B4-BE49-F238E27FC236}">
              <a16:creationId xmlns:a16="http://schemas.microsoft.com/office/drawing/2014/main" id="{93B11F1A-E2F4-458F-B48E-D1F303BE3349}"/>
            </a:ext>
          </a:extLst>
        </xdr:cNvPr>
        <xdr:cNvSpPr txBox="1"/>
      </xdr:nvSpPr>
      <xdr:spPr>
        <a:xfrm>
          <a:off x="8140509" y="3038332"/>
          <a:ext cx="53328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Earthquake</a:t>
          </a:r>
        </a:p>
      </xdr:txBody>
    </xdr:sp>
    <xdr:clientData/>
  </xdr:oneCellAnchor>
  <xdr:twoCellAnchor editAs="oneCell">
    <xdr:from>
      <xdr:col>6</xdr:col>
      <xdr:colOff>4890</xdr:colOff>
      <xdr:row>17</xdr:row>
      <xdr:rowOff>152082</xdr:rowOff>
    </xdr:from>
    <xdr:to>
      <xdr:col>6</xdr:col>
      <xdr:colOff>189040</xdr:colOff>
      <xdr:row>18</xdr:row>
      <xdr:rowOff>152082</xdr:rowOff>
    </xdr:to>
    <xdr:sp macro="_xll.PtreeEvent_ObjectClick" textlink="">
      <xdr:nvSpPr>
        <xdr:cNvPr id="72" name="PTObj_DNode_4_12">
          <a:extLst>
            <a:ext uri="{FF2B5EF4-FFF2-40B4-BE49-F238E27FC236}">
              <a16:creationId xmlns:a16="http://schemas.microsoft.com/office/drawing/2014/main" id="{C26CB226-93E2-49EF-BC90-BC7327D19DE3}"/>
            </a:ext>
          </a:extLst>
        </xdr:cNvPr>
        <xdr:cNvSpPr/>
      </xdr:nvSpPr>
      <xdr:spPr>
        <a:xfrm rot="-5400000">
          <a:off x="9731502" y="3769995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282384</xdr:colOff>
      <xdr:row>17</xdr:row>
      <xdr:rowOff>152257</xdr:rowOff>
    </xdr:from>
    <xdr:ext cx="673677" cy="180627"/>
    <xdr:sp macro="_xll.PtreeEvent_ObjectClick" textlink="">
      <xdr:nvSpPr>
        <xdr:cNvPr id="75" name="PTObj_DBranchName_4_12">
          <a:extLst>
            <a:ext uri="{FF2B5EF4-FFF2-40B4-BE49-F238E27FC236}">
              <a16:creationId xmlns:a16="http://schemas.microsoft.com/office/drawing/2014/main" id="{76639B01-F792-41F2-894C-0066C1FF1FAD}"/>
            </a:ext>
          </a:extLst>
        </xdr:cNvPr>
        <xdr:cNvSpPr txBox="1"/>
      </xdr:nvSpPr>
      <xdr:spPr>
        <a:xfrm>
          <a:off x="8140509" y="3771757"/>
          <a:ext cx="67367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Earthquake</a:t>
          </a:r>
        </a:p>
      </xdr:txBody>
    </xdr:sp>
    <xdr:clientData/>
  </xdr:oneCellAnchor>
  <xdr:twoCellAnchor editAs="oneCell">
    <xdr:from>
      <xdr:col>5</xdr:col>
      <xdr:colOff>4890</xdr:colOff>
      <xdr:row>21</xdr:row>
      <xdr:rowOff>161607</xdr:rowOff>
    </xdr:from>
    <xdr:to>
      <xdr:col>5</xdr:col>
      <xdr:colOff>189040</xdr:colOff>
      <xdr:row>22</xdr:row>
      <xdr:rowOff>161607</xdr:rowOff>
    </xdr:to>
    <xdr:sp macro="_xll.PtreeEvent_ObjectClick" textlink="">
      <xdr:nvSpPr>
        <xdr:cNvPr id="76" name="PTObj_DNode_4_13">
          <a:extLst>
            <a:ext uri="{FF2B5EF4-FFF2-40B4-BE49-F238E27FC236}">
              <a16:creationId xmlns:a16="http://schemas.microsoft.com/office/drawing/2014/main" id="{6657C641-F665-4AC9-B446-52AE74E19C06}"/>
            </a:ext>
          </a:extLst>
        </xdr:cNvPr>
        <xdr:cNvSpPr/>
      </xdr:nvSpPr>
      <xdr:spPr>
        <a:xfrm rot="-5400000">
          <a:off x="7864602" y="450342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21</xdr:row>
      <xdr:rowOff>161782</xdr:rowOff>
    </xdr:from>
    <xdr:ext cx="699005" cy="180627"/>
    <xdr:sp macro="_xll.PtreeEvent_ObjectClick" textlink="">
      <xdr:nvSpPr>
        <xdr:cNvPr id="79" name="PTObj_DBranchName_4_13">
          <a:extLst>
            <a:ext uri="{FF2B5EF4-FFF2-40B4-BE49-F238E27FC236}">
              <a16:creationId xmlns:a16="http://schemas.microsoft.com/office/drawing/2014/main" id="{B4A98A74-F1ED-4F90-B289-4E19EE6732F7}"/>
            </a:ext>
          </a:extLst>
        </xdr:cNvPr>
        <xdr:cNvSpPr txBox="1"/>
      </xdr:nvSpPr>
      <xdr:spPr>
        <a:xfrm>
          <a:off x="6610159" y="4505182"/>
          <a:ext cx="69900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Roy Rogers City</a:t>
          </a:r>
        </a:p>
      </xdr:txBody>
    </xdr:sp>
    <xdr:clientData/>
  </xdr:oneCellAnchor>
  <xdr:twoCellAnchor editAs="oneCell">
    <xdr:from>
      <xdr:col>3</xdr:col>
      <xdr:colOff>3302</xdr:colOff>
      <xdr:row>32</xdr:row>
      <xdr:rowOff>13970</xdr:rowOff>
    </xdr:from>
    <xdr:to>
      <xdr:col>3</xdr:col>
      <xdr:colOff>187452</xdr:colOff>
      <xdr:row>33</xdr:row>
      <xdr:rowOff>17145</xdr:rowOff>
    </xdr:to>
    <xdr:sp macro="_xll.PtreeEvent_ObjectClick" textlink="">
      <xdr:nvSpPr>
        <xdr:cNvPr id="84" name="PTObj_DNode_4_3">
          <a:extLst>
            <a:ext uri="{FF2B5EF4-FFF2-40B4-BE49-F238E27FC236}">
              <a16:creationId xmlns:a16="http://schemas.microsoft.com/office/drawing/2014/main" id="{784EA9E0-FA5A-4E99-869E-E3EA50FA3DD5}"/>
            </a:ext>
          </a:extLst>
        </xdr:cNvPr>
        <xdr:cNvSpPr/>
      </xdr:nvSpPr>
      <xdr:spPr>
        <a:xfrm>
          <a:off x="4641977" y="63480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282384</xdr:colOff>
      <xdr:row>32</xdr:row>
      <xdr:rowOff>12557</xdr:rowOff>
    </xdr:from>
    <xdr:ext cx="474680" cy="180627"/>
    <xdr:sp macro="_xll.PtreeEvent_ObjectClick" textlink="">
      <xdr:nvSpPr>
        <xdr:cNvPr id="87" name="PTObj_DBranchName_4_3">
          <a:extLst>
            <a:ext uri="{FF2B5EF4-FFF2-40B4-BE49-F238E27FC236}">
              <a16:creationId xmlns:a16="http://schemas.microsoft.com/office/drawing/2014/main" id="{8B482B43-3748-46CA-A598-83D266577BFE}"/>
            </a:ext>
          </a:extLst>
        </xdr:cNvPr>
        <xdr:cNvSpPr txBox="1"/>
      </xdr:nvSpPr>
      <xdr:spPr>
        <a:xfrm>
          <a:off x="3387534" y="6346682"/>
          <a:ext cx="4746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Hire</a:t>
          </a:r>
        </a:p>
      </xdr:txBody>
    </xdr:sp>
    <xdr:clientData/>
  </xdr:oneCellAnchor>
  <xdr:twoCellAnchor editAs="oneCell">
    <xdr:from>
      <xdr:col>4</xdr:col>
      <xdr:colOff>6477</xdr:colOff>
      <xdr:row>28</xdr:row>
      <xdr:rowOff>1270</xdr:rowOff>
    </xdr:from>
    <xdr:to>
      <xdr:col>4</xdr:col>
      <xdr:colOff>190627</xdr:colOff>
      <xdr:row>29</xdr:row>
      <xdr:rowOff>7621</xdr:rowOff>
    </xdr:to>
    <xdr:sp macro="_xll.PtreeEvent_ObjectClick" textlink="">
      <xdr:nvSpPr>
        <xdr:cNvPr id="88" name="PTObj_DNode_4_14">
          <a:extLst>
            <a:ext uri="{FF2B5EF4-FFF2-40B4-BE49-F238E27FC236}">
              <a16:creationId xmlns:a16="http://schemas.microsoft.com/office/drawing/2014/main" id="{BAC46232-F924-4D1B-B4F9-922B9A7583ED}"/>
            </a:ext>
          </a:extLst>
        </xdr:cNvPr>
        <xdr:cNvSpPr/>
      </xdr:nvSpPr>
      <xdr:spPr>
        <a:xfrm>
          <a:off x="6331077" y="5611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28</xdr:row>
      <xdr:rowOff>3032</xdr:rowOff>
    </xdr:from>
    <xdr:ext cx="661304" cy="180627"/>
    <xdr:sp macro="_xll.PtreeEvent_ObjectClick" textlink="">
      <xdr:nvSpPr>
        <xdr:cNvPr id="91" name="PTObj_DBranchName_4_14">
          <a:extLst>
            <a:ext uri="{FF2B5EF4-FFF2-40B4-BE49-F238E27FC236}">
              <a16:creationId xmlns:a16="http://schemas.microsoft.com/office/drawing/2014/main" id="{1B1258E8-2C96-4BF3-8D2B-0C3118EB5A45}"/>
            </a:ext>
          </a:extLst>
        </xdr:cNvPr>
        <xdr:cNvSpPr txBox="1"/>
      </xdr:nvSpPr>
      <xdr:spPr>
        <a:xfrm>
          <a:off x="4921060" y="5613257"/>
          <a:ext cx="66130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Diablo Canyon</a:t>
          </a:r>
        </a:p>
      </xdr:txBody>
    </xdr:sp>
    <xdr:clientData/>
  </xdr:oneCellAnchor>
  <xdr:twoCellAnchor editAs="oneCell">
    <xdr:from>
      <xdr:col>5</xdr:col>
      <xdr:colOff>8065</xdr:colOff>
      <xdr:row>25</xdr:row>
      <xdr:rowOff>180657</xdr:rowOff>
    </xdr:from>
    <xdr:to>
      <xdr:col>5</xdr:col>
      <xdr:colOff>192215</xdr:colOff>
      <xdr:row>27</xdr:row>
      <xdr:rowOff>659</xdr:rowOff>
    </xdr:to>
    <xdr:sp macro="_xll.PtreeEvent_ObjectClick" textlink="">
      <xdr:nvSpPr>
        <xdr:cNvPr id="92" name="PTObj_DNode_4_15">
          <a:extLst>
            <a:ext uri="{FF2B5EF4-FFF2-40B4-BE49-F238E27FC236}">
              <a16:creationId xmlns:a16="http://schemas.microsoft.com/office/drawing/2014/main" id="{CD5F6ECB-C2D3-42FE-9C74-F4A64912D3A2}"/>
            </a:ext>
          </a:extLst>
        </xdr:cNvPr>
        <xdr:cNvSpPr/>
      </xdr:nvSpPr>
      <xdr:spPr>
        <a:xfrm rot="-5400000">
          <a:off x="8201152" y="524637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25</xdr:row>
      <xdr:rowOff>180832</xdr:rowOff>
    </xdr:from>
    <xdr:ext cx="533288" cy="180627"/>
    <xdr:sp macro="_xll.PtreeEvent_ObjectClick" textlink="">
      <xdr:nvSpPr>
        <xdr:cNvPr id="95" name="PTObj_DBranchName_4_15">
          <a:extLst>
            <a:ext uri="{FF2B5EF4-FFF2-40B4-BE49-F238E27FC236}">
              <a16:creationId xmlns:a16="http://schemas.microsoft.com/office/drawing/2014/main" id="{96866C2E-A9B0-4A44-BB13-246A24A9B436}"/>
            </a:ext>
          </a:extLst>
        </xdr:cNvPr>
        <xdr:cNvSpPr txBox="1"/>
      </xdr:nvSpPr>
      <xdr:spPr>
        <a:xfrm>
          <a:off x="6610159" y="5248132"/>
          <a:ext cx="5332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Earthquake</a:t>
          </a:r>
        </a:p>
      </xdr:txBody>
    </xdr:sp>
    <xdr:clientData/>
  </xdr:oneCellAnchor>
  <xdr:twoCellAnchor editAs="oneCell">
    <xdr:from>
      <xdr:col>5</xdr:col>
      <xdr:colOff>11240</xdr:colOff>
      <xdr:row>30</xdr:row>
      <xdr:rowOff>9207</xdr:rowOff>
    </xdr:from>
    <xdr:to>
      <xdr:col>5</xdr:col>
      <xdr:colOff>189040</xdr:colOff>
      <xdr:row>31</xdr:row>
      <xdr:rowOff>12382</xdr:rowOff>
    </xdr:to>
    <xdr:sp macro="_xll.PtreeEvent_ObjectClick" textlink="">
      <xdr:nvSpPr>
        <xdr:cNvPr id="96" name="PTObj_DNode_4_16">
          <a:extLst>
            <a:ext uri="{FF2B5EF4-FFF2-40B4-BE49-F238E27FC236}">
              <a16:creationId xmlns:a16="http://schemas.microsoft.com/office/drawing/2014/main" id="{8A643711-6BDD-43A3-B6F0-482CA92056ED}"/>
            </a:ext>
          </a:extLst>
        </xdr:cNvPr>
        <xdr:cNvSpPr/>
      </xdr:nvSpPr>
      <xdr:spPr>
        <a:xfrm rot="-5400000">
          <a:off x="8201152" y="5982970"/>
          <a:ext cx="180975" cy="1778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30</xdr:row>
      <xdr:rowOff>12557</xdr:rowOff>
    </xdr:from>
    <xdr:ext cx="673677" cy="180627"/>
    <xdr:sp macro="_xll.PtreeEvent_ObjectClick" textlink="">
      <xdr:nvSpPr>
        <xdr:cNvPr id="99" name="PTObj_DBranchName_4_16">
          <a:extLst>
            <a:ext uri="{FF2B5EF4-FFF2-40B4-BE49-F238E27FC236}">
              <a16:creationId xmlns:a16="http://schemas.microsoft.com/office/drawing/2014/main" id="{01D67FE7-8C16-4FD6-9F1B-299019E71E59}"/>
            </a:ext>
          </a:extLst>
        </xdr:cNvPr>
        <xdr:cNvSpPr txBox="1"/>
      </xdr:nvSpPr>
      <xdr:spPr>
        <a:xfrm>
          <a:off x="6610159" y="5984732"/>
          <a:ext cx="67367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Earthquake</a:t>
          </a:r>
        </a:p>
      </xdr:txBody>
    </xdr:sp>
    <xdr:clientData/>
  </xdr:oneCellAnchor>
  <xdr:twoCellAnchor editAs="oneCell">
    <xdr:from>
      <xdr:col>4</xdr:col>
      <xdr:colOff>6477</xdr:colOff>
      <xdr:row>34</xdr:row>
      <xdr:rowOff>23495</xdr:rowOff>
    </xdr:from>
    <xdr:to>
      <xdr:col>4</xdr:col>
      <xdr:colOff>196977</xdr:colOff>
      <xdr:row>35</xdr:row>
      <xdr:rowOff>26670</xdr:rowOff>
    </xdr:to>
    <xdr:sp macro="_xll.PtreeEvent_ObjectClick" textlink="">
      <xdr:nvSpPr>
        <xdr:cNvPr id="100" name="PTObj_DNode_4_17">
          <a:extLst>
            <a:ext uri="{FF2B5EF4-FFF2-40B4-BE49-F238E27FC236}">
              <a16:creationId xmlns:a16="http://schemas.microsoft.com/office/drawing/2014/main" id="{7CCDC053-57DC-4FDF-A62F-30940E09293A}"/>
            </a:ext>
          </a:extLst>
        </xdr:cNvPr>
        <xdr:cNvSpPr/>
      </xdr:nvSpPr>
      <xdr:spPr>
        <a:xfrm rot="-5400000">
          <a:off x="6334252" y="671639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34</xdr:row>
      <xdr:rowOff>22082</xdr:rowOff>
    </xdr:from>
    <xdr:ext cx="702180" cy="180627"/>
    <xdr:sp macro="_xll.PtreeEvent_ObjectClick" textlink="">
      <xdr:nvSpPr>
        <xdr:cNvPr id="103" name="PTObj_DBranchName_4_17">
          <a:extLst>
            <a:ext uri="{FF2B5EF4-FFF2-40B4-BE49-F238E27FC236}">
              <a16:creationId xmlns:a16="http://schemas.microsoft.com/office/drawing/2014/main" id="{50569ACE-E35D-4A94-840B-E0BFD39D5FAB}"/>
            </a:ext>
          </a:extLst>
        </xdr:cNvPr>
        <xdr:cNvSpPr txBox="1"/>
      </xdr:nvSpPr>
      <xdr:spPr>
        <a:xfrm>
          <a:off x="4921060" y="6718157"/>
          <a:ext cx="70218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Roy Rogers City</a:t>
          </a:r>
        </a:p>
      </xdr:txBody>
    </xdr:sp>
    <xdr:clientData/>
  </xdr:oneCellAnchor>
  <xdr:twoCellAnchor editAs="oneCell">
    <xdr:from>
      <xdr:col>2</xdr:col>
      <xdr:colOff>6477</xdr:colOff>
      <xdr:row>46</xdr:row>
      <xdr:rowOff>45720</xdr:rowOff>
    </xdr:from>
    <xdr:to>
      <xdr:col>2</xdr:col>
      <xdr:colOff>190627</xdr:colOff>
      <xdr:row>47</xdr:row>
      <xdr:rowOff>48896</xdr:rowOff>
    </xdr:to>
    <xdr:sp macro="_xll.PtreeEvent_ObjectClick" textlink="">
      <xdr:nvSpPr>
        <xdr:cNvPr id="110" name="PTObj_DNode_5_1">
          <a:extLst>
            <a:ext uri="{FF2B5EF4-FFF2-40B4-BE49-F238E27FC236}">
              <a16:creationId xmlns:a16="http://schemas.microsoft.com/office/drawing/2014/main" id="{90318948-E69E-40D5-9DAA-420E0AF9AC1D}"/>
            </a:ext>
          </a:extLst>
        </xdr:cNvPr>
        <xdr:cNvSpPr/>
      </xdr:nvSpPr>
      <xdr:spPr>
        <a:xfrm>
          <a:off x="3111627" y="81895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219075</xdr:colOff>
      <xdr:row>46</xdr:row>
      <xdr:rowOff>50657</xdr:rowOff>
    </xdr:from>
    <xdr:ext cx="851579" cy="180627"/>
    <xdr:sp macro="_xll.PtreeEvent_ObjectClick" textlink="">
      <xdr:nvSpPr>
        <xdr:cNvPr id="112" name="PTObj_DBranchName_5_1">
          <a:extLst>
            <a:ext uri="{FF2B5EF4-FFF2-40B4-BE49-F238E27FC236}">
              <a16:creationId xmlns:a16="http://schemas.microsoft.com/office/drawing/2014/main" id="{6E341C26-4730-463D-A16E-8EF482BD7AD0}"/>
            </a:ext>
          </a:extLst>
        </xdr:cNvPr>
        <xdr:cNvSpPr txBox="1"/>
      </xdr:nvSpPr>
      <xdr:spPr>
        <a:xfrm>
          <a:off x="1771650" y="8194532"/>
          <a:ext cx="8515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Earthquake</a:t>
          </a:r>
        </a:p>
      </xdr:txBody>
    </xdr:sp>
    <xdr:clientData/>
  </xdr:oneCellAnchor>
  <xdr:twoCellAnchor editAs="oneCell">
    <xdr:from>
      <xdr:col>3</xdr:col>
      <xdr:colOff>6477</xdr:colOff>
      <xdr:row>42</xdr:row>
      <xdr:rowOff>39370</xdr:rowOff>
    </xdr:from>
    <xdr:to>
      <xdr:col>3</xdr:col>
      <xdr:colOff>190627</xdr:colOff>
      <xdr:row>43</xdr:row>
      <xdr:rowOff>45719</xdr:rowOff>
    </xdr:to>
    <xdr:sp macro="_xll.PtreeEvent_ObjectClick" textlink="">
      <xdr:nvSpPr>
        <xdr:cNvPr id="121" name="PTObj_DNode_5_2">
          <a:extLst>
            <a:ext uri="{FF2B5EF4-FFF2-40B4-BE49-F238E27FC236}">
              <a16:creationId xmlns:a16="http://schemas.microsoft.com/office/drawing/2014/main" id="{DFA07C45-E6BB-4A45-8E26-3535022CF3ED}"/>
            </a:ext>
          </a:extLst>
        </xdr:cNvPr>
        <xdr:cNvSpPr/>
      </xdr:nvSpPr>
      <xdr:spPr>
        <a:xfrm>
          <a:off x="4978527" y="7821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285559</xdr:colOff>
      <xdr:row>42</xdr:row>
      <xdr:rowOff>41132</xdr:rowOff>
    </xdr:from>
    <xdr:ext cx="533288" cy="180627"/>
    <xdr:sp macro="_xll.PtreeEvent_ObjectClick" textlink="">
      <xdr:nvSpPr>
        <xdr:cNvPr id="124" name="PTObj_DBranchName_5_2">
          <a:extLst>
            <a:ext uri="{FF2B5EF4-FFF2-40B4-BE49-F238E27FC236}">
              <a16:creationId xmlns:a16="http://schemas.microsoft.com/office/drawing/2014/main" id="{FADC0492-464D-44BC-B5EA-1D73B396809F}"/>
            </a:ext>
          </a:extLst>
        </xdr:cNvPr>
        <xdr:cNvSpPr txBox="1"/>
      </xdr:nvSpPr>
      <xdr:spPr>
        <a:xfrm>
          <a:off x="3390709" y="7823057"/>
          <a:ext cx="5332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Earthquake</a:t>
          </a:r>
        </a:p>
      </xdr:txBody>
    </xdr:sp>
    <xdr:clientData/>
  </xdr:oneCellAnchor>
  <xdr:twoCellAnchor editAs="oneCell">
    <xdr:from>
      <xdr:col>4</xdr:col>
      <xdr:colOff>6477</xdr:colOff>
      <xdr:row>40</xdr:row>
      <xdr:rowOff>42545</xdr:rowOff>
    </xdr:from>
    <xdr:to>
      <xdr:col>4</xdr:col>
      <xdr:colOff>200152</xdr:colOff>
      <xdr:row>41</xdr:row>
      <xdr:rowOff>48895</xdr:rowOff>
    </xdr:to>
    <xdr:sp macro="_xll.PtreeEvent_ObjectClick" textlink="">
      <xdr:nvSpPr>
        <xdr:cNvPr id="125" name="PTObj_DNode_5_4">
          <a:extLst>
            <a:ext uri="{FF2B5EF4-FFF2-40B4-BE49-F238E27FC236}">
              <a16:creationId xmlns:a16="http://schemas.microsoft.com/office/drawing/2014/main" id="{9BD3977B-E3C1-47C9-B49D-EB069320C620}"/>
            </a:ext>
          </a:extLst>
        </xdr:cNvPr>
        <xdr:cNvSpPr/>
      </xdr:nvSpPr>
      <xdr:spPr>
        <a:xfrm rot="-5400000">
          <a:off x="6848602" y="782129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285560</xdr:colOff>
      <xdr:row>40</xdr:row>
      <xdr:rowOff>41132</xdr:rowOff>
    </xdr:from>
    <xdr:ext cx="589521" cy="180627"/>
    <xdr:sp macro="_xll.PtreeEvent_ObjectClick" textlink="">
      <xdr:nvSpPr>
        <xdr:cNvPr id="128" name="PTObj_DBranchName_5_4">
          <a:extLst>
            <a:ext uri="{FF2B5EF4-FFF2-40B4-BE49-F238E27FC236}">
              <a16:creationId xmlns:a16="http://schemas.microsoft.com/office/drawing/2014/main" id="{983EDFDC-1DB2-4F66-9A6A-C9043CBFF255}"/>
            </a:ext>
          </a:extLst>
        </xdr:cNvPr>
        <xdr:cNvSpPr txBox="1"/>
      </xdr:nvSpPr>
      <xdr:spPr>
        <a:xfrm>
          <a:off x="5257610" y="7823057"/>
          <a:ext cx="58952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Right</a:t>
          </a:r>
        </a:p>
      </xdr:txBody>
    </xdr:sp>
    <xdr:clientData/>
  </xdr:oneCellAnchor>
  <xdr:twoCellAnchor editAs="oneCell">
    <xdr:from>
      <xdr:col>4</xdr:col>
      <xdr:colOff>6477</xdr:colOff>
      <xdr:row>44</xdr:row>
      <xdr:rowOff>52070</xdr:rowOff>
    </xdr:from>
    <xdr:to>
      <xdr:col>4</xdr:col>
      <xdr:colOff>200152</xdr:colOff>
      <xdr:row>45</xdr:row>
      <xdr:rowOff>45720</xdr:rowOff>
    </xdr:to>
    <xdr:sp macro="_xll.PtreeEvent_ObjectClick" textlink="">
      <xdr:nvSpPr>
        <xdr:cNvPr id="129" name="PTObj_DNode_5_5">
          <a:extLst>
            <a:ext uri="{FF2B5EF4-FFF2-40B4-BE49-F238E27FC236}">
              <a16:creationId xmlns:a16="http://schemas.microsoft.com/office/drawing/2014/main" id="{569210E5-7EC8-48E7-ABF7-157465AA9EF7}"/>
            </a:ext>
          </a:extLst>
        </xdr:cNvPr>
        <xdr:cNvSpPr/>
      </xdr:nvSpPr>
      <xdr:spPr>
        <a:xfrm rot="-5400000">
          <a:off x="6848602" y="8554720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285560</xdr:colOff>
      <xdr:row>44</xdr:row>
      <xdr:rowOff>50657</xdr:rowOff>
    </xdr:from>
    <xdr:ext cx="639149" cy="180627"/>
    <xdr:sp macro="_xll.PtreeEvent_ObjectClick" textlink="">
      <xdr:nvSpPr>
        <xdr:cNvPr id="132" name="PTObj_DBranchName_5_5">
          <a:extLst>
            <a:ext uri="{FF2B5EF4-FFF2-40B4-BE49-F238E27FC236}">
              <a16:creationId xmlns:a16="http://schemas.microsoft.com/office/drawing/2014/main" id="{1AE3E59A-4C05-4574-91D2-4262D0AFD96B}"/>
            </a:ext>
          </a:extLst>
        </xdr:cNvPr>
        <xdr:cNvSpPr txBox="1"/>
      </xdr:nvSpPr>
      <xdr:spPr>
        <a:xfrm>
          <a:off x="5257610" y="8556482"/>
          <a:ext cx="6391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wrong</a:t>
          </a:r>
        </a:p>
      </xdr:txBody>
    </xdr:sp>
    <xdr:clientData/>
  </xdr:oneCellAnchor>
  <xdr:twoCellAnchor editAs="oneCell">
    <xdr:from>
      <xdr:col>3</xdr:col>
      <xdr:colOff>6477</xdr:colOff>
      <xdr:row>50</xdr:row>
      <xdr:rowOff>71120</xdr:rowOff>
    </xdr:from>
    <xdr:to>
      <xdr:col>3</xdr:col>
      <xdr:colOff>190627</xdr:colOff>
      <xdr:row>51</xdr:row>
      <xdr:rowOff>74295</xdr:rowOff>
    </xdr:to>
    <xdr:sp macro="_xll.PtreeEvent_ObjectClick" textlink="">
      <xdr:nvSpPr>
        <xdr:cNvPr id="137" name="PTObj_DNode_5_3">
          <a:extLst>
            <a:ext uri="{FF2B5EF4-FFF2-40B4-BE49-F238E27FC236}">
              <a16:creationId xmlns:a16="http://schemas.microsoft.com/office/drawing/2014/main" id="{AF31CA8C-9D74-4A98-A886-DAC5179A5BE1}"/>
            </a:ext>
          </a:extLst>
        </xdr:cNvPr>
        <xdr:cNvSpPr/>
      </xdr:nvSpPr>
      <xdr:spPr>
        <a:xfrm>
          <a:off x="4978527" y="96627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285559</xdr:colOff>
      <xdr:row>50</xdr:row>
      <xdr:rowOff>69707</xdr:rowOff>
    </xdr:from>
    <xdr:ext cx="673677" cy="180627"/>
    <xdr:sp macro="_xll.PtreeEvent_ObjectClick" textlink="">
      <xdr:nvSpPr>
        <xdr:cNvPr id="140" name="PTObj_DBranchName_5_3">
          <a:extLst>
            <a:ext uri="{FF2B5EF4-FFF2-40B4-BE49-F238E27FC236}">
              <a16:creationId xmlns:a16="http://schemas.microsoft.com/office/drawing/2014/main" id="{627A4E19-C8D3-4B75-9F5E-020BC43DB413}"/>
            </a:ext>
          </a:extLst>
        </xdr:cNvPr>
        <xdr:cNvSpPr txBox="1"/>
      </xdr:nvSpPr>
      <xdr:spPr>
        <a:xfrm>
          <a:off x="3390709" y="9661382"/>
          <a:ext cx="67367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Earthquake</a:t>
          </a:r>
        </a:p>
      </xdr:txBody>
    </xdr:sp>
    <xdr:clientData/>
  </xdr:oneCellAnchor>
  <xdr:twoCellAnchor editAs="oneCell">
    <xdr:from>
      <xdr:col>4</xdr:col>
      <xdr:colOff>11240</xdr:colOff>
      <xdr:row>48</xdr:row>
      <xdr:rowOff>66357</xdr:rowOff>
    </xdr:from>
    <xdr:to>
      <xdr:col>4</xdr:col>
      <xdr:colOff>189040</xdr:colOff>
      <xdr:row>49</xdr:row>
      <xdr:rowOff>66357</xdr:rowOff>
    </xdr:to>
    <xdr:sp macro="_xll.PtreeEvent_ObjectClick" textlink="">
      <xdr:nvSpPr>
        <xdr:cNvPr id="141" name="PTObj_DNode_5_6">
          <a:extLst>
            <a:ext uri="{FF2B5EF4-FFF2-40B4-BE49-F238E27FC236}">
              <a16:creationId xmlns:a16="http://schemas.microsoft.com/office/drawing/2014/main" id="{E3AD2538-41C9-4D03-BF45-D717A76C70D8}"/>
            </a:ext>
          </a:extLst>
        </xdr:cNvPr>
        <xdr:cNvSpPr/>
      </xdr:nvSpPr>
      <xdr:spPr>
        <a:xfrm rot="-5400000">
          <a:off x="6848602" y="9297670"/>
          <a:ext cx="180975" cy="1778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285560</xdr:colOff>
      <xdr:row>48</xdr:row>
      <xdr:rowOff>69707</xdr:rowOff>
    </xdr:from>
    <xdr:ext cx="589520" cy="180627"/>
    <xdr:sp macro="_xll.PtreeEvent_ObjectClick" textlink="">
      <xdr:nvSpPr>
        <xdr:cNvPr id="144" name="PTObj_DBranchName_5_6">
          <a:extLst>
            <a:ext uri="{FF2B5EF4-FFF2-40B4-BE49-F238E27FC236}">
              <a16:creationId xmlns:a16="http://schemas.microsoft.com/office/drawing/2014/main" id="{259B632D-1178-4714-8EE5-8DC487496311}"/>
            </a:ext>
          </a:extLst>
        </xdr:cNvPr>
        <xdr:cNvSpPr txBox="1"/>
      </xdr:nvSpPr>
      <xdr:spPr>
        <a:xfrm>
          <a:off x="5257610" y="9299432"/>
          <a:ext cx="58952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Right</a:t>
          </a:r>
        </a:p>
      </xdr:txBody>
    </xdr:sp>
    <xdr:clientData/>
  </xdr:oneCellAnchor>
  <xdr:twoCellAnchor editAs="oneCell">
    <xdr:from>
      <xdr:col>4</xdr:col>
      <xdr:colOff>6477</xdr:colOff>
      <xdr:row>52</xdr:row>
      <xdr:rowOff>80645</xdr:rowOff>
    </xdr:from>
    <xdr:to>
      <xdr:col>4</xdr:col>
      <xdr:colOff>200152</xdr:colOff>
      <xdr:row>53</xdr:row>
      <xdr:rowOff>86994</xdr:rowOff>
    </xdr:to>
    <xdr:sp macro="_xll.PtreeEvent_ObjectClick" textlink="">
      <xdr:nvSpPr>
        <xdr:cNvPr id="145" name="PTObj_DNode_5_7">
          <a:extLst>
            <a:ext uri="{FF2B5EF4-FFF2-40B4-BE49-F238E27FC236}">
              <a16:creationId xmlns:a16="http://schemas.microsoft.com/office/drawing/2014/main" id="{FD60AD58-26DD-4585-B521-CBE2A1CB4AF8}"/>
            </a:ext>
          </a:extLst>
        </xdr:cNvPr>
        <xdr:cNvSpPr/>
      </xdr:nvSpPr>
      <xdr:spPr>
        <a:xfrm rot="-5400000">
          <a:off x="6848602" y="1003109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285560</xdr:colOff>
      <xdr:row>52</xdr:row>
      <xdr:rowOff>79232</xdr:rowOff>
    </xdr:from>
    <xdr:ext cx="635974" cy="180627"/>
    <xdr:sp macro="_xll.PtreeEvent_ObjectClick" textlink="">
      <xdr:nvSpPr>
        <xdr:cNvPr id="148" name="PTObj_DBranchName_5_7">
          <a:extLst>
            <a:ext uri="{FF2B5EF4-FFF2-40B4-BE49-F238E27FC236}">
              <a16:creationId xmlns:a16="http://schemas.microsoft.com/office/drawing/2014/main" id="{D088DC21-FD7F-4628-8225-48192B2C91DB}"/>
            </a:ext>
          </a:extLst>
        </xdr:cNvPr>
        <xdr:cNvSpPr txBox="1"/>
      </xdr:nvSpPr>
      <xdr:spPr>
        <a:xfrm>
          <a:off x="5257610" y="10032857"/>
          <a:ext cx="6359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wrong</a:t>
          </a:r>
        </a:p>
      </xdr:txBody>
    </xdr:sp>
    <xdr:clientData/>
  </xdr:oneCellAnchor>
  <xdr:twoCellAnchor editAs="oneCell">
    <xdr:from>
      <xdr:col>2</xdr:col>
      <xdr:colOff>127</xdr:colOff>
      <xdr:row>58</xdr:row>
      <xdr:rowOff>96520</xdr:rowOff>
    </xdr:from>
    <xdr:to>
      <xdr:col>2</xdr:col>
      <xdr:colOff>181102</xdr:colOff>
      <xdr:row>59</xdr:row>
      <xdr:rowOff>102870</xdr:rowOff>
    </xdr:to>
    <xdr:sp macro="_xll.PtreeEvent_ObjectClick" textlink="">
      <xdr:nvSpPr>
        <xdr:cNvPr id="374" name="PTObj_DNode_6_1">
          <a:extLst>
            <a:ext uri="{FF2B5EF4-FFF2-40B4-BE49-F238E27FC236}">
              <a16:creationId xmlns:a16="http://schemas.microsoft.com/office/drawing/2014/main" id="{F6F4D9BE-7418-4E63-BA46-8EC374F0DD36}"/>
            </a:ext>
          </a:extLst>
        </xdr:cNvPr>
        <xdr:cNvSpPr/>
      </xdr:nvSpPr>
      <xdr:spPr>
        <a:xfrm>
          <a:off x="3657727" y="111359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219075</xdr:colOff>
      <xdr:row>58</xdr:row>
      <xdr:rowOff>98282</xdr:rowOff>
    </xdr:from>
    <xdr:ext cx="1077572" cy="180627"/>
    <xdr:sp macro="_xll.PtreeEvent_ObjectClick" textlink="">
      <xdr:nvSpPr>
        <xdr:cNvPr id="376" name="PTObj_DBranchName_6_1">
          <a:extLst>
            <a:ext uri="{FF2B5EF4-FFF2-40B4-BE49-F238E27FC236}">
              <a16:creationId xmlns:a16="http://schemas.microsoft.com/office/drawing/2014/main" id="{D6C81D42-76F5-4944-913F-F4EE6B4E4957}"/>
            </a:ext>
          </a:extLst>
        </xdr:cNvPr>
        <xdr:cNvSpPr txBox="1"/>
      </xdr:nvSpPr>
      <xdr:spPr>
        <a:xfrm>
          <a:off x="2038350" y="11137757"/>
          <a:ext cx="10775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Joint Predict earthquake</a:t>
          </a:r>
        </a:p>
      </xdr:txBody>
    </xdr:sp>
    <xdr:clientData/>
  </xdr:oneCellAnchor>
  <xdr:twoCellAnchor editAs="oneCell">
    <xdr:from>
      <xdr:col>3</xdr:col>
      <xdr:colOff>3302</xdr:colOff>
      <xdr:row>56</xdr:row>
      <xdr:rowOff>90170</xdr:rowOff>
    </xdr:from>
    <xdr:to>
      <xdr:col>3</xdr:col>
      <xdr:colOff>190627</xdr:colOff>
      <xdr:row>57</xdr:row>
      <xdr:rowOff>86995</xdr:rowOff>
    </xdr:to>
    <xdr:sp macro="_xll.PtreeEvent_ObjectClick" textlink="">
      <xdr:nvSpPr>
        <xdr:cNvPr id="377" name="PTObj_DNode_6_2">
          <a:extLst>
            <a:ext uri="{FF2B5EF4-FFF2-40B4-BE49-F238E27FC236}">
              <a16:creationId xmlns:a16="http://schemas.microsoft.com/office/drawing/2014/main" id="{39823488-A211-46A5-89C5-8DF3161AB710}"/>
            </a:ext>
          </a:extLst>
        </xdr:cNvPr>
        <xdr:cNvSpPr/>
      </xdr:nvSpPr>
      <xdr:spPr>
        <a:xfrm rot="-5400000">
          <a:off x="5959602" y="10764520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276035</xdr:colOff>
      <xdr:row>56</xdr:row>
      <xdr:rowOff>88757</xdr:rowOff>
    </xdr:from>
    <xdr:ext cx="1163844" cy="180627"/>
    <xdr:sp macro="_xll.PtreeEvent_ObjectClick" textlink="">
      <xdr:nvSpPr>
        <xdr:cNvPr id="380" name="PTObj_DBranchName_6_2">
          <a:extLst>
            <a:ext uri="{FF2B5EF4-FFF2-40B4-BE49-F238E27FC236}">
              <a16:creationId xmlns:a16="http://schemas.microsoft.com/office/drawing/2014/main" id="{3CA2C177-F59C-4E7F-81B8-377EF215E516}"/>
            </a:ext>
          </a:extLst>
        </xdr:cNvPr>
        <xdr:cNvSpPr txBox="1"/>
      </xdr:nvSpPr>
      <xdr:spPr>
        <a:xfrm>
          <a:off x="3933635" y="10766282"/>
          <a:ext cx="11638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Earthquake &amp; Predict right</a:t>
          </a:r>
        </a:p>
      </xdr:txBody>
    </xdr:sp>
    <xdr:clientData/>
  </xdr:oneCellAnchor>
  <xdr:twoCellAnchor editAs="oneCell">
    <xdr:from>
      <xdr:col>3</xdr:col>
      <xdr:colOff>8065</xdr:colOff>
      <xdr:row>60</xdr:row>
      <xdr:rowOff>104457</xdr:rowOff>
    </xdr:from>
    <xdr:to>
      <xdr:col>3</xdr:col>
      <xdr:colOff>182690</xdr:colOff>
      <xdr:row>61</xdr:row>
      <xdr:rowOff>107631</xdr:rowOff>
    </xdr:to>
    <xdr:sp macro="_xll.PtreeEvent_ObjectClick" textlink="">
      <xdr:nvSpPr>
        <xdr:cNvPr id="381" name="PTObj_DNode_6_3">
          <a:extLst>
            <a:ext uri="{FF2B5EF4-FFF2-40B4-BE49-F238E27FC236}">
              <a16:creationId xmlns:a16="http://schemas.microsoft.com/office/drawing/2014/main" id="{49B5C3BA-D109-40B1-80C7-26F8FD8AEB2B}"/>
            </a:ext>
          </a:extLst>
        </xdr:cNvPr>
        <xdr:cNvSpPr/>
      </xdr:nvSpPr>
      <xdr:spPr>
        <a:xfrm rot="-5400000">
          <a:off x="5959602" y="11507470"/>
          <a:ext cx="180975" cy="1778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276035</xdr:colOff>
      <xdr:row>60</xdr:row>
      <xdr:rowOff>107807</xdr:rowOff>
    </xdr:from>
    <xdr:ext cx="1314076" cy="180627"/>
    <xdr:sp macro="_xll.PtreeEvent_ObjectClick" textlink="">
      <xdr:nvSpPr>
        <xdr:cNvPr id="384" name="PTObj_DBranchName_6_3">
          <a:extLst>
            <a:ext uri="{FF2B5EF4-FFF2-40B4-BE49-F238E27FC236}">
              <a16:creationId xmlns:a16="http://schemas.microsoft.com/office/drawing/2014/main" id="{7D08A2A7-0107-430D-A2C5-C49322E75F93}"/>
            </a:ext>
          </a:extLst>
        </xdr:cNvPr>
        <xdr:cNvSpPr txBox="1"/>
      </xdr:nvSpPr>
      <xdr:spPr>
        <a:xfrm>
          <a:off x="3933635" y="11509232"/>
          <a:ext cx="13140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Earthquake and Predict wrong</a:t>
          </a:r>
        </a:p>
      </xdr:txBody>
    </xdr:sp>
    <xdr:clientData/>
  </xdr:oneCellAnchor>
  <xdr:twoCellAnchor editAs="oneCell">
    <xdr:from>
      <xdr:col>3</xdr:col>
      <xdr:colOff>3302</xdr:colOff>
      <xdr:row>62</xdr:row>
      <xdr:rowOff>109220</xdr:rowOff>
    </xdr:from>
    <xdr:to>
      <xdr:col>3</xdr:col>
      <xdr:colOff>190627</xdr:colOff>
      <xdr:row>63</xdr:row>
      <xdr:rowOff>106045</xdr:rowOff>
    </xdr:to>
    <xdr:sp macro="_xll.PtreeEvent_ObjectClick" textlink="">
      <xdr:nvSpPr>
        <xdr:cNvPr id="385" name="PTObj_DNode_6_4">
          <a:extLst>
            <a:ext uri="{FF2B5EF4-FFF2-40B4-BE49-F238E27FC236}">
              <a16:creationId xmlns:a16="http://schemas.microsoft.com/office/drawing/2014/main" id="{6E79C56E-DB0C-462B-BEAF-CEA81D8ED7DD}"/>
            </a:ext>
          </a:extLst>
        </xdr:cNvPr>
        <xdr:cNvSpPr/>
      </xdr:nvSpPr>
      <xdr:spPr>
        <a:xfrm rot="-5400000">
          <a:off x="5959602" y="11869420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276035</xdr:colOff>
      <xdr:row>62</xdr:row>
      <xdr:rowOff>107807</xdr:rowOff>
    </xdr:from>
    <xdr:ext cx="1388968" cy="180627"/>
    <xdr:sp macro="_xll.PtreeEvent_ObjectClick" textlink="">
      <xdr:nvSpPr>
        <xdr:cNvPr id="388" name="PTObj_DBranchName_6_4">
          <a:extLst>
            <a:ext uri="{FF2B5EF4-FFF2-40B4-BE49-F238E27FC236}">
              <a16:creationId xmlns:a16="http://schemas.microsoft.com/office/drawing/2014/main" id="{E83C8B33-1333-4984-A995-E69319ECD51D}"/>
            </a:ext>
          </a:extLst>
        </xdr:cNvPr>
        <xdr:cNvSpPr txBox="1"/>
      </xdr:nvSpPr>
      <xdr:spPr>
        <a:xfrm>
          <a:off x="3933635" y="11871182"/>
          <a:ext cx="138896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Earthquake and predict right</a:t>
          </a:r>
        </a:p>
      </xdr:txBody>
    </xdr:sp>
    <xdr:clientData/>
  </xdr:oneCellAnchor>
  <xdr:twoCellAnchor editAs="oneCell">
    <xdr:from>
      <xdr:col>3</xdr:col>
      <xdr:colOff>3302</xdr:colOff>
      <xdr:row>64</xdr:row>
      <xdr:rowOff>118745</xdr:rowOff>
    </xdr:from>
    <xdr:to>
      <xdr:col>3</xdr:col>
      <xdr:colOff>190627</xdr:colOff>
      <xdr:row>65</xdr:row>
      <xdr:rowOff>121921</xdr:rowOff>
    </xdr:to>
    <xdr:sp macro="_xll.PtreeEvent_ObjectClick" textlink="">
      <xdr:nvSpPr>
        <xdr:cNvPr id="389" name="PTObj_DNode_6_5">
          <a:extLst>
            <a:ext uri="{FF2B5EF4-FFF2-40B4-BE49-F238E27FC236}">
              <a16:creationId xmlns:a16="http://schemas.microsoft.com/office/drawing/2014/main" id="{455B9DA0-1A1D-4BFA-B606-81E706514026}"/>
            </a:ext>
          </a:extLst>
        </xdr:cNvPr>
        <xdr:cNvSpPr/>
      </xdr:nvSpPr>
      <xdr:spPr>
        <a:xfrm rot="-5400000">
          <a:off x="5959602" y="1224089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276035</xdr:colOff>
      <xdr:row>64</xdr:row>
      <xdr:rowOff>117332</xdr:rowOff>
    </xdr:from>
    <xdr:ext cx="1465851" cy="180627"/>
    <xdr:sp macro="_xll.PtreeEvent_ObjectClick" textlink="">
      <xdr:nvSpPr>
        <xdr:cNvPr id="392" name="PTObj_DBranchName_6_5">
          <a:extLst>
            <a:ext uri="{FF2B5EF4-FFF2-40B4-BE49-F238E27FC236}">
              <a16:creationId xmlns:a16="http://schemas.microsoft.com/office/drawing/2014/main" id="{BACEF4D6-BD31-435A-891B-10C4B7FAC7F7}"/>
            </a:ext>
          </a:extLst>
        </xdr:cNvPr>
        <xdr:cNvSpPr txBox="1"/>
      </xdr:nvSpPr>
      <xdr:spPr>
        <a:xfrm>
          <a:off x="3933635" y="12242657"/>
          <a:ext cx="14658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earthquake and predict wrong</a:t>
          </a:r>
        </a:p>
      </xdr:txBody>
    </xdr:sp>
    <xdr:clientData/>
  </xdr:oneCellAnchor>
  <xdr:twoCellAnchor editAs="oneCell">
    <xdr:from>
      <xdr:col>2</xdr:col>
      <xdr:colOff>127</xdr:colOff>
      <xdr:row>86</xdr:row>
      <xdr:rowOff>0</xdr:rowOff>
    </xdr:from>
    <xdr:to>
      <xdr:col>2</xdr:col>
      <xdr:colOff>177927</xdr:colOff>
      <xdr:row>87</xdr:row>
      <xdr:rowOff>6351</xdr:rowOff>
    </xdr:to>
    <xdr:sp macro="_xll.PtreeEvent_ObjectClick" textlink="">
      <xdr:nvSpPr>
        <xdr:cNvPr id="116" name="PTObj_DNode_9_1">
          <a:extLst>
            <a:ext uri="{FF2B5EF4-FFF2-40B4-BE49-F238E27FC236}">
              <a16:creationId xmlns:a16="http://schemas.microsoft.com/office/drawing/2014/main" id="{894AA694-EC1D-4F47-802D-BB74ED3FA2DF}"/>
            </a:ext>
          </a:extLst>
        </xdr:cNvPr>
        <xdr:cNvSpPr/>
      </xdr:nvSpPr>
      <xdr:spPr>
        <a:xfrm>
          <a:off x="3657727" y="214483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219075</xdr:colOff>
      <xdr:row>86</xdr:row>
      <xdr:rowOff>0</xdr:rowOff>
    </xdr:from>
    <xdr:ext cx="243272" cy="180627"/>
    <xdr:sp macro="_xll.PtreeEvent_ObjectClick" textlink="">
      <xdr:nvSpPr>
        <xdr:cNvPr id="118" name="PTObj_DBranchName_9_1">
          <a:extLst>
            <a:ext uri="{FF2B5EF4-FFF2-40B4-BE49-F238E27FC236}">
              <a16:creationId xmlns:a16="http://schemas.microsoft.com/office/drawing/2014/main" id="{DE81E6D1-3FBD-494C-A217-39C9F8734F70}"/>
            </a:ext>
          </a:extLst>
        </xdr:cNvPr>
        <xdr:cNvSpPr txBox="1"/>
      </xdr:nvSpPr>
      <xdr:spPr>
        <a:xfrm>
          <a:off x="2038350" y="21450156"/>
          <a:ext cx="24327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Tree</a:t>
          </a:r>
        </a:p>
      </xdr:txBody>
    </xdr:sp>
    <xdr:clientData/>
  </xdr:oneCellAnchor>
  <xdr:twoCellAnchor editAs="oneCell">
    <xdr:from>
      <xdr:col>3</xdr:col>
      <xdr:colOff>3302</xdr:colOff>
      <xdr:row>86</xdr:row>
      <xdr:rowOff>0</xdr:rowOff>
    </xdr:from>
    <xdr:to>
      <xdr:col>3</xdr:col>
      <xdr:colOff>187452</xdr:colOff>
      <xdr:row>87</xdr:row>
      <xdr:rowOff>9526</xdr:rowOff>
    </xdr:to>
    <xdr:sp macro="_xll.PtreeEvent_ObjectClick" textlink="">
      <xdr:nvSpPr>
        <xdr:cNvPr id="335" name="PTObj_DNode_9_2">
          <a:extLst>
            <a:ext uri="{FF2B5EF4-FFF2-40B4-BE49-F238E27FC236}">
              <a16:creationId xmlns:a16="http://schemas.microsoft.com/office/drawing/2014/main" id="{E10C4313-17D8-457F-BCCD-796B8D12BEC8}"/>
            </a:ext>
          </a:extLst>
        </xdr:cNvPr>
        <xdr:cNvSpPr/>
      </xdr:nvSpPr>
      <xdr:spPr>
        <a:xfrm>
          <a:off x="5956427" y="20343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276035</xdr:colOff>
      <xdr:row>86</xdr:row>
      <xdr:rowOff>0</xdr:rowOff>
    </xdr:from>
    <xdr:ext cx="533288" cy="180627"/>
    <xdr:sp macro="_xll.PtreeEvent_ObjectClick" textlink="">
      <xdr:nvSpPr>
        <xdr:cNvPr id="338" name="PTObj_DBranchName_9_2">
          <a:extLst>
            <a:ext uri="{FF2B5EF4-FFF2-40B4-BE49-F238E27FC236}">
              <a16:creationId xmlns:a16="http://schemas.microsoft.com/office/drawing/2014/main" id="{EAF89B9B-230B-4421-B1F7-45C225FF73D4}"/>
            </a:ext>
          </a:extLst>
        </xdr:cNvPr>
        <xdr:cNvSpPr txBox="1"/>
      </xdr:nvSpPr>
      <xdr:spPr>
        <a:xfrm>
          <a:off x="3933635" y="20345256"/>
          <a:ext cx="5332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Earthquake</a:t>
          </a:r>
        </a:p>
      </xdr:txBody>
    </xdr:sp>
    <xdr:clientData/>
  </xdr:oneCellAnchor>
  <xdr:twoCellAnchor editAs="oneCell">
    <xdr:from>
      <xdr:col>4</xdr:col>
      <xdr:colOff>4890</xdr:colOff>
      <xdr:row>86</xdr:row>
      <xdr:rowOff>0</xdr:rowOff>
    </xdr:from>
    <xdr:to>
      <xdr:col>4</xdr:col>
      <xdr:colOff>189040</xdr:colOff>
      <xdr:row>87</xdr:row>
      <xdr:rowOff>1</xdr:rowOff>
    </xdr:to>
    <xdr:sp macro="_xll.PtreeEvent_ObjectClick" textlink="">
      <xdr:nvSpPr>
        <xdr:cNvPr id="339" name="PTObj_DNode_9_4">
          <a:extLst>
            <a:ext uri="{FF2B5EF4-FFF2-40B4-BE49-F238E27FC236}">
              <a16:creationId xmlns:a16="http://schemas.microsoft.com/office/drawing/2014/main" id="{4A9F2C1D-092B-4ECD-9C66-8302DE7E901D}"/>
            </a:ext>
          </a:extLst>
        </xdr:cNvPr>
        <xdr:cNvSpPr/>
      </xdr:nvSpPr>
      <xdr:spPr>
        <a:xfrm rot="-5400000">
          <a:off x="7826502" y="20343495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86</xdr:row>
      <xdr:rowOff>0</xdr:rowOff>
    </xdr:from>
    <xdr:ext cx="589521" cy="180627"/>
    <xdr:sp macro="_xll.PtreeEvent_ObjectClick" textlink="">
      <xdr:nvSpPr>
        <xdr:cNvPr id="342" name="PTObj_DBranchName_9_4">
          <a:extLst>
            <a:ext uri="{FF2B5EF4-FFF2-40B4-BE49-F238E27FC236}">
              <a16:creationId xmlns:a16="http://schemas.microsoft.com/office/drawing/2014/main" id="{7DE78AD8-8CB0-4F72-8773-5112A9FCDBCC}"/>
            </a:ext>
          </a:extLst>
        </xdr:cNvPr>
        <xdr:cNvSpPr txBox="1"/>
      </xdr:nvSpPr>
      <xdr:spPr>
        <a:xfrm>
          <a:off x="6232335" y="20345256"/>
          <a:ext cx="58952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Right</a:t>
          </a:r>
        </a:p>
      </xdr:txBody>
    </xdr:sp>
    <xdr:clientData/>
  </xdr:oneCellAnchor>
  <xdr:twoCellAnchor editAs="oneCell">
    <xdr:from>
      <xdr:col>4</xdr:col>
      <xdr:colOff>4890</xdr:colOff>
      <xdr:row>86</xdr:row>
      <xdr:rowOff>0</xdr:rowOff>
    </xdr:from>
    <xdr:to>
      <xdr:col>4</xdr:col>
      <xdr:colOff>189040</xdr:colOff>
      <xdr:row>87</xdr:row>
      <xdr:rowOff>1</xdr:rowOff>
    </xdr:to>
    <xdr:sp macro="_xll.PtreeEvent_ObjectClick" textlink="">
      <xdr:nvSpPr>
        <xdr:cNvPr id="343" name="PTObj_DNode_9_5">
          <a:extLst>
            <a:ext uri="{FF2B5EF4-FFF2-40B4-BE49-F238E27FC236}">
              <a16:creationId xmlns:a16="http://schemas.microsoft.com/office/drawing/2014/main" id="{FC04DF08-D7AA-4BEF-915E-E6F80D4A875B}"/>
            </a:ext>
          </a:extLst>
        </xdr:cNvPr>
        <xdr:cNvSpPr/>
      </xdr:nvSpPr>
      <xdr:spPr>
        <a:xfrm rot="-5400000">
          <a:off x="7826502" y="2107692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86</xdr:row>
      <xdr:rowOff>0</xdr:rowOff>
    </xdr:from>
    <xdr:ext cx="639149" cy="180627"/>
    <xdr:sp macro="_xll.PtreeEvent_ObjectClick" textlink="">
      <xdr:nvSpPr>
        <xdr:cNvPr id="346" name="PTObj_DBranchName_9_5">
          <a:extLst>
            <a:ext uri="{FF2B5EF4-FFF2-40B4-BE49-F238E27FC236}">
              <a16:creationId xmlns:a16="http://schemas.microsoft.com/office/drawing/2014/main" id="{BBFC56C9-6535-45B3-BE9B-47493DB2F2E2}"/>
            </a:ext>
          </a:extLst>
        </xdr:cNvPr>
        <xdr:cNvSpPr txBox="1"/>
      </xdr:nvSpPr>
      <xdr:spPr>
        <a:xfrm>
          <a:off x="6232335" y="21078681"/>
          <a:ext cx="6391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wrong</a:t>
          </a:r>
        </a:p>
      </xdr:txBody>
    </xdr:sp>
    <xdr:clientData/>
  </xdr:oneCellAnchor>
  <xdr:twoCellAnchor editAs="oneCell">
    <xdr:from>
      <xdr:col>3</xdr:col>
      <xdr:colOff>3302</xdr:colOff>
      <xdr:row>86</xdr:row>
      <xdr:rowOff>0</xdr:rowOff>
    </xdr:from>
    <xdr:to>
      <xdr:col>3</xdr:col>
      <xdr:colOff>187452</xdr:colOff>
      <xdr:row>87</xdr:row>
      <xdr:rowOff>1</xdr:rowOff>
    </xdr:to>
    <xdr:sp macro="_xll.PtreeEvent_ObjectClick" textlink="">
      <xdr:nvSpPr>
        <xdr:cNvPr id="347" name="PTObj_DNode_9_3">
          <a:extLst>
            <a:ext uri="{FF2B5EF4-FFF2-40B4-BE49-F238E27FC236}">
              <a16:creationId xmlns:a16="http://schemas.microsoft.com/office/drawing/2014/main" id="{FC3E9187-72F9-4375-8A76-340FB1A32DB6}"/>
            </a:ext>
          </a:extLst>
        </xdr:cNvPr>
        <xdr:cNvSpPr/>
      </xdr:nvSpPr>
      <xdr:spPr>
        <a:xfrm>
          <a:off x="5956427" y="21816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276035</xdr:colOff>
      <xdr:row>86</xdr:row>
      <xdr:rowOff>0</xdr:rowOff>
    </xdr:from>
    <xdr:ext cx="673677" cy="180627"/>
    <xdr:sp macro="_xll.PtreeEvent_ObjectClick" textlink="">
      <xdr:nvSpPr>
        <xdr:cNvPr id="350" name="PTObj_DBranchName_9_3">
          <a:extLst>
            <a:ext uri="{FF2B5EF4-FFF2-40B4-BE49-F238E27FC236}">
              <a16:creationId xmlns:a16="http://schemas.microsoft.com/office/drawing/2014/main" id="{2621656F-41B7-47F6-9AD2-EDD1A3581E64}"/>
            </a:ext>
          </a:extLst>
        </xdr:cNvPr>
        <xdr:cNvSpPr txBox="1"/>
      </xdr:nvSpPr>
      <xdr:spPr>
        <a:xfrm>
          <a:off x="3933635" y="21821631"/>
          <a:ext cx="67367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Earthquake</a:t>
          </a:r>
        </a:p>
      </xdr:txBody>
    </xdr:sp>
    <xdr:clientData/>
  </xdr:oneCellAnchor>
  <xdr:twoCellAnchor editAs="oneCell">
    <xdr:from>
      <xdr:col>4</xdr:col>
      <xdr:colOff>4890</xdr:colOff>
      <xdr:row>86</xdr:row>
      <xdr:rowOff>0</xdr:rowOff>
    </xdr:from>
    <xdr:to>
      <xdr:col>4</xdr:col>
      <xdr:colOff>189040</xdr:colOff>
      <xdr:row>87</xdr:row>
      <xdr:rowOff>1</xdr:rowOff>
    </xdr:to>
    <xdr:sp macro="_xll.PtreeEvent_ObjectClick" textlink="">
      <xdr:nvSpPr>
        <xdr:cNvPr id="351" name="PTObj_DNode_9_6">
          <a:extLst>
            <a:ext uri="{FF2B5EF4-FFF2-40B4-BE49-F238E27FC236}">
              <a16:creationId xmlns:a16="http://schemas.microsoft.com/office/drawing/2014/main" id="{34EE5D40-63EA-403A-AADA-36D035AB1431}"/>
            </a:ext>
          </a:extLst>
        </xdr:cNvPr>
        <xdr:cNvSpPr/>
      </xdr:nvSpPr>
      <xdr:spPr>
        <a:xfrm rot="-5400000">
          <a:off x="7826502" y="2181987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86</xdr:row>
      <xdr:rowOff>0</xdr:rowOff>
    </xdr:from>
    <xdr:ext cx="589521" cy="180627"/>
    <xdr:sp macro="_xll.PtreeEvent_ObjectClick" textlink="">
      <xdr:nvSpPr>
        <xdr:cNvPr id="354" name="PTObj_DBranchName_9_6">
          <a:extLst>
            <a:ext uri="{FF2B5EF4-FFF2-40B4-BE49-F238E27FC236}">
              <a16:creationId xmlns:a16="http://schemas.microsoft.com/office/drawing/2014/main" id="{6AA88B1B-B0D1-41C8-AA1F-7853848A101C}"/>
            </a:ext>
          </a:extLst>
        </xdr:cNvPr>
        <xdr:cNvSpPr txBox="1"/>
      </xdr:nvSpPr>
      <xdr:spPr>
        <a:xfrm>
          <a:off x="6232335" y="21821631"/>
          <a:ext cx="58952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Right</a:t>
          </a:r>
        </a:p>
      </xdr:txBody>
    </xdr:sp>
    <xdr:clientData/>
  </xdr:oneCellAnchor>
  <xdr:twoCellAnchor editAs="oneCell">
    <xdr:from>
      <xdr:col>4</xdr:col>
      <xdr:colOff>4890</xdr:colOff>
      <xdr:row>86</xdr:row>
      <xdr:rowOff>0</xdr:rowOff>
    </xdr:from>
    <xdr:to>
      <xdr:col>4</xdr:col>
      <xdr:colOff>189040</xdr:colOff>
      <xdr:row>87</xdr:row>
      <xdr:rowOff>1</xdr:rowOff>
    </xdr:to>
    <xdr:sp macro="_xll.PtreeEvent_ObjectClick" textlink="">
      <xdr:nvSpPr>
        <xdr:cNvPr id="355" name="PTObj_DNode_9_7">
          <a:extLst>
            <a:ext uri="{FF2B5EF4-FFF2-40B4-BE49-F238E27FC236}">
              <a16:creationId xmlns:a16="http://schemas.microsoft.com/office/drawing/2014/main" id="{5406E00F-8D8C-4FFF-83F4-2B7DB5F7AD0B}"/>
            </a:ext>
          </a:extLst>
        </xdr:cNvPr>
        <xdr:cNvSpPr/>
      </xdr:nvSpPr>
      <xdr:spPr>
        <a:xfrm rot="-5400000">
          <a:off x="7826502" y="22553295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86</xdr:row>
      <xdr:rowOff>0</xdr:rowOff>
    </xdr:from>
    <xdr:ext cx="639149" cy="180627"/>
    <xdr:sp macro="_xll.PtreeEvent_ObjectClick" textlink="">
      <xdr:nvSpPr>
        <xdr:cNvPr id="358" name="PTObj_DBranchName_9_7">
          <a:extLst>
            <a:ext uri="{FF2B5EF4-FFF2-40B4-BE49-F238E27FC236}">
              <a16:creationId xmlns:a16="http://schemas.microsoft.com/office/drawing/2014/main" id="{42D882A5-5EE5-46BB-ABD7-E83D48DAA028}"/>
            </a:ext>
          </a:extLst>
        </xdr:cNvPr>
        <xdr:cNvSpPr txBox="1"/>
      </xdr:nvSpPr>
      <xdr:spPr>
        <a:xfrm>
          <a:off x="6232335" y="22555056"/>
          <a:ext cx="6391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Predict wrong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77C8-FA9B-4DDF-B906-C399709A0DCD}">
  <dimension ref="A2:G69"/>
  <sheetViews>
    <sheetView tabSelected="1" zoomScaleNormal="100" workbookViewId="0">
      <selection activeCell="B43" sqref="B43"/>
    </sheetView>
  </sheetViews>
  <sheetFormatPr defaultRowHeight="14.45"/>
  <cols>
    <col min="1" max="1" width="26.140625" customWidth="1"/>
    <col min="2" max="2" width="26.28515625" customWidth="1"/>
    <col min="3" max="3" width="32.85546875" customWidth="1"/>
    <col min="4" max="4" width="30.7109375" customWidth="1"/>
    <col min="5" max="6" width="26.7109375" customWidth="1"/>
    <col min="7" max="7" width="16.7109375" customWidth="1"/>
  </cols>
  <sheetData>
    <row r="2" spans="3:7" ht="14.45" customHeight="1">
      <c r="F2" s="10">
        <f>B39</f>
        <v>0.73</v>
      </c>
      <c r="G2" s="4">
        <f>_xll.PTreeNodeProbability(treeCalc_4!$F$2,8)</f>
        <v>0</v>
      </c>
    </row>
    <row r="3" spans="3:7" ht="14.45" customHeight="1">
      <c r="F3" s="13">
        <v>20000000</v>
      </c>
      <c r="G3" s="15">
        <f>_xll.PTreeNodeValue(treeCalc_4!$F$2,8)</f>
        <v>31100000</v>
      </c>
    </row>
    <row r="4" spans="3:7" ht="14.45" customHeight="1">
      <c r="E4" s="8" t="b">
        <f>_xll.PTreeNodeDecision(treeCalc_4!$F$2,6)</f>
        <v>0</v>
      </c>
      <c r="F4" s="11" t="s">
        <v>0</v>
      </c>
    </row>
    <row r="5" spans="3:7" ht="14.45" customHeight="1">
      <c r="E5" s="13">
        <v>10000000</v>
      </c>
      <c r="F5" s="12">
        <f>_xll.PTreeNodeValue(treeCalc_4!$F$2,6)</f>
        <v>25700000</v>
      </c>
    </row>
    <row r="6" spans="3:7" ht="14.45" customHeight="1">
      <c r="F6" s="10">
        <f>1-F2</f>
        <v>0.27</v>
      </c>
      <c r="G6" s="4">
        <f>_xll.PTreeNodeProbability(treeCalc_4!$F$2,9)</f>
        <v>0</v>
      </c>
    </row>
    <row r="7" spans="3:7" ht="14.45" customHeight="1">
      <c r="F7" s="17">
        <v>0</v>
      </c>
      <c r="G7" s="15">
        <f>_xll.PTreeNodeValue(treeCalc_4!$F$2,9)</f>
        <v>11100000</v>
      </c>
    </row>
    <row r="8" spans="3:7" ht="14.45" customHeight="1">
      <c r="D8" s="10">
        <f>B38</f>
        <v>0.27</v>
      </c>
      <c r="E8" s="6" t="s">
        <v>1</v>
      </c>
    </row>
    <row r="9" spans="3:7" ht="14.45" customHeight="1">
      <c r="D9" s="5">
        <v>0</v>
      </c>
      <c r="E9" s="7">
        <f>_xll.PTreeNodeValue(treeCalc_4!$F$2,4)</f>
        <v>21100000</v>
      </c>
    </row>
    <row r="10" spans="3:7" ht="14.45" customHeight="1">
      <c r="E10" s="8" t="b">
        <f>_xll.PTreeNodeDecision(treeCalc_4!$F$2,7)</f>
        <v>1</v>
      </c>
      <c r="F10" s="4">
        <f>_xll.PTreeNodeProbability(treeCalc_4!$F$2,7)</f>
        <v>0.27</v>
      </c>
    </row>
    <row r="11" spans="3:7" ht="14.45" customHeight="1">
      <c r="E11" s="13">
        <v>20000000</v>
      </c>
      <c r="F11" s="3">
        <f>_xll.PTreeNodeValue(treeCalc_4!$F$2,7)</f>
        <v>21100000</v>
      </c>
    </row>
    <row r="12" spans="3:7" ht="14.45" customHeight="1">
      <c r="C12" s="8" t="b">
        <f>_xll.PTreeNodeDecision(treeCalc_4!$F$2,2)</f>
        <v>1</v>
      </c>
      <c r="D12" s="11" t="s">
        <v>0</v>
      </c>
    </row>
    <row r="13" spans="3:7" ht="14.45" customHeight="1">
      <c r="C13" s="13">
        <v>1100000</v>
      </c>
      <c r="D13" s="9">
        <f>_xll.PTreeNodeValue(treeCalc_4!$F$2,2)</f>
        <v>14000000</v>
      </c>
    </row>
    <row r="14" spans="3:7" ht="14.45" customHeight="1">
      <c r="F14" s="10">
        <f>B42</f>
        <v>1.3698630136986314E-2</v>
      </c>
      <c r="G14" s="4">
        <f>_xll.PTreeNodeProbability(treeCalc_4!$F$2,11)</f>
        <v>1.0000000000000009E-2</v>
      </c>
    </row>
    <row r="15" spans="3:7" ht="14.45" customHeight="1">
      <c r="F15" s="5">
        <v>20000000</v>
      </c>
      <c r="G15" s="15">
        <f>_xll.PTreeNodeValue(treeCalc_4!$F$2,11)</f>
        <v>31100000</v>
      </c>
    </row>
    <row r="16" spans="3:7" ht="14.45" customHeight="1">
      <c r="E16" s="8" t="b">
        <f>_xll.PTreeNodeDecision(treeCalc_4!$F$2,10)</f>
        <v>1</v>
      </c>
      <c r="F16" s="11" t="s">
        <v>0</v>
      </c>
    </row>
    <row r="17" spans="2:7" ht="14.45" customHeight="1">
      <c r="E17" s="5">
        <v>10000000</v>
      </c>
      <c r="F17" s="12">
        <f>_xll.PTreeNodeValue(treeCalc_4!$F$2,10)</f>
        <v>11373972.602739725</v>
      </c>
    </row>
    <row r="18" spans="2:7" ht="14.45" customHeight="1">
      <c r="F18" s="10">
        <f>1-F14</f>
        <v>0.98630136986301364</v>
      </c>
      <c r="G18" s="4">
        <f>_xll.PTreeNodeProbability(treeCalc_4!$F$2,12)</f>
        <v>0.72</v>
      </c>
    </row>
    <row r="19" spans="2:7" ht="14.45" customHeight="1">
      <c r="F19" s="17">
        <v>0</v>
      </c>
      <c r="G19" s="15">
        <f>_xll.PTreeNodeValue(treeCalc_4!$F$2,12)</f>
        <v>11100000</v>
      </c>
    </row>
    <row r="20" spans="2:7" ht="14.45" customHeight="1">
      <c r="D20" s="10">
        <f>B39</f>
        <v>0.73</v>
      </c>
      <c r="E20" s="6" t="s">
        <v>1</v>
      </c>
    </row>
    <row r="21" spans="2:7" ht="14.45" customHeight="1">
      <c r="D21" s="5">
        <v>0</v>
      </c>
      <c r="E21" s="7">
        <f>_xll.PTreeNodeValue(treeCalc_4!$F$2,5)</f>
        <v>11373972.602739725</v>
      </c>
    </row>
    <row r="22" spans="2:7" ht="14.45" customHeight="1">
      <c r="E22" s="8" t="b">
        <f>_xll.PTreeNodeDecision(treeCalc_4!$F$2,13)</f>
        <v>0</v>
      </c>
      <c r="F22" s="4">
        <f>_xll.PTreeNodeProbability(treeCalc_4!$F$2,13)</f>
        <v>0</v>
      </c>
    </row>
    <row r="23" spans="2:7" ht="14.45" customHeight="1">
      <c r="E23" s="18">
        <v>20000000</v>
      </c>
      <c r="F23" s="3">
        <f>_xll.PTreeNodeValue(treeCalc_4!$F$2,13)</f>
        <v>21100000</v>
      </c>
    </row>
    <row r="24" spans="2:7" ht="14.45" customHeight="1">
      <c r="B24" s="5"/>
      <c r="C24" s="6" t="s">
        <v>1</v>
      </c>
    </row>
    <row r="25" spans="2:7" ht="14.45" customHeight="1">
      <c r="B25" s="5"/>
      <c r="C25" s="7">
        <f>_xll.PTreeNodeValue(treeCalc_4!$F$2,1)</f>
        <v>14000000</v>
      </c>
    </row>
    <row r="26" spans="2:7" ht="14.45" customHeight="1">
      <c r="E26" s="10">
        <v>0.2</v>
      </c>
      <c r="F26" s="4">
        <f>_xll.PTreeNodeProbability(treeCalc_4!$F$2,15)</f>
        <v>0</v>
      </c>
    </row>
    <row r="27" spans="2:7" ht="14.45" customHeight="1">
      <c r="E27" s="18">
        <v>20000000</v>
      </c>
      <c r="F27" s="15">
        <f>_xll.PTreeNodeValue(treeCalc_4!$F$2,15)</f>
        <v>30000000</v>
      </c>
    </row>
    <row r="28" spans="2:7" ht="14.45" customHeight="1">
      <c r="D28" s="8" t="b">
        <f>_xll.PTreeNodeDecision(treeCalc_4!$F$2,14)</f>
        <v>1</v>
      </c>
      <c r="E28" s="11" t="s">
        <v>0</v>
      </c>
    </row>
    <row r="29" spans="2:7" ht="14.45" customHeight="1">
      <c r="D29" s="5">
        <v>10000000</v>
      </c>
      <c r="E29" s="12">
        <f>_xll.PTreeNodeValue(treeCalc_4!$F$2,14)</f>
        <v>14000000</v>
      </c>
    </row>
    <row r="30" spans="2:7" ht="14.45" customHeight="1">
      <c r="E30" s="10">
        <f>1-E26</f>
        <v>0.8</v>
      </c>
      <c r="F30" s="4">
        <f>_xll.PTreeNodeProbability(treeCalc_4!$F$2,16)</f>
        <v>0</v>
      </c>
    </row>
    <row r="31" spans="2:7" ht="14.45" customHeight="1">
      <c r="E31" s="17">
        <v>0</v>
      </c>
      <c r="F31" s="15">
        <f>_xll.PTreeNodeValue(treeCalc_4!$F$2,16)</f>
        <v>10000000</v>
      </c>
    </row>
    <row r="32" spans="2:7" ht="14.45" customHeight="1">
      <c r="C32" s="8" t="b">
        <f>_xll.PTreeNodeDecision(treeCalc_4!$F$2,3)</f>
        <v>0</v>
      </c>
      <c r="D32" s="6" t="s">
        <v>1</v>
      </c>
    </row>
    <row r="33" spans="1:5" ht="14.45" customHeight="1">
      <c r="C33" s="5">
        <v>0</v>
      </c>
      <c r="D33" s="7">
        <f>_xll.PTreeNodeValue(treeCalc_4!$F$2,3)</f>
        <v>14000000</v>
      </c>
    </row>
    <row r="34" spans="1:5" ht="14.45" customHeight="1">
      <c r="D34" s="8" t="b">
        <f>_xll.PTreeNodeDecision(treeCalc_4!$F$2,17)</f>
        <v>0</v>
      </c>
      <c r="E34" s="4">
        <f>_xll.PTreeNodeProbability(treeCalc_4!$F$2,17)</f>
        <v>0</v>
      </c>
    </row>
    <row r="35" spans="1:5" ht="14.45" customHeight="1">
      <c r="D35" s="18">
        <v>20000000</v>
      </c>
      <c r="E35" s="3">
        <f>_xll.PTreeNodeValue(treeCalc_4!$F$2,17)</f>
        <v>20000000</v>
      </c>
    </row>
    <row r="38" spans="1:5">
      <c r="A38" t="s">
        <v>2</v>
      </c>
      <c r="B38" s="23">
        <f>D40*C42+D52*C50</f>
        <v>0.27</v>
      </c>
    </row>
    <row r="39" spans="1:5">
      <c r="A39" t="s">
        <v>3</v>
      </c>
      <c r="B39" s="23">
        <f>1-B38</f>
        <v>0.73</v>
      </c>
    </row>
    <row r="40" spans="1:5" ht="14.45" customHeight="1">
      <c r="A40" t="s">
        <v>4</v>
      </c>
      <c r="B40" s="23">
        <f>C56/B38</f>
        <v>0.70370370370370372</v>
      </c>
      <c r="D40" s="10">
        <v>0.95</v>
      </c>
      <c r="E40" s="4">
        <f>_xll.PTreeNodeProbability(treeCalc_5!$F$2,4)</f>
        <v>0.19</v>
      </c>
    </row>
    <row r="41" spans="1:5" ht="14.45" customHeight="1">
      <c r="A41" t="s">
        <v>5</v>
      </c>
      <c r="B41" s="23">
        <f>C64/B38</f>
        <v>0.29629629629629622</v>
      </c>
      <c r="D41" s="5">
        <v>0</v>
      </c>
      <c r="E41" s="3">
        <f>_xll.PTreeNodeValue(treeCalc_5!$F$2,4)</f>
        <v>20000000</v>
      </c>
    </row>
    <row r="42" spans="1:5" ht="14.45" customHeight="1">
      <c r="A42" t="s">
        <v>6</v>
      </c>
      <c r="B42" s="23">
        <f>C60/B39</f>
        <v>1.3698630136986314E-2</v>
      </c>
      <c r="C42" s="10">
        <v>0.2</v>
      </c>
      <c r="D42" s="11" t="s">
        <v>0</v>
      </c>
    </row>
    <row r="43" spans="1:5" ht="14.45" customHeight="1">
      <c r="A43" t="s">
        <v>7</v>
      </c>
      <c r="B43" s="23">
        <f>C62/B39</f>
        <v>0.98630136986301387</v>
      </c>
      <c r="C43" s="19">
        <v>20000000</v>
      </c>
      <c r="D43" s="12">
        <f>_xll.PTreeNodeValue(treeCalc_5!$F$2,2)</f>
        <v>20000000</v>
      </c>
    </row>
    <row r="44" spans="1:5" ht="14.45" customHeight="1">
      <c r="D44" s="10">
        <f>1-D40</f>
        <v>5.0000000000000044E-2</v>
      </c>
      <c r="E44" s="4">
        <f>_xll.PTreeNodeProbability(treeCalc_5!$F$2,5)</f>
        <v>1.0000000000000009E-2</v>
      </c>
    </row>
    <row r="45" spans="1:5" ht="14.45" customHeight="1">
      <c r="D45" s="5">
        <v>0</v>
      </c>
      <c r="E45" s="3">
        <f>_xll.PTreeNodeValue(treeCalc_5!$F$2,5)</f>
        <v>20000000</v>
      </c>
    </row>
    <row r="46" spans="1:5" ht="14.45" customHeight="1">
      <c r="B46" s="5"/>
      <c r="C46" s="11" t="s">
        <v>0</v>
      </c>
    </row>
    <row r="47" spans="1:5" ht="14.45" customHeight="1">
      <c r="B47" s="5"/>
      <c r="C47" s="12">
        <f>_xll.PTreeNodeValue(treeCalc_5!$F$2,1)</f>
        <v>4000000</v>
      </c>
    </row>
    <row r="48" spans="1:5" ht="14.45" customHeight="1">
      <c r="D48" s="10">
        <v>0.9</v>
      </c>
      <c r="E48" s="4">
        <f>_xll.PTreeNodeProbability(treeCalc_5!$F$2,6)</f>
        <v>0.72000000000000008</v>
      </c>
    </row>
    <row r="49" spans="2:5" ht="14.45" customHeight="1">
      <c r="D49" s="5">
        <v>0</v>
      </c>
      <c r="E49" s="3">
        <f>_xll.PTreeNodeValue(treeCalc_5!$F$2,6)</f>
        <v>0</v>
      </c>
    </row>
    <row r="50" spans="2:5" ht="14.45" customHeight="1">
      <c r="C50" s="10">
        <f>1-C42</f>
        <v>0.8</v>
      </c>
      <c r="D50" s="11" t="s">
        <v>0</v>
      </c>
    </row>
    <row r="51" spans="2:5" ht="14.45" customHeight="1">
      <c r="C51" s="17">
        <v>0</v>
      </c>
      <c r="D51" s="12">
        <f>_xll.PTreeNodeValue(treeCalc_5!$F$2,3)</f>
        <v>0</v>
      </c>
    </row>
    <row r="52" spans="2:5" ht="14.45" customHeight="1">
      <c r="D52" s="10">
        <f>1-D48</f>
        <v>9.9999999999999978E-2</v>
      </c>
      <c r="E52" s="4">
        <f>_xll.PTreeNodeProbability(treeCalc_5!$F$2,7)</f>
        <v>7.9999999999999988E-2</v>
      </c>
    </row>
    <row r="53" spans="2:5" ht="14.45" customHeight="1">
      <c r="D53" s="5">
        <v>0</v>
      </c>
      <c r="E53" s="3">
        <f>_xll.PTreeNodeValue(treeCalc_5!$F$2,7)</f>
        <v>0</v>
      </c>
    </row>
    <row r="56" spans="2:5" ht="14.45" customHeight="1">
      <c r="C56" s="10">
        <f>D40*C42</f>
        <v>0.19</v>
      </c>
      <c r="D56" s="4">
        <f>_xll.PTreeNodeProbability(treeCalc_6!$F$2,2)</f>
        <v>0.18999999999999995</v>
      </c>
    </row>
    <row r="57" spans="2:5" ht="14.45" customHeight="1">
      <c r="C57" s="5">
        <v>0</v>
      </c>
      <c r="D57" s="3">
        <f>_xll.PTreeNodeValue(treeCalc_6!$F$2,2)</f>
        <v>0</v>
      </c>
    </row>
    <row r="58" spans="2:5" ht="14.45" customHeight="1">
      <c r="B58" s="5"/>
      <c r="C58" s="11" t="s">
        <v>0</v>
      </c>
      <c r="E58" t="str">
        <f ca="1">_xlfn.FORMULATEXT(E59)</f>
        <v>=SUM(C56,C60,C62,C64)</v>
      </c>
    </row>
    <row r="59" spans="2:5" ht="14.45" customHeight="1">
      <c r="B59" s="5"/>
      <c r="C59" s="12">
        <f>_xll.PTreeNodeValue(treeCalc_6!$F$2,1)</f>
        <v>0</v>
      </c>
      <c r="E59" s="22">
        <f>SUM(C56,C60,C62,C64)</f>
        <v>1.0000000000000002</v>
      </c>
    </row>
    <row r="60" spans="2:5" ht="14.45" customHeight="1">
      <c r="C60" s="10">
        <f>D44*C42</f>
        <v>1.0000000000000009E-2</v>
      </c>
      <c r="D60" s="4">
        <f>_xll.PTreeNodeProbability(treeCalc_6!$F$2,3)</f>
        <v>1.0000000000000007E-2</v>
      </c>
    </row>
    <row r="61" spans="2:5" ht="14.45" customHeight="1">
      <c r="C61" s="5">
        <v>0</v>
      </c>
      <c r="D61" s="3">
        <f>_xll.PTreeNodeValue(treeCalc_6!$F$2,3)</f>
        <v>0</v>
      </c>
    </row>
    <row r="62" spans="2:5" ht="14.45" customHeight="1">
      <c r="C62" s="10">
        <f>D48*C50</f>
        <v>0.72000000000000008</v>
      </c>
      <c r="D62" s="4">
        <f>_xll.PTreeNodeProbability(treeCalc_6!$F$2,4)</f>
        <v>0.72</v>
      </c>
    </row>
    <row r="63" spans="2:5" ht="14.45" customHeight="1">
      <c r="C63" s="5">
        <v>0</v>
      </c>
      <c r="D63" s="3">
        <f>_xll.PTreeNodeValue(treeCalc_6!$F$2,4)</f>
        <v>0</v>
      </c>
    </row>
    <row r="64" spans="2:5" ht="14.45" customHeight="1">
      <c r="C64" s="10">
        <f>D52*C50</f>
        <v>7.9999999999999988E-2</v>
      </c>
      <c r="D64" s="4">
        <f>_xll.PTreeNodeProbability(treeCalc_6!$F$2,5)</f>
        <v>7.9999999999999974E-2</v>
      </c>
    </row>
    <row r="65" spans="3:5" ht="14.45" customHeight="1">
      <c r="C65" s="5">
        <v>0</v>
      </c>
      <c r="D65" s="3">
        <f>_xll.PTreeNodeValue(treeCalc_6!$F$2,5)</f>
        <v>0</v>
      </c>
    </row>
    <row r="67" spans="3:5">
      <c r="E67" s="21"/>
    </row>
    <row r="69" spans="3:5">
      <c r="E69" s="2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9377-2298-484B-AD03-4389CFEC4BC1}">
  <dimension ref="A1:P17"/>
  <sheetViews>
    <sheetView workbookViewId="0"/>
  </sheetViews>
  <sheetFormatPr defaultColWidth="15.5703125" defaultRowHeight="14.45"/>
  <cols>
    <col min="1" max="16384" width="15.5703125" style="2"/>
  </cols>
  <sheetData>
    <row r="1" spans="1:16">
      <c r="A1" s="2" t="s">
        <v>8</v>
      </c>
      <c r="B1" s="1" t="s">
        <v>9</v>
      </c>
      <c r="E1" s="2" t="s">
        <v>10</v>
      </c>
      <c r="F1" s="2">
        <v>3</v>
      </c>
      <c r="H1" s="2" t="s">
        <v>11</v>
      </c>
      <c r="I1" s="1" t="s">
        <v>12</v>
      </c>
      <c r="K1" s="2" t="s">
        <v>13</v>
      </c>
      <c r="L1" s="2">
        <v>100</v>
      </c>
    </row>
    <row r="2" spans="1:16">
      <c r="A2" s="2" t="s">
        <v>14</v>
      </c>
      <c r="B2" s="2" t="e">
        <f>Sheet2!#REF!</f>
        <v>#REF!</v>
      </c>
      <c r="E2" s="2" t="s">
        <v>15</v>
      </c>
      <c r="F2" s="2">
        <f>_xll.PTreeEvaluate5(B3,$L$11:$L$17,$J$11:$J$17,$K$11:$K$17,$N$11:$N$17,$G$11:$G$17,,L1)</f>
        <v>5045511</v>
      </c>
    </row>
    <row r="3" spans="1:16">
      <c r="A3" s="2" t="s">
        <v>16</v>
      </c>
      <c r="B3" s="2" t="s">
        <v>17</v>
      </c>
      <c r="E3" s="2" t="s">
        <v>18</v>
      </c>
      <c r="F3" s="1" t="s">
        <v>19</v>
      </c>
      <c r="H3" s="2" t="s">
        <v>20</v>
      </c>
      <c r="I3" s="2" t="s">
        <v>21</v>
      </c>
    </row>
    <row r="4" spans="1:16">
      <c r="A4" s="2" t="s">
        <v>22</v>
      </c>
      <c r="B4" s="2" t="s">
        <v>23</v>
      </c>
      <c r="E4" s="2" t="s">
        <v>24</v>
      </c>
      <c r="F4" s="1" t="s">
        <v>25</v>
      </c>
      <c r="H4" s="2" t="s">
        <v>26</v>
      </c>
      <c r="I4" s="1" t="s">
        <v>27</v>
      </c>
    </row>
    <row r="5" spans="1:16">
      <c r="A5" s="2" t="s">
        <v>28</v>
      </c>
      <c r="B5" s="2">
        <v>0</v>
      </c>
      <c r="E5" s="2" t="s">
        <v>29</v>
      </c>
      <c r="F5" s="1" t="s">
        <v>25</v>
      </c>
      <c r="H5" s="2" t="s">
        <v>30</v>
      </c>
      <c r="I5" s="2" t="s">
        <v>21</v>
      </c>
    </row>
    <row r="6" spans="1:16">
      <c r="A6" s="2" t="s">
        <v>31</v>
      </c>
      <c r="E6" s="2" t="s">
        <v>32</v>
      </c>
      <c r="F6" s="1" t="s">
        <v>19</v>
      </c>
      <c r="H6" s="2" t="s">
        <v>33</v>
      </c>
      <c r="I6" s="1" t="s">
        <v>27</v>
      </c>
    </row>
    <row r="7" spans="1:16">
      <c r="A7" s="2" t="s">
        <v>34</v>
      </c>
      <c r="E7" s="2" t="s">
        <v>35</v>
      </c>
      <c r="F7" s="1" t="s">
        <v>36</v>
      </c>
    </row>
    <row r="8" spans="1:16">
      <c r="A8" s="2" t="s">
        <v>37</v>
      </c>
      <c r="B8" s="2">
        <v>7</v>
      </c>
    </row>
    <row r="10" spans="1:16">
      <c r="A10" s="2" t="s">
        <v>38</v>
      </c>
      <c r="B10" s="2" t="s">
        <v>39</v>
      </c>
      <c r="C10" s="2" t="s">
        <v>40</v>
      </c>
      <c r="D10" s="2" t="s">
        <v>41</v>
      </c>
      <c r="E10" s="2" t="s">
        <v>42</v>
      </c>
      <c r="F10" s="2" t="s">
        <v>43</v>
      </c>
      <c r="G10" s="2" t="s">
        <v>44</v>
      </c>
      <c r="H10" s="2" t="s">
        <v>45</v>
      </c>
      <c r="I10" s="2" t="s">
        <v>46</v>
      </c>
      <c r="J10" s="2" t="s">
        <v>47</v>
      </c>
      <c r="K10" s="2" t="s">
        <v>48</v>
      </c>
      <c r="L10" s="2" t="s">
        <v>16</v>
      </c>
      <c r="M10" s="2" t="s">
        <v>49</v>
      </c>
      <c r="N10" s="2" t="s">
        <v>50</v>
      </c>
      <c r="O10" s="2" t="s">
        <v>51</v>
      </c>
      <c r="P10" s="2" t="s">
        <v>52</v>
      </c>
    </row>
    <row r="11" spans="1:16">
      <c r="A11" s="2" t="e">
        <f>Sheet2!#REF!</f>
        <v>#REF!</v>
      </c>
      <c r="B11" s="2" t="str">
        <f>B1</f>
        <v>Tree</v>
      </c>
      <c r="C11" s="2">
        <v>0</v>
      </c>
      <c r="I11" s="2" t="s">
        <v>53</v>
      </c>
      <c r="J11" s="2" t="e">
        <f>Sheet2!#REF!</f>
        <v>#REF!</v>
      </c>
      <c r="K11" s="2" t="e">
        <f>Sheet2!#REF!</f>
        <v>#REF!</v>
      </c>
      <c r="L11" s="2" t="s">
        <v>54</v>
      </c>
      <c r="M11" s="1" t="s">
        <v>55</v>
      </c>
      <c r="O11" s="2" t="e">
        <f>Sheet2!#REF!</f>
        <v>#REF!</v>
      </c>
      <c r="P11" s="2" t="b">
        <v>0</v>
      </c>
    </row>
    <row r="12" spans="1:16">
      <c r="A12" s="2" t="e">
        <f>Sheet2!#REF!</f>
        <v>#REF!</v>
      </c>
      <c r="B12" s="1" t="s">
        <v>56</v>
      </c>
      <c r="C12" s="2">
        <v>0</v>
      </c>
      <c r="I12" s="2" t="s">
        <v>53</v>
      </c>
      <c r="J12" s="20" t="e">
        <f>Sheet2!#REF!</f>
        <v>#REF!</v>
      </c>
      <c r="K12" s="2" t="e">
        <f>Sheet2!#REF!</f>
        <v>#REF!</v>
      </c>
      <c r="L12" s="2" t="s">
        <v>57</v>
      </c>
      <c r="M12" s="1" t="s">
        <v>55</v>
      </c>
      <c r="O12" s="2" t="e">
        <f>Sheet2!#REF!</f>
        <v>#REF!</v>
      </c>
      <c r="P12" s="2" t="b">
        <v>0</v>
      </c>
    </row>
    <row r="13" spans="1:16">
      <c r="A13" s="2" t="e">
        <f>Sheet2!#REF!</f>
        <v>#REF!</v>
      </c>
      <c r="B13" s="1" t="s">
        <v>58</v>
      </c>
      <c r="C13" s="2">
        <v>0</v>
      </c>
      <c r="I13" s="2" t="s">
        <v>53</v>
      </c>
      <c r="J13" s="2" t="e">
        <f>Sheet2!#REF!</f>
        <v>#REF!</v>
      </c>
      <c r="K13" s="2" t="e">
        <f>Sheet2!#REF!</f>
        <v>#REF!</v>
      </c>
      <c r="L13" s="2" t="s">
        <v>59</v>
      </c>
      <c r="M13" s="1" t="s">
        <v>55</v>
      </c>
      <c r="O13" s="2" t="e">
        <f>Sheet2!#REF!</f>
        <v>#REF!</v>
      </c>
      <c r="P13" s="2" t="b">
        <v>0</v>
      </c>
    </row>
    <row r="14" spans="1:16">
      <c r="A14" s="2" t="e">
        <f>Sheet2!#REF!</f>
        <v>#REF!</v>
      </c>
      <c r="B14" s="1" t="s">
        <v>60</v>
      </c>
      <c r="C14" s="2">
        <v>0</v>
      </c>
      <c r="H14" s="2" t="s">
        <v>53</v>
      </c>
      <c r="I14" s="2" t="s">
        <v>53</v>
      </c>
      <c r="J14" s="2" t="e">
        <f>Sheet2!#REF!</f>
        <v>#REF!</v>
      </c>
      <c r="K14" s="2" t="e">
        <f>Sheet2!#REF!</f>
        <v>#REF!</v>
      </c>
      <c r="L14" s="2" t="s">
        <v>61</v>
      </c>
      <c r="M14" s="1" t="s">
        <v>55</v>
      </c>
      <c r="P14" s="2" t="b">
        <v>0</v>
      </c>
    </row>
    <row r="15" spans="1:16">
      <c r="A15" s="2" t="e">
        <f>Sheet2!#REF!</f>
        <v>#REF!</v>
      </c>
      <c r="B15" s="1" t="s">
        <v>62</v>
      </c>
      <c r="C15" s="2">
        <v>0</v>
      </c>
      <c r="H15" s="2" t="s">
        <v>53</v>
      </c>
      <c r="I15" s="2" t="s">
        <v>53</v>
      </c>
      <c r="J15" s="2" t="e">
        <f>Sheet2!#REF!</f>
        <v>#REF!</v>
      </c>
      <c r="K15" s="2" t="e">
        <f>Sheet2!#REF!</f>
        <v>#REF!</v>
      </c>
      <c r="L15" s="2" t="s">
        <v>61</v>
      </c>
      <c r="M15" s="1" t="s">
        <v>55</v>
      </c>
      <c r="P15" s="2" t="b">
        <v>0</v>
      </c>
    </row>
    <row r="16" spans="1:16">
      <c r="A16" s="2" t="e">
        <f>Sheet2!#REF!</f>
        <v>#REF!</v>
      </c>
      <c r="B16" s="1" t="s">
        <v>60</v>
      </c>
      <c r="C16" s="2">
        <v>0</v>
      </c>
      <c r="H16" s="2" t="s">
        <v>53</v>
      </c>
      <c r="I16" s="2" t="s">
        <v>53</v>
      </c>
      <c r="J16" s="2" t="e">
        <f>Sheet2!#REF!</f>
        <v>#REF!</v>
      </c>
      <c r="K16" s="2" t="e">
        <f>Sheet2!#REF!</f>
        <v>#REF!</v>
      </c>
      <c r="L16" s="2" t="s">
        <v>63</v>
      </c>
      <c r="M16" s="1" t="s">
        <v>55</v>
      </c>
      <c r="P16" s="2" t="b">
        <v>0</v>
      </c>
    </row>
    <row r="17" spans="1:16">
      <c r="A17" s="2" t="e">
        <f>Sheet2!#REF!</f>
        <v>#REF!</v>
      </c>
      <c r="B17" s="1" t="s">
        <v>62</v>
      </c>
      <c r="C17" s="2">
        <v>0</v>
      </c>
      <c r="H17" s="2" t="s">
        <v>53</v>
      </c>
      <c r="I17" s="2" t="s">
        <v>53</v>
      </c>
      <c r="J17" s="2" t="e">
        <f>Sheet2!#REF!</f>
        <v>#REF!</v>
      </c>
      <c r="K17" s="2" t="e">
        <f>Sheet2!#REF!</f>
        <v>#REF!</v>
      </c>
      <c r="L17" s="2" t="s">
        <v>63</v>
      </c>
      <c r="M17" s="1" t="s">
        <v>55</v>
      </c>
      <c r="P17" s="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4AA5-8BCB-4942-B77D-086AA89E4BCA}">
  <dimension ref="A1:P17"/>
  <sheetViews>
    <sheetView workbookViewId="0"/>
  </sheetViews>
  <sheetFormatPr defaultColWidth="15.5703125" defaultRowHeight="14.45"/>
  <cols>
    <col min="1" max="16384" width="15.5703125" style="2"/>
  </cols>
  <sheetData>
    <row r="1" spans="1:16">
      <c r="A1" s="2" t="s">
        <v>8</v>
      </c>
      <c r="B1" s="1" t="s">
        <v>64</v>
      </c>
      <c r="E1" s="2" t="s">
        <v>10</v>
      </c>
      <c r="F1" s="2">
        <v>3</v>
      </c>
      <c r="H1" s="2" t="s">
        <v>11</v>
      </c>
      <c r="I1" s="1" t="s">
        <v>12</v>
      </c>
      <c r="K1" s="2" t="s">
        <v>13</v>
      </c>
      <c r="L1" s="2">
        <v>100</v>
      </c>
    </row>
    <row r="2" spans="1:16">
      <c r="A2" s="2" t="s">
        <v>14</v>
      </c>
      <c r="B2" s="2" t="e">
        <f>Sheet2!#REF!</f>
        <v>#REF!</v>
      </c>
      <c r="E2" s="2" t="s">
        <v>15</v>
      </c>
      <c r="F2" s="2">
        <f>_xll.PTreeEvaluate5(B3,$L$11:$L$17,$J$11:$J$17,$K$11:$K$17,$N$11:$N$17,$G$11:$G$17,,L1)</f>
        <v>4556676</v>
      </c>
    </row>
    <row r="3" spans="1:16">
      <c r="A3" s="2" t="s">
        <v>16</v>
      </c>
      <c r="B3" s="2" t="s">
        <v>65</v>
      </c>
      <c r="E3" s="2" t="s">
        <v>18</v>
      </c>
      <c r="F3" s="1" t="s">
        <v>19</v>
      </c>
      <c r="H3" s="2" t="s">
        <v>20</v>
      </c>
      <c r="I3" s="2" t="s">
        <v>21</v>
      </c>
    </row>
    <row r="4" spans="1:16">
      <c r="A4" s="2" t="s">
        <v>22</v>
      </c>
      <c r="B4" s="2" t="s">
        <v>23</v>
      </c>
      <c r="E4" s="2" t="s">
        <v>24</v>
      </c>
      <c r="F4" s="1" t="s">
        <v>25</v>
      </c>
      <c r="H4" s="2" t="s">
        <v>26</v>
      </c>
      <c r="I4" s="1" t="s">
        <v>27</v>
      </c>
    </row>
    <row r="5" spans="1:16">
      <c r="A5" s="2" t="s">
        <v>28</v>
      </c>
      <c r="B5" s="2">
        <v>0</v>
      </c>
      <c r="E5" s="2" t="s">
        <v>29</v>
      </c>
      <c r="F5" s="1" t="s">
        <v>25</v>
      </c>
      <c r="H5" s="2" t="s">
        <v>30</v>
      </c>
      <c r="I5" s="2" t="s">
        <v>21</v>
      </c>
    </row>
    <row r="6" spans="1:16">
      <c r="A6" s="2" t="s">
        <v>31</v>
      </c>
      <c r="E6" s="2" t="s">
        <v>32</v>
      </c>
      <c r="F6" s="1" t="s">
        <v>19</v>
      </c>
      <c r="H6" s="2" t="s">
        <v>33</v>
      </c>
      <c r="I6" s="1" t="s">
        <v>27</v>
      </c>
    </row>
    <row r="7" spans="1:16">
      <c r="A7" s="2" t="s">
        <v>34</v>
      </c>
      <c r="E7" s="2" t="s">
        <v>35</v>
      </c>
      <c r="F7" s="1" t="s">
        <v>66</v>
      </c>
    </row>
    <row r="8" spans="1:16">
      <c r="A8" s="2" t="s">
        <v>37</v>
      </c>
      <c r="B8" s="2">
        <v>7</v>
      </c>
    </row>
    <row r="10" spans="1:16">
      <c r="A10" s="2" t="s">
        <v>38</v>
      </c>
      <c r="B10" s="2" t="s">
        <v>39</v>
      </c>
      <c r="C10" s="2" t="s">
        <v>40</v>
      </c>
      <c r="D10" s="2" t="s">
        <v>41</v>
      </c>
      <c r="E10" s="2" t="s">
        <v>42</v>
      </c>
      <c r="F10" s="2" t="s">
        <v>43</v>
      </c>
      <c r="G10" s="2" t="s">
        <v>44</v>
      </c>
      <c r="H10" s="2" t="s">
        <v>45</v>
      </c>
      <c r="I10" s="2" t="s">
        <v>46</v>
      </c>
      <c r="J10" s="2" t="s">
        <v>47</v>
      </c>
      <c r="K10" s="2" t="s">
        <v>48</v>
      </c>
      <c r="L10" s="2" t="s">
        <v>16</v>
      </c>
      <c r="M10" s="2" t="s">
        <v>49</v>
      </c>
      <c r="N10" s="2" t="s">
        <v>50</v>
      </c>
      <c r="O10" s="2" t="s">
        <v>51</v>
      </c>
      <c r="P10" s="2" t="s">
        <v>52</v>
      </c>
    </row>
    <row r="11" spans="1:16">
      <c r="A11" s="2">
        <f>Sheet2!$C$59</f>
        <v>0</v>
      </c>
      <c r="B11" s="2" t="str">
        <f>B1</f>
        <v>Joint Predict earthquake</v>
      </c>
      <c r="C11" s="2">
        <v>0</v>
      </c>
      <c r="I11" s="2" t="s">
        <v>53</v>
      </c>
      <c r="J11" s="2">
        <f>Sheet2!$B$59</f>
        <v>0</v>
      </c>
      <c r="K11" s="2">
        <f>Sheet2!$B$58</f>
        <v>0</v>
      </c>
      <c r="L11" s="2" t="s">
        <v>67</v>
      </c>
      <c r="M11" s="1" t="s">
        <v>55</v>
      </c>
      <c r="O11" s="2" t="str">
        <f>Sheet2!$C$58</f>
        <v>Chance</v>
      </c>
      <c r="P11" s="2" t="b">
        <v>0</v>
      </c>
    </row>
    <row r="12" spans="1:16">
      <c r="A12" s="2">
        <f>Sheet2!$D$57</f>
        <v>0</v>
      </c>
      <c r="B12" s="1" t="s">
        <v>68</v>
      </c>
      <c r="C12" s="2">
        <v>0</v>
      </c>
      <c r="H12" s="2" t="s">
        <v>53</v>
      </c>
      <c r="I12" s="2" t="s">
        <v>53</v>
      </c>
      <c r="J12" s="20">
        <f>Sheet2!$C$57</f>
        <v>0</v>
      </c>
      <c r="K12" s="2">
        <f>Sheet2!$C$56</f>
        <v>0.19</v>
      </c>
      <c r="L12" s="2" t="s">
        <v>69</v>
      </c>
      <c r="M12" s="1" t="s">
        <v>55</v>
      </c>
      <c r="P12" s="2" t="b">
        <v>0</v>
      </c>
    </row>
    <row r="13" spans="1:16">
      <c r="A13" s="2">
        <f>Sheet2!$D$61</f>
        <v>0</v>
      </c>
      <c r="B13" s="1" t="s">
        <v>70</v>
      </c>
      <c r="C13" s="2">
        <v>0</v>
      </c>
      <c r="H13" s="2" t="s">
        <v>53</v>
      </c>
      <c r="I13" s="2" t="s">
        <v>53</v>
      </c>
      <c r="J13" s="20">
        <f>Sheet2!$C$61</f>
        <v>0</v>
      </c>
      <c r="K13" s="2">
        <f>Sheet2!$C$60</f>
        <v>1.0000000000000009E-2</v>
      </c>
      <c r="L13" s="2" t="s">
        <v>69</v>
      </c>
      <c r="M13" s="1" t="s">
        <v>55</v>
      </c>
      <c r="P13" s="2" t="b">
        <v>0</v>
      </c>
    </row>
    <row r="14" spans="1:16">
      <c r="A14" s="2">
        <f>Sheet2!$D$63</f>
        <v>0</v>
      </c>
      <c r="B14" s="1" t="s">
        <v>71</v>
      </c>
      <c r="C14" s="2">
        <v>0</v>
      </c>
      <c r="H14" s="2" t="s">
        <v>53</v>
      </c>
      <c r="I14" s="2" t="s">
        <v>53</v>
      </c>
      <c r="J14" s="2">
        <f>Sheet2!$C$63</f>
        <v>0</v>
      </c>
      <c r="K14" s="2">
        <f>Sheet2!$C$62</f>
        <v>0.72000000000000008</v>
      </c>
      <c r="L14" s="2" t="s">
        <v>69</v>
      </c>
      <c r="M14" s="1" t="s">
        <v>55</v>
      </c>
      <c r="P14" s="2" t="b">
        <v>0</v>
      </c>
    </row>
    <row r="15" spans="1:16">
      <c r="A15" s="2">
        <f>Sheet2!$D$65</f>
        <v>0</v>
      </c>
      <c r="B15" s="1" t="s">
        <v>72</v>
      </c>
      <c r="C15" s="2">
        <v>0</v>
      </c>
      <c r="H15" s="2" t="s">
        <v>53</v>
      </c>
      <c r="I15" s="2" t="s">
        <v>53</v>
      </c>
      <c r="J15" s="2">
        <f>Sheet2!$C$65</f>
        <v>0</v>
      </c>
      <c r="K15" s="2">
        <f>Sheet2!$C$64</f>
        <v>7.9999999999999988E-2</v>
      </c>
      <c r="L15" s="2" t="s">
        <v>69</v>
      </c>
      <c r="M15" s="1" t="s">
        <v>55</v>
      </c>
      <c r="P15" s="2" t="b">
        <v>0</v>
      </c>
    </row>
    <row r="16" spans="1:16">
      <c r="B16" s="1"/>
      <c r="J16" s="20"/>
      <c r="M16" s="1"/>
    </row>
    <row r="17" spans="2:13">
      <c r="B17" s="1"/>
      <c r="M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08AA-B5D5-41F6-9AAE-1C859F10B1AD}">
  <dimension ref="A1:P17"/>
  <sheetViews>
    <sheetView workbookViewId="0"/>
  </sheetViews>
  <sheetFormatPr defaultColWidth="15.5703125" defaultRowHeight="14.45"/>
  <cols>
    <col min="1" max="16384" width="15.5703125" style="2"/>
  </cols>
  <sheetData>
    <row r="1" spans="1:16">
      <c r="A1" s="2" t="s">
        <v>8</v>
      </c>
      <c r="B1" s="1" t="s">
        <v>73</v>
      </c>
      <c r="E1" s="2" t="s">
        <v>10</v>
      </c>
      <c r="F1" s="2">
        <v>3</v>
      </c>
      <c r="H1" s="2" t="s">
        <v>11</v>
      </c>
      <c r="I1" s="1" t="s">
        <v>12</v>
      </c>
      <c r="K1" s="2" t="s">
        <v>13</v>
      </c>
      <c r="L1" s="2">
        <v>100</v>
      </c>
    </row>
    <row r="2" spans="1:16">
      <c r="A2" s="2" t="s">
        <v>14</v>
      </c>
      <c r="B2" s="2" t="e">
        <f>Sheet2!#REF!</f>
        <v>#REF!</v>
      </c>
      <c r="E2" s="2" t="s">
        <v>15</v>
      </c>
      <c r="F2" s="2">
        <f>_xll.PTreeEvaluate5(B3,$L$11:$L$17,$J$11:$J$17,$K$11:$K$17,$N$11:$N$17,$G$11:$G$17,,L1)</f>
        <v>5071235</v>
      </c>
    </row>
    <row r="3" spans="1:16">
      <c r="A3" s="2" t="s">
        <v>16</v>
      </c>
      <c r="B3" s="2" t="s">
        <v>74</v>
      </c>
      <c r="E3" s="2" t="s">
        <v>18</v>
      </c>
      <c r="F3" s="1" t="s">
        <v>19</v>
      </c>
      <c r="H3" s="2" t="s">
        <v>20</v>
      </c>
      <c r="I3" s="2" t="s">
        <v>21</v>
      </c>
    </row>
    <row r="4" spans="1:16">
      <c r="A4" s="2" t="s">
        <v>22</v>
      </c>
      <c r="B4" s="2" t="s">
        <v>23</v>
      </c>
      <c r="E4" s="2" t="s">
        <v>24</v>
      </c>
      <c r="F4" s="1" t="s">
        <v>25</v>
      </c>
      <c r="H4" s="2" t="s">
        <v>26</v>
      </c>
      <c r="I4" s="1" t="s">
        <v>27</v>
      </c>
    </row>
    <row r="5" spans="1:16">
      <c r="A5" s="2" t="s">
        <v>28</v>
      </c>
      <c r="B5" s="2">
        <v>0</v>
      </c>
      <c r="E5" s="2" t="s">
        <v>29</v>
      </c>
      <c r="F5" s="1" t="s">
        <v>25</v>
      </c>
      <c r="H5" s="2" t="s">
        <v>30</v>
      </c>
      <c r="I5" s="2" t="s">
        <v>21</v>
      </c>
    </row>
    <row r="6" spans="1:16">
      <c r="A6" s="2" t="s">
        <v>31</v>
      </c>
      <c r="E6" s="2" t="s">
        <v>32</v>
      </c>
      <c r="F6" s="1" t="s">
        <v>19</v>
      </c>
      <c r="H6" s="2" t="s">
        <v>33</v>
      </c>
      <c r="I6" s="1" t="s">
        <v>27</v>
      </c>
    </row>
    <row r="7" spans="1:16">
      <c r="A7" s="2" t="s">
        <v>34</v>
      </c>
      <c r="E7" s="2" t="s">
        <v>35</v>
      </c>
      <c r="F7" s="1" t="s">
        <v>75</v>
      </c>
    </row>
    <row r="8" spans="1:16">
      <c r="A8" s="2" t="s">
        <v>37</v>
      </c>
      <c r="B8" s="2">
        <v>7</v>
      </c>
    </row>
    <row r="10" spans="1:16">
      <c r="A10" s="2" t="s">
        <v>38</v>
      </c>
      <c r="B10" s="2" t="s">
        <v>39</v>
      </c>
      <c r="C10" s="2" t="s">
        <v>40</v>
      </c>
      <c r="D10" s="2" t="s">
        <v>41</v>
      </c>
      <c r="E10" s="2" t="s">
        <v>42</v>
      </c>
      <c r="F10" s="2" t="s">
        <v>43</v>
      </c>
      <c r="G10" s="2" t="s">
        <v>44</v>
      </c>
      <c r="H10" s="2" t="s">
        <v>45</v>
      </c>
      <c r="I10" s="2" t="s">
        <v>46</v>
      </c>
      <c r="J10" s="2" t="s">
        <v>47</v>
      </c>
      <c r="K10" s="2" t="s">
        <v>48</v>
      </c>
      <c r="L10" s="2" t="s">
        <v>16</v>
      </c>
      <c r="M10" s="2" t="s">
        <v>49</v>
      </c>
      <c r="N10" s="2" t="s">
        <v>50</v>
      </c>
      <c r="O10" s="2" t="s">
        <v>51</v>
      </c>
      <c r="P10" s="2" t="s">
        <v>52</v>
      </c>
    </row>
    <row r="11" spans="1:16">
      <c r="A11" s="2">
        <f>Sheet2!$C$47</f>
        <v>4000000</v>
      </c>
      <c r="B11" s="2" t="str">
        <f>B1</f>
        <v>Predict Earthquake</v>
      </c>
      <c r="C11" s="2">
        <v>0</v>
      </c>
      <c r="I11" s="2" t="s">
        <v>53</v>
      </c>
      <c r="J11" s="2">
        <f>Sheet2!$B$47</f>
        <v>0</v>
      </c>
      <c r="K11" s="2">
        <f>Sheet2!$B$46</f>
        <v>0</v>
      </c>
      <c r="L11" s="2" t="s">
        <v>54</v>
      </c>
      <c r="M11" s="1" t="s">
        <v>55</v>
      </c>
      <c r="O11" s="2" t="str">
        <f>Sheet2!$C$46</f>
        <v>Chance</v>
      </c>
      <c r="P11" s="2" t="b">
        <v>0</v>
      </c>
    </row>
    <row r="12" spans="1:16">
      <c r="A12" s="2">
        <f>Sheet2!$D$43</f>
        <v>20000000</v>
      </c>
      <c r="B12" s="1" t="s">
        <v>56</v>
      </c>
      <c r="C12" s="2">
        <v>0</v>
      </c>
      <c r="I12" s="2" t="s">
        <v>53</v>
      </c>
      <c r="J12" s="20">
        <f>Sheet2!$C$43</f>
        <v>20000000</v>
      </c>
      <c r="K12" s="2">
        <f>Sheet2!$C$42</f>
        <v>0.2</v>
      </c>
      <c r="L12" s="2" t="s">
        <v>57</v>
      </c>
      <c r="M12" s="1" t="s">
        <v>55</v>
      </c>
      <c r="O12" s="2" t="str">
        <f>Sheet2!$D$42</f>
        <v>Chance</v>
      </c>
      <c r="P12" s="2" t="b">
        <v>0</v>
      </c>
    </row>
    <row r="13" spans="1:16">
      <c r="A13" s="2">
        <f>Sheet2!$D$51</f>
        <v>0</v>
      </c>
      <c r="B13" s="1" t="s">
        <v>58</v>
      </c>
      <c r="C13" s="2">
        <v>0</v>
      </c>
      <c r="I13" s="2" t="s">
        <v>53</v>
      </c>
      <c r="J13" s="2">
        <f>Sheet2!$C$51</f>
        <v>0</v>
      </c>
      <c r="K13" s="2">
        <f>Sheet2!$C$50</f>
        <v>0.8</v>
      </c>
      <c r="L13" s="2" t="s">
        <v>59</v>
      </c>
      <c r="M13" s="1" t="s">
        <v>55</v>
      </c>
      <c r="O13" s="2" t="str">
        <f>Sheet2!$D$50</f>
        <v>Chance</v>
      </c>
      <c r="P13" s="2" t="b">
        <v>0</v>
      </c>
    </row>
    <row r="14" spans="1:16">
      <c r="A14" s="2">
        <f>Sheet2!$E$41</f>
        <v>20000000</v>
      </c>
      <c r="B14" s="1" t="s">
        <v>60</v>
      </c>
      <c r="C14" s="2">
        <v>0</v>
      </c>
      <c r="H14" s="2" t="s">
        <v>53</v>
      </c>
      <c r="I14" s="2" t="s">
        <v>53</v>
      </c>
      <c r="J14" s="2">
        <f>Sheet2!$D$41</f>
        <v>0</v>
      </c>
      <c r="K14" s="2">
        <f>Sheet2!$D$40</f>
        <v>0.95</v>
      </c>
      <c r="L14" s="2" t="s">
        <v>61</v>
      </c>
      <c r="M14" s="1" t="s">
        <v>55</v>
      </c>
      <c r="P14" s="2" t="b">
        <v>0</v>
      </c>
    </row>
    <row r="15" spans="1:16">
      <c r="A15" s="2">
        <f>Sheet2!$E$45</f>
        <v>20000000</v>
      </c>
      <c r="B15" s="1" t="s">
        <v>62</v>
      </c>
      <c r="C15" s="2">
        <v>0</v>
      </c>
      <c r="H15" s="2" t="s">
        <v>53</v>
      </c>
      <c r="I15" s="2" t="s">
        <v>53</v>
      </c>
      <c r="J15" s="2">
        <f>Sheet2!$D$45</f>
        <v>0</v>
      </c>
      <c r="K15" s="2">
        <f>Sheet2!$D$44</f>
        <v>5.0000000000000044E-2</v>
      </c>
      <c r="L15" s="2" t="s">
        <v>61</v>
      </c>
      <c r="M15" s="1" t="s">
        <v>55</v>
      </c>
      <c r="P15" s="2" t="b">
        <v>0</v>
      </c>
    </row>
    <row r="16" spans="1:16">
      <c r="A16" s="2">
        <f>Sheet2!$E$49</f>
        <v>0</v>
      </c>
      <c r="B16" s="1" t="s">
        <v>60</v>
      </c>
      <c r="C16" s="2">
        <v>0</v>
      </c>
      <c r="H16" s="2" t="s">
        <v>53</v>
      </c>
      <c r="I16" s="2" t="s">
        <v>53</v>
      </c>
      <c r="J16" s="2">
        <f>Sheet2!$D$49</f>
        <v>0</v>
      </c>
      <c r="K16" s="2">
        <f>Sheet2!$D$48</f>
        <v>0.9</v>
      </c>
      <c r="L16" s="2" t="s">
        <v>63</v>
      </c>
      <c r="M16" s="1" t="s">
        <v>55</v>
      </c>
      <c r="P16" s="2" t="b">
        <v>0</v>
      </c>
    </row>
    <row r="17" spans="1:16">
      <c r="A17" s="2">
        <f>Sheet2!$E$53</f>
        <v>0</v>
      </c>
      <c r="B17" s="1" t="s">
        <v>62</v>
      </c>
      <c r="C17" s="2">
        <v>0</v>
      </c>
      <c r="H17" s="2" t="s">
        <v>53</v>
      </c>
      <c r="I17" s="2" t="s">
        <v>53</v>
      </c>
      <c r="J17" s="2">
        <f>Sheet2!$D$53</f>
        <v>0</v>
      </c>
      <c r="K17" s="2">
        <f>Sheet2!$D$52</f>
        <v>9.9999999999999978E-2</v>
      </c>
      <c r="L17" s="2" t="s">
        <v>63</v>
      </c>
      <c r="M17" s="1" t="s">
        <v>55</v>
      </c>
      <c r="P17" s="2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83B8-CD63-474C-BD5A-7E382B7A97F3}">
  <dimension ref="A1:P27"/>
  <sheetViews>
    <sheetView workbookViewId="0"/>
  </sheetViews>
  <sheetFormatPr defaultColWidth="15.5703125" defaultRowHeight="14.45"/>
  <cols>
    <col min="1" max="16384" width="15.5703125" style="2"/>
  </cols>
  <sheetData>
    <row r="1" spans="1:16">
      <c r="A1" s="2" t="s">
        <v>8</v>
      </c>
      <c r="B1" s="1" t="s">
        <v>76</v>
      </c>
      <c r="E1" s="2" t="s">
        <v>10</v>
      </c>
      <c r="F1" s="2">
        <v>3</v>
      </c>
      <c r="H1" s="2" t="s">
        <v>11</v>
      </c>
      <c r="I1" s="1" t="s">
        <v>12</v>
      </c>
      <c r="K1" s="2" t="s">
        <v>13</v>
      </c>
      <c r="L1" s="2">
        <v>100</v>
      </c>
    </row>
    <row r="2" spans="1:16">
      <c r="A2" s="2" t="s">
        <v>14</v>
      </c>
      <c r="B2" s="2" t="e">
        <f>Sheet2!#REF!</f>
        <v>#REF!</v>
      </c>
      <c r="E2" s="2" t="s">
        <v>15</v>
      </c>
      <c r="F2" s="2">
        <f>_xll.PTreeEvaluate5(B3,$L$11:$L$27,$J$11:$J$27,$K$11:$K$27,$N$11:$N$27,$G$11:$G$27,,L1)</f>
        <v>5096962</v>
      </c>
    </row>
    <row r="3" spans="1:16">
      <c r="A3" s="2" t="s">
        <v>16</v>
      </c>
      <c r="B3" s="2" t="s">
        <v>77</v>
      </c>
      <c r="E3" s="2" t="s">
        <v>18</v>
      </c>
      <c r="F3" s="1" t="s">
        <v>19</v>
      </c>
      <c r="H3" s="2" t="s">
        <v>20</v>
      </c>
      <c r="I3" s="2" t="s">
        <v>21</v>
      </c>
    </row>
    <row r="4" spans="1:16">
      <c r="A4" s="2" t="s">
        <v>22</v>
      </c>
      <c r="B4" s="2" t="s">
        <v>23</v>
      </c>
      <c r="E4" s="2" t="s">
        <v>24</v>
      </c>
      <c r="F4" s="1" t="s">
        <v>25</v>
      </c>
      <c r="H4" s="2" t="s">
        <v>26</v>
      </c>
      <c r="I4" s="1" t="s">
        <v>27</v>
      </c>
    </row>
    <row r="5" spans="1:16">
      <c r="A5" s="2" t="s">
        <v>28</v>
      </c>
      <c r="B5" s="2">
        <v>0</v>
      </c>
      <c r="E5" s="2" t="s">
        <v>29</v>
      </c>
      <c r="F5" s="1" t="s">
        <v>25</v>
      </c>
      <c r="H5" s="2" t="s">
        <v>30</v>
      </c>
      <c r="I5" s="2" t="s">
        <v>21</v>
      </c>
    </row>
    <row r="6" spans="1:16">
      <c r="A6" s="2" t="s">
        <v>31</v>
      </c>
      <c r="E6" s="2" t="s">
        <v>32</v>
      </c>
      <c r="F6" s="1" t="s">
        <v>19</v>
      </c>
      <c r="H6" s="2" t="s">
        <v>33</v>
      </c>
      <c r="I6" s="1" t="s">
        <v>27</v>
      </c>
    </row>
    <row r="7" spans="1:16">
      <c r="A7" s="2" t="s">
        <v>34</v>
      </c>
      <c r="E7" s="2" t="s">
        <v>35</v>
      </c>
      <c r="F7" s="1" t="s">
        <v>78</v>
      </c>
    </row>
    <row r="8" spans="1:16">
      <c r="A8" s="2" t="s">
        <v>37</v>
      </c>
      <c r="B8" s="2">
        <v>17</v>
      </c>
    </row>
    <row r="10" spans="1:16">
      <c r="A10" s="2" t="s">
        <v>38</v>
      </c>
      <c r="B10" s="2" t="s">
        <v>39</v>
      </c>
      <c r="C10" s="2" t="s">
        <v>40</v>
      </c>
      <c r="D10" s="2" t="s">
        <v>41</v>
      </c>
      <c r="E10" s="2" t="s">
        <v>42</v>
      </c>
      <c r="F10" s="2" t="s">
        <v>43</v>
      </c>
      <c r="G10" s="2" t="s">
        <v>44</v>
      </c>
      <c r="H10" s="2" t="s">
        <v>45</v>
      </c>
      <c r="I10" s="2" t="s">
        <v>46</v>
      </c>
      <c r="J10" s="2" t="s">
        <v>47</v>
      </c>
      <c r="K10" s="2" t="s">
        <v>48</v>
      </c>
      <c r="L10" s="2" t="s">
        <v>16</v>
      </c>
      <c r="M10" s="2" t="s">
        <v>49</v>
      </c>
      <c r="N10" s="2" t="s">
        <v>50</v>
      </c>
      <c r="O10" s="2" t="s">
        <v>51</v>
      </c>
      <c r="P10" s="2" t="s">
        <v>52</v>
      </c>
    </row>
    <row r="11" spans="1:16">
      <c r="A11" s="2">
        <f>Sheet2!$C$25</f>
        <v>14000000</v>
      </c>
      <c r="B11" s="2" t="str">
        <f>B1</f>
        <v xml:space="preserve">Nuclear power plant </v>
      </c>
      <c r="C11" s="2">
        <v>0</v>
      </c>
      <c r="I11" s="2" t="s">
        <v>53</v>
      </c>
      <c r="J11" s="2">
        <f>Sheet2!$B$25</f>
        <v>0</v>
      </c>
      <c r="K11" s="2">
        <f>Sheet2!$B$24</f>
        <v>0</v>
      </c>
      <c r="L11" s="2" t="s">
        <v>79</v>
      </c>
      <c r="M11" s="1" t="s">
        <v>55</v>
      </c>
      <c r="O11" s="2" t="str">
        <f>Sheet2!$C$24</f>
        <v>Decision</v>
      </c>
      <c r="P11" s="2" t="b">
        <v>0</v>
      </c>
    </row>
    <row r="12" spans="1:16">
      <c r="A12" s="2">
        <f>Sheet2!$D$13</f>
        <v>14000000</v>
      </c>
      <c r="B12" s="1" t="s">
        <v>80</v>
      </c>
      <c r="C12" s="2">
        <v>0</v>
      </c>
      <c r="I12" s="2" t="s">
        <v>53</v>
      </c>
      <c r="J12" s="2">
        <f>Sheet2!$C$13</f>
        <v>1100000</v>
      </c>
      <c r="L12" s="2" t="s">
        <v>57</v>
      </c>
      <c r="M12" s="1" t="s">
        <v>55</v>
      </c>
      <c r="O12" s="2" t="str">
        <f>Sheet2!$D$12</f>
        <v>Chance</v>
      </c>
      <c r="P12" s="2" t="b">
        <v>0</v>
      </c>
    </row>
    <row r="13" spans="1:16">
      <c r="A13" s="2">
        <f>Sheet2!$D$33</f>
        <v>14000000</v>
      </c>
      <c r="B13" s="1" t="s">
        <v>81</v>
      </c>
      <c r="C13" s="2">
        <v>0</v>
      </c>
      <c r="I13" s="2" t="s">
        <v>53</v>
      </c>
      <c r="J13" s="2">
        <f>Sheet2!$C$33</f>
        <v>0</v>
      </c>
      <c r="L13" s="2" t="s">
        <v>82</v>
      </c>
      <c r="M13" s="1" t="s">
        <v>55</v>
      </c>
      <c r="O13" s="2" t="str">
        <f>Sheet2!$D$32</f>
        <v>Decision</v>
      </c>
      <c r="P13" s="2" t="b">
        <v>0</v>
      </c>
    </row>
    <row r="14" spans="1:16">
      <c r="A14" s="2">
        <f>Sheet2!$E$9</f>
        <v>21100000</v>
      </c>
      <c r="B14" s="1" t="s">
        <v>73</v>
      </c>
      <c r="C14" s="2">
        <v>0</v>
      </c>
      <c r="I14" s="2" t="s">
        <v>53</v>
      </c>
      <c r="J14" s="2">
        <f>Sheet2!$D$9</f>
        <v>0</v>
      </c>
      <c r="K14" s="2">
        <f>Sheet2!$D$8</f>
        <v>0.27</v>
      </c>
      <c r="L14" s="2" t="s">
        <v>83</v>
      </c>
      <c r="M14" s="1" t="s">
        <v>55</v>
      </c>
      <c r="O14" s="2" t="str">
        <f>Sheet2!$E$8</f>
        <v>Decision</v>
      </c>
      <c r="P14" s="2" t="b">
        <v>0</v>
      </c>
    </row>
    <row r="15" spans="1:16">
      <c r="A15" s="2">
        <f>Sheet2!$E$21</f>
        <v>11373972.602739725</v>
      </c>
      <c r="B15" s="1" t="s">
        <v>84</v>
      </c>
      <c r="C15" s="2">
        <v>0</v>
      </c>
      <c r="I15" s="2" t="s">
        <v>53</v>
      </c>
      <c r="J15" s="2">
        <f>Sheet2!$D$21</f>
        <v>0</v>
      </c>
      <c r="K15" s="2">
        <f>Sheet2!$D$20</f>
        <v>0.73</v>
      </c>
      <c r="L15" s="2" t="s">
        <v>85</v>
      </c>
      <c r="M15" s="1" t="s">
        <v>55</v>
      </c>
      <c r="O15" s="2" t="str">
        <f>Sheet2!$E$20</f>
        <v>Decision</v>
      </c>
      <c r="P15" s="2" t="b">
        <v>0</v>
      </c>
    </row>
    <row r="16" spans="1:16">
      <c r="A16" s="2">
        <f>Sheet2!$F$5</f>
        <v>25700000</v>
      </c>
      <c r="B16" s="1" t="s">
        <v>86</v>
      </c>
      <c r="C16" s="2">
        <v>0</v>
      </c>
      <c r="I16" s="2" t="s">
        <v>53</v>
      </c>
      <c r="J16" s="2">
        <f>Sheet2!$E$5</f>
        <v>10000000</v>
      </c>
      <c r="L16" s="2" t="s">
        <v>87</v>
      </c>
      <c r="M16" s="1" t="s">
        <v>55</v>
      </c>
      <c r="O16" s="2" t="str">
        <f>Sheet2!$F$4</f>
        <v>Chance</v>
      </c>
      <c r="P16" s="2" t="b">
        <v>0</v>
      </c>
    </row>
    <row r="17" spans="1:16">
      <c r="A17" s="2">
        <f>Sheet2!$F$11</f>
        <v>21100000</v>
      </c>
      <c r="B17" s="1" t="s">
        <v>88</v>
      </c>
      <c r="C17" s="2">
        <v>0</v>
      </c>
      <c r="H17" s="2" t="s">
        <v>53</v>
      </c>
      <c r="I17" s="2" t="s">
        <v>53</v>
      </c>
      <c r="J17" s="2">
        <f>Sheet2!$E$11</f>
        <v>20000000</v>
      </c>
      <c r="L17" s="2" t="s">
        <v>89</v>
      </c>
      <c r="M17" s="1" t="s">
        <v>55</v>
      </c>
      <c r="P17" s="2" t="b">
        <v>0</v>
      </c>
    </row>
    <row r="18" spans="1:16">
      <c r="A18" s="14">
        <f>Sheet2!$G$3</f>
        <v>31100000</v>
      </c>
      <c r="B18" s="1" t="s">
        <v>56</v>
      </c>
      <c r="C18" s="2">
        <v>0</v>
      </c>
      <c r="H18" s="2" t="s">
        <v>53</v>
      </c>
      <c r="I18" s="2" t="s">
        <v>53</v>
      </c>
      <c r="J18" s="16">
        <f>Sheet2!$F$3</f>
        <v>20000000</v>
      </c>
      <c r="K18" s="2">
        <f>Sheet2!$F$2</f>
        <v>0.73</v>
      </c>
      <c r="L18" s="2" t="s">
        <v>90</v>
      </c>
      <c r="M18" s="1" t="s">
        <v>55</v>
      </c>
      <c r="P18" s="2" t="b">
        <v>0</v>
      </c>
    </row>
    <row r="19" spans="1:16">
      <c r="A19" s="14">
        <f>Sheet2!$G$7</f>
        <v>11100000</v>
      </c>
      <c r="B19" s="1" t="s">
        <v>58</v>
      </c>
      <c r="C19" s="2">
        <v>0</v>
      </c>
      <c r="H19" s="2" t="s">
        <v>53</v>
      </c>
      <c r="I19" s="2" t="s">
        <v>53</v>
      </c>
      <c r="J19" s="14">
        <f>Sheet2!$F$7</f>
        <v>0</v>
      </c>
      <c r="K19" s="2">
        <f>Sheet2!$F$6</f>
        <v>0.27</v>
      </c>
      <c r="L19" s="2" t="s">
        <v>90</v>
      </c>
      <c r="M19" s="1" t="s">
        <v>55</v>
      </c>
      <c r="P19" s="2" t="b">
        <v>0</v>
      </c>
    </row>
    <row r="20" spans="1:16">
      <c r="A20" s="2">
        <f>Sheet2!$F$17</f>
        <v>11373972.602739725</v>
      </c>
      <c r="B20" s="1" t="s">
        <v>86</v>
      </c>
      <c r="C20" s="2">
        <v>0</v>
      </c>
      <c r="I20" s="2" t="s">
        <v>53</v>
      </c>
      <c r="J20" s="2">
        <f>Sheet2!$E$17</f>
        <v>10000000</v>
      </c>
      <c r="L20" s="2" t="s">
        <v>91</v>
      </c>
      <c r="M20" s="1" t="s">
        <v>55</v>
      </c>
      <c r="O20" s="2" t="str">
        <f>Sheet2!$F$16</f>
        <v>Chance</v>
      </c>
      <c r="P20" s="2" t="b">
        <v>0</v>
      </c>
    </row>
    <row r="21" spans="1:16">
      <c r="A21" s="2">
        <f>Sheet2!$G$15</f>
        <v>31100000</v>
      </c>
      <c r="B21" s="1" t="s">
        <v>56</v>
      </c>
      <c r="C21" s="2">
        <v>0</v>
      </c>
      <c r="H21" s="2" t="s">
        <v>53</v>
      </c>
      <c r="I21" s="2" t="s">
        <v>53</v>
      </c>
      <c r="J21" s="2">
        <f>Sheet2!$F$15</f>
        <v>20000000</v>
      </c>
      <c r="K21" s="2">
        <f>Sheet2!$F$14</f>
        <v>1.3698630136986314E-2</v>
      </c>
      <c r="L21" s="2" t="s">
        <v>92</v>
      </c>
      <c r="M21" s="1" t="s">
        <v>55</v>
      </c>
      <c r="P21" s="2" t="b">
        <v>0</v>
      </c>
    </row>
    <row r="22" spans="1:16">
      <c r="A22" s="2">
        <f>Sheet2!$G$19</f>
        <v>11100000</v>
      </c>
      <c r="B22" s="1" t="s">
        <v>58</v>
      </c>
      <c r="C22" s="2">
        <v>0</v>
      </c>
      <c r="H22" s="2" t="s">
        <v>53</v>
      </c>
      <c r="I22" s="2" t="s">
        <v>53</v>
      </c>
      <c r="J22" s="2">
        <f>Sheet2!$F$19</f>
        <v>0</v>
      </c>
      <c r="K22" s="2">
        <f>Sheet2!$F$18</f>
        <v>0.98630136986301364</v>
      </c>
      <c r="L22" s="2" t="s">
        <v>92</v>
      </c>
      <c r="M22" s="1" t="s">
        <v>55</v>
      </c>
      <c r="P22" s="2" t="b">
        <v>0</v>
      </c>
    </row>
    <row r="23" spans="1:16">
      <c r="A23" s="2">
        <f>Sheet2!$F$23</f>
        <v>21100000</v>
      </c>
      <c r="B23" s="1" t="s">
        <v>88</v>
      </c>
      <c r="C23" s="2">
        <v>0</v>
      </c>
      <c r="H23" s="2" t="s">
        <v>53</v>
      </c>
      <c r="I23" s="2" t="s">
        <v>53</v>
      </c>
      <c r="J23" s="2">
        <f>Sheet2!$E$23</f>
        <v>20000000</v>
      </c>
      <c r="L23" s="2" t="s">
        <v>93</v>
      </c>
      <c r="M23" s="1" t="s">
        <v>55</v>
      </c>
      <c r="P23" s="2" t="b">
        <v>0</v>
      </c>
    </row>
    <row r="24" spans="1:16">
      <c r="A24" s="2">
        <f>Sheet2!$E$29</f>
        <v>14000000</v>
      </c>
      <c r="B24" s="1" t="s">
        <v>86</v>
      </c>
      <c r="C24" s="2">
        <v>0</v>
      </c>
      <c r="I24" s="2" t="s">
        <v>53</v>
      </c>
      <c r="J24" s="2">
        <f>Sheet2!$D$29</f>
        <v>10000000</v>
      </c>
      <c r="L24" s="2" t="s">
        <v>94</v>
      </c>
      <c r="M24" s="1" t="s">
        <v>55</v>
      </c>
      <c r="O24" s="2" t="str">
        <f>Sheet2!$E$28</f>
        <v>Chance</v>
      </c>
      <c r="P24" s="2" t="b">
        <v>0</v>
      </c>
    </row>
    <row r="25" spans="1:16">
      <c r="A25" s="2">
        <f>Sheet2!$F$27</f>
        <v>30000000</v>
      </c>
      <c r="B25" s="1" t="s">
        <v>56</v>
      </c>
      <c r="C25" s="2">
        <v>0</v>
      </c>
      <c r="H25" s="2" t="s">
        <v>53</v>
      </c>
      <c r="I25" s="2" t="s">
        <v>53</v>
      </c>
      <c r="J25" s="2">
        <f>Sheet2!$E$27</f>
        <v>20000000</v>
      </c>
      <c r="K25" s="2">
        <f>Sheet2!$E$26</f>
        <v>0.2</v>
      </c>
      <c r="L25" s="2" t="s">
        <v>95</v>
      </c>
      <c r="M25" s="1" t="s">
        <v>55</v>
      </c>
      <c r="P25" s="2" t="b">
        <v>0</v>
      </c>
    </row>
    <row r="26" spans="1:16">
      <c r="A26" s="2">
        <f>Sheet2!$F$31</f>
        <v>10000000</v>
      </c>
      <c r="B26" s="1" t="s">
        <v>58</v>
      </c>
      <c r="C26" s="2">
        <v>0</v>
      </c>
      <c r="H26" s="2" t="s">
        <v>53</v>
      </c>
      <c r="I26" s="2" t="s">
        <v>53</v>
      </c>
      <c r="J26" s="2">
        <f>Sheet2!$E$31</f>
        <v>0</v>
      </c>
      <c r="K26" s="2">
        <f>Sheet2!$E$30</f>
        <v>0.8</v>
      </c>
      <c r="L26" s="2" t="s">
        <v>95</v>
      </c>
      <c r="M26" s="1" t="s">
        <v>55</v>
      </c>
      <c r="P26" s="2" t="b">
        <v>0</v>
      </c>
    </row>
    <row r="27" spans="1:16">
      <c r="A27" s="2">
        <f>Sheet2!$E$35</f>
        <v>20000000</v>
      </c>
      <c r="B27" s="1" t="s">
        <v>88</v>
      </c>
      <c r="C27" s="2">
        <v>0</v>
      </c>
      <c r="H27" s="2" t="s">
        <v>53</v>
      </c>
      <c r="I27" s="2" t="s">
        <v>53</v>
      </c>
      <c r="J27" s="2">
        <f>Sheet2!$D$35</f>
        <v>20000000</v>
      </c>
      <c r="L27" s="2" t="s">
        <v>63</v>
      </c>
      <c r="M27" s="1" t="s">
        <v>55</v>
      </c>
      <c r="P27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Bryce Bowles</dc:creator>
  <cp:keywords/>
  <dc:description/>
  <cp:lastModifiedBy>Bryce E Bowles</cp:lastModifiedBy>
  <cp:revision/>
  <dcterms:created xsi:type="dcterms:W3CDTF">2021-03-17T15:11:20Z</dcterms:created>
  <dcterms:modified xsi:type="dcterms:W3CDTF">2022-01-07T19:39:22Z</dcterms:modified>
  <cp:category/>
  <cp:contentStatus/>
</cp:coreProperties>
</file>