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m" ContentType="application/vnd.ms-word.document.macroEnabled.12"/>
  <Default Extension="docx" ContentType="application/vnd.openxmlformats-officedocument.wordprocessingml.document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Courses/SCMA_669_Forecasting_Methods/"/>
    </mc:Choice>
  </mc:AlternateContent>
  <xr:revisionPtr revIDLastSave="1087" documentId="8_{2931CF3A-B81A-432B-AD80-B74D887DBBB2}" xr6:coauthVersionLast="46" xr6:coauthVersionMax="46" xr10:uidLastSave="{376E834E-4E92-46F1-83E4-A95D928AB31A}"/>
  <bookViews>
    <workbookView xWindow="28680" yWindow="-120" windowWidth="29040" windowHeight="15840" xr2:uid="{00000000-000D-0000-FFFF-FFFF00000000}"/>
  </bookViews>
  <sheets>
    <sheet name="MGMT 669 Worksheet Final" sheetId="4" r:id="rId1"/>
    <sheet name="Series1" sheetId="5" r:id="rId2"/>
    <sheet name="Series2_Q8" sheetId="6" r:id="rId3"/>
    <sheet name="Series2_Q9" sheetId="9" r:id="rId4"/>
    <sheet name="Series3" sheetId="7" r:id="rId5"/>
    <sheet name="Series4_Q11" sheetId="8" r:id="rId6"/>
    <sheet name="Series4_Q12" sheetId="10" r:id="rId7"/>
  </sheets>
  <definedNames>
    <definedName name="solver_adj" localSheetId="2" hidden="1">Series2_Q8!$D$4:$E$4</definedName>
    <definedName name="solver_adj" localSheetId="3" hidden="1">Series2_Q9!$F$4:$G$4</definedName>
    <definedName name="solver_adj" localSheetId="5" hidden="1">Series4_Q11!$E$10</definedName>
    <definedName name="solver_adj" localSheetId="6" hidden="1">Series4_Q12!$D$10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eng" localSheetId="2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itr" localSheetId="2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lhs0" localSheetId="6" hidden="1">Series4_Q12!$D$10</definedName>
    <definedName name="solver_lhs1" localSheetId="2" hidden="1">Series2_Q8!$D$4</definedName>
    <definedName name="solver_lhs1" localSheetId="3" hidden="1">Series2_Q9!$F$4</definedName>
    <definedName name="solver_lhs1" localSheetId="5" hidden="1">Series4_Q11!$O$10</definedName>
    <definedName name="solver_lhs1" localSheetId="6" hidden="1">Series4_Q12!$D$10</definedName>
    <definedName name="solver_lhs2" localSheetId="2" hidden="1">Series2_Q8!$D$4</definedName>
    <definedName name="solver_lhs2" localSheetId="3" hidden="1">Series2_Q9!$F$4</definedName>
    <definedName name="solver_lhs2" localSheetId="5" hidden="1">Series4_Q11!$O$10</definedName>
    <definedName name="solver_lhs2" localSheetId="6" hidden="1">Series4_Q12!$D$10</definedName>
    <definedName name="solver_lhs3" localSheetId="2" hidden="1">Series2_Q8!$E$4</definedName>
    <definedName name="solver_lhs3" localSheetId="3" hidden="1">Series2_Q9!$G$4</definedName>
    <definedName name="solver_lhs4" localSheetId="2" hidden="1">Series2_Q8!$E$4</definedName>
    <definedName name="solver_lhs4" localSheetId="3" hidden="1">Series2_Q9!$G$4</definedName>
    <definedName name="solver_mip" localSheetId="2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ni" localSheetId="2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rt" localSheetId="2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sl" localSheetId="2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neg" localSheetId="2" hidden="1">2</definedName>
    <definedName name="solver_neg" localSheetId="3" hidden="1">2</definedName>
    <definedName name="solver_neg" localSheetId="5" hidden="1">1</definedName>
    <definedName name="solver_neg" localSheetId="6" hidden="1">1</definedName>
    <definedName name="solver_nod" localSheetId="2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um" localSheetId="2" hidden="1">4</definedName>
    <definedName name="solver_num" localSheetId="3" hidden="1">4</definedName>
    <definedName name="solver_num" localSheetId="5" hidden="1">2</definedName>
    <definedName name="solver_num" localSheetId="6" hidden="1">2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opt" localSheetId="2" hidden="1">Series2_Q8!$K$142</definedName>
    <definedName name="solver_opt" localSheetId="3" hidden="1">Series2_Q9!$M$142</definedName>
    <definedName name="solver_opt" localSheetId="5" hidden="1">Series4_Q11!$K$99</definedName>
    <definedName name="solver_opt" localSheetId="6" hidden="1">Series4_Q12!$H$108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rbv" localSheetId="2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el0" localSheetId="6" hidden="1">1</definedName>
    <definedName name="solver_rel1" localSheetId="2" hidden="1">1</definedName>
    <definedName name="solver_rel1" localSheetId="3" hidden="1">1</definedName>
    <definedName name="solver_rel1" localSheetId="5" hidden="1">1</definedName>
    <definedName name="solver_rel1" localSheetId="6" hidden="1">1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2" localSheetId="6" hidden="1">3</definedName>
    <definedName name="solver_rel3" localSheetId="2" hidden="1">1</definedName>
    <definedName name="solver_rel3" localSheetId="3" hidden="1">1</definedName>
    <definedName name="solver_rel4" localSheetId="2" hidden="1">3</definedName>
    <definedName name="solver_rel4" localSheetId="3" hidden="1">3</definedName>
    <definedName name="solver_rhs0" localSheetId="6" hidden="1">1</definedName>
    <definedName name="solver_rhs1" localSheetId="2" hidden="1">1</definedName>
    <definedName name="solver_rhs1" localSheetId="3" hidden="1">1</definedName>
    <definedName name="solver_rhs1" localSheetId="5" hidden="1">1</definedName>
    <definedName name="solver_rhs1" localSheetId="6" hidden="1">1</definedName>
    <definedName name="solver_rhs2" localSheetId="2" hidden="1">0</definedName>
    <definedName name="solver_rhs2" localSheetId="3" hidden="1">0</definedName>
    <definedName name="solver_rhs2" localSheetId="5" hidden="1">0</definedName>
    <definedName name="solver_rhs2" localSheetId="6" hidden="1">0</definedName>
    <definedName name="solver_rhs3" localSheetId="2" hidden="1">1</definedName>
    <definedName name="solver_rhs3" localSheetId="3" hidden="1">1</definedName>
    <definedName name="solver_rhs4" localSheetId="2" hidden="1">0</definedName>
    <definedName name="solver_rhs4" localSheetId="3" hidden="1">0</definedName>
    <definedName name="solver_rlx" localSheetId="2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sd" localSheetId="2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scl" localSheetId="2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sz" localSheetId="2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tim" localSheetId="2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ol" localSheetId="2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yp" localSheetId="2" hidden="1">2</definedName>
    <definedName name="solver_typ" localSheetId="3" hidden="1">2</definedName>
    <definedName name="solver_typ" localSheetId="5" hidden="1">2</definedName>
    <definedName name="solver_typ" localSheetId="6" hidden="1">2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er" localSheetId="2" hidden="1">3</definedName>
    <definedName name="solver_ver" localSheetId="3" hidden="1">3</definedName>
    <definedName name="solver_ver" localSheetId="5" hidden="1">3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4" i="8" l="1"/>
  <c r="O55" i="8"/>
  <c r="O56" i="8" s="1"/>
  <c r="G14" i="8"/>
  <c r="H108" i="10"/>
  <c r="J97" i="10"/>
  <c r="K97" i="10" s="1"/>
  <c r="J98" i="10"/>
  <c r="K98" i="10" s="1"/>
  <c r="J99" i="10"/>
  <c r="K99" i="10"/>
  <c r="J100" i="10"/>
  <c r="K100" i="10"/>
  <c r="J101" i="10"/>
  <c r="K101" i="10"/>
  <c r="J102" i="10"/>
  <c r="K102" i="10" s="1"/>
  <c r="AB103" i="10"/>
  <c r="AC103" i="10" s="1"/>
  <c r="AB108" i="10"/>
  <c r="AC108" i="10" s="1"/>
  <c r="S121" i="10" s="1"/>
  <c r="AB107" i="10"/>
  <c r="AC107" i="10" s="1"/>
  <c r="AB106" i="10"/>
  <c r="AC106" i="10" s="1"/>
  <c r="R121" i="10" s="1"/>
  <c r="AB105" i="10"/>
  <c r="AC105" i="10" s="1"/>
  <c r="AB104" i="10"/>
  <c r="AC104" i="10" s="1"/>
  <c r="Q121" i="10" s="1"/>
  <c r="V108" i="10"/>
  <c r="W108" i="10" s="1"/>
  <c r="V107" i="10"/>
  <c r="W107" i="10" s="1"/>
  <c r="T120" i="10" s="1"/>
  <c r="T122" i="10" s="1"/>
  <c r="V106" i="10"/>
  <c r="W106" i="10" s="1"/>
  <c r="V105" i="10"/>
  <c r="W105" i="10" s="1"/>
  <c r="S120" i="10" s="1"/>
  <c r="V104" i="10"/>
  <c r="W104" i="10" s="1"/>
  <c r="V103" i="10"/>
  <c r="W103" i="10" s="1"/>
  <c r="R120" i="10" s="1"/>
  <c r="V102" i="10"/>
  <c r="W102" i="10" s="1"/>
  <c r="V101" i="10"/>
  <c r="W101" i="10" s="1"/>
  <c r="Q120" i="10" s="1"/>
  <c r="V100" i="10"/>
  <c r="W100" i="10" s="1"/>
  <c r="P98" i="10"/>
  <c r="Q98" i="10" s="1"/>
  <c r="Q119" i="10" s="1"/>
  <c r="P99" i="10"/>
  <c r="Q99" i="10" s="1"/>
  <c r="P100" i="10"/>
  <c r="Q100" i="10" s="1"/>
  <c r="R119" i="10" s="1"/>
  <c r="P101" i="10"/>
  <c r="Q101" i="10" s="1"/>
  <c r="P102" i="10"/>
  <c r="Q102" i="10" s="1"/>
  <c r="S119" i="10" s="1"/>
  <c r="P103" i="10"/>
  <c r="P104" i="10"/>
  <c r="Q104" i="10" s="1"/>
  <c r="P105" i="10"/>
  <c r="Q105" i="10" s="1"/>
  <c r="P106" i="10"/>
  <c r="Q106" i="10" s="1"/>
  <c r="P107" i="10"/>
  <c r="Q107" i="10" s="1"/>
  <c r="P108" i="10"/>
  <c r="Q108" i="10" s="1"/>
  <c r="P97" i="10"/>
  <c r="Q97" i="10" s="1"/>
  <c r="Q103" i="10"/>
  <c r="D13" i="10"/>
  <c r="D14" i="10" s="1"/>
  <c r="F14" i="10" s="1"/>
  <c r="H14" i="10" s="1"/>
  <c r="O13" i="8"/>
  <c r="AB113" i="10"/>
  <c r="AB112" i="10"/>
  <c r="V113" i="10"/>
  <c r="V112" i="10"/>
  <c r="P113" i="10"/>
  <c r="P112" i="10"/>
  <c r="S122" i="10" l="1"/>
  <c r="Q122" i="10"/>
  <c r="W112" i="10"/>
  <c r="R122" i="10"/>
  <c r="W110" i="10"/>
  <c r="AC110" i="10"/>
  <c r="AC113" i="10"/>
  <c r="AC112" i="10"/>
  <c r="W113" i="10"/>
  <c r="Q110" i="10"/>
  <c r="AB110" i="10"/>
  <c r="Q113" i="10"/>
  <c r="V110" i="10"/>
  <c r="Q112" i="10"/>
  <c r="D15" i="10"/>
  <c r="G14" i="10"/>
  <c r="D16" i="10" l="1"/>
  <c r="F15" i="10"/>
  <c r="F16" i="10" l="1"/>
  <c r="D17" i="10"/>
  <c r="H15" i="10"/>
  <c r="G15" i="10"/>
  <c r="O14" i="8"/>
  <c r="O15" i="8" s="1"/>
  <c r="F89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90" i="8"/>
  <c r="F91" i="8"/>
  <c r="F92" i="8"/>
  <c r="F93" i="8"/>
  <c r="F94" i="8"/>
  <c r="F95" i="8"/>
  <c r="F96" i="8"/>
  <c r="F14" i="8"/>
  <c r="E13" i="8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E48" i="8" s="1"/>
  <c r="E49" i="8" s="1"/>
  <c r="E50" i="8" s="1"/>
  <c r="E51" i="8" s="1"/>
  <c r="E52" i="8" s="1"/>
  <c r="E53" i="8" s="1"/>
  <c r="E54" i="8" s="1"/>
  <c r="E55" i="8" s="1"/>
  <c r="E56" i="8" s="1"/>
  <c r="E57" i="8" s="1"/>
  <c r="E58" i="8" s="1"/>
  <c r="E59" i="8" s="1"/>
  <c r="E60" i="8" s="1"/>
  <c r="E61" i="8" s="1"/>
  <c r="E62" i="8" s="1"/>
  <c r="E63" i="8" s="1"/>
  <c r="E64" i="8" s="1"/>
  <c r="E65" i="8" s="1"/>
  <c r="E66" i="8" s="1"/>
  <c r="E67" i="8" s="1"/>
  <c r="E68" i="8" s="1"/>
  <c r="E69" i="8" s="1"/>
  <c r="E70" i="8" s="1"/>
  <c r="E71" i="8" s="1"/>
  <c r="E72" i="8" s="1"/>
  <c r="E73" i="8" s="1"/>
  <c r="E74" i="8" s="1"/>
  <c r="E75" i="8" s="1"/>
  <c r="E76" i="8" s="1"/>
  <c r="E77" i="8" s="1"/>
  <c r="E78" i="8" s="1"/>
  <c r="E79" i="8" s="1"/>
  <c r="E80" i="8" s="1"/>
  <c r="E81" i="8" s="1"/>
  <c r="E82" i="8" s="1"/>
  <c r="E83" i="8" s="1"/>
  <c r="E84" i="8" s="1"/>
  <c r="E85" i="8" s="1"/>
  <c r="E86" i="8" s="1"/>
  <c r="E87" i="8" s="1"/>
  <c r="E88" i="8" s="1"/>
  <c r="E89" i="8" s="1"/>
  <c r="E90" i="8" s="1"/>
  <c r="E91" i="8" s="1"/>
  <c r="E92" i="8" s="1"/>
  <c r="E93" i="8" s="1"/>
  <c r="E94" i="8" s="1"/>
  <c r="E95" i="8" s="1"/>
  <c r="E96" i="8" s="1"/>
  <c r="E97" i="8" s="1"/>
  <c r="F8" i="6"/>
  <c r="E7" i="6"/>
  <c r="D7" i="6"/>
  <c r="L10" i="7"/>
  <c r="M11" i="7" s="1"/>
  <c r="H16" i="10" l="1"/>
  <c r="G16" i="10"/>
  <c r="D18" i="10"/>
  <c r="F17" i="10"/>
  <c r="G15" i="8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I89" i="8" s="1"/>
  <c r="J89" i="8" s="1"/>
  <c r="Q14" i="8"/>
  <c r="S14" i="8" s="1"/>
  <c r="O16" i="8"/>
  <c r="Q15" i="8"/>
  <c r="R15" i="8" s="1"/>
  <c r="N12" i="7"/>
  <c r="O13" i="7" s="1"/>
  <c r="P14" i="7" s="1"/>
  <c r="Q15" i="7" s="1"/>
  <c r="R16" i="7" s="1"/>
  <c r="S17" i="7" s="1"/>
  <c r="F18" i="10" l="1"/>
  <c r="D19" i="10"/>
  <c r="H17" i="10"/>
  <c r="G17" i="10"/>
  <c r="O17" i="8"/>
  <c r="Q16" i="8"/>
  <c r="R14" i="8"/>
  <c r="S15" i="8"/>
  <c r="I38" i="8"/>
  <c r="J38" i="8" s="1"/>
  <c r="I43" i="8"/>
  <c r="J43" i="8" s="1"/>
  <c r="I29" i="8"/>
  <c r="J29" i="8" s="1"/>
  <c r="I42" i="8"/>
  <c r="K42" i="8" s="1"/>
  <c r="I16" i="8"/>
  <c r="J16" i="8" s="1"/>
  <c r="I33" i="8"/>
  <c r="J33" i="8" s="1"/>
  <c r="I79" i="8"/>
  <c r="K79" i="8" s="1"/>
  <c r="I51" i="8"/>
  <c r="J51" i="8" s="1"/>
  <c r="I69" i="8"/>
  <c r="K69" i="8" s="1"/>
  <c r="I18" i="8"/>
  <c r="K18" i="8" s="1"/>
  <c r="I50" i="8"/>
  <c r="J50" i="8" s="1"/>
  <c r="I86" i="8"/>
  <c r="I63" i="8"/>
  <c r="J63" i="8" s="1"/>
  <c r="I24" i="8"/>
  <c r="J24" i="8" s="1"/>
  <c r="I56" i="8"/>
  <c r="K56" i="8" s="1"/>
  <c r="I20" i="8"/>
  <c r="J20" i="8" s="1"/>
  <c r="I84" i="8"/>
  <c r="I41" i="8"/>
  <c r="J41" i="8" s="1"/>
  <c r="I73" i="8"/>
  <c r="K73" i="8" s="1"/>
  <c r="I70" i="8"/>
  <c r="J70" i="8" s="1"/>
  <c r="K89" i="8"/>
  <c r="I61" i="8"/>
  <c r="J61" i="8" s="1"/>
  <c r="I48" i="8"/>
  <c r="K48" i="8" s="1"/>
  <c r="I68" i="8"/>
  <c r="I55" i="8"/>
  <c r="J55" i="8" s="1"/>
  <c r="I80" i="8"/>
  <c r="J80" i="8" s="1"/>
  <c r="G90" i="8"/>
  <c r="G91" i="8" s="1"/>
  <c r="I22" i="8"/>
  <c r="J22" i="8" s="1"/>
  <c r="I54" i="8"/>
  <c r="J54" i="8" s="1"/>
  <c r="I14" i="8"/>
  <c r="K14" i="8" s="1"/>
  <c r="I71" i="8"/>
  <c r="J71" i="8" s="1"/>
  <c r="I27" i="8"/>
  <c r="K27" i="8" s="1"/>
  <c r="I59" i="8"/>
  <c r="J59" i="8" s="1"/>
  <c r="I28" i="8"/>
  <c r="I88" i="8"/>
  <c r="J88" i="8" s="1"/>
  <c r="I45" i="8"/>
  <c r="J45" i="8" s="1"/>
  <c r="I85" i="8"/>
  <c r="K85" i="8" s="1"/>
  <c r="I39" i="8"/>
  <c r="J39" i="8" s="1"/>
  <c r="I83" i="8"/>
  <c r="K83" i="8" s="1"/>
  <c r="I60" i="8"/>
  <c r="J60" i="8" s="1"/>
  <c r="I47" i="8"/>
  <c r="J47" i="8" s="1"/>
  <c r="I76" i="8"/>
  <c r="J76" i="8" s="1"/>
  <c r="I65" i="8"/>
  <c r="J65" i="8" s="1"/>
  <c r="I46" i="8"/>
  <c r="J46" i="8" s="1"/>
  <c r="I19" i="8"/>
  <c r="J19" i="8" s="1"/>
  <c r="I77" i="8"/>
  <c r="J77" i="8" s="1"/>
  <c r="I37" i="8"/>
  <c r="K37" i="8" s="1"/>
  <c r="I26" i="8"/>
  <c r="J26" i="8" s="1"/>
  <c r="I58" i="8"/>
  <c r="J58" i="8" s="1"/>
  <c r="I15" i="8"/>
  <c r="J15" i="8" s="1"/>
  <c r="I75" i="8"/>
  <c r="J75" i="8" s="1"/>
  <c r="I32" i="8"/>
  <c r="J32" i="8" s="1"/>
  <c r="I64" i="8"/>
  <c r="J64" i="8" s="1"/>
  <c r="I36" i="8"/>
  <c r="J36" i="8" s="1"/>
  <c r="I17" i="8"/>
  <c r="K17" i="8" s="1"/>
  <c r="I49" i="8"/>
  <c r="J49" i="8" s="1"/>
  <c r="I74" i="8"/>
  <c r="I30" i="8"/>
  <c r="J30" i="8" s="1"/>
  <c r="I62" i="8"/>
  <c r="J62" i="8" s="1"/>
  <c r="I23" i="8"/>
  <c r="J23" i="8" s="1"/>
  <c r="I82" i="8"/>
  <c r="J82" i="8" s="1"/>
  <c r="I35" i="8"/>
  <c r="K35" i="8" s="1"/>
  <c r="I67" i="8"/>
  <c r="J67" i="8" s="1"/>
  <c r="I44" i="8"/>
  <c r="J44" i="8" s="1"/>
  <c r="I21" i="8"/>
  <c r="K21" i="8" s="1"/>
  <c r="I53" i="8"/>
  <c r="K53" i="8" s="1"/>
  <c r="I78" i="8"/>
  <c r="J78" i="8" s="1"/>
  <c r="I34" i="8"/>
  <c r="J34" i="8" s="1"/>
  <c r="I66" i="8"/>
  <c r="J66" i="8" s="1"/>
  <c r="I31" i="8"/>
  <c r="I87" i="8"/>
  <c r="J87" i="8" s="1"/>
  <c r="I40" i="8"/>
  <c r="J40" i="8" s="1"/>
  <c r="I72" i="8"/>
  <c r="J72" i="8" s="1"/>
  <c r="I52" i="8"/>
  <c r="I25" i="8"/>
  <c r="K25" i="8" s="1"/>
  <c r="I57" i="8"/>
  <c r="J57" i="8" s="1"/>
  <c r="I81" i="8"/>
  <c r="K81" i="8" s="1"/>
  <c r="D8" i="6"/>
  <c r="T18" i="7"/>
  <c r="U19" i="7" s="1"/>
  <c r="V20" i="7" s="1"/>
  <c r="W21" i="7" s="1"/>
  <c r="X22" i="7" s="1"/>
  <c r="Y23" i="7" s="1"/>
  <c r="Z24" i="7" l="1"/>
  <c r="AA25" i="7" s="1"/>
  <c r="AB26" i="7" s="1"/>
  <c r="AC27" i="7" s="1"/>
  <c r="AD28" i="7" s="1"/>
  <c r="AE29" i="7" s="1"/>
  <c r="AF30" i="7" s="1"/>
  <c r="AG31" i="7" s="1"/>
  <c r="AH32" i="7" s="1"/>
  <c r="AI33" i="7" s="1"/>
  <c r="AJ34" i="7" s="1"/>
  <c r="AK35" i="7" s="1"/>
  <c r="AL36" i="7" s="1"/>
  <c r="AM37" i="7" s="1"/>
  <c r="AN38" i="7" s="1"/>
  <c r="AO39" i="7" s="1"/>
  <c r="E8" i="6"/>
  <c r="F9" i="6" s="1"/>
  <c r="D9" i="6" s="1"/>
  <c r="H18" i="10"/>
  <c r="G18" i="10"/>
  <c r="D20" i="10"/>
  <c r="F19" i="10"/>
  <c r="O18" i="8"/>
  <c r="Q17" i="8"/>
  <c r="J79" i="8"/>
  <c r="K59" i="8"/>
  <c r="J18" i="8"/>
  <c r="K41" i="8"/>
  <c r="K43" i="8"/>
  <c r="K80" i="8"/>
  <c r="K30" i="8"/>
  <c r="K45" i="8"/>
  <c r="K29" i="8"/>
  <c r="K67" i="8"/>
  <c r="J85" i="8"/>
  <c r="K15" i="8"/>
  <c r="K32" i="8"/>
  <c r="K33" i="8"/>
  <c r="K88" i="8"/>
  <c r="J42" i="8"/>
  <c r="K70" i="8"/>
  <c r="K64" i="8"/>
  <c r="K57" i="8"/>
  <c r="K16" i="8"/>
  <c r="J53" i="8"/>
  <c r="S16" i="8"/>
  <c r="R16" i="8"/>
  <c r="K63" i="8"/>
  <c r="K39" i="8"/>
  <c r="K76" i="8"/>
  <c r="K77" i="8"/>
  <c r="K75" i="8"/>
  <c r="J48" i="8"/>
  <c r="J56" i="8"/>
  <c r="K24" i="8"/>
  <c r="K61" i="8"/>
  <c r="K19" i="8"/>
  <c r="K65" i="8"/>
  <c r="K71" i="8"/>
  <c r="J14" i="8"/>
  <c r="K23" i="8"/>
  <c r="K22" i="8"/>
  <c r="K36" i="8"/>
  <c r="J37" i="8"/>
  <c r="J17" i="8"/>
  <c r="K54" i="8"/>
  <c r="K66" i="8"/>
  <c r="K34" i="8"/>
  <c r="K46" i="8"/>
  <c r="K40" i="8"/>
  <c r="J81" i="8"/>
  <c r="J27" i="8"/>
  <c r="K82" i="8"/>
  <c r="K60" i="8"/>
  <c r="J35" i="8"/>
  <c r="K51" i="8"/>
  <c r="J74" i="8"/>
  <c r="K74" i="8"/>
  <c r="J21" i="8"/>
  <c r="K87" i="8"/>
  <c r="K62" i="8"/>
  <c r="I90" i="8"/>
  <c r="K90" i="8" s="1"/>
  <c r="J73" i="8"/>
  <c r="K50" i="8"/>
  <c r="K58" i="8"/>
  <c r="K49" i="8"/>
  <c r="J83" i="8"/>
  <c r="K78" i="8"/>
  <c r="J31" i="8"/>
  <c r="K31" i="8"/>
  <c r="J84" i="8"/>
  <c r="K84" i="8"/>
  <c r="J25" i="8"/>
  <c r="K20" i="8"/>
  <c r="J68" i="8"/>
  <c r="K68" i="8"/>
  <c r="K38" i="8"/>
  <c r="J69" i="8"/>
  <c r="K26" i="8"/>
  <c r="J86" i="8"/>
  <c r="K86" i="8"/>
  <c r="K72" i="8"/>
  <c r="K55" i="8"/>
  <c r="K44" i="8"/>
  <c r="K47" i="8"/>
  <c r="J52" i="8"/>
  <c r="K52" i="8"/>
  <c r="J28" i="8"/>
  <c r="K28" i="8"/>
  <c r="G92" i="8"/>
  <c r="I91" i="8"/>
  <c r="E9" i="6" l="1"/>
  <c r="F10" i="6" s="1"/>
  <c r="D10" i="6" s="1"/>
  <c r="E10" i="6" s="1"/>
  <c r="H19" i="10"/>
  <c r="G19" i="10"/>
  <c r="D21" i="10"/>
  <c r="F20" i="10"/>
  <c r="O19" i="8"/>
  <c r="Q18" i="8"/>
  <c r="S17" i="8"/>
  <c r="J90" i="8"/>
  <c r="G93" i="8"/>
  <c r="I92" i="8"/>
  <c r="K91" i="8"/>
  <c r="J91" i="8"/>
  <c r="F11" i="6" l="1"/>
  <c r="D11" i="6" s="1"/>
  <c r="E11" i="6" s="1"/>
  <c r="D22" i="10"/>
  <c r="F21" i="10"/>
  <c r="G20" i="10"/>
  <c r="H20" i="10"/>
  <c r="Q19" i="8"/>
  <c r="O20" i="8"/>
  <c r="R17" i="8"/>
  <c r="S18" i="8"/>
  <c r="R18" i="8"/>
  <c r="J92" i="8"/>
  <c r="K92" i="8"/>
  <c r="G94" i="8"/>
  <c r="I93" i="8"/>
  <c r="F12" i="6"/>
  <c r="D12" i="6" s="1"/>
  <c r="E12" i="6" s="1"/>
  <c r="F22" i="10" l="1"/>
  <c r="D23" i="10"/>
  <c r="H21" i="10"/>
  <c r="G21" i="10"/>
  <c r="O21" i="8"/>
  <c r="Q20" i="8"/>
  <c r="S19" i="8"/>
  <c r="R19" i="8"/>
  <c r="K93" i="8"/>
  <c r="J93" i="8"/>
  <c r="G95" i="8"/>
  <c r="I94" i="8"/>
  <c r="F13" i="6"/>
  <c r="D13" i="6" s="1"/>
  <c r="E13" i="6" s="1"/>
  <c r="D24" i="10" l="1"/>
  <c r="F23" i="10"/>
  <c r="H22" i="10"/>
  <c r="G22" i="10"/>
  <c r="G96" i="8"/>
  <c r="G97" i="8" s="1"/>
  <c r="H97" i="8" s="1"/>
  <c r="O22" i="8"/>
  <c r="Q21" i="8"/>
  <c r="S20" i="8"/>
  <c r="R20" i="8"/>
  <c r="I95" i="8"/>
  <c r="J94" i="8"/>
  <c r="K94" i="8"/>
  <c r="F14" i="6"/>
  <c r="D14" i="6" s="1"/>
  <c r="E14" i="6" s="1"/>
  <c r="P110" i="10" l="1"/>
  <c r="H23" i="10"/>
  <c r="G23" i="10"/>
  <c r="D25" i="10"/>
  <c r="F24" i="10"/>
  <c r="O23" i="8"/>
  <c r="Q22" i="8"/>
  <c r="R21" i="8"/>
  <c r="S21" i="8"/>
  <c r="J95" i="8"/>
  <c r="K95" i="8"/>
  <c r="I96" i="8"/>
  <c r="F15" i="6"/>
  <c r="D15" i="6" s="1"/>
  <c r="E15" i="6" s="1"/>
  <c r="H24" i="10" l="1"/>
  <c r="G24" i="10"/>
  <c r="D26" i="10"/>
  <c r="F25" i="10"/>
  <c r="O24" i="8"/>
  <c r="Q23" i="8"/>
  <c r="S22" i="8"/>
  <c r="R22" i="8"/>
  <c r="J96" i="8"/>
  <c r="K96" i="8"/>
  <c r="K99" i="8" s="1"/>
  <c r="L97" i="8"/>
  <c r="M97" i="8" s="1"/>
  <c r="G98" i="8"/>
  <c r="H98" i="8" s="1"/>
  <c r="F16" i="6"/>
  <c r="D16" i="6" s="1"/>
  <c r="E16" i="6" s="1"/>
  <c r="F26" i="10" l="1"/>
  <c r="D27" i="10"/>
  <c r="H25" i="10"/>
  <c r="G25" i="10"/>
  <c r="O25" i="8"/>
  <c r="Q24" i="8"/>
  <c r="S23" i="8"/>
  <c r="R23" i="8"/>
  <c r="L98" i="8"/>
  <c r="M98" i="8" s="1"/>
  <c r="G99" i="8"/>
  <c r="F17" i="6"/>
  <c r="D17" i="6" s="1"/>
  <c r="E17" i="6" s="1"/>
  <c r="H26" i="10" l="1"/>
  <c r="G26" i="10"/>
  <c r="D28" i="10"/>
  <c r="F27" i="10"/>
  <c r="O26" i="8"/>
  <c r="Q25" i="8"/>
  <c r="S24" i="8"/>
  <c r="R24" i="8"/>
  <c r="H99" i="8"/>
  <c r="L99" i="8" s="1"/>
  <c r="M99" i="8" s="1"/>
  <c r="G100" i="8"/>
  <c r="F18" i="6"/>
  <c r="D18" i="6" s="1"/>
  <c r="E18" i="6" s="1"/>
  <c r="D29" i="10" l="1"/>
  <c r="F28" i="10"/>
  <c r="H27" i="10"/>
  <c r="G27" i="10"/>
  <c r="H100" i="8"/>
  <c r="O27" i="8"/>
  <c r="Q26" i="8"/>
  <c r="R25" i="8"/>
  <c r="S25" i="8"/>
  <c r="G101" i="8"/>
  <c r="G102" i="8" s="1"/>
  <c r="G103" i="8" s="1"/>
  <c r="G104" i="8" s="1"/>
  <c r="G105" i="8" s="1"/>
  <c r="G106" i="8" s="1"/>
  <c r="G107" i="8" s="1"/>
  <c r="G108" i="8" s="1"/>
  <c r="F19" i="6"/>
  <c r="D19" i="6" s="1"/>
  <c r="E19" i="6" s="1"/>
  <c r="H28" i="10" l="1"/>
  <c r="G28" i="10"/>
  <c r="D30" i="10"/>
  <c r="F29" i="10"/>
  <c r="O28" i="8"/>
  <c r="Q27" i="8"/>
  <c r="S26" i="8"/>
  <c r="R26" i="8"/>
  <c r="H101" i="8"/>
  <c r="L100" i="8"/>
  <c r="M100" i="8" s="1"/>
  <c r="F20" i="6"/>
  <c r="D20" i="6" s="1"/>
  <c r="E20" i="6" s="1"/>
  <c r="F30" i="10" l="1"/>
  <c r="D31" i="10"/>
  <c r="H29" i="10"/>
  <c r="G29" i="10"/>
  <c r="O29" i="8"/>
  <c r="Q28" i="8"/>
  <c r="S27" i="8"/>
  <c r="R27" i="8"/>
  <c r="H102" i="8"/>
  <c r="L101" i="8"/>
  <c r="M101" i="8" s="1"/>
  <c r="F21" i="6"/>
  <c r="D21" i="6" s="1"/>
  <c r="E21" i="6" s="1"/>
  <c r="D32" i="10" l="1"/>
  <c r="F31" i="10"/>
  <c r="G30" i="10"/>
  <c r="H30" i="10"/>
  <c r="O30" i="8"/>
  <c r="Q29" i="8"/>
  <c r="S28" i="8"/>
  <c r="R28" i="8"/>
  <c r="H103" i="8"/>
  <c r="L102" i="8"/>
  <c r="M102" i="8" s="1"/>
  <c r="F22" i="6"/>
  <c r="D22" i="6" s="1"/>
  <c r="E22" i="6" s="1"/>
  <c r="H31" i="10" l="1"/>
  <c r="G31" i="10"/>
  <c r="D33" i="10"/>
  <c r="F32" i="10"/>
  <c r="O31" i="8"/>
  <c r="Q30" i="8"/>
  <c r="S29" i="8"/>
  <c r="R29" i="8"/>
  <c r="H104" i="8"/>
  <c r="L103" i="8"/>
  <c r="M103" i="8" s="1"/>
  <c r="F23" i="6"/>
  <c r="D23" i="6" s="1"/>
  <c r="E23" i="6" s="1"/>
  <c r="G32" i="10" l="1"/>
  <c r="H32" i="10"/>
  <c r="D34" i="10"/>
  <c r="F33" i="10"/>
  <c r="O32" i="8"/>
  <c r="Q31" i="8"/>
  <c r="S30" i="8"/>
  <c r="R30" i="8"/>
  <c r="H105" i="8"/>
  <c r="L104" i="8"/>
  <c r="M104" i="8" s="1"/>
  <c r="F24" i="6"/>
  <c r="D24" i="6" s="1"/>
  <c r="E24" i="6" s="1"/>
  <c r="H33" i="10" l="1"/>
  <c r="G33" i="10"/>
  <c r="F34" i="10"/>
  <c r="D35" i="10"/>
  <c r="O33" i="8"/>
  <c r="Q32" i="8"/>
  <c r="S31" i="8"/>
  <c r="R31" i="8"/>
  <c r="H106" i="8"/>
  <c r="L105" i="8"/>
  <c r="M105" i="8" s="1"/>
  <c r="F25" i="6"/>
  <c r="D25" i="6" s="1"/>
  <c r="E25" i="6" s="1"/>
  <c r="H34" i="10" l="1"/>
  <c r="G34" i="10"/>
  <c r="D36" i="10"/>
  <c r="F35" i="10"/>
  <c r="O34" i="8"/>
  <c r="Q33" i="8"/>
  <c r="R32" i="8"/>
  <c r="S32" i="8"/>
  <c r="H107" i="8"/>
  <c r="L106" i="8"/>
  <c r="M106" i="8" s="1"/>
  <c r="F26" i="6"/>
  <c r="D26" i="6" s="1"/>
  <c r="E26" i="6" s="1"/>
  <c r="H35" i="10" l="1"/>
  <c r="G35" i="10"/>
  <c r="D37" i="10"/>
  <c r="F36" i="10"/>
  <c r="O35" i="8"/>
  <c r="Q34" i="8"/>
  <c r="S33" i="8"/>
  <c r="R33" i="8"/>
  <c r="H108" i="8"/>
  <c r="L108" i="8" s="1"/>
  <c r="M108" i="8" s="1"/>
  <c r="L107" i="8"/>
  <c r="M107" i="8" s="1"/>
  <c r="F27" i="6"/>
  <c r="D27" i="6" s="1"/>
  <c r="E27" i="6" s="1"/>
  <c r="D38" i="10" l="1"/>
  <c r="F37" i="10"/>
  <c r="H36" i="10"/>
  <c r="G36" i="10"/>
  <c r="O36" i="8"/>
  <c r="Q35" i="8"/>
  <c r="S34" i="8"/>
  <c r="R34" i="8"/>
  <c r="M110" i="8"/>
  <c r="F28" i="6"/>
  <c r="D28" i="6" s="1"/>
  <c r="E28" i="6" s="1"/>
  <c r="H37" i="10" l="1"/>
  <c r="G37" i="10"/>
  <c r="D39" i="10"/>
  <c r="F38" i="10"/>
  <c r="O37" i="8"/>
  <c r="Q36" i="8"/>
  <c r="S35" i="8"/>
  <c r="R35" i="8"/>
  <c r="F29" i="6"/>
  <c r="D29" i="6" s="1"/>
  <c r="E29" i="6" s="1"/>
  <c r="F39" i="10" l="1"/>
  <c r="D40" i="10"/>
  <c r="G38" i="10"/>
  <c r="H38" i="10"/>
  <c r="O38" i="8"/>
  <c r="Q37" i="8"/>
  <c r="S36" i="8"/>
  <c r="R36" i="8"/>
  <c r="F30" i="6"/>
  <c r="D30" i="6" s="1"/>
  <c r="E30" i="6" s="1"/>
  <c r="H39" i="10" l="1"/>
  <c r="G39" i="10"/>
  <c r="D41" i="10"/>
  <c r="F40" i="10"/>
  <c r="O39" i="8"/>
  <c r="Q38" i="8"/>
  <c r="S37" i="8"/>
  <c r="R37" i="8"/>
  <c r="F31" i="6"/>
  <c r="D31" i="6" s="1"/>
  <c r="E31" i="6" s="1"/>
  <c r="D42" i="10" l="1"/>
  <c r="F41" i="10"/>
  <c r="G40" i="10"/>
  <c r="H40" i="10"/>
  <c r="O40" i="8"/>
  <c r="Q39" i="8"/>
  <c r="S38" i="8"/>
  <c r="R38" i="8"/>
  <c r="F32" i="6"/>
  <c r="D32" i="6" s="1"/>
  <c r="E32" i="6" s="1"/>
  <c r="F42" i="10" l="1"/>
  <c r="D43" i="10"/>
  <c r="H41" i="10"/>
  <c r="G41" i="10"/>
  <c r="O41" i="8"/>
  <c r="Q40" i="8"/>
  <c r="S39" i="8"/>
  <c r="R39" i="8"/>
  <c r="F33" i="6"/>
  <c r="D33" i="6" s="1"/>
  <c r="E33" i="6" s="1"/>
  <c r="F43" i="10" l="1"/>
  <c r="D44" i="10"/>
  <c r="H42" i="10"/>
  <c r="G42" i="10"/>
  <c r="O42" i="8"/>
  <c r="Q41" i="8"/>
  <c r="S40" i="8"/>
  <c r="R40" i="8"/>
  <c r="F34" i="6"/>
  <c r="D34" i="6" s="1"/>
  <c r="E34" i="6" s="1"/>
  <c r="D45" i="10" l="1"/>
  <c r="F44" i="10"/>
  <c r="H43" i="10"/>
  <c r="G43" i="10"/>
  <c r="O43" i="8"/>
  <c r="Q42" i="8"/>
  <c r="R41" i="8"/>
  <c r="S41" i="8"/>
  <c r="F35" i="6"/>
  <c r="D35" i="6" s="1"/>
  <c r="E35" i="6" s="1"/>
  <c r="G44" i="10" l="1"/>
  <c r="H44" i="10"/>
  <c r="D46" i="10"/>
  <c r="F45" i="10"/>
  <c r="O44" i="8"/>
  <c r="Q43" i="8"/>
  <c r="S42" i="8"/>
  <c r="R42" i="8"/>
  <c r="F36" i="6"/>
  <c r="D36" i="6" s="1"/>
  <c r="E36" i="6" s="1"/>
  <c r="H45" i="10" l="1"/>
  <c r="G45" i="10"/>
  <c r="F46" i="10"/>
  <c r="D47" i="10"/>
  <c r="O45" i="8"/>
  <c r="Q44" i="8"/>
  <c r="S43" i="8"/>
  <c r="R43" i="8"/>
  <c r="F37" i="6"/>
  <c r="D37" i="6" s="1"/>
  <c r="E37" i="6" s="1"/>
  <c r="H46" i="10" l="1"/>
  <c r="G46" i="10"/>
  <c r="F47" i="10"/>
  <c r="D48" i="10"/>
  <c r="O46" i="8"/>
  <c r="Q45" i="8"/>
  <c r="S44" i="8"/>
  <c r="R44" i="8"/>
  <c r="F38" i="6"/>
  <c r="D38" i="6" s="1"/>
  <c r="E38" i="6" s="1"/>
  <c r="D49" i="10" l="1"/>
  <c r="F48" i="10"/>
  <c r="H47" i="10"/>
  <c r="G47" i="10"/>
  <c r="O47" i="8"/>
  <c r="Q46" i="8"/>
  <c r="S45" i="8"/>
  <c r="R45" i="8"/>
  <c r="F39" i="6"/>
  <c r="D39" i="6" s="1"/>
  <c r="E39" i="6" s="1"/>
  <c r="G48" i="10" l="1"/>
  <c r="H48" i="10"/>
  <c r="D50" i="10"/>
  <c r="F49" i="10"/>
  <c r="O48" i="8"/>
  <c r="Q47" i="8"/>
  <c r="S46" i="8"/>
  <c r="R46" i="8"/>
  <c r="F40" i="6"/>
  <c r="D40" i="6" s="1"/>
  <c r="E40" i="6" s="1"/>
  <c r="H49" i="10" l="1"/>
  <c r="G49" i="10"/>
  <c r="F50" i="10"/>
  <c r="D51" i="10"/>
  <c r="O49" i="8"/>
  <c r="Q48" i="8"/>
  <c r="R47" i="8"/>
  <c r="S47" i="8"/>
  <c r="F41" i="6"/>
  <c r="D41" i="6" s="1"/>
  <c r="E41" i="6" s="1"/>
  <c r="H50" i="10" l="1"/>
  <c r="G50" i="10"/>
  <c r="F51" i="10"/>
  <c r="D52" i="10"/>
  <c r="O50" i="8"/>
  <c r="Q49" i="8"/>
  <c r="R48" i="8"/>
  <c r="S48" i="8"/>
  <c r="F42" i="6"/>
  <c r="D42" i="6" s="1"/>
  <c r="E42" i="6" s="1"/>
  <c r="D53" i="10" l="1"/>
  <c r="F52" i="10"/>
  <c r="H51" i="10"/>
  <c r="G51" i="10"/>
  <c r="O51" i="8"/>
  <c r="Q50" i="8"/>
  <c r="R49" i="8"/>
  <c r="S49" i="8"/>
  <c r="F43" i="6"/>
  <c r="D43" i="6" s="1"/>
  <c r="E43" i="6" s="1"/>
  <c r="G52" i="10" l="1"/>
  <c r="H52" i="10"/>
  <c r="D54" i="10"/>
  <c r="F53" i="10"/>
  <c r="O52" i="8"/>
  <c r="Q51" i="8"/>
  <c r="S50" i="8"/>
  <c r="R50" i="8"/>
  <c r="F44" i="6"/>
  <c r="D44" i="6" s="1"/>
  <c r="E44" i="6" s="1"/>
  <c r="F54" i="10" l="1"/>
  <c r="D55" i="10"/>
  <c r="H53" i="10"/>
  <c r="G53" i="10"/>
  <c r="O53" i="8"/>
  <c r="Q52" i="8"/>
  <c r="S51" i="8"/>
  <c r="R51" i="8"/>
  <c r="F45" i="6"/>
  <c r="D45" i="6" s="1"/>
  <c r="E45" i="6" s="1"/>
  <c r="F55" i="10" l="1"/>
  <c r="D56" i="10"/>
  <c r="H54" i="10"/>
  <c r="G54" i="10"/>
  <c r="Q53" i="8"/>
  <c r="S52" i="8"/>
  <c r="R52" i="8"/>
  <c r="F46" i="6"/>
  <c r="D46" i="6" s="1"/>
  <c r="E46" i="6" s="1"/>
  <c r="D57" i="10" l="1"/>
  <c r="F56" i="10"/>
  <c r="H55" i="10"/>
  <c r="G55" i="10"/>
  <c r="Q54" i="8"/>
  <c r="S53" i="8"/>
  <c r="R53" i="8"/>
  <c r="F47" i="6"/>
  <c r="D47" i="6" s="1"/>
  <c r="E47" i="6" s="1"/>
  <c r="D58" i="10" l="1"/>
  <c r="F57" i="10"/>
  <c r="G56" i="10"/>
  <c r="H56" i="10"/>
  <c r="Q55" i="8"/>
  <c r="S54" i="8"/>
  <c r="R54" i="8"/>
  <c r="F48" i="6"/>
  <c r="D48" i="6" s="1"/>
  <c r="E48" i="6" s="1"/>
  <c r="H57" i="10" l="1"/>
  <c r="G57" i="10"/>
  <c r="F58" i="10"/>
  <c r="D59" i="10"/>
  <c r="O57" i="8"/>
  <c r="Q56" i="8"/>
  <c r="S55" i="8"/>
  <c r="R55" i="8"/>
  <c r="F49" i="6"/>
  <c r="D49" i="6" s="1"/>
  <c r="E49" i="6" s="1"/>
  <c r="F59" i="10" l="1"/>
  <c r="D60" i="10"/>
  <c r="H58" i="10"/>
  <c r="G58" i="10"/>
  <c r="O58" i="8"/>
  <c r="Q57" i="8"/>
  <c r="S56" i="8"/>
  <c r="R56" i="8"/>
  <c r="F50" i="6"/>
  <c r="D50" i="6" s="1"/>
  <c r="E50" i="6" s="1"/>
  <c r="D61" i="10" l="1"/>
  <c r="F60" i="10"/>
  <c r="H59" i="10"/>
  <c r="G59" i="10"/>
  <c r="O59" i="8"/>
  <c r="Q58" i="8"/>
  <c r="R57" i="8"/>
  <c r="S57" i="8"/>
  <c r="F51" i="6"/>
  <c r="D51" i="6" s="1"/>
  <c r="E51" i="6" s="1"/>
  <c r="D62" i="10" l="1"/>
  <c r="F61" i="10"/>
  <c r="G60" i="10"/>
  <c r="H60" i="10"/>
  <c r="O60" i="8"/>
  <c r="Q59" i="8"/>
  <c r="S58" i="8"/>
  <c r="R58" i="8"/>
  <c r="F52" i="6"/>
  <c r="D52" i="6" s="1"/>
  <c r="E52" i="6" s="1"/>
  <c r="H61" i="10" l="1"/>
  <c r="G61" i="10"/>
  <c r="F62" i="10"/>
  <c r="D63" i="10"/>
  <c r="O61" i="8"/>
  <c r="Q60" i="8"/>
  <c r="S59" i="8"/>
  <c r="R59" i="8"/>
  <c r="F53" i="6"/>
  <c r="D53" i="6" s="1"/>
  <c r="E53" i="6" s="1"/>
  <c r="H62" i="10" l="1"/>
  <c r="G62" i="10"/>
  <c r="F63" i="10"/>
  <c r="D64" i="10"/>
  <c r="O62" i="8"/>
  <c r="Q61" i="8"/>
  <c r="S60" i="8"/>
  <c r="R60" i="8"/>
  <c r="F54" i="6"/>
  <c r="D54" i="6" s="1"/>
  <c r="E54" i="6" s="1"/>
  <c r="H63" i="10" l="1"/>
  <c r="G63" i="10"/>
  <c r="D65" i="10"/>
  <c r="F64" i="10"/>
  <c r="O63" i="8"/>
  <c r="Q62" i="8"/>
  <c r="S61" i="8"/>
  <c r="R61" i="8"/>
  <c r="F55" i="6"/>
  <c r="D55" i="6" s="1"/>
  <c r="E55" i="6" s="1"/>
  <c r="D66" i="10" l="1"/>
  <c r="F65" i="10"/>
  <c r="G64" i="10"/>
  <c r="H64" i="10"/>
  <c r="O64" i="8"/>
  <c r="Q63" i="8"/>
  <c r="S62" i="8"/>
  <c r="R62" i="8"/>
  <c r="F56" i="6"/>
  <c r="D56" i="6" s="1"/>
  <c r="E56" i="6" s="1"/>
  <c r="H65" i="10" l="1"/>
  <c r="G65" i="10"/>
  <c r="F66" i="10"/>
  <c r="D67" i="10"/>
  <c r="O65" i="8"/>
  <c r="Q64" i="8"/>
  <c r="R63" i="8"/>
  <c r="S63" i="8"/>
  <c r="F57" i="6"/>
  <c r="D57" i="6" s="1"/>
  <c r="E57" i="6" s="1"/>
  <c r="H66" i="10" l="1"/>
  <c r="G66" i="10"/>
  <c r="F67" i="10"/>
  <c r="D68" i="10"/>
  <c r="O66" i="8"/>
  <c r="Q65" i="8"/>
  <c r="S64" i="8"/>
  <c r="R64" i="8"/>
  <c r="F58" i="6"/>
  <c r="D58" i="6" s="1"/>
  <c r="E58" i="6" s="1"/>
  <c r="D69" i="10" l="1"/>
  <c r="F68" i="10"/>
  <c r="H67" i="10"/>
  <c r="G67" i="10"/>
  <c r="O67" i="8"/>
  <c r="Q66" i="8"/>
  <c r="R65" i="8"/>
  <c r="S65" i="8"/>
  <c r="F59" i="6"/>
  <c r="D59" i="6" s="1"/>
  <c r="E59" i="6" s="1"/>
  <c r="D70" i="10" l="1"/>
  <c r="F69" i="10"/>
  <c r="G68" i="10"/>
  <c r="H68" i="10"/>
  <c r="O68" i="8"/>
  <c r="Q67" i="8"/>
  <c r="S66" i="8"/>
  <c r="R66" i="8"/>
  <c r="F60" i="6"/>
  <c r="D60" i="6" s="1"/>
  <c r="E60" i="6" s="1"/>
  <c r="H69" i="10" l="1"/>
  <c r="G69" i="10"/>
  <c r="F70" i="10"/>
  <c r="D71" i="10"/>
  <c r="O69" i="8"/>
  <c r="Q68" i="8"/>
  <c r="S67" i="8"/>
  <c r="R67" i="8"/>
  <c r="F61" i="6"/>
  <c r="D61" i="6" s="1"/>
  <c r="E61" i="6" s="1"/>
  <c r="F71" i="10" l="1"/>
  <c r="D72" i="10"/>
  <c r="H70" i="10"/>
  <c r="G70" i="10"/>
  <c r="O70" i="8"/>
  <c r="Q69" i="8"/>
  <c r="S68" i="8"/>
  <c r="R68" i="8"/>
  <c r="F62" i="6"/>
  <c r="D62" i="6" s="1"/>
  <c r="E62" i="6" s="1"/>
  <c r="D73" i="10" l="1"/>
  <c r="F72" i="10"/>
  <c r="H71" i="10"/>
  <c r="G71" i="10"/>
  <c r="O71" i="8"/>
  <c r="Q70" i="8"/>
  <c r="S69" i="8"/>
  <c r="R69" i="8"/>
  <c r="F63" i="6"/>
  <c r="D63" i="6" s="1"/>
  <c r="E63" i="6" s="1"/>
  <c r="D74" i="10" l="1"/>
  <c r="F73" i="10"/>
  <c r="H72" i="10"/>
  <c r="G72" i="10"/>
  <c r="O72" i="8"/>
  <c r="Q71" i="8"/>
  <c r="R70" i="8"/>
  <c r="S70" i="8"/>
  <c r="F64" i="6"/>
  <c r="D64" i="6" s="1"/>
  <c r="E64" i="6" s="1"/>
  <c r="H73" i="10" l="1"/>
  <c r="G73" i="10"/>
  <c r="F74" i="10"/>
  <c r="D75" i="10"/>
  <c r="O73" i="8"/>
  <c r="Q72" i="8"/>
  <c r="R71" i="8"/>
  <c r="S71" i="8"/>
  <c r="F65" i="6"/>
  <c r="D65" i="6" s="1"/>
  <c r="E65" i="6" s="1"/>
  <c r="H74" i="10" l="1"/>
  <c r="G74" i="10"/>
  <c r="F75" i="10"/>
  <c r="D76" i="10"/>
  <c r="O74" i="8"/>
  <c r="Q73" i="8"/>
  <c r="S72" i="8"/>
  <c r="R72" i="8"/>
  <c r="F66" i="6"/>
  <c r="D66" i="6" s="1"/>
  <c r="E66" i="6" s="1"/>
  <c r="D77" i="10" l="1"/>
  <c r="F76" i="10"/>
  <c r="H75" i="10"/>
  <c r="G75" i="10"/>
  <c r="O75" i="8"/>
  <c r="Q74" i="8"/>
  <c r="R73" i="8"/>
  <c r="S73" i="8"/>
  <c r="F67" i="6"/>
  <c r="D67" i="6" s="1"/>
  <c r="E67" i="6" s="1"/>
  <c r="H76" i="10" l="1"/>
  <c r="G76" i="10"/>
  <c r="D78" i="10"/>
  <c r="F77" i="10"/>
  <c r="O76" i="8"/>
  <c r="Q75" i="8"/>
  <c r="S74" i="8"/>
  <c r="R74" i="8"/>
  <c r="F68" i="6"/>
  <c r="D68" i="6" s="1"/>
  <c r="E68" i="6" s="1"/>
  <c r="F78" i="10" l="1"/>
  <c r="D79" i="10"/>
  <c r="H77" i="10"/>
  <c r="G77" i="10"/>
  <c r="O77" i="8"/>
  <c r="Q76" i="8"/>
  <c r="S75" i="8"/>
  <c r="R75" i="8"/>
  <c r="F69" i="6"/>
  <c r="D69" i="6" s="1"/>
  <c r="E69" i="6" s="1"/>
  <c r="F79" i="10" l="1"/>
  <c r="D80" i="10"/>
  <c r="H78" i="10"/>
  <c r="G78" i="10"/>
  <c r="O78" i="8"/>
  <c r="Q77" i="8"/>
  <c r="S76" i="8"/>
  <c r="R76" i="8"/>
  <c r="F70" i="6"/>
  <c r="D70" i="6" s="1"/>
  <c r="E70" i="6" s="1"/>
  <c r="D81" i="10" l="1"/>
  <c r="F80" i="10"/>
  <c r="H79" i="10"/>
  <c r="G79" i="10"/>
  <c r="O79" i="8"/>
  <c r="Q78" i="8"/>
  <c r="S77" i="8"/>
  <c r="R77" i="8"/>
  <c r="F71" i="6"/>
  <c r="D71" i="6" s="1"/>
  <c r="E71" i="6" s="1"/>
  <c r="H80" i="10" l="1"/>
  <c r="G80" i="10"/>
  <c r="D82" i="10"/>
  <c r="F81" i="10"/>
  <c r="O80" i="8"/>
  <c r="Q79" i="8"/>
  <c r="S78" i="8"/>
  <c r="R78" i="8"/>
  <c r="F72" i="6"/>
  <c r="D72" i="6" s="1"/>
  <c r="E72" i="6" s="1"/>
  <c r="F82" i="10" l="1"/>
  <c r="D83" i="10"/>
  <c r="H81" i="10"/>
  <c r="G81" i="10"/>
  <c r="O81" i="8"/>
  <c r="Q80" i="8"/>
  <c r="R79" i="8"/>
  <c r="S79" i="8"/>
  <c r="F73" i="6"/>
  <c r="D73" i="6" s="1"/>
  <c r="E73" i="6" s="1"/>
  <c r="F83" i="10" l="1"/>
  <c r="D84" i="10"/>
  <c r="H82" i="10"/>
  <c r="G82" i="10"/>
  <c r="O82" i="8"/>
  <c r="Q81" i="8"/>
  <c r="S80" i="8"/>
  <c r="R80" i="8"/>
  <c r="F74" i="6"/>
  <c r="D74" i="6" s="1"/>
  <c r="E74" i="6" s="1"/>
  <c r="D85" i="10" l="1"/>
  <c r="F84" i="10"/>
  <c r="H83" i="10"/>
  <c r="G83" i="10"/>
  <c r="O83" i="8"/>
  <c r="Q82" i="8"/>
  <c r="R81" i="8"/>
  <c r="S81" i="8"/>
  <c r="F75" i="6"/>
  <c r="D75" i="6" s="1"/>
  <c r="E75" i="6" s="1"/>
  <c r="H84" i="10" l="1"/>
  <c r="G84" i="10"/>
  <c r="D86" i="10"/>
  <c r="F85" i="10"/>
  <c r="O84" i="8"/>
  <c r="Q83" i="8"/>
  <c r="S82" i="8"/>
  <c r="R82" i="8"/>
  <c r="F76" i="6"/>
  <c r="D76" i="6" s="1"/>
  <c r="E76" i="6"/>
  <c r="F86" i="10" l="1"/>
  <c r="D87" i="10"/>
  <c r="H85" i="10"/>
  <c r="G85" i="10"/>
  <c r="O85" i="8"/>
  <c r="Q84" i="8"/>
  <c r="R83" i="8"/>
  <c r="S83" i="8"/>
  <c r="F77" i="6"/>
  <c r="D77" i="6" s="1"/>
  <c r="E77" i="6" s="1"/>
  <c r="F87" i="10" l="1"/>
  <c r="D88" i="10"/>
  <c r="H86" i="10"/>
  <c r="G86" i="10"/>
  <c r="O86" i="8"/>
  <c r="Q85" i="8"/>
  <c r="S84" i="8"/>
  <c r="R84" i="8"/>
  <c r="F78" i="6"/>
  <c r="D78" i="6" s="1"/>
  <c r="E78" i="6" s="1"/>
  <c r="D89" i="10" l="1"/>
  <c r="F88" i="10"/>
  <c r="H87" i="10"/>
  <c r="G87" i="10"/>
  <c r="O87" i="8"/>
  <c r="Q86" i="8"/>
  <c r="S85" i="8"/>
  <c r="R85" i="8"/>
  <c r="F79" i="6"/>
  <c r="D79" i="6" s="1"/>
  <c r="E79" i="6" s="1"/>
  <c r="H88" i="10" l="1"/>
  <c r="G88" i="10"/>
  <c r="D90" i="10"/>
  <c r="F89" i="10"/>
  <c r="O88" i="8"/>
  <c r="Q87" i="8"/>
  <c r="S86" i="8"/>
  <c r="R86" i="8"/>
  <c r="F80" i="6"/>
  <c r="D80" i="6" s="1"/>
  <c r="E80" i="6" s="1"/>
  <c r="F90" i="10" l="1"/>
  <c r="D91" i="10"/>
  <c r="H89" i="10"/>
  <c r="G89" i="10"/>
  <c r="O89" i="8"/>
  <c r="Q88" i="8"/>
  <c r="S87" i="8"/>
  <c r="R87" i="8"/>
  <c r="F81" i="6"/>
  <c r="D81" i="6" s="1"/>
  <c r="E81" i="6" s="1"/>
  <c r="F91" i="10" l="1"/>
  <c r="D92" i="10"/>
  <c r="H90" i="10"/>
  <c r="G90" i="10"/>
  <c r="O90" i="8"/>
  <c r="O91" i="8" s="1"/>
  <c r="O92" i="8" s="1"/>
  <c r="O93" i="8" s="1"/>
  <c r="Q89" i="8"/>
  <c r="S88" i="8"/>
  <c r="R88" i="8"/>
  <c r="F82" i="6"/>
  <c r="D82" i="6" s="1"/>
  <c r="E82" i="6" s="1"/>
  <c r="H91" i="10" l="1"/>
  <c r="G91" i="10"/>
  <c r="D93" i="10"/>
  <c r="F92" i="10"/>
  <c r="Q90" i="8"/>
  <c r="R89" i="8"/>
  <c r="S89" i="8"/>
  <c r="F83" i="6"/>
  <c r="D83" i="6" s="1"/>
  <c r="E83" i="6" s="1"/>
  <c r="D94" i="10" l="1"/>
  <c r="F93" i="10"/>
  <c r="H92" i="10"/>
  <c r="G92" i="10"/>
  <c r="Q91" i="8"/>
  <c r="S90" i="8"/>
  <c r="R90" i="8"/>
  <c r="F84" i="6"/>
  <c r="D84" i="6" s="1"/>
  <c r="E84" i="6" s="1"/>
  <c r="H93" i="10" l="1"/>
  <c r="G93" i="10"/>
  <c r="F94" i="10"/>
  <c r="D95" i="10"/>
  <c r="Q92" i="8"/>
  <c r="S91" i="8"/>
  <c r="R91" i="8"/>
  <c r="F85" i="6"/>
  <c r="D85" i="6" s="1"/>
  <c r="E85" i="6" s="1"/>
  <c r="F95" i="10" l="1"/>
  <c r="D96" i="10"/>
  <c r="H94" i="10"/>
  <c r="G94" i="10"/>
  <c r="O94" i="8"/>
  <c r="Q93" i="8"/>
  <c r="S92" i="8"/>
  <c r="R92" i="8"/>
  <c r="F86" i="6"/>
  <c r="D86" i="6" s="1"/>
  <c r="E86" i="6" s="1"/>
  <c r="F96" i="10" l="1"/>
  <c r="H96" i="10" s="1"/>
  <c r="D97" i="10"/>
  <c r="E97" i="10" s="1"/>
  <c r="E98" i="10" s="1"/>
  <c r="E99" i="10" s="1"/>
  <c r="E100" i="10" s="1"/>
  <c r="E101" i="10" s="1"/>
  <c r="E102" i="10" s="1"/>
  <c r="E103" i="10" s="1"/>
  <c r="E104" i="10" s="1"/>
  <c r="E105" i="10" s="1"/>
  <c r="E106" i="10" s="1"/>
  <c r="E107" i="10" s="1"/>
  <c r="H95" i="10"/>
  <c r="G95" i="10"/>
  <c r="O95" i="8"/>
  <c r="Q94" i="8"/>
  <c r="S93" i="8"/>
  <c r="R93" i="8"/>
  <c r="F87" i="6"/>
  <c r="D87" i="6" s="1"/>
  <c r="E87" i="6" s="1"/>
  <c r="G96" i="10" l="1"/>
  <c r="O96" i="8"/>
  <c r="Q95" i="8"/>
  <c r="R94" i="8"/>
  <c r="S94" i="8"/>
  <c r="F88" i="6"/>
  <c r="D88" i="6" s="1"/>
  <c r="E88" i="6" s="1"/>
  <c r="O97" i="8" l="1"/>
  <c r="P97" i="8" s="1"/>
  <c r="P98" i="8" s="1"/>
  <c r="Q96" i="8"/>
  <c r="R95" i="8"/>
  <c r="S95" i="8"/>
  <c r="F89" i="6"/>
  <c r="D89" i="6" s="1"/>
  <c r="E89" i="6" s="1"/>
  <c r="P99" i="8" l="1"/>
  <c r="U98" i="8"/>
  <c r="V98" i="8" s="1"/>
  <c r="U97" i="8"/>
  <c r="V97" i="8" s="1"/>
  <c r="S96" i="8"/>
  <c r="S99" i="8" s="1"/>
  <c r="R96" i="8"/>
  <c r="F90" i="6"/>
  <c r="D90" i="6" s="1"/>
  <c r="E90" i="6" s="1"/>
  <c r="P100" i="8" l="1"/>
  <c r="U99" i="8"/>
  <c r="V99" i="8" s="1"/>
  <c r="F91" i="6"/>
  <c r="D91" i="6" s="1"/>
  <c r="E91" i="6" s="1"/>
  <c r="P101" i="8" l="1"/>
  <c r="U100" i="8"/>
  <c r="V100" i="8" s="1"/>
  <c r="F92" i="6"/>
  <c r="D92" i="6" s="1"/>
  <c r="E92" i="6" s="1"/>
  <c r="P102" i="8" l="1"/>
  <c r="U101" i="8"/>
  <c r="V101" i="8" s="1"/>
  <c r="E108" i="10"/>
  <c r="F93" i="6"/>
  <c r="D93" i="6" s="1"/>
  <c r="E93" i="6" s="1"/>
  <c r="P103" i="8" l="1"/>
  <c r="U102" i="8"/>
  <c r="V102" i="8" s="1"/>
  <c r="J103" i="10"/>
  <c r="K103" i="10" s="1"/>
  <c r="F94" i="6"/>
  <c r="D94" i="6" s="1"/>
  <c r="E94" i="6" s="1"/>
  <c r="P104" i="8" l="1"/>
  <c r="U103" i="8"/>
  <c r="V103" i="8" s="1"/>
  <c r="J104" i="10"/>
  <c r="K104" i="10" s="1"/>
  <c r="F95" i="6"/>
  <c r="D95" i="6" s="1"/>
  <c r="E95" i="6" s="1"/>
  <c r="P105" i="8" l="1"/>
  <c r="U104" i="8"/>
  <c r="V104" i="8" s="1"/>
  <c r="J105" i="10"/>
  <c r="K105" i="10" s="1"/>
  <c r="F96" i="6"/>
  <c r="D96" i="6" s="1"/>
  <c r="E96" i="6" s="1"/>
  <c r="P106" i="8" l="1"/>
  <c r="U105" i="8"/>
  <c r="V105" i="8" s="1"/>
  <c r="J106" i="10"/>
  <c r="K106" i="10" s="1"/>
  <c r="F97" i="6"/>
  <c r="D97" i="6" s="1"/>
  <c r="E97" i="6" s="1"/>
  <c r="P107" i="8" l="1"/>
  <c r="U106" i="8"/>
  <c r="V106" i="8" s="1"/>
  <c r="J107" i="10"/>
  <c r="K107" i="10" s="1"/>
  <c r="J108" i="10"/>
  <c r="K108" i="10" s="1"/>
  <c r="F98" i="6"/>
  <c r="D98" i="6" s="1"/>
  <c r="E98" i="6" s="1"/>
  <c r="G7" i="9"/>
  <c r="H8" i="9" s="1"/>
  <c r="F7" i="9"/>
  <c r="A58" i="5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F9" i="5"/>
  <c r="F13" i="5"/>
  <c r="F15" i="5"/>
  <c r="F16" i="5"/>
  <c r="F17" i="5"/>
  <c r="F21" i="5"/>
  <c r="F23" i="5"/>
  <c r="F24" i="5"/>
  <c r="F25" i="5"/>
  <c r="F29" i="5"/>
  <c r="F31" i="5"/>
  <c r="F32" i="5"/>
  <c r="F33" i="5"/>
  <c r="F37" i="5"/>
  <c r="F39" i="5"/>
  <c r="F40" i="5"/>
  <c r="F41" i="5"/>
  <c r="F45" i="5"/>
  <c r="F47" i="5"/>
  <c r="F48" i="5"/>
  <c r="F49" i="5"/>
  <c r="F51" i="5"/>
  <c r="F8" i="5"/>
  <c r="E51" i="5"/>
  <c r="E9" i="5"/>
  <c r="E10" i="5"/>
  <c r="F10" i="5" s="1"/>
  <c r="E11" i="5"/>
  <c r="F11" i="5" s="1"/>
  <c r="E12" i="5"/>
  <c r="F12" i="5" s="1"/>
  <c r="E13" i="5"/>
  <c r="E14" i="5"/>
  <c r="F14" i="5" s="1"/>
  <c r="E15" i="5"/>
  <c r="E16" i="5"/>
  <c r="E17" i="5"/>
  <c r="E18" i="5"/>
  <c r="F18" i="5" s="1"/>
  <c r="E19" i="5"/>
  <c r="F19" i="5" s="1"/>
  <c r="E20" i="5"/>
  <c r="F20" i="5" s="1"/>
  <c r="E21" i="5"/>
  <c r="E22" i="5"/>
  <c r="F22" i="5" s="1"/>
  <c r="E23" i="5"/>
  <c r="E24" i="5"/>
  <c r="E25" i="5"/>
  <c r="E26" i="5"/>
  <c r="F26" i="5" s="1"/>
  <c r="E27" i="5"/>
  <c r="F27" i="5" s="1"/>
  <c r="E28" i="5"/>
  <c r="F28" i="5" s="1"/>
  <c r="E29" i="5"/>
  <c r="E30" i="5"/>
  <c r="F30" i="5" s="1"/>
  <c r="E31" i="5"/>
  <c r="E32" i="5"/>
  <c r="E33" i="5"/>
  <c r="E34" i="5"/>
  <c r="F34" i="5" s="1"/>
  <c r="E35" i="5"/>
  <c r="F35" i="5" s="1"/>
  <c r="E36" i="5"/>
  <c r="F36" i="5" s="1"/>
  <c r="E37" i="5"/>
  <c r="E38" i="5"/>
  <c r="F38" i="5" s="1"/>
  <c r="E39" i="5"/>
  <c r="E40" i="5"/>
  <c r="E41" i="5"/>
  <c r="E42" i="5"/>
  <c r="F42" i="5" s="1"/>
  <c r="E43" i="5"/>
  <c r="F43" i="5" s="1"/>
  <c r="E44" i="5"/>
  <c r="F44" i="5" s="1"/>
  <c r="E45" i="5"/>
  <c r="E46" i="5"/>
  <c r="F46" i="5" s="1"/>
  <c r="E47" i="5"/>
  <c r="E48" i="5"/>
  <c r="E49" i="5"/>
  <c r="E50" i="5"/>
  <c r="F50" i="5" s="1"/>
  <c r="E8" i="5"/>
  <c r="S15" i="5"/>
  <c r="P15" i="5"/>
  <c r="V14" i="5"/>
  <c r="V3" i="5"/>
  <c r="T4" i="5"/>
  <c r="T5" i="5"/>
  <c r="T6" i="5"/>
  <c r="T7" i="5"/>
  <c r="T8" i="5"/>
  <c r="T15" i="5" s="1"/>
  <c r="T9" i="5"/>
  <c r="T10" i="5"/>
  <c r="T11" i="5"/>
  <c r="T12" i="5"/>
  <c r="T3" i="5"/>
  <c r="S4" i="5"/>
  <c r="S5" i="5"/>
  <c r="S6" i="5"/>
  <c r="S7" i="5"/>
  <c r="S8" i="5"/>
  <c r="S9" i="5"/>
  <c r="S10" i="5"/>
  <c r="S11" i="5"/>
  <c r="S12" i="5"/>
  <c r="S13" i="5"/>
  <c r="S14" i="5"/>
  <c r="S3" i="5"/>
  <c r="R4" i="5"/>
  <c r="R5" i="5"/>
  <c r="R6" i="5"/>
  <c r="R7" i="5"/>
  <c r="R8" i="5"/>
  <c r="R9" i="5"/>
  <c r="R10" i="5"/>
  <c r="R11" i="5"/>
  <c r="R12" i="5"/>
  <c r="R13" i="5"/>
  <c r="R14" i="5"/>
  <c r="R3" i="5"/>
  <c r="Q4" i="5"/>
  <c r="Q5" i="5"/>
  <c r="Q6" i="5"/>
  <c r="Q7" i="5"/>
  <c r="Q8" i="5"/>
  <c r="Q9" i="5"/>
  <c r="Q10" i="5"/>
  <c r="Q11" i="5"/>
  <c r="Q12" i="5"/>
  <c r="Q13" i="5"/>
  <c r="Q14" i="5"/>
  <c r="Q3" i="5"/>
  <c r="P6" i="5"/>
  <c r="P7" i="5"/>
  <c r="P8" i="5"/>
  <c r="P9" i="5"/>
  <c r="P10" i="5"/>
  <c r="P11" i="5"/>
  <c r="P12" i="5"/>
  <c r="P13" i="5"/>
  <c r="P14" i="5"/>
  <c r="P5" i="5"/>
  <c r="V10" i="5"/>
  <c r="V9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P108" i="8" l="1"/>
  <c r="U108" i="8" s="1"/>
  <c r="V108" i="8" s="1"/>
  <c r="U107" i="8"/>
  <c r="V107" i="8" s="1"/>
  <c r="K110" i="10"/>
  <c r="F99" i="6"/>
  <c r="D99" i="6" s="1"/>
  <c r="E99" i="6" s="1"/>
  <c r="F8" i="9"/>
  <c r="G8" i="9" s="1"/>
  <c r="H9" i="9" s="1"/>
  <c r="F9" i="9" s="1"/>
  <c r="G9" i="9" s="1"/>
  <c r="V8" i="5"/>
  <c r="V7" i="5"/>
  <c r="V6" i="5"/>
  <c r="V12" i="5"/>
  <c r="V5" i="5"/>
  <c r="V13" i="5"/>
  <c r="V4" i="5"/>
  <c r="V11" i="5"/>
  <c r="R15" i="5"/>
  <c r="Q15" i="5"/>
  <c r="V110" i="8" l="1"/>
  <c r="F100" i="6"/>
  <c r="D100" i="6" s="1"/>
  <c r="E100" i="6" s="1"/>
  <c r="I9" i="6"/>
  <c r="K9" i="9"/>
  <c r="V15" i="5"/>
  <c r="F101" i="6" l="1"/>
  <c r="D101" i="6" s="1"/>
  <c r="E101" i="6" s="1"/>
  <c r="M9" i="9"/>
  <c r="L9" i="9"/>
  <c r="H10" i="9"/>
  <c r="J9" i="6"/>
  <c r="K9" i="6"/>
  <c r="V17" i="5"/>
  <c r="X3" i="5" s="1"/>
  <c r="X14" i="5"/>
  <c r="G11" i="5" s="1"/>
  <c r="G12" i="5" l="1"/>
  <c r="G24" i="5" s="1"/>
  <c r="F102" i="6"/>
  <c r="D102" i="6" s="1"/>
  <c r="E102" i="6" s="1"/>
  <c r="F10" i="9"/>
  <c r="G10" i="9" s="1"/>
  <c r="K10" i="9"/>
  <c r="I10" i="6"/>
  <c r="H12" i="5"/>
  <c r="G23" i="5"/>
  <c r="H11" i="5"/>
  <c r="X5" i="5"/>
  <c r="X9" i="5"/>
  <c r="G6" i="5" s="1"/>
  <c r="X11" i="5"/>
  <c r="G8" i="5" s="1"/>
  <c r="X8" i="5"/>
  <c r="G5" i="5" s="1"/>
  <c r="X7" i="5"/>
  <c r="G4" i="5" s="1"/>
  <c r="X4" i="5"/>
  <c r="X15" i="5" s="1"/>
  <c r="X12" i="5"/>
  <c r="G9" i="5" s="1"/>
  <c r="X13" i="5"/>
  <c r="G10" i="5" s="1"/>
  <c r="X10" i="5"/>
  <c r="G7" i="5" s="1"/>
  <c r="X6" i="5"/>
  <c r="G3" i="5" s="1"/>
  <c r="F103" i="6" l="1"/>
  <c r="D103" i="6" s="1"/>
  <c r="E103" i="6" s="1"/>
  <c r="M10" i="9"/>
  <c r="L10" i="9"/>
  <c r="H11" i="9"/>
  <c r="J10" i="6"/>
  <c r="K10" i="6"/>
  <c r="I11" i="6"/>
  <c r="G19" i="5"/>
  <c r="H7" i="5"/>
  <c r="G14" i="5"/>
  <c r="G2" i="5"/>
  <c r="H2" i="5" s="1"/>
  <c r="G21" i="5"/>
  <c r="H9" i="5"/>
  <c r="H6" i="5"/>
  <c r="G18" i="5"/>
  <c r="G22" i="5"/>
  <c r="H10" i="5"/>
  <c r="G13" i="5"/>
  <c r="G16" i="5"/>
  <c r="H4" i="5"/>
  <c r="H23" i="5"/>
  <c r="G35" i="5"/>
  <c r="G17" i="5"/>
  <c r="H5" i="5"/>
  <c r="H3" i="5"/>
  <c r="G15" i="5"/>
  <c r="G20" i="5"/>
  <c r="H8" i="5"/>
  <c r="G36" i="5"/>
  <c r="H24" i="5"/>
  <c r="F104" i="6" l="1"/>
  <c r="D104" i="6" s="1"/>
  <c r="E104" i="6" s="1"/>
  <c r="K11" i="9"/>
  <c r="F11" i="9"/>
  <c r="G11" i="9" s="1"/>
  <c r="J11" i="6"/>
  <c r="K11" i="6"/>
  <c r="G47" i="5"/>
  <c r="H35" i="5"/>
  <c r="G48" i="5"/>
  <c r="H36" i="5"/>
  <c r="G32" i="5"/>
  <c r="H20" i="5"/>
  <c r="G27" i="5"/>
  <c r="H15" i="5"/>
  <c r="G30" i="5"/>
  <c r="H18" i="5"/>
  <c r="G28" i="5"/>
  <c r="H16" i="5"/>
  <c r="G33" i="5"/>
  <c r="H21" i="5"/>
  <c r="G25" i="5"/>
  <c r="H13" i="5"/>
  <c r="H14" i="5"/>
  <c r="G26" i="5"/>
  <c r="G29" i="5"/>
  <c r="H17" i="5"/>
  <c r="H22" i="5"/>
  <c r="G34" i="5"/>
  <c r="G31" i="5"/>
  <c r="H19" i="5"/>
  <c r="F105" i="6" l="1"/>
  <c r="D105" i="6" s="1"/>
  <c r="E105" i="6" s="1"/>
  <c r="M11" i="9"/>
  <c r="L11" i="9"/>
  <c r="H12" i="9"/>
  <c r="I12" i="6"/>
  <c r="G37" i="5"/>
  <c r="H25" i="5"/>
  <c r="G46" i="5"/>
  <c r="H34" i="5"/>
  <c r="G43" i="5"/>
  <c r="H31" i="5"/>
  <c r="G39" i="5"/>
  <c r="H27" i="5"/>
  <c r="G45" i="5"/>
  <c r="H33" i="5"/>
  <c r="G44" i="5"/>
  <c r="H32" i="5"/>
  <c r="G41" i="5"/>
  <c r="H29" i="5"/>
  <c r="G40" i="5"/>
  <c r="H28" i="5"/>
  <c r="G60" i="5"/>
  <c r="H48" i="5"/>
  <c r="G38" i="5"/>
  <c r="H26" i="5"/>
  <c r="G42" i="5"/>
  <c r="H30" i="5"/>
  <c r="G59" i="5"/>
  <c r="H47" i="5"/>
  <c r="F106" i="6" l="1"/>
  <c r="D106" i="6" s="1"/>
  <c r="E106" i="6" s="1"/>
  <c r="F12" i="9"/>
  <c r="G12" i="9" s="1"/>
  <c r="K12" i="9"/>
  <c r="K12" i="6"/>
  <c r="J12" i="6"/>
  <c r="G52" i="5"/>
  <c r="H40" i="5"/>
  <c r="G55" i="5"/>
  <c r="H43" i="5"/>
  <c r="G54" i="5"/>
  <c r="H42" i="5"/>
  <c r="G53" i="5"/>
  <c r="H41" i="5"/>
  <c r="G50" i="5"/>
  <c r="H38" i="5"/>
  <c r="G51" i="5"/>
  <c r="H39" i="5"/>
  <c r="G56" i="5"/>
  <c r="H44" i="5"/>
  <c r="H46" i="5"/>
  <c r="G58" i="5"/>
  <c r="H45" i="5"/>
  <c r="G57" i="5"/>
  <c r="G49" i="5"/>
  <c r="H37" i="5"/>
  <c r="F107" i="6" l="1"/>
  <c r="D107" i="6" s="1"/>
  <c r="E107" i="6" s="1"/>
  <c r="L12" i="9"/>
  <c r="M12" i="9"/>
  <c r="H13" i="9"/>
  <c r="I13" i="6"/>
  <c r="G69" i="5"/>
  <c r="H57" i="5"/>
  <c r="I58" i="5" s="1"/>
  <c r="G62" i="5"/>
  <c r="H50" i="5"/>
  <c r="G64" i="5"/>
  <c r="H52" i="5"/>
  <c r="G65" i="5"/>
  <c r="H53" i="5"/>
  <c r="G68" i="5"/>
  <c r="H56" i="5"/>
  <c r="H54" i="5"/>
  <c r="G66" i="5"/>
  <c r="G61" i="5"/>
  <c r="H49" i="5"/>
  <c r="G63" i="5"/>
  <c r="H51" i="5"/>
  <c r="H55" i="5"/>
  <c r="G67" i="5"/>
  <c r="F108" i="6" l="1"/>
  <c r="D108" i="6" s="1"/>
  <c r="E108" i="6" s="1"/>
  <c r="K13" i="9"/>
  <c r="F13" i="9"/>
  <c r="G13" i="9" s="1"/>
  <c r="J13" i="6"/>
  <c r="K13" i="6"/>
  <c r="I59" i="5"/>
  <c r="J58" i="5"/>
  <c r="F109" i="6" l="1"/>
  <c r="D109" i="6" s="1"/>
  <c r="E109" i="6" s="1"/>
  <c r="H14" i="9"/>
  <c r="M13" i="9"/>
  <c r="L13" i="9"/>
  <c r="I14" i="6"/>
  <c r="J59" i="5"/>
  <c r="I60" i="5"/>
  <c r="F110" i="6" l="1"/>
  <c r="D110" i="6" s="1"/>
  <c r="E110" i="6" s="1"/>
  <c r="F14" i="9"/>
  <c r="G14" i="9" s="1"/>
  <c r="K14" i="9"/>
  <c r="J14" i="6"/>
  <c r="K14" i="6"/>
  <c r="I15" i="6"/>
  <c r="I61" i="5"/>
  <c r="J60" i="5"/>
  <c r="F111" i="6" l="1"/>
  <c r="D111" i="6" s="1"/>
  <c r="E111" i="6" s="1"/>
  <c r="M14" i="9"/>
  <c r="L14" i="9"/>
  <c r="H15" i="9"/>
  <c r="K15" i="6"/>
  <c r="J15" i="6"/>
  <c r="I16" i="6"/>
  <c r="J61" i="5"/>
  <c r="I62" i="5"/>
  <c r="F112" i="6" l="1"/>
  <c r="D112" i="6" s="1"/>
  <c r="E112" i="6" s="1"/>
  <c r="K15" i="9"/>
  <c r="F15" i="9"/>
  <c r="G15" i="9" s="1"/>
  <c r="J16" i="6"/>
  <c r="K16" i="6"/>
  <c r="J62" i="5"/>
  <c r="I63" i="5"/>
  <c r="F113" i="6" l="1"/>
  <c r="D113" i="6" s="1"/>
  <c r="E113" i="6" s="1"/>
  <c r="H16" i="9"/>
  <c r="M15" i="9"/>
  <c r="L15" i="9"/>
  <c r="I17" i="6"/>
  <c r="I64" i="5"/>
  <c r="J63" i="5"/>
  <c r="F114" i="6" l="1"/>
  <c r="D114" i="6" s="1"/>
  <c r="E114" i="6" s="1"/>
  <c r="F16" i="9"/>
  <c r="G16" i="9" s="1"/>
  <c r="K16" i="9"/>
  <c r="J17" i="6"/>
  <c r="K17" i="6"/>
  <c r="I65" i="5"/>
  <c r="J64" i="5"/>
  <c r="F115" i="6" l="1"/>
  <c r="D115" i="6" s="1"/>
  <c r="E115" i="6" s="1"/>
  <c r="L16" i="9"/>
  <c r="M16" i="9"/>
  <c r="H17" i="9"/>
  <c r="I18" i="6"/>
  <c r="I66" i="5"/>
  <c r="J65" i="5"/>
  <c r="F116" i="6" l="1"/>
  <c r="D116" i="6" s="1"/>
  <c r="E116" i="6" s="1"/>
  <c r="K17" i="9"/>
  <c r="F17" i="9"/>
  <c r="G17" i="9" s="1"/>
  <c r="J18" i="6"/>
  <c r="K18" i="6"/>
  <c r="J66" i="5"/>
  <c r="I67" i="5"/>
  <c r="F117" i="6" l="1"/>
  <c r="D117" i="6" s="1"/>
  <c r="E117" i="6" s="1"/>
  <c r="H18" i="9"/>
  <c r="L17" i="9"/>
  <c r="M17" i="9"/>
  <c r="I19" i="6"/>
  <c r="J67" i="5"/>
  <c r="I68" i="5"/>
  <c r="F118" i="6" l="1"/>
  <c r="D118" i="6" s="1"/>
  <c r="E118" i="6" s="1"/>
  <c r="F18" i="9"/>
  <c r="G18" i="9" s="1"/>
  <c r="K18" i="9"/>
  <c r="J19" i="6"/>
  <c r="K19" i="6"/>
  <c r="J68" i="5"/>
  <c r="I69" i="5"/>
  <c r="J69" i="5" s="1"/>
  <c r="F119" i="6" l="1"/>
  <c r="D119" i="6" s="1"/>
  <c r="E119" i="6" s="1"/>
  <c r="M18" i="9"/>
  <c r="L18" i="9"/>
  <c r="H19" i="9"/>
  <c r="I20" i="6"/>
  <c r="F120" i="6" l="1"/>
  <c r="D120" i="6" s="1"/>
  <c r="E120" i="6" s="1"/>
  <c r="K19" i="9"/>
  <c r="F19" i="9"/>
  <c r="G19" i="9" s="1"/>
  <c r="J20" i="6"/>
  <c r="K20" i="6"/>
  <c r="F121" i="6" l="1"/>
  <c r="D121" i="6" s="1"/>
  <c r="E121" i="6" s="1"/>
  <c r="H20" i="9"/>
  <c r="M19" i="9"/>
  <c r="L19" i="9"/>
  <c r="I21" i="6"/>
  <c r="F122" i="6" l="1"/>
  <c r="D122" i="6" s="1"/>
  <c r="E122" i="6" s="1"/>
  <c r="K20" i="9"/>
  <c r="F20" i="9"/>
  <c r="G20" i="9" s="1"/>
  <c r="J21" i="6"/>
  <c r="K21" i="6"/>
  <c r="F123" i="6" l="1"/>
  <c r="D123" i="6" s="1"/>
  <c r="E123" i="6" s="1"/>
  <c r="H21" i="9"/>
  <c r="L20" i="9"/>
  <c r="M20" i="9"/>
  <c r="I22" i="6"/>
  <c r="F124" i="6" l="1"/>
  <c r="D124" i="6" s="1"/>
  <c r="E124" i="6" s="1"/>
  <c r="K21" i="9"/>
  <c r="F21" i="9"/>
  <c r="G21" i="9" s="1"/>
  <c r="J22" i="6"/>
  <c r="K22" i="6"/>
  <c r="F125" i="6" l="1"/>
  <c r="D125" i="6" s="1"/>
  <c r="E125" i="6" s="1"/>
  <c r="H22" i="9"/>
  <c r="M21" i="9"/>
  <c r="L21" i="9"/>
  <c r="I23" i="6"/>
  <c r="F126" i="6" l="1"/>
  <c r="D126" i="6" s="1"/>
  <c r="E126" i="6" s="1"/>
  <c r="F22" i="9"/>
  <c r="G22" i="9" s="1"/>
  <c r="K22" i="9"/>
  <c r="K23" i="6"/>
  <c r="J23" i="6"/>
  <c r="F127" i="6" l="1"/>
  <c r="D127" i="6" s="1"/>
  <c r="E127" i="6" s="1"/>
  <c r="M22" i="9"/>
  <c r="L22" i="9"/>
  <c r="H23" i="9"/>
  <c r="I24" i="6"/>
  <c r="F128" i="6" l="1"/>
  <c r="D128" i="6" s="1"/>
  <c r="E128" i="6" s="1"/>
  <c r="F23" i="9"/>
  <c r="G23" i="9" s="1"/>
  <c r="K23" i="9"/>
  <c r="J24" i="6"/>
  <c r="K24" i="6"/>
  <c r="F129" i="6" l="1"/>
  <c r="D129" i="6" s="1"/>
  <c r="E129" i="6" s="1"/>
  <c r="M23" i="9"/>
  <c r="L23" i="9"/>
  <c r="H24" i="9"/>
  <c r="I25" i="6"/>
  <c r="F130" i="6" l="1"/>
  <c r="D130" i="6" s="1"/>
  <c r="E130" i="6" s="1"/>
  <c r="K24" i="9"/>
  <c r="F24" i="9"/>
  <c r="G24" i="9" s="1"/>
  <c r="J25" i="6"/>
  <c r="K25" i="6"/>
  <c r="F131" i="6" l="1"/>
  <c r="D131" i="6" s="1"/>
  <c r="E131" i="6" s="1"/>
  <c r="H25" i="9"/>
  <c r="L24" i="9"/>
  <c r="M24" i="9"/>
  <c r="I26" i="6"/>
  <c r="F132" i="6" l="1"/>
  <c r="D132" i="6" s="1"/>
  <c r="E132" i="6" s="1"/>
  <c r="K25" i="9"/>
  <c r="F25" i="9"/>
  <c r="G25" i="9" s="1"/>
  <c r="J26" i="6"/>
  <c r="K26" i="6"/>
  <c r="F133" i="6" l="1"/>
  <c r="D133" i="6" s="1"/>
  <c r="E133" i="6" s="1"/>
  <c r="H26" i="9"/>
  <c r="M25" i="9"/>
  <c r="L25" i="9"/>
  <c r="I27" i="6"/>
  <c r="F134" i="6" l="1"/>
  <c r="D134" i="6" s="1"/>
  <c r="E134" i="6" s="1"/>
  <c r="F26" i="9"/>
  <c r="G26" i="9" s="1"/>
  <c r="K26" i="9"/>
  <c r="J27" i="6"/>
  <c r="K27" i="6"/>
  <c r="F135" i="6" l="1"/>
  <c r="D135" i="6" s="1"/>
  <c r="E135" i="6" s="1"/>
  <c r="M26" i="9"/>
  <c r="L26" i="9"/>
  <c r="H27" i="9"/>
  <c r="I28" i="6"/>
  <c r="F136" i="6" l="1"/>
  <c r="D136" i="6" s="1"/>
  <c r="E136" i="6" s="1"/>
  <c r="F27" i="9"/>
  <c r="G27" i="9" s="1"/>
  <c r="K27" i="9"/>
  <c r="J28" i="6"/>
  <c r="K28" i="6"/>
  <c r="F137" i="6" l="1"/>
  <c r="D137" i="6" s="1"/>
  <c r="E137" i="6" s="1"/>
  <c r="M27" i="9"/>
  <c r="L27" i="9"/>
  <c r="H28" i="9"/>
  <c r="I29" i="6"/>
  <c r="F138" i="6" l="1"/>
  <c r="I138" i="6" s="1"/>
  <c r="K138" i="6" s="1"/>
  <c r="D138" i="6"/>
  <c r="K28" i="9"/>
  <c r="F28" i="9"/>
  <c r="G28" i="9" s="1"/>
  <c r="J29" i="6"/>
  <c r="K29" i="6"/>
  <c r="E138" i="6" l="1"/>
  <c r="G139" i="6" s="1"/>
  <c r="H29" i="9"/>
  <c r="L28" i="9"/>
  <c r="M28" i="9"/>
  <c r="I30" i="6"/>
  <c r="F29" i="9" l="1"/>
  <c r="G29" i="9" s="1"/>
  <c r="K29" i="9"/>
  <c r="K30" i="6"/>
  <c r="J30" i="6"/>
  <c r="M29" i="9" l="1"/>
  <c r="L29" i="9"/>
  <c r="H30" i="9"/>
  <c r="I31" i="6"/>
  <c r="K30" i="9" l="1"/>
  <c r="F30" i="9"/>
  <c r="G30" i="9" s="1"/>
  <c r="K31" i="6"/>
  <c r="J31" i="6"/>
  <c r="H31" i="9" l="1"/>
  <c r="L30" i="9"/>
  <c r="M30" i="9"/>
  <c r="I32" i="6"/>
  <c r="F31" i="9" l="1"/>
  <c r="G31" i="9" s="1"/>
  <c r="K31" i="9"/>
  <c r="J32" i="6"/>
  <c r="K32" i="6"/>
  <c r="M31" i="9" l="1"/>
  <c r="L31" i="9"/>
  <c r="H32" i="9"/>
  <c r="I33" i="6"/>
  <c r="K32" i="9" l="1"/>
  <c r="F32" i="9"/>
  <c r="G32" i="9" s="1"/>
  <c r="J33" i="6"/>
  <c r="K33" i="6"/>
  <c r="H33" i="9" l="1"/>
  <c r="M32" i="9"/>
  <c r="L32" i="9"/>
  <c r="I34" i="6"/>
  <c r="K33" i="9" l="1"/>
  <c r="F33" i="9"/>
  <c r="G33" i="9" s="1"/>
  <c r="J34" i="6"/>
  <c r="K34" i="6"/>
  <c r="H34" i="9" l="1"/>
  <c r="M33" i="9"/>
  <c r="L33" i="9"/>
  <c r="I35" i="6"/>
  <c r="K34" i="9" l="1"/>
  <c r="F34" i="9"/>
  <c r="G34" i="9" s="1"/>
  <c r="J35" i="6"/>
  <c r="K35" i="6"/>
  <c r="H35" i="9" l="1"/>
  <c r="L34" i="9"/>
  <c r="M34" i="9"/>
  <c r="I36" i="6"/>
  <c r="F35" i="9" l="1"/>
  <c r="G35" i="9" s="1"/>
  <c r="K35" i="9"/>
  <c r="J36" i="6"/>
  <c r="K36" i="6"/>
  <c r="L35" i="9" l="1"/>
  <c r="M35" i="9"/>
  <c r="H36" i="9"/>
  <c r="I37" i="6"/>
  <c r="K36" i="9" l="1"/>
  <c r="F36" i="9"/>
  <c r="G36" i="9" s="1"/>
  <c r="J37" i="6"/>
  <c r="K37" i="6"/>
  <c r="I38" i="6"/>
  <c r="H37" i="9" l="1"/>
  <c r="L36" i="9"/>
  <c r="M36" i="9"/>
  <c r="J38" i="6"/>
  <c r="K38" i="6"/>
  <c r="K37" i="9" l="1"/>
  <c r="F37" i="9"/>
  <c r="G37" i="9" s="1"/>
  <c r="I39" i="6"/>
  <c r="H38" i="9" l="1"/>
  <c r="M37" i="9"/>
  <c r="L37" i="9"/>
  <c r="K39" i="6"/>
  <c r="J39" i="6"/>
  <c r="F38" i="9" l="1"/>
  <c r="G38" i="9" s="1"/>
  <c r="K38" i="9"/>
  <c r="I40" i="6"/>
  <c r="L38" i="9" l="1"/>
  <c r="M38" i="9"/>
  <c r="H39" i="9"/>
  <c r="J40" i="6"/>
  <c r="K40" i="6"/>
  <c r="F39" i="9" l="1"/>
  <c r="G39" i="9" s="1"/>
  <c r="K39" i="9"/>
  <c r="I41" i="6"/>
  <c r="M39" i="9" l="1"/>
  <c r="L39" i="9"/>
  <c r="H40" i="9"/>
  <c r="J41" i="6"/>
  <c r="K41" i="6"/>
  <c r="K40" i="9" l="1"/>
  <c r="F40" i="9"/>
  <c r="G40" i="9" s="1"/>
  <c r="I42" i="6"/>
  <c r="H41" i="9" l="1"/>
  <c r="M40" i="9"/>
  <c r="L40" i="9"/>
  <c r="J42" i="6"/>
  <c r="K42" i="6"/>
  <c r="K41" i="9" l="1"/>
  <c r="F41" i="9"/>
  <c r="G41" i="9" s="1"/>
  <c r="I43" i="6"/>
  <c r="H42" i="9" l="1"/>
  <c r="M41" i="9"/>
  <c r="L41" i="9"/>
  <c r="J43" i="6"/>
  <c r="K43" i="6"/>
  <c r="K42" i="9" l="1"/>
  <c r="F42" i="9"/>
  <c r="G42" i="9" s="1"/>
  <c r="I44" i="6"/>
  <c r="H43" i="9" l="1"/>
  <c r="L42" i="9"/>
  <c r="M42" i="9"/>
  <c r="J44" i="6"/>
  <c r="K44" i="6"/>
  <c r="F43" i="9" l="1"/>
  <c r="G43" i="9" s="1"/>
  <c r="K43" i="9"/>
  <c r="I45" i="6"/>
  <c r="M43" i="9" l="1"/>
  <c r="L43" i="9"/>
  <c r="H44" i="9"/>
  <c r="J45" i="6"/>
  <c r="K45" i="6"/>
  <c r="K44" i="9" l="1"/>
  <c r="F44" i="9"/>
  <c r="G44" i="9" s="1"/>
  <c r="I46" i="6"/>
  <c r="H45" i="9" l="1"/>
  <c r="M44" i="9"/>
  <c r="L44" i="9"/>
  <c r="K46" i="6"/>
  <c r="J46" i="6"/>
  <c r="F45" i="9" l="1"/>
  <c r="G45" i="9" s="1"/>
  <c r="K45" i="9"/>
  <c r="I47" i="6"/>
  <c r="M45" i="9" l="1"/>
  <c r="L45" i="9"/>
  <c r="H46" i="9"/>
  <c r="K47" i="6"/>
  <c r="J47" i="6"/>
  <c r="K46" i="9" l="1"/>
  <c r="F46" i="9"/>
  <c r="G46" i="9" s="1"/>
  <c r="I48" i="6"/>
  <c r="H47" i="9" l="1"/>
  <c r="L46" i="9"/>
  <c r="M46" i="9"/>
  <c r="J48" i="6"/>
  <c r="K48" i="6"/>
  <c r="F47" i="9" l="1"/>
  <c r="G47" i="9" s="1"/>
  <c r="K47" i="9"/>
  <c r="I49" i="6"/>
  <c r="L47" i="9" l="1"/>
  <c r="M47" i="9"/>
  <c r="H48" i="9"/>
  <c r="J49" i="6"/>
  <c r="K49" i="6"/>
  <c r="K48" i="9" l="1"/>
  <c r="F48" i="9"/>
  <c r="G48" i="9" s="1"/>
  <c r="I50" i="6"/>
  <c r="H49" i="9" l="1"/>
  <c r="M48" i="9"/>
  <c r="L48" i="9"/>
  <c r="J50" i="6"/>
  <c r="K50" i="6"/>
  <c r="F49" i="9" l="1"/>
  <c r="G49" i="9" s="1"/>
  <c r="K49" i="9"/>
  <c r="I51" i="6"/>
  <c r="M49" i="9" l="1"/>
  <c r="L49" i="9"/>
  <c r="H50" i="9"/>
  <c r="J51" i="6"/>
  <c r="K51" i="6"/>
  <c r="K50" i="9" l="1"/>
  <c r="F50" i="9"/>
  <c r="G50" i="9" s="1"/>
  <c r="I52" i="6"/>
  <c r="H51" i="9" l="1"/>
  <c r="L50" i="9"/>
  <c r="M50" i="9"/>
  <c r="J52" i="6"/>
  <c r="K52" i="6"/>
  <c r="F51" i="9" l="1"/>
  <c r="G51" i="9" s="1"/>
  <c r="K51" i="9"/>
  <c r="I53" i="6"/>
  <c r="M51" i="9" l="1"/>
  <c r="L51" i="9"/>
  <c r="H52" i="9"/>
  <c r="J53" i="6"/>
  <c r="K53" i="6"/>
  <c r="K52" i="9" l="1"/>
  <c r="F52" i="9"/>
  <c r="G52" i="9" s="1"/>
  <c r="I54" i="6"/>
  <c r="H53" i="9" l="1"/>
  <c r="M52" i="9"/>
  <c r="L52" i="9"/>
  <c r="K54" i="6"/>
  <c r="J54" i="6"/>
  <c r="K53" i="9" l="1"/>
  <c r="F53" i="9"/>
  <c r="G53" i="9" s="1"/>
  <c r="I55" i="6"/>
  <c r="H54" i="9" l="1"/>
  <c r="M53" i="9"/>
  <c r="L53" i="9"/>
  <c r="K55" i="6"/>
  <c r="J55" i="6"/>
  <c r="K54" i="9" l="1"/>
  <c r="F54" i="9"/>
  <c r="G54" i="9" s="1"/>
  <c r="I56" i="6"/>
  <c r="H55" i="9" l="1"/>
  <c r="L54" i="9"/>
  <c r="M54" i="9"/>
  <c r="J56" i="6"/>
  <c r="K56" i="6"/>
  <c r="F55" i="9" l="1"/>
  <c r="G55" i="9" s="1"/>
  <c r="K55" i="9"/>
  <c r="I57" i="6"/>
  <c r="L55" i="9" l="1"/>
  <c r="M55" i="9"/>
  <c r="H56" i="9"/>
  <c r="J57" i="6"/>
  <c r="K57" i="6"/>
  <c r="K56" i="9" l="1"/>
  <c r="F56" i="9"/>
  <c r="G56" i="9" s="1"/>
  <c r="I58" i="6"/>
  <c r="H57" i="9" l="1"/>
  <c r="M56" i="9"/>
  <c r="L56" i="9"/>
  <c r="J58" i="6"/>
  <c r="K58" i="6"/>
  <c r="K57" i="9" l="1"/>
  <c r="F57" i="9"/>
  <c r="G57" i="9" s="1"/>
  <c r="I59" i="6"/>
  <c r="H58" i="9" l="1"/>
  <c r="M57" i="9"/>
  <c r="L57" i="9"/>
  <c r="J59" i="6"/>
  <c r="K59" i="6"/>
  <c r="F58" i="9" l="1"/>
  <c r="G58" i="9" s="1"/>
  <c r="K58" i="9"/>
  <c r="I60" i="6"/>
  <c r="L58" i="9" l="1"/>
  <c r="M58" i="9"/>
  <c r="H59" i="9"/>
  <c r="J60" i="6"/>
  <c r="K60" i="6"/>
  <c r="F59" i="9" l="1"/>
  <c r="G59" i="9" s="1"/>
  <c r="K59" i="9"/>
  <c r="I61" i="6"/>
  <c r="M59" i="9" l="1"/>
  <c r="L59" i="9"/>
  <c r="H60" i="9"/>
  <c r="K61" i="6"/>
  <c r="J61" i="6"/>
  <c r="K60" i="9" l="1"/>
  <c r="F60" i="9"/>
  <c r="G60" i="9" s="1"/>
  <c r="I62" i="6"/>
  <c r="H61" i="9" l="1"/>
  <c r="L60" i="9"/>
  <c r="M60" i="9"/>
  <c r="K62" i="6"/>
  <c r="J62" i="6"/>
  <c r="K61" i="9" l="1"/>
  <c r="F61" i="9"/>
  <c r="G61" i="9" s="1"/>
  <c r="I63" i="6"/>
  <c r="H62" i="9" l="1"/>
  <c r="M61" i="9"/>
  <c r="L61" i="9"/>
  <c r="K63" i="6"/>
  <c r="J63" i="6"/>
  <c r="F62" i="9" l="1"/>
  <c r="G62" i="9" s="1"/>
  <c r="K62" i="9"/>
  <c r="I64" i="6"/>
  <c r="L62" i="9" l="1"/>
  <c r="M62" i="9"/>
  <c r="H63" i="9"/>
  <c r="J64" i="6"/>
  <c r="K64" i="6"/>
  <c r="F63" i="9" l="1"/>
  <c r="G63" i="9" s="1"/>
  <c r="K63" i="9"/>
  <c r="I65" i="6"/>
  <c r="M63" i="9" l="1"/>
  <c r="L63" i="9"/>
  <c r="H64" i="9"/>
  <c r="J65" i="6"/>
  <c r="K65" i="6"/>
  <c r="K64" i="9" l="1"/>
  <c r="F64" i="9"/>
  <c r="G64" i="9" s="1"/>
  <c r="I66" i="6"/>
  <c r="H65" i="9" l="1"/>
  <c r="M64" i="9"/>
  <c r="L64" i="9"/>
  <c r="J66" i="6"/>
  <c r="K66" i="6"/>
  <c r="K65" i="9" l="1"/>
  <c r="F65" i="9"/>
  <c r="G65" i="9" s="1"/>
  <c r="I67" i="6"/>
  <c r="H66" i="9" l="1"/>
  <c r="M65" i="9"/>
  <c r="L65" i="9"/>
  <c r="J67" i="6"/>
  <c r="K67" i="6"/>
  <c r="F66" i="9" l="1"/>
  <c r="G66" i="9" s="1"/>
  <c r="K66" i="9"/>
  <c r="I68" i="6"/>
  <c r="L66" i="9" l="1"/>
  <c r="M66" i="9"/>
  <c r="H67" i="9"/>
  <c r="J68" i="6"/>
  <c r="K68" i="6"/>
  <c r="F67" i="9" l="1"/>
  <c r="G67" i="9" s="1"/>
  <c r="K67" i="9"/>
  <c r="I69" i="6"/>
  <c r="M67" i="9" l="1"/>
  <c r="L67" i="9"/>
  <c r="H68" i="9"/>
  <c r="K69" i="6"/>
  <c r="J69" i="6"/>
  <c r="K68" i="9" l="1"/>
  <c r="F68" i="9"/>
  <c r="G68" i="9" s="1"/>
  <c r="I70" i="6"/>
  <c r="H69" i="9" l="1"/>
  <c r="L68" i="9"/>
  <c r="M68" i="9"/>
  <c r="K70" i="6"/>
  <c r="J70" i="6"/>
  <c r="K69" i="9" l="1"/>
  <c r="F69" i="9"/>
  <c r="G69" i="9" s="1"/>
  <c r="I71" i="6"/>
  <c r="H70" i="9" l="1"/>
  <c r="M69" i="9"/>
  <c r="L69" i="9"/>
  <c r="K71" i="6"/>
  <c r="J71" i="6"/>
  <c r="K70" i="9" l="1"/>
  <c r="F70" i="9"/>
  <c r="G70" i="9" s="1"/>
  <c r="I72" i="6"/>
  <c r="H71" i="9" l="1"/>
  <c r="L70" i="9"/>
  <c r="M70" i="9"/>
  <c r="J72" i="6"/>
  <c r="K72" i="6"/>
  <c r="F71" i="9" l="1"/>
  <c r="G71" i="9" s="1"/>
  <c r="K71" i="9"/>
  <c r="I73" i="6"/>
  <c r="M71" i="9" l="1"/>
  <c r="L71" i="9"/>
  <c r="H72" i="9"/>
  <c r="J73" i="6"/>
  <c r="K73" i="6"/>
  <c r="K72" i="9" l="1"/>
  <c r="F72" i="9"/>
  <c r="G72" i="9" s="1"/>
  <c r="I74" i="6"/>
  <c r="H73" i="9" l="1"/>
  <c r="M72" i="9"/>
  <c r="L72" i="9"/>
  <c r="J74" i="6"/>
  <c r="K74" i="6"/>
  <c r="K73" i="9" l="1"/>
  <c r="F73" i="9"/>
  <c r="G73" i="9" s="1"/>
  <c r="I75" i="6"/>
  <c r="H74" i="9" l="1"/>
  <c r="M73" i="9"/>
  <c r="L73" i="9"/>
  <c r="J75" i="6"/>
  <c r="K75" i="6"/>
  <c r="K74" i="9" l="1"/>
  <c r="F74" i="9"/>
  <c r="G74" i="9" s="1"/>
  <c r="I76" i="6"/>
  <c r="H75" i="9" l="1"/>
  <c r="L74" i="9"/>
  <c r="M74" i="9"/>
  <c r="J76" i="6"/>
  <c r="K76" i="6"/>
  <c r="F75" i="9" l="1"/>
  <c r="G75" i="9" s="1"/>
  <c r="K75" i="9"/>
  <c r="I77" i="6"/>
  <c r="M75" i="9" l="1"/>
  <c r="L75" i="9"/>
  <c r="H76" i="9"/>
  <c r="J77" i="6"/>
  <c r="K77" i="6"/>
  <c r="K76" i="9" l="1"/>
  <c r="F76" i="9"/>
  <c r="G76" i="9" s="1"/>
  <c r="I78" i="6"/>
  <c r="A13" i="4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H77" i="9" l="1"/>
  <c r="M76" i="9"/>
  <c r="L76" i="9"/>
  <c r="K78" i="6"/>
  <c r="J78" i="6"/>
  <c r="F77" i="9" l="1"/>
  <c r="G77" i="9" s="1"/>
  <c r="K77" i="9"/>
  <c r="I79" i="6"/>
  <c r="M77" i="9" l="1"/>
  <c r="L77" i="9"/>
  <c r="H78" i="9"/>
  <c r="K79" i="6"/>
  <c r="J79" i="6"/>
  <c r="K78" i="9" l="1"/>
  <c r="F78" i="9"/>
  <c r="G78" i="9" s="1"/>
  <c r="I80" i="6"/>
  <c r="H79" i="9" l="1"/>
  <c r="L78" i="9"/>
  <c r="M78" i="9"/>
  <c r="J80" i="6"/>
  <c r="K80" i="6"/>
  <c r="F79" i="9" l="1"/>
  <c r="G79" i="9" s="1"/>
  <c r="K79" i="9"/>
  <c r="I81" i="6"/>
  <c r="L79" i="9" l="1"/>
  <c r="M79" i="9"/>
  <c r="H80" i="9"/>
  <c r="J81" i="6"/>
  <c r="K81" i="6"/>
  <c r="K80" i="9" l="1"/>
  <c r="F80" i="9"/>
  <c r="G80" i="9" s="1"/>
  <c r="I82" i="6"/>
  <c r="H81" i="9" l="1"/>
  <c r="M80" i="9"/>
  <c r="L80" i="9"/>
  <c r="J82" i="6"/>
  <c r="K82" i="6"/>
  <c r="F81" i="9" l="1"/>
  <c r="G81" i="9" s="1"/>
  <c r="K81" i="9"/>
  <c r="I83" i="6"/>
  <c r="M81" i="9" l="1"/>
  <c r="L81" i="9"/>
  <c r="H82" i="9"/>
  <c r="J83" i="6"/>
  <c r="K83" i="6"/>
  <c r="K82" i="9" l="1"/>
  <c r="F82" i="9"/>
  <c r="G82" i="9" s="1"/>
  <c r="I84" i="6"/>
  <c r="H83" i="9" l="1"/>
  <c r="L82" i="9"/>
  <c r="M82" i="9"/>
  <c r="J84" i="6"/>
  <c r="K84" i="6"/>
  <c r="F83" i="9" l="1"/>
  <c r="G83" i="9" s="1"/>
  <c r="K83" i="9"/>
  <c r="I85" i="6"/>
  <c r="M83" i="9" l="1"/>
  <c r="L83" i="9"/>
  <c r="H84" i="9"/>
  <c r="J85" i="6"/>
  <c r="K85" i="6"/>
  <c r="K84" i="9" l="1"/>
  <c r="F84" i="9"/>
  <c r="G84" i="9" s="1"/>
  <c r="I86" i="6"/>
  <c r="H85" i="9" l="1"/>
  <c r="M84" i="9"/>
  <c r="L84" i="9"/>
  <c r="K86" i="6"/>
  <c r="J86" i="6"/>
  <c r="I87" i="6"/>
  <c r="K85" i="9" l="1"/>
  <c r="F85" i="9"/>
  <c r="G85" i="9" s="1"/>
  <c r="J87" i="6"/>
  <c r="K87" i="6"/>
  <c r="H86" i="9" l="1"/>
  <c r="M85" i="9"/>
  <c r="L85" i="9"/>
  <c r="I88" i="6"/>
  <c r="K86" i="9" l="1"/>
  <c r="F86" i="9"/>
  <c r="G86" i="9" s="1"/>
  <c r="J88" i="6"/>
  <c r="K88" i="6"/>
  <c r="H87" i="9" l="1"/>
  <c r="L86" i="9"/>
  <c r="M86" i="9"/>
  <c r="I89" i="6"/>
  <c r="F87" i="9" l="1"/>
  <c r="G87" i="9" s="1"/>
  <c r="K87" i="9"/>
  <c r="J89" i="6"/>
  <c r="K89" i="6"/>
  <c r="L87" i="9" l="1"/>
  <c r="M87" i="9"/>
  <c r="H88" i="9"/>
  <c r="I90" i="6"/>
  <c r="K88" i="9" l="1"/>
  <c r="F88" i="9"/>
  <c r="G88" i="9" s="1"/>
  <c r="K90" i="6"/>
  <c r="J90" i="6"/>
  <c r="H89" i="9" l="1"/>
  <c r="M88" i="9"/>
  <c r="L88" i="9"/>
  <c r="I91" i="6"/>
  <c r="K89" i="9" l="1"/>
  <c r="F89" i="9"/>
  <c r="G89" i="9" s="1"/>
  <c r="J91" i="6"/>
  <c r="K91" i="6"/>
  <c r="H90" i="9" l="1"/>
  <c r="M89" i="9"/>
  <c r="L89" i="9"/>
  <c r="I92" i="6"/>
  <c r="F90" i="9" l="1"/>
  <c r="G90" i="9" s="1"/>
  <c r="K90" i="9"/>
  <c r="J92" i="6"/>
  <c r="K92" i="6"/>
  <c r="L90" i="9" l="1"/>
  <c r="M90" i="9"/>
  <c r="H91" i="9"/>
  <c r="I93" i="6"/>
  <c r="F91" i="9" l="1"/>
  <c r="G91" i="9" s="1"/>
  <c r="K91" i="9"/>
  <c r="J93" i="6"/>
  <c r="K93" i="6"/>
  <c r="M91" i="9" l="1"/>
  <c r="L91" i="9"/>
  <c r="H92" i="9"/>
  <c r="I94" i="6"/>
  <c r="K92" i="9" l="1"/>
  <c r="F92" i="9"/>
  <c r="G92" i="9" s="1"/>
  <c r="K94" i="6"/>
  <c r="J94" i="6"/>
  <c r="H93" i="9" l="1"/>
  <c r="L92" i="9"/>
  <c r="M92" i="9"/>
  <c r="I95" i="6"/>
  <c r="K93" i="9" l="1"/>
  <c r="F93" i="9"/>
  <c r="G93" i="9" s="1"/>
  <c r="J95" i="6"/>
  <c r="K95" i="6"/>
  <c r="H94" i="9" l="1"/>
  <c r="M93" i="9"/>
  <c r="L93" i="9"/>
  <c r="I96" i="6"/>
  <c r="F94" i="9" l="1"/>
  <c r="G94" i="9" s="1"/>
  <c r="K94" i="9"/>
  <c r="J96" i="6"/>
  <c r="K96" i="6"/>
  <c r="L94" i="9" l="1"/>
  <c r="M94" i="9"/>
  <c r="H95" i="9"/>
  <c r="I97" i="6"/>
  <c r="F95" i="9" l="1"/>
  <c r="G95" i="9" s="1"/>
  <c r="K95" i="9"/>
  <c r="J97" i="6"/>
  <c r="K97" i="6"/>
  <c r="M95" i="9" l="1"/>
  <c r="L95" i="9"/>
  <c r="H96" i="9"/>
  <c r="I98" i="6"/>
  <c r="K96" i="9" l="1"/>
  <c r="F96" i="9"/>
  <c r="G96" i="9" s="1"/>
  <c r="K98" i="6"/>
  <c r="J98" i="6"/>
  <c r="H97" i="9" l="1"/>
  <c r="M96" i="9"/>
  <c r="L96" i="9"/>
  <c r="I99" i="6"/>
  <c r="K97" i="9" l="1"/>
  <c r="F97" i="9"/>
  <c r="G97" i="9" s="1"/>
  <c r="J99" i="6"/>
  <c r="K99" i="6"/>
  <c r="H98" i="9" l="1"/>
  <c r="M97" i="9"/>
  <c r="L97" i="9"/>
  <c r="I100" i="6"/>
  <c r="F98" i="9" l="1"/>
  <c r="G98" i="9" s="1"/>
  <c r="K98" i="9"/>
  <c r="J100" i="6"/>
  <c r="K100" i="6"/>
  <c r="L98" i="9" l="1"/>
  <c r="M98" i="9"/>
  <c r="H99" i="9"/>
  <c r="I101" i="6"/>
  <c r="F99" i="9" l="1"/>
  <c r="G99" i="9" s="1"/>
  <c r="K99" i="9"/>
  <c r="J101" i="6"/>
  <c r="K101" i="6"/>
  <c r="M99" i="9" l="1"/>
  <c r="L99" i="9"/>
  <c r="H100" i="9"/>
  <c r="I102" i="6"/>
  <c r="K100" i="9" l="1"/>
  <c r="F100" i="9"/>
  <c r="G100" i="9" s="1"/>
  <c r="K102" i="6"/>
  <c r="J102" i="6"/>
  <c r="H101" i="9" l="1"/>
  <c r="L100" i="9"/>
  <c r="M100" i="9"/>
  <c r="I103" i="6"/>
  <c r="K101" i="9" l="1"/>
  <c r="F101" i="9"/>
  <c r="G101" i="9" s="1"/>
  <c r="J103" i="6"/>
  <c r="K103" i="6"/>
  <c r="H102" i="9" l="1"/>
  <c r="M101" i="9"/>
  <c r="L101" i="9"/>
  <c r="I104" i="6"/>
  <c r="K102" i="9" l="1"/>
  <c r="F102" i="9"/>
  <c r="G102" i="9" s="1"/>
  <c r="J104" i="6"/>
  <c r="K104" i="6"/>
  <c r="H103" i="9" l="1"/>
  <c r="L102" i="9"/>
  <c r="M102" i="9"/>
  <c r="I105" i="6"/>
  <c r="F103" i="9" l="1"/>
  <c r="G103" i="9" s="1"/>
  <c r="K103" i="9"/>
  <c r="J105" i="6"/>
  <c r="K105" i="6"/>
  <c r="M103" i="9" l="1"/>
  <c r="L103" i="9"/>
  <c r="H104" i="9"/>
  <c r="I106" i="6"/>
  <c r="K104" i="9" l="1"/>
  <c r="F104" i="9"/>
  <c r="G104" i="9" s="1"/>
  <c r="K106" i="6"/>
  <c r="J106" i="6"/>
  <c r="H105" i="9" l="1"/>
  <c r="M104" i="9"/>
  <c r="L104" i="9"/>
  <c r="I107" i="6"/>
  <c r="F105" i="9" l="1"/>
  <c r="G105" i="9" s="1"/>
  <c r="K105" i="9"/>
  <c r="J107" i="6"/>
  <c r="K107" i="6"/>
  <c r="M105" i="9" l="1"/>
  <c r="L105" i="9"/>
  <c r="H106" i="9"/>
  <c r="I108" i="6"/>
  <c r="K106" i="9" l="1"/>
  <c r="F106" i="9"/>
  <c r="G106" i="9" s="1"/>
  <c r="J108" i="6"/>
  <c r="K108" i="6"/>
  <c r="H107" i="9" l="1"/>
  <c r="L106" i="9"/>
  <c r="M106" i="9"/>
  <c r="I109" i="6"/>
  <c r="F107" i="9" l="1"/>
  <c r="G107" i="9" s="1"/>
  <c r="K107" i="9"/>
  <c r="J109" i="6"/>
  <c r="K109" i="6"/>
  <c r="M107" i="9" l="1"/>
  <c r="L107" i="9"/>
  <c r="H108" i="9"/>
  <c r="I110" i="6"/>
  <c r="K108" i="9" l="1"/>
  <c r="F108" i="9"/>
  <c r="G108" i="9" s="1"/>
  <c r="K110" i="6"/>
  <c r="J110" i="6"/>
  <c r="H109" i="9" l="1"/>
  <c r="M108" i="9"/>
  <c r="L108" i="9"/>
  <c r="I111" i="6"/>
  <c r="F109" i="9" l="1"/>
  <c r="G109" i="9" s="1"/>
  <c r="K109" i="9"/>
  <c r="J111" i="6"/>
  <c r="K111" i="6"/>
  <c r="M109" i="9" l="1"/>
  <c r="L109" i="9"/>
  <c r="H110" i="9"/>
  <c r="I112" i="6"/>
  <c r="K110" i="9" l="1"/>
  <c r="F110" i="9"/>
  <c r="G110" i="9" s="1"/>
  <c r="J112" i="6"/>
  <c r="K112" i="6"/>
  <c r="H111" i="9" l="1"/>
  <c r="L110" i="9"/>
  <c r="M110" i="9"/>
  <c r="I113" i="6"/>
  <c r="F111" i="9" l="1"/>
  <c r="G111" i="9" s="1"/>
  <c r="K111" i="9"/>
  <c r="J113" i="6"/>
  <c r="K113" i="6"/>
  <c r="L111" i="9" l="1"/>
  <c r="M111" i="9"/>
  <c r="H112" i="9"/>
  <c r="I114" i="6"/>
  <c r="K112" i="9" l="1"/>
  <c r="F112" i="9"/>
  <c r="G112" i="9" s="1"/>
  <c r="K114" i="6"/>
  <c r="J114" i="6"/>
  <c r="H113" i="9" l="1"/>
  <c r="M112" i="9"/>
  <c r="L112" i="9"/>
  <c r="I115" i="6"/>
  <c r="F113" i="9" l="1"/>
  <c r="G113" i="9" s="1"/>
  <c r="K113" i="9"/>
  <c r="J115" i="6"/>
  <c r="K115" i="6"/>
  <c r="M113" i="9" l="1"/>
  <c r="L113" i="9"/>
  <c r="H114" i="9"/>
  <c r="I116" i="6"/>
  <c r="K114" i="9" l="1"/>
  <c r="F114" i="9"/>
  <c r="G114" i="9" s="1"/>
  <c r="J116" i="6"/>
  <c r="K116" i="6"/>
  <c r="H115" i="9" l="1"/>
  <c r="L114" i="9"/>
  <c r="M114" i="9"/>
  <c r="I117" i="6"/>
  <c r="F115" i="9" l="1"/>
  <c r="G115" i="9" s="1"/>
  <c r="K115" i="9"/>
  <c r="J117" i="6"/>
  <c r="K117" i="6"/>
  <c r="M115" i="9" l="1"/>
  <c r="L115" i="9"/>
  <c r="H116" i="9"/>
  <c r="I118" i="6"/>
  <c r="K116" i="9" l="1"/>
  <c r="F116" i="9"/>
  <c r="G116" i="9" s="1"/>
  <c r="K118" i="6"/>
  <c r="J118" i="6"/>
  <c r="H117" i="9" l="1"/>
  <c r="M116" i="9"/>
  <c r="L116" i="9"/>
  <c r="I119" i="6"/>
  <c r="K117" i="9" l="1"/>
  <c r="F117" i="9"/>
  <c r="G117" i="9" s="1"/>
  <c r="K119" i="6"/>
  <c r="J119" i="6"/>
  <c r="H118" i="9" l="1"/>
  <c r="M117" i="9"/>
  <c r="L117" i="9"/>
  <c r="I120" i="6"/>
  <c r="K118" i="9" l="1"/>
  <c r="F118" i="9"/>
  <c r="G118" i="9" s="1"/>
  <c r="J120" i="6"/>
  <c r="K120" i="6"/>
  <c r="H119" i="9" l="1"/>
  <c r="L118" i="9"/>
  <c r="M118" i="9"/>
  <c r="I121" i="6"/>
  <c r="F119" i="9" l="1"/>
  <c r="G119" i="9" s="1"/>
  <c r="K119" i="9"/>
  <c r="J121" i="6"/>
  <c r="K121" i="6"/>
  <c r="L119" i="9" l="1"/>
  <c r="M119" i="9"/>
  <c r="H120" i="9"/>
  <c r="I122" i="6"/>
  <c r="K120" i="9" l="1"/>
  <c r="F120" i="9"/>
  <c r="G120" i="9" s="1"/>
  <c r="K122" i="6"/>
  <c r="J122" i="6"/>
  <c r="H121" i="9" l="1"/>
  <c r="M120" i="9"/>
  <c r="L120" i="9"/>
  <c r="I123" i="6"/>
  <c r="K121" i="9" l="1"/>
  <c r="F121" i="9"/>
  <c r="G121" i="9" s="1"/>
  <c r="K123" i="6"/>
  <c r="J123" i="6"/>
  <c r="H122" i="9" l="1"/>
  <c r="M121" i="9"/>
  <c r="L121" i="9"/>
  <c r="I124" i="6"/>
  <c r="F122" i="9" l="1"/>
  <c r="G122" i="9" s="1"/>
  <c r="K122" i="9"/>
  <c r="J124" i="6"/>
  <c r="K124" i="6"/>
  <c r="L122" i="9" l="1"/>
  <c r="M122" i="9"/>
  <c r="H123" i="9"/>
  <c r="I125" i="6"/>
  <c r="F123" i="9" l="1"/>
  <c r="G123" i="9" s="1"/>
  <c r="K123" i="9"/>
  <c r="J125" i="6"/>
  <c r="K125" i="6"/>
  <c r="M123" i="9" l="1"/>
  <c r="L123" i="9"/>
  <c r="H124" i="9"/>
  <c r="I126" i="6"/>
  <c r="K124" i="9" l="1"/>
  <c r="F124" i="9"/>
  <c r="G124" i="9" s="1"/>
  <c r="K126" i="6"/>
  <c r="J126" i="6"/>
  <c r="H125" i="9" l="1"/>
  <c r="L124" i="9"/>
  <c r="M124" i="9"/>
  <c r="I127" i="6"/>
  <c r="K125" i="9" l="1"/>
  <c r="F125" i="9"/>
  <c r="G125" i="9" s="1"/>
  <c r="J127" i="6"/>
  <c r="K127" i="6"/>
  <c r="H126" i="9" l="1"/>
  <c r="M125" i="9"/>
  <c r="L125" i="9"/>
  <c r="I128" i="6"/>
  <c r="F126" i="9" l="1"/>
  <c r="G126" i="9" s="1"/>
  <c r="K126" i="9"/>
  <c r="J128" i="6"/>
  <c r="K128" i="6"/>
  <c r="L126" i="9" l="1"/>
  <c r="M126" i="9"/>
  <c r="H127" i="9"/>
  <c r="I129" i="6"/>
  <c r="F127" i="9" l="1"/>
  <c r="G127" i="9" s="1"/>
  <c r="K127" i="9"/>
  <c r="J129" i="6"/>
  <c r="K129" i="6"/>
  <c r="M127" i="9" l="1"/>
  <c r="L127" i="9"/>
  <c r="H128" i="9"/>
  <c r="I130" i="6"/>
  <c r="K128" i="9" l="1"/>
  <c r="F128" i="9"/>
  <c r="G128" i="9" s="1"/>
  <c r="K130" i="6"/>
  <c r="J130" i="6"/>
  <c r="H129" i="9" l="1"/>
  <c r="M128" i="9"/>
  <c r="L128" i="9"/>
  <c r="I131" i="6"/>
  <c r="K129" i="9" l="1"/>
  <c r="F129" i="9"/>
  <c r="G129" i="9" s="1"/>
  <c r="J131" i="6"/>
  <c r="K131" i="6"/>
  <c r="H130" i="9" l="1"/>
  <c r="M129" i="9"/>
  <c r="L129" i="9"/>
  <c r="I132" i="6"/>
  <c r="F130" i="9" l="1"/>
  <c r="G130" i="9" s="1"/>
  <c r="K130" i="9"/>
  <c r="J132" i="6"/>
  <c r="K132" i="6"/>
  <c r="L130" i="9" l="1"/>
  <c r="M130" i="9"/>
  <c r="H131" i="9"/>
  <c r="I133" i="6"/>
  <c r="F131" i="9" l="1"/>
  <c r="G131" i="9" s="1"/>
  <c r="K131" i="9"/>
  <c r="J133" i="6"/>
  <c r="K133" i="6"/>
  <c r="M131" i="9" l="1"/>
  <c r="L131" i="9"/>
  <c r="H132" i="9"/>
  <c r="I134" i="6"/>
  <c r="K132" i="9" l="1"/>
  <c r="F132" i="9"/>
  <c r="G132" i="9" s="1"/>
  <c r="K134" i="6"/>
  <c r="J134" i="6"/>
  <c r="H133" i="9" l="1"/>
  <c r="L132" i="9"/>
  <c r="M132" i="9"/>
  <c r="I135" i="6"/>
  <c r="K133" i="9" l="1"/>
  <c r="F133" i="9"/>
  <c r="G133" i="9" s="1"/>
  <c r="J135" i="6"/>
  <c r="K135" i="6"/>
  <c r="H134" i="9" l="1"/>
  <c r="M133" i="9"/>
  <c r="L133" i="9"/>
  <c r="I136" i="6"/>
  <c r="K134" i="9" l="1"/>
  <c r="F134" i="9"/>
  <c r="G134" i="9" s="1"/>
  <c r="J136" i="6"/>
  <c r="K136" i="6"/>
  <c r="H135" i="9" l="1"/>
  <c r="L134" i="9"/>
  <c r="M134" i="9"/>
  <c r="I137" i="6"/>
  <c r="F135" i="9" l="1"/>
  <c r="G135" i="9" s="1"/>
  <c r="K135" i="9"/>
  <c r="J137" i="6"/>
  <c r="K137" i="6"/>
  <c r="K142" i="6" s="1"/>
  <c r="M135" i="9" l="1"/>
  <c r="L135" i="9"/>
  <c r="H136" i="9"/>
  <c r="K136" i="9" l="1"/>
  <c r="F136" i="9"/>
  <c r="G136" i="9" s="1"/>
  <c r="J138" i="6"/>
  <c r="G140" i="6" l="1"/>
  <c r="G141" i="6" s="1"/>
  <c r="H137" i="9"/>
  <c r="M136" i="9"/>
  <c r="L136" i="9"/>
  <c r="G142" i="6" l="1"/>
  <c r="G143" i="6" s="1"/>
  <c r="F137" i="9"/>
  <c r="G137" i="9" s="1"/>
  <c r="K137" i="9"/>
  <c r="G144" i="6" l="1"/>
  <c r="G145" i="6" s="1"/>
  <c r="M137" i="9"/>
  <c r="L137" i="9"/>
  <c r="H138" i="9"/>
  <c r="G146" i="6" l="1"/>
  <c r="G147" i="6" s="1"/>
  <c r="G148" i="6" s="1"/>
  <c r="G149" i="6" s="1"/>
  <c r="G150" i="6" s="1"/>
  <c r="K138" i="9"/>
  <c r="F138" i="9"/>
  <c r="G138" i="9" s="1"/>
  <c r="I139" i="9" l="1"/>
  <c r="I140" i="9" s="1"/>
  <c r="I141" i="9" s="1"/>
  <c r="I142" i="9" s="1"/>
  <c r="I143" i="9" s="1"/>
  <c r="I144" i="9" s="1"/>
  <c r="I145" i="9" s="1"/>
  <c r="I146" i="9" s="1"/>
  <c r="I147" i="9" s="1"/>
  <c r="I148" i="9" s="1"/>
  <c r="I149" i="9" s="1"/>
  <c r="I150" i="9" s="1"/>
  <c r="L138" i="9"/>
  <c r="M138" i="9"/>
  <c r="M142" i="9" s="1"/>
  <c r="I49" i="7" l="1"/>
  <c r="I33" i="7"/>
  <c r="I9" i="7"/>
  <c r="I30" i="7"/>
  <c r="I62" i="7"/>
  <c r="I40" i="7"/>
  <c r="L66" i="7"/>
  <c r="M67" i="7" s="1"/>
  <c r="I57" i="7"/>
  <c r="I16" i="7"/>
  <c r="I56" i="7"/>
  <c r="I14" i="7"/>
  <c r="I38" i="7"/>
  <c r="I54" i="7"/>
  <c r="I32" i="7"/>
  <c r="I48" i="7"/>
  <c r="I25" i="7"/>
  <c r="L64" i="7"/>
  <c r="M65" i="7" s="1"/>
  <c r="N66" i="7" s="1"/>
  <c r="O67" i="7" s="1"/>
  <c r="I65" i="7"/>
  <c r="I46" i="7"/>
  <c r="I24" i="7"/>
  <c r="I64" i="7"/>
  <c r="I41" i="7"/>
  <c r="I22" i="7"/>
  <c r="I61" i="7"/>
  <c r="I53" i="7"/>
  <c r="I45" i="7"/>
  <c r="I37" i="7"/>
  <c r="I29" i="7"/>
  <c r="I21" i="7"/>
  <c r="I13" i="7"/>
  <c r="I60" i="7"/>
  <c r="I52" i="7"/>
  <c r="I44" i="7"/>
  <c r="I36" i="7"/>
  <c r="I28" i="7"/>
  <c r="I20" i="7"/>
  <c r="I12" i="7"/>
  <c r="I59" i="7"/>
  <c r="I51" i="7"/>
  <c r="I43" i="7"/>
  <c r="I35" i="7"/>
  <c r="I27" i="7"/>
  <c r="I19" i="7"/>
  <c r="I11" i="7"/>
  <c r="L67" i="7"/>
  <c r="I67" i="7"/>
  <c r="I66" i="7"/>
  <c r="I58" i="7"/>
  <c r="I50" i="7"/>
  <c r="I42" i="7"/>
  <c r="I34" i="7"/>
  <c r="I26" i="7"/>
  <c r="I18" i="7"/>
  <c r="I10" i="7"/>
  <c r="I17" i="7"/>
  <c r="L56" i="7"/>
  <c r="M57" i="7" s="1"/>
  <c r="N58" i="7" s="1"/>
  <c r="O59" i="7" s="1"/>
  <c r="P60" i="7" s="1"/>
  <c r="Q61" i="7" s="1"/>
  <c r="R62" i="7" s="1"/>
  <c r="S63" i="7" s="1"/>
  <c r="T64" i="7" s="1"/>
  <c r="U65" i="7" s="1"/>
  <c r="V66" i="7" s="1"/>
  <c r="W67" i="7" s="1"/>
  <c r="L58" i="7"/>
  <c r="M59" i="7" s="1"/>
  <c r="N60" i="7" s="1"/>
  <c r="O61" i="7" s="1"/>
  <c r="P62" i="7" s="1"/>
  <c r="Q63" i="7" s="1"/>
  <c r="R64" i="7" s="1"/>
  <c r="S65" i="7" s="1"/>
  <c r="T66" i="7" s="1"/>
  <c r="U67" i="7" s="1"/>
  <c r="L60" i="7"/>
  <c r="M61" i="7" s="1"/>
  <c r="N62" i="7" s="1"/>
  <c r="O63" i="7" s="1"/>
  <c r="P64" i="7" s="1"/>
  <c r="Q65" i="7" s="1"/>
  <c r="R66" i="7" s="1"/>
  <c r="S67" i="7" s="1"/>
  <c r="L62" i="7"/>
  <c r="M63" i="7" s="1"/>
  <c r="N64" i="7" s="1"/>
  <c r="O65" i="7" s="1"/>
  <c r="P66" i="7" s="1"/>
  <c r="Q67" i="7" s="1"/>
  <c r="I63" i="7"/>
  <c r="L48" i="7"/>
  <c r="M49" i="7" s="1"/>
  <c r="N50" i="7" s="1"/>
  <c r="O51" i="7" s="1"/>
  <c r="P52" i="7" s="1"/>
  <c r="Q53" i="7" s="1"/>
  <c r="R54" i="7" s="1"/>
  <c r="S55" i="7" s="1"/>
  <c r="T56" i="7" s="1"/>
  <c r="U57" i="7" s="1"/>
  <c r="V58" i="7" s="1"/>
  <c r="W59" i="7" s="1"/>
  <c r="X60" i="7" s="1"/>
  <c r="Y61" i="7" s="1"/>
  <c r="Z62" i="7" s="1"/>
  <c r="AA63" i="7" s="1"/>
  <c r="AB64" i="7" s="1"/>
  <c r="AC65" i="7" s="1"/>
  <c r="AD66" i="7" s="1"/>
  <c r="AE67" i="7" s="1"/>
  <c r="L50" i="7"/>
  <c r="M51" i="7" s="1"/>
  <c r="N52" i="7" s="1"/>
  <c r="O53" i="7" s="1"/>
  <c r="P54" i="7" s="1"/>
  <c r="Q55" i="7" s="1"/>
  <c r="R56" i="7" s="1"/>
  <c r="S57" i="7" s="1"/>
  <c r="T58" i="7" s="1"/>
  <c r="U59" i="7" s="1"/>
  <c r="V60" i="7" s="1"/>
  <c r="W61" i="7" s="1"/>
  <c r="X62" i="7" s="1"/>
  <c r="Y63" i="7" s="1"/>
  <c r="Z64" i="7" s="1"/>
  <c r="AA65" i="7" s="1"/>
  <c r="AB66" i="7" s="1"/>
  <c r="AC67" i="7" s="1"/>
  <c r="L52" i="7"/>
  <c r="M53" i="7" s="1"/>
  <c r="N54" i="7" s="1"/>
  <c r="O55" i="7" s="1"/>
  <c r="P56" i="7" s="1"/>
  <c r="Q57" i="7" s="1"/>
  <c r="R58" i="7" s="1"/>
  <c r="S59" i="7" s="1"/>
  <c r="T60" i="7" s="1"/>
  <c r="U61" i="7" s="1"/>
  <c r="V62" i="7" s="1"/>
  <c r="W63" i="7" s="1"/>
  <c r="X64" i="7" s="1"/>
  <c r="Y65" i="7" s="1"/>
  <c r="Z66" i="7" s="1"/>
  <c r="AA67" i="7" s="1"/>
  <c r="L54" i="7"/>
  <c r="M55" i="7" s="1"/>
  <c r="N56" i="7" s="1"/>
  <c r="O57" i="7" s="1"/>
  <c r="P58" i="7" s="1"/>
  <c r="Q59" i="7" s="1"/>
  <c r="R60" i="7" s="1"/>
  <c r="S61" i="7" s="1"/>
  <c r="T62" i="7" s="1"/>
  <c r="U63" i="7" s="1"/>
  <c r="V64" i="7" s="1"/>
  <c r="W65" i="7" s="1"/>
  <c r="X66" i="7" s="1"/>
  <c r="Y67" i="7" s="1"/>
  <c r="I55" i="7"/>
  <c r="L40" i="7"/>
  <c r="M41" i="7" s="1"/>
  <c r="N42" i="7" s="1"/>
  <c r="O43" i="7" s="1"/>
  <c r="P44" i="7" s="1"/>
  <c r="Q45" i="7" s="1"/>
  <c r="R46" i="7" s="1"/>
  <c r="S47" i="7" s="1"/>
  <c r="T48" i="7" s="1"/>
  <c r="U49" i="7" s="1"/>
  <c r="V50" i="7" s="1"/>
  <c r="W51" i="7" s="1"/>
  <c r="X52" i="7" s="1"/>
  <c r="Y53" i="7" s="1"/>
  <c r="Z54" i="7" s="1"/>
  <c r="AA55" i="7" s="1"/>
  <c r="AB56" i="7" s="1"/>
  <c r="AC57" i="7" s="1"/>
  <c r="AD58" i="7" s="1"/>
  <c r="AE59" i="7" s="1"/>
  <c r="AF60" i="7" s="1"/>
  <c r="AG61" i="7" s="1"/>
  <c r="AH62" i="7" s="1"/>
  <c r="AI63" i="7" s="1"/>
  <c r="AJ64" i="7" s="1"/>
  <c r="AK65" i="7" s="1"/>
  <c r="AL66" i="7" s="1"/>
  <c r="AM67" i="7" s="1"/>
  <c r="L42" i="7"/>
  <c r="M43" i="7" s="1"/>
  <c r="N44" i="7" s="1"/>
  <c r="O45" i="7" s="1"/>
  <c r="P46" i="7" s="1"/>
  <c r="Q47" i="7" s="1"/>
  <c r="R48" i="7" s="1"/>
  <c r="S49" i="7" s="1"/>
  <c r="T50" i="7" s="1"/>
  <c r="U51" i="7" s="1"/>
  <c r="V52" i="7" s="1"/>
  <c r="W53" i="7" s="1"/>
  <c r="X54" i="7" s="1"/>
  <c r="Y55" i="7" s="1"/>
  <c r="Z56" i="7" s="1"/>
  <c r="AA57" i="7" s="1"/>
  <c r="AB58" i="7" s="1"/>
  <c r="AC59" i="7" s="1"/>
  <c r="AD60" i="7" s="1"/>
  <c r="AE61" i="7" s="1"/>
  <c r="AF62" i="7" s="1"/>
  <c r="AG63" i="7" s="1"/>
  <c r="AH64" i="7" s="1"/>
  <c r="AI65" i="7" s="1"/>
  <c r="AJ66" i="7" s="1"/>
  <c r="AK67" i="7" s="1"/>
  <c r="L44" i="7"/>
  <c r="M45" i="7" s="1"/>
  <c r="N46" i="7" s="1"/>
  <c r="O47" i="7" s="1"/>
  <c r="P48" i="7" s="1"/>
  <c r="Q49" i="7" s="1"/>
  <c r="R50" i="7" s="1"/>
  <c r="S51" i="7" s="1"/>
  <c r="T52" i="7" s="1"/>
  <c r="U53" i="7" s="1"/>
  <c r="V54" i="7" s="1"/>
  <c r="W55" i="7" s="1"/>
  <c r="X56" i="7" s="1"/>
  <c r="Y57" i="7" s="1"/>
  <c r="Z58" i="7" s="1"/>
  <c r="AA59" i="7" s="1"/>
  <c r="AB60" i="7" s="1"/>
  <c r="AC61" i="7" s="1"/>
  <c r="AD62" i="7" s="1"/>
  <c r="AE63" i="7" s="1"/>
  <c r="AF64" i="7" s="1"/>
  <c r="AG65" i="7" s="1"/>
  <c r="AH66" i="7" s="1"/>
  <c r="AI67" i="7" s="1"/>
  <c r="L46" i="7"/>
  <c r="M47" i="7" s="1"/>
  <c r="N48" i="7" s="1"/>
  <c r="O49" i="7" s="1"/>
  <c r="P50" i="7" s="1"/>
  <c r="Q51" i="7" s="1"/>
  <c r="R52" i="7" s="1"/>
  <c r="S53" i="7" s="1"/>
  <c r="T54" i="7" s="1"/>
  <c r="U55" i="7" s="1"/>
  <c r="V56" i="7" s="1"/>
  <c r="W57" i="7" s="1"/>
  <c r="X58" i="7" s="1"/>
  <c r="Y59" i="7" s="1"/>
  <c r="Z60" i="7" s="1"/>
  <c r="AA61" i="7" s="1"/>
  <c r="AB62" i="7" s="1"/>
  <c r="AC63" i="7" s="1"/>
  <c r="AD64" i="7" s="1"/>
  <c r="AE65" i="7" s="1"/>
  <c r="AF66" i="7" s="1"/>
  <c r="AG67" i="7" s="1"/>
  <c r="I47" i="7"/>
  <c r="L32" i="7"/>
  <c r="M33" i="7" s="1"/>
  <c r="N34" i="7" s="1"/>
  <c r="O35" i="7" s="1"/>
  <c r="P36" i="7" s="1"/>
  <c r="Q37" i="7" s="1"/>
  <c r="R38" i="7" s="1"/>
  <c r="S39" i="7" s="1"/>
  <c r="T40" i="7" s="1"/>
  <c r="U41" i="7" s="1"/>
  <c r="V42" i="7" s="1"/>
  <c r="W43" i="7" s="1"/>
  <c r="X44" i="7" s="1"/>
  <c r="Y45" i="7" s="1"/>
  <c r="Z46" i="7" s="1"/>
  <c r="AA47" i="7" s="1"/>
  <c r="AB48" i="7" s="1"/>
  <c r="AC49" i="7" s="1"/>
  <c r="AD50" i="7" s="1"/>
  <c r="AE51" i="7" s="1"/>
  <c r="AF52" i="7" s="1"/>
  <c r="AG53" i="7" s="1"/>
  <c r="AH54" i="7" s="1"/>
  <c r="AI55" i="7" s="1"/>
  <c r="AJ56" i="7" s="1"/>
  <c r="AK57" i="7" s="1"/>
  <c r="AL58" i="7" s="1"/>
  <c r="AM59" i="7" s="1"/>
  <c r="AN60" i="7" s="1"/>
  <c r="AO61" i="7" s="1"/>
  <c r="L34" i="7"/>
  <c r="M35" i="7" s="1"/>
  <c r="N36" i="7" s="1"/>
  <c r="O37" i="7" s="1"/>
  <c r="P38" i="7" s="1"/>
  <c r="Q39" i="7" s="1"/>
  <c r="R40" i="7" s="1"/>
  <c r="S41" i="7" s="1"/>
  <c r="T42" i="7" s="1"/>
  <c r="U43" i="7" s="1"/>
  <c r="V44" i="7" s="1"/>
  <c r="W45" i="7" s="1"/>
  <c r="X46" i="7" s="1"/>
  <c r="Y47" i="7" s="1"/>
  <c r="Z48" i="7" s="1"/>
  <c r="AA49" i="7" s="1"/>
  <c r="AB50" i="7" s="1"/>
  <c r="AC51" i="7" s="1"/>
  <c r="AD52" i="7" s="1"/>
  <c r="AE53" i="7" s="1"/>
  <c r="AF54" i="7" s="1"/>
  <c r="AG55" i="7" s="1"/>
  <c r="AH56" i="7" s="1"/>
  <c r="AI57" i="7" s="1"/>
  <c r="AJ58" i="7" s="1"/>
  <c r="AK59" i="7" s="1"/>
  <c r="AL60" i="7" s="1"/>
  <c r="AM61" i="7" s="1"/>
  <c r="AN62" i="7" s="1"/>
  <c r="AO63" i="7" s="1"/>
  <c r="L36" i="7"/>
  <c r="M37" i="7" s="1"/>
  <c r="N38" i="7" s="1"/>
  <c r="O39" i="7" s="1"/>
  <c r="P40" i="7" s="1"/>
  <c r="Q41" i="7" s="1"/>
  <c r="R42" i="7" s="1"/>
  <c r="S43" i="7" s="1"/>
  <c r="T44" i="7" s="1"/>
  <c r="U45" i="7" s="1"/>
  <c r="V46" i="7" s="1"/>
  <c r="W47" i="7" s="1"/>
  <c r="X48" i="7" s="1"/>
  <c r="Y49" i="7" s="1"/>
  <c r="Z50" i="7" s="1"/>
  <c r="AA51" i="7" s="1"/>
  <c r="AB52" i="7" s="1"/>
  <c r="AC53" i="7" s="1"/>
  <c r="AD54" i="7" s="1"/>
  <c r="AE55" i="7" s="1"/>
  <c r="AF56" i="7" s="1"/>
  <c r="AG57" i="7" s="1"/>
  <c r="AH58" i="7" s="1"/>
  <c r="AI59" i="7" s="1"/>
  <c r="AJ60" i="7" s="1"/>
  <c r="AK61" i="7" s="1"/>
  <c r="AL62" i="7" s="1"/>
  <c r="AM63" i="7" s="1"/>
  <c r="AN64" i="7" s="1"/>
  <c r="AO65" i="7" s="1"/>
  <c r="L38" i="7"/>
  <c r="M39" i="7" s="1"/>
  <c r="N40" i="7" s="1"/>
  <c r="O41" i="7" s="1"/>
  <c r="P42" i="7" s="1"/>
  <c r="Q43" i="7" s="1"/>
  <c r="R44" i="7" s="1"/>
  <c r="S45" i="7" s="1"/>
  <c r="T46" i="7" s="1"/>
  <c r="U47" i="7" s="1"/>
  <c r="V48" i="7" s="1"/>
  <c r="W49" i="7" s="1"/>
  <c r="X50" i="7" s="1"/>
  <c r="Y51" i="7" s="1"/>
  <c r="Z52" i="7" s="1"/>
  <c r="AA53" i="7" s="1"/>
  <c r="AB54" i="7" s="1"/>
  <c r="AC55" i="7" s="1"/>
  <c r="AD56" i="7" s="1"/>
  <c r="AE57" i="7" s="1"/>
  <c r="AF58" i="7" s="1"/>
  <c r="AG59" i="7" s="1"/>
  <c r="AH60" i="7" s="1"/>
  <c r="AI61" i="7" s="1"/>
  <c r="AJ62" i="7" s="1"/>
  <c r="AK63" i="7" s="1"/>
  <c r="AL64" i="7" s="1"/>
  <c r="AM65" i="7" s="1"/>
  <c r="AN66" i="7" s="1"/>
  <c r="AO67" i="7" s="1"/>
  <c r="I39" i="7"/>
  <c r="L24" i="7"/>
  <c r="M25" i="7" s="1"/>
  <c r="N26" i="7" s="1"/>
  <c r="O27" i="7" s="1"/>
  <c r="P28" i="7" s="1"/>
  <c r="Q29" i="7" s="1"/>
  <c r="R30" i="7" s="1"/>
  <c r="S31" i="7" s="1"/>
  <c r="T32" i="7" s="1"/>
  <c r="U33" i="7" s="1"/>
  <c r="V34" i="7" s="1"/>
  <c r="W35" i="7" s="1"/>
  <c r="X36" i="7" s="1"/>
  <c r="Y37" i="7" s="1"/>
  <c r="Z38" i="7" s="1"/>
  <c r="AA39" i="7" s="1"/>
  <c r="AB40" i="7" s="1"/>
  <c r="AC41" i="7" s="1"/>
  <c r="AD42" i="7" s="1"/>
  <c r="AE43" i="7" s="1"/>
  <c r="AF44" i="7" s="1"/>
  <c r="AG45" i="7" s="1"/>
  <c r="AH46" i="7" s="1"/>
  <c r="AI47" i="7" s="1"/>
  <c r="AJ48" i="7" s="1"/>
  <c r="AK49" i="7" s="1"/>
  <c r="AL50" i="7" s="1"/>
  <c r="AM51" i="7" s="1"/>
  <c r="AN52" i="7" s="1"/>
  <c r="AO53" i="7" s="1"/>
  <c r="L26" i="7"/>
  <c r="M27" i="7" s="1"/>
  <c r="N28" i="7" s="1"/>
  <c r="O29" i="7" s="1"/>
  <c r="P30" i="7" s="1"/>
  <c r="Q31" i="7" s="1"/>
  <c r="R32" i="7" s="1"/>
  <c r="S33" i="7" s="1"/>
  <c r="T34" i="7" s="1"/>
  <c r="U35" i="7" s="1"/>
  <c r="V36" i="7" s="1"/>
  <c r="W37" i="7" s="1"/>
  <c r="X38" i="7" s="1"/>
  <c r="Y39" i="7" s="1"/>
  <c r="Z40" i="7" s="1"/>
  <c r="AA41" i="7" s="1"/>
  <c r="AB42" i="7" s="1"/>
  <c r="AC43" i="7" s="1"/>
  <c r="AD44" i="7" s="1"/>
  <c r="AE45" i="7" s="1"/>
  <c r="AF46" i="7" s="1"/>
  <c r="AG47" i="7" s="1"/>
  <c r="AH48" i="7" s="1"/>
  <c r="AI49" i="7" s="1"/>
  <c r="AJ50" i="7" s="1"/>
  <c r="AK51" i="7" s="1"/>
  <c r="AL52" i="7" s="1"/>
  <c r="AM53" i="7" s="1"/>
  <c r="AN54" i="7" s="1"/>
  <c r="AO55" i="7" s="1"/>
  <c r="L28" i="7"/>
  <c r="M29" i="7" s="1"/>
  <c r="N30" i="7" s="1"/>
  <c r="O31" i="7" s="1"/>
  <c r="P32" i="7" s="1"/>
  <c r="Q33" i="7" s="1"/>
  <c r="R34" i="7" s="1"/>
  <c r="S35" i="7" s="1"/>
  <c r="T36" i="7" s="1"/>
  <c r="U37" i="7" s="1"/>
  <c r="V38" i="7" s="1"/>
  <c r="W39" i="7" s="1"/>
  <c r="X40" i="7" s="1"/>
  <c r="Y41" i="7" s="1"/>
  <c r="Z42" i="7" s="1"/>
  <c r="AA43" i="7" s="1"/>
  <c r="AB44" i="7" s="1"/>
  <c r="AC45" i="7" s="1"/>
  <c r="AD46" i="7" s="1"/>
  <c r="AE47" i="7" s="1"/>
  <c r="AF48" i="7" s="1"/>
  <c r="AG49" i="7" s="1"/>
  <c r="AH50" i="7" s="1"/>
  <c r="AI51" i="7" s="1"/>
  <c r="AJ52" i="7" s="1"/>
  <c r="AK53" i="7" s="1"/>
  <c r="AL54" i="7" s="1"/>
  <c r="AM55" i="7" s="1"/>
  <c r="AN56" i="7" s="1"/>
  <c r="AO57" i="7" s="1"/>
  <c r="L30" i="7"/>
  <c r="M31" i="7" s="1"/>
  <c r="N32" i="7" s="1"/>
  <c r="O33" i="7" s="1"/>
  <c r="P34" i="7" s="1"/>
  <c r="Q35" i="7" s="1"/>
  <c r="R36" i="7" s="1"/>
  <c r="S37" i="7" s="1"/>
  <c r="T38" i="7" s="1"/>
  <c r="U39" i="7" s="1"/>
  <c r="V40" i="7" s="1"/>
  <c r="W41" i="7" s="1"/>
  <c r="X42" i="7" s="1"/>
  <c r="Y43" i="7" s="1"/>
  <c r="Z44" i="7" s="1"/>
  <c r="AA45" i="7" s="1"/>
  <c r="AB46" i="7" s="1"/>
  <c r="AC47" i="7" s="1"/>
  <c r="AD48" i="7" s="1"/>
  <c r="AE49" i="7" s="1"/>
  <c r="AF50" i="7" s="1"/>
  <c r="AG51" i="7" s="1"/>
  <c r="AH52" i="7" s="1"/>
  <c r="AI53" i="7" s="1"/>
  <c r="AJ54" i="7" s="1"/>
  <c r="AK55" i="7" s="1"/>
  <c r="AL56" i="7" s="1"/>
  <c r="AM57" i="7" s="1"/>
  <c r="AN58" i="7" s="1"/>
  <c r="AO59" i="7" s="1"/>
  <c r="I31" i="7"/>
  <c r="L16" i="7"/>
  <c r="M17" i="7" s="1"/>
  <c r="L18" i="7"/>
  <c r="M19" i="7" s="1"/>
  <c r="N20" i="7" s="1"/>
  <c r="O21" i="7" s="1"/>
  <c r="P22" i="7" s="1"/>
  <c r="Q23" i="7" s="1"/>
  <c r="L20" i="7"/>
  <c r="M21" i="7"/>
  <c r="N22" i="7" s="1"/>
  <c r="O23" i="7" s="1"/>
  <c r="L22" i="7"/>
  <c r="M23" i="7" s="1"/>
  <c r="I23" i="7"/>
  <c r="L12" i="7"/>
  <c r="M13" i="7" s="1"/>
  <c r="N14" i="7" s="1"/>
  <c r="O15" i="7" s="1"/>
  <c r="P16" i="7" s="1"/>
  <c r="Q17" i="7" s="1"/>
  <c r="L14" i="7"/>
  <c r="M15" i="7" s="1"/>
  <c r="N16" i="7" s="1"/>
  <c r="O17" i="7" s="1"/>
  <c r="I15" i="7"/>
  <c r="L9" i="7"/>
  <c r="M10" i="7" s="1"/>
  <c r="N11" i="7" s="1"/>
  <c r="O12" i="7" s="1"/>
  <c r="P13" i="7" s="1"/>
  <c r="Q14" i="7" s="1"/>
  <c r="R15" i="7" s="1"/>
  <c r="S16" i="7" s="1"/>
  <c r="T17" i="7" s="1"/>
  <c r="L11" i="7"/>
  <c r="M12" i="7" s="1"/>
  <c r="N13" i="7" s="1"/>
  <c r="O14" i="7" s="1"/>
  <c r="P15" i="7" s="1"/>
  <c r="Q16" i="7" s="1"/>
  <c r="R17" i="7" s="1"/>
  <c r="L13" i="7"/>
  <c r="M14" i="7" s="1"/>
  <c r="N15" i="7" s="1"/>
  <c r="O16" i="7" s="1"/>
  <c r="P17" i="7" s="1"/>
  <c r="L15" i="7"/>
  <c r="M16" i="7" s="1"/>
  <c r="N17" i="7" s="1"/>
  <c r="L17" i="7"/>
  <c r="M18" i="7" s="1"/>
  <c r="N19" i="7" s="1"/>
  <c r="O20" i="7" s="1"/>
  <c r="P21" i="7" s="1"/>
  <c r="Q22" i="7" s="1"/>
  <c r="R23" i="7" s="1"/>
  <c r="L19" i="7"/>
  <c r="M20" i="7" s="1"/>
  <c r="N21" i="7" s="1"/>
  <c r="O22" i="7" s="1"/>
  <c r="P23" i="7" s="1"/>
  <c r="L21" i="7"/>
  <c r="M22" i="7" s="1"/>
  <c r="N23" i="7" s="1"/>
  <c r="L23" i="7"/>
  <c r="L25" i="7"/>
  <c r="M26" i="7" s="1"/>
  <c r="N27" i="7" s="1"/>
  <c r="O28" i="7" s="1"/>
  <c r="P29" i="7" s="1"/>
  <c r="Q30" i="7" s="1"/>
  <c r="R31" i="7" s="1"/>
  <c r="S32" i="7" s="1"/>
  <c r="T33" i="7" s="1"/>
  <c r="U34" i="7" s="1"/>
  <c r="V35" i="7" s="1"/>
  <c r="W36" i="7" s="1"/>
  <c r="X37" i="7" s="1"/>
  <c r="Y38" i="7" s="1"/>
  <c r="Z39" i="7" s="1"/>
  <c r="AA40" i="7" s="1"/>
  <c r="AB41" i="7" s="1"/>
  <c r="AC42" i="7" s="1"/>
  <c r="AD43" i="7" s="1"/>
  <c r="AE44" i="7" s="1"/>
  <c r="AF45" i="7" s="1"/>
  <c r="AG46" i="7" s="1"/>
  <c r="AH47" i="7" s="1"/>
  <c r="AI48" i="7" s="1"/>
  <c r="AJ49" i="7" s="1"/>
  <c r="AK50" i="7" s="1"/>
  <c r="AL51" i="7" s="1"/>
  <c r="AM52" i="7" s="1"/>
  <c r="AN53" i="7" s="1"/>
  <c r="AO54" i="7" s="1"/>
  <c r="L27" i="7"/>
  <c r="M28" i="7" s="1"/>
  <c r="N29" i="7" s="1"/>
  <c r="O30" i="7" s="1"/>
  <c r="P31" i="7" s="1"/>
  <c r="Q32" i="7" s="1"/>
  <c r="R33" i="7" s="1"/>
  <c r="S34" i="7" s="1"/>
  <c r="T35" i="7" s="1"/>
  <c r="U36" i="7" s="1"/>
  <c r="V37" i="7" s="1"/>
  <c r="W38" i="7" s="1"/>
  <c r="X39" i="7" s="1"/>
  <c r="Y40" i="7" s="1"/>
  <c r="Z41" i="7" s="1"/>
  <c r="AA42" i="7" s="1"/>
  <c r="AB43" i="7" s="1"/>
  <c r="AC44" i="7" s="1"/>
  <c r="AD45" i="7" s="1"/>
  <c r="AE46" i="7" s="1"/>
  <c r="AF47" i="7" s="1"/>
  <c r="AG48" i="7" s="1"/>
  <c r="AH49" i="7" s="1"/>
  <c r="AI50" i="7" s="1"/>
  <c r="AJ51" i="7" s="1"/>
  <c r="AK52" i="7" s="1"/>
  <c r="AL53" i="7" s="1"/>
  <c r="AM54" i="7" s="1"/>
  <c r="AN55" i="7" s="1"/>
  <c r="AO56" i="7" s="1"/>
  <c r="L29" i="7"/>
  <c r="M30" i="7" s="1"/>
  <c r="N31" i="7" s="1"/>
  <c r="O32" i="7" s="1"/>
  <c r="P33" i="7" s="1"/>
  <c r="Q34" i="7" s="1"/>
  <c r="R35" i="7" s="1"/>
  <c r="S36" i="7" s="1"/>
  <c r="T37" i="7" s="1"/>
  <c r="U38" i="7" s="1"/>
  <c r="V39" i="7" s="1"/>
  <c r="W40" i="7" s="1"/>
  <c r="X41" i="7" s="1"/>
  <c r="Y42" i="7" s="1"/>
  <c r="Z43" i="7" s="1"/>
  <c r="AA44" i="7" s="1"/>
  <c r="AB45" i="7" s="1"/>
  <c r="AC46" i="7" s="1"/>
  <c r="AD47" i="7" s="1"/>
  <c r="AE48" i="7" s="1"/>
  <c r="AF49" i="7" s="1"/>
  <c r="AG50" i="7" s="1"/>
  <c r="AH51" i="7" s="1"/>
  <c r="AI52" i="7" s="1"/>
  <c r="AJ53" i="7" s="1"/>
  <c r="AK54" i="7" s="1"/>
  <c r="AL55" i="7" s="1"/>
  <c r="AM56" i="7" s="1"/>
  <c r="AN57" i="7" s="1"/>
  <c r="AO58" i="7" s="1"/>
  <c r="L31" i="7"/>
  <c r="M32" i="7" s="1"/>
  <c r="N33" i="7" s="1"/>
  <c r="O34" i="7" s="1"/>
  <c r="P35" i="7" s="1"/>
  <c r="Q36" i="7" s="1"/>
  <c r="R37" i="7" s="1"/>
  <c r="S38" i="7" s="1"/>
  <c r="T39" i="7" s="1"/>
  <c r="U40" i="7" s="1"/>
  <c r="V41" i="7" s="1"/>
  <c r="W42" i="7" s="1"/>
  <c r="X43" i="7" s="1"/>
  <c r="Y44" i="7" s="1"/>
  <c r="Z45" i="7" s="1"/>
  <c r="AA46" i="7" s="1"/>
  <c r="AB47" i="7" s="1"/>
  <c r="AC48" i="7" s="1"/>
  <c r="AD49" i="7" s="1"/>
  <c r="AE50" i="7" s="1"/>
  <c r="AF51" i="7" s="1"/>
  <c r="AG52" i="7" s="1"/>
  <c r="AH53" i="7" s="1"/>
  <c r="AI54" i="7" s="1"/>
  <c r="AJ55" i="7" s="1"/>
  <c r="AK56" i="7" s="1"/>
  <c r="AL57" i="7" s="1"/>
  <c r="AM58" i="7" s="1"/>
  <c r="AN59" i="7" s="1"/>
  <c r="AO60" i="7" s="1"/>
  <c r="L33" i="7"/>
  <c r="M34" i="7" s="1"/>
  <c r="N35" i="7" s="1"/>
  <c r="O36" i="7" s="1"/>
  <c r="P37" i="7" s="1"/>
  <c r="Q38" i="7" s="1"/>
  <c r="R39" i="7" s="1"/>
  <c r="S40" i="7" s="1"/>
  <c r="T41" i="7" s="1"/>
  <c r="U42" i="7" s="1"/>
  <c r="V43" i="7" s="1"/>
  <c r="W44" i="7" s="1"/>
  <c r="X45" i="7" s="1"/>
  <c r="Y46" i="7" s="1"/>
  <c r="Z47" i="7" s="1"/>
  <c r="AA48" i="7" s="1"/>
  <c r="AB49" i="7" s="1"/>
  <c r="AC50" i="7" s="1"/>
  <c r="AD51" i="7" s="1"/>
  <c r="AE52" i="7" s="1"/>
  <c r="AF53" i="7" s="1"/>
  <c r="AG54" i="7" s="1"/>
  <c r="AH55" i="7" s="1"/>
  <c r="AI56" i="7" s="1"/>
  <c r="AJ57" i="7" s="1"/>
  <c r="AK58" i="7" s="1"/>
  <c r="AL59" i="7" s="1"/>
  <c r="AM60" i="7" s="1"/>
  <c r="AN61" i="7" s="1"/>
  <c r="AO62" i="7" s="1"/>
  <c r="L35" i="7"/>
  <c r="M36" i="7" s="1"/>
  <c r="N37" i="7" s="1"/>
  <c r="O38" i="7" s="1"/>
  <c r="P39" i="7" s="1"/>
  <c r="Q40" i="7" s="1"/>
  <c r="R41" i="7" s="1"/>
  <c r="S42" i="7" s="1"/>
  <c r="T43" i="7" s="1"/>
  <c r="U44" i="7" s="1"/>
  <c r="V45" i="7" s="1"/>
  <c r="W46" i="7" s="1"/>
  <c r="X47" i="7" s="1"/>
  <c r="Y48" i="7" s="1"/>
  <c r="Z49" i="7" s="1"/>
  <c r="AA50" i="7" s="1"/>
  <c r="AB51" i="7" s="1"/>
  <c r="AC52" i="7" s="1"/>
  <c r="AD53" i="7" s="1"/>
  <c r="AE54" i="7" s="1"/>
  <c r="AF55" i="7" s="1"/>
  <c r="AG56" i="7" s="1"/>
  <c r="AH57" i="7" s="1"/>
  <c r="AI58" i="7" s="1"/>
  <c r="AJ59" i="7" s="1"/>
  <c r="AK60" i="7" s="1"/>
  <c r="AL61" i="7" s="1"/>
  <c r="AM62" i="7" s="1"/>
  <c r="AN63" i="7" s="1"/>
  <c r="AO64" i="7" s="1"/>
  <c r="L37" i="7"/>
  <c r="M38" i="7" s="1"/>
  <c r="N39" i="7" s="1"/>
  <c r="O40" i="7" s="1"/>
  <c r="P41" i="7" s="1"/>
  <c r="Q42" i="7" s="1"/>
  <c r="R43" i="7" s="1"/>
  <c r="S44" i="7" s="1"/>
  <c r="T45" i="7" s="1"/>
  <c r="U46" i="7" s="1"/>
  <c r="V47" i="7" s="1"/>
  <c r="W48" i="7" s="1"/>
  <c r="X49" i="7" s="1"/>
  <c r="Y50" i="7" s="1"/>
  <c r="Z51" i="7" s="1"/>
  <c r="AA52" i="7" s="1"/>
  <c r="AB53" i="7" s="1"/>
  <c r="AC54" i="7" s="1"/>
  <c r="AD55" i="7" s="1"/>
  <c r="AE56" i="7" s="1"/>
  <c r="AF57" i="7" s="1"/>
  <c r="AG58" i="7" s="1"/>
  <c r="AH59" i="7" s="1"/>
  <c r="AI60" i="7" s="1"/>
  <c r="AJ61" i="7" s="1"/>
  <c r="AK62" i="7" s="1"/>
  <c r="AL63" i="7" s="1"/>
  <c r="AM64" i="7" s="1"/>
  <c r="AN65" i="7" s="1"/>
  <c r="AO66" i="7" s="1"/>
  <c r="L39" i="7"/>
  <c r="M40" i="7" s="1"/>
  <c r="N41" i="7" s="1"/>
  <c r="O42" i="7" s="1"/>
  <c r="P43" i="7" s="1"/>
  <c r="Q44" i="7" s="1"/>
  <c r="R45" i="7" s="1"/>
  <c r="S46" i="7" s="1"/>
  <c r="T47" i="7" s="1"/>
  <c r="U48" i="7" s="1"/>
  <c r="V49" i="7" s="1"/>
  <c r="W50" i="7" s="1"/>
  <c r="X51" i="7" s="1"/>
  <c r="Y52" i="7" s="1"/>
  <c r="Z53" i="7" s="1"/>
  <c r="AA54" i="7" s="1"/>
  <c r="AB55" i="7" s="1"/>
  <c r="AC56" i="7" s="1"/>
  <c r="AD57" i="7" s="1"/>
  <c r="AE58" i="7" s="1"/>
  <c r="AF59" i="7" s="1"/>
  <c r="AG60" i="7" s="1"/>
  <c r="AH61" i="7" s="1"/>
  <c r="AI62" i="7" s="1"/>
  <c r="AJ63" i="7" s="1"/>
  <c r="AK64" i="7" s="1"/>
  <c r="AL65" i="7" s="1"/>
  <c r="AM66" i="7" s="1"/>
  <c r="AN67" i="7" s="1"/>
  <c r="L41" i="7"/>
  <c r="M42" i="7" s="1"/>
  <c r="N43" i="7" s="1"/>
  <c r="O44" i="7" s="1"/>
  <c r="P45" i="7" s="1"/>
  <c r="Q46" i="7" s="1"/>
  <c r="R47" i="7" s="1"/>
  <c r="S48" i="7" s="1"/>
  <c r="T49" i="7" s="1"/>
  <c r="U50" i="7" s="1"/>
  <c r="V51" i="7" s="1"/>
  <c r="W52" i="7" s="1"/>
  <c r="X53" i="7" s="1"/>
  <c r="Y54" i="7" s="1"/>
  <c r="Z55" i="7" s="1"/>
  <c r="AA56" i="7" s="1"/>
  <c r="AB57" i="7" s="1"/>
  <c r="AC58" i="7" s="1"/>
  <c r="AD59" i="7" s="1"/>
  <c r="AE60" i="7" s="1"/>
  <c r="AF61" i="7" s="1"/>
  <c r="AG62" i="7" s="1"/>
  <c r="AH63" i="7" s="1"/>
  <c r="AI64" i="7" s="1"/>
  <c r="AJ65" i="7" s="1"/>
  <c r="AK66" i="7" s="1"/>
  <c r="AL67" i="7" s="1"/>
  <c r="L43" i="7"/>
  <c r="M44" i="7" s="1"/>
  <c r="N45" i="7" s="1"/>
  <c r="O46" i="7" s="1"/>
  <c r="P47" i="7" s="1"/>
  <c r="Q48" i="7" s="1"/>
  <c r="R49" i="7" s="1"/>
  <c r="S50" i="7" s="1"/>
  <c r="T51" i="7" s="1"/>
  <c r="U52" i="7" s="1"/>
  <c r="V53" i="7" s="1"/>
  <c r="W54" i="7" s="1"/>
  <c r="X55" i="7" s="1"/>
  <c r="Y56" i="7" s="1"/>
  <c r="Z57" i="7" s="1"/>
  <c r="AA58" i="7" s="1"/>
  <c r="AB59" i="7" s="1"/>
  <c r="AC60" i="7" s="1"/>
  <c r="AD61" i="7" s="1"/>
  <c r="AE62" i="7" s="1"/>
  <c r="AF63" i="7" s="1"/>
  <c r="AG64" i="7" s="1"/>
  <c r="AH65" i="7" s="1"/>
  <c r="AI66" i="7" s="1"/>
  <c r="AJ67" i="7" s="1"/>
  <c r="L45" i="7"/>
  <c r="M46" i="7" s="1"/>
  <c r="N47" i="7" s="1"/>
  <c r="O48" i="7" s="1"/>
  <c r="P49" i="7" s="1"/>
  <c r="Q50" i="7" s="1"/>
  <c r="R51" i="7" s="1"/>
  <c r="S52" i="7" s="1"/>
  <c r="T53" i="7" s="1"/>
  <c r="U54" i="7" s="1"/>
  <c r="V55" i="7" s="1"/>
  <c r="W56" i="7" s="1"/>
  <c r="X57" i="7" s="1"/>
  <c r="Y58" i="7" s="1"/>
  <c r="Z59" i="7" s="1"/>
  <c r="AA60" i="7" s="1"/>
  <c r="AB61" i="7" s="1"/>
  <c r="AC62" i="7" s="1"/>
  <c r="AD63" i="7" s="1"/>
  <c r="AE64" i="7" s="1"/>
  <c r="AF65" i="7" s="1"/>
  <c r="AG66" i="7" s="1"/>
  <c r="AH67" i="7" s="1"/>
  <c r="L47" i="7"/>
  <c r="M48" i="7" s="1"/>
  <c r="N49" i="7" s="1"/>
  <c r="O50" i="7" s="1"/>
  <c r="P51" i="7" s="1"/>
  <c r="Q52" i="7" s="1"/>
  <c r="R53" i="7" s="1"/>
  <c r="S54" i="7" s="1"/>
  <c r="T55" i="7" s="1"/>
  <c r="U56" i="7" s="1"/>
  <c r="V57" i="7" s="1"/>
  <c r="W58" i="7" s="1"/>
  <c r="X59" i="7" s="1"/>
  <c r="Y60" i="7" s="1"/>
  <c r="Z61" i="7" s="1"/>
  <c r="AA62" i="7" s="1"/>
  <c r="AB63" i="7" s="1"/>
  <c r="AC64" i="7" s="1"/>
  <c r="AD65" i="7" s="1"/>
  <c r="AE66" i="7" s="1"/>
  <c r="AF67" i="7" s="1"/>
  <c r="L49" i="7"/>
  <c r="M50" i="7" s="1"/>
  <c r="N51" i="7" s="1"/>
  <c r="O52" i="7" s="1"/>
  <c r="P53" i="7" s="1"/>
  <c r="Q54" i="7" s="1"/>
  <c r="R55" i="7" s="1"/>
  <c r="S56" i="7" s="1"/>
  <c r="T57" i="7" s="1"/>
  <c r="U58" i="7" s="1"/>
  <c r="V59" i="7" s="1"/>
  <c r="W60" i="7" s="1"/>
  <c r="X61" i="7" s="1"/>
  <c r="Y62" i="7" s="1"/>
  <c r="Z63" i="7" s="1"/>
  <c r="AA64" i="7" s="1"/>
  <c r="AB65" i="7" s="1"/>
  <c r="AC66" i="7" s="1"/>
  <c r="AD67" i="7" s="1"/>
  <c r="L51" i="7"/>
  <c r="M52" i="7" s="1"/>
  <c r="N53" i="7" s="1"/>
  <c r="O54" i="7" s="1"/>
  <c r="P55" i="7" s="1"/>
  <c r="Q56" i="7" s="1"/>
  <c r="R57" i="7" s="1"/>
  <c r="S58" i="7" s="1"/>
  <c r="T59" i="7" s="1"/>
  <c r="U60" i="7" s="1"/>
  <c r="V61" i="7" s="1"/>
  <c r="W62" i="7" s="1"/>
  <c r="X63" i="7" s="1"/>
  <c r="Y64" i="7" s="1"/>
  <c r="Z65" i="7" s="1"/>
  <c r="AA66" i="7" s="1"/>
  <c r="AB67" i="7" s="1"/>
  <c r="L53" i="7"/>
  <c r="M54" i="7" s="1"/>
  <c r="N55" i="7" s="1"/>
  <c r="O56" i="7" s="1"/>
  <c r="P57" i="7" s="1"/>
  <c r="Q58" i="7" s="1"/>
  <c r="R59" i="7" s="1"/>
  <c r="S60" i="7" s="1"/>
  <c r="T61" i="7" s="1"/>
  <c r="U62" i="7" s="1"/>
  <c r="V63" i="7" s="1"/>
  <c r="W64" i="7" s="1"/>
  <c r="X65" i="7" s="1"/>
  <c r="Y66" i="7" s="1"/>
  <c r="Z67" i="7" s="1"/>
  <c r="L55" i="7"/>
  <c r="M56" i="7" s="1"/>
  <c r="N57" i="7" s="1"/>
  <c r="O58" i="7" s="1"/>
  <c r="P59" i="7" s="1"/>
  <c r="Q60" i="7" s="1"/>
  <c r="R61" i="7" s="1"/>
  <c r="S62" i="7" s="1"/>
  <c r="T63" i="7" s="1"/>
  <c r="U64" i="7" s="1"/>
  <c r="V65" i="7" s="1"/>
  <c r="W66" i="7" s="1"/>
  <c r="X67" i="7" s="1"/>
  <c r="L57" i="7"/>
  <c r="M58" i="7" s="1"/>
  <c r="N59" i="7" s="1"/>
  <c r="O60" i="7" s="1"/>
  <c r="P61" i="7" s="1"/>
  <c r="Q62" i="7" s="1"/>
  <c r="R63" i="7" s="1"/>
  <c r="S64" i="7" s="1"/>
  <c r="T65" i="7" s="1"/>
  <c r="U66" i="7" s="1"/>
  <c r="V67" i="7" s="1"/>
  <c r="L59" i="7"/>
  <c r="M60" i="7"/>
  <c r="N61" i="7" s="1"/>
  <c r="O62" i="7" s="1"/>
  <c r="P63" i="7" s="1"/>
  <c r="Q64" i="7" s="1"/>
  <c r="R65" i="7" s="1"/>
  <c r="S66" i="7" s="1"/>
  <c r="T67" i="7" s="1"/>
  <c r="L61" i="7"/>
  <c r="M62" i="7" s="1"/>
  <c r="N63" i="7" s="1"/>
  <c r="O64" i="7" s="1"/>
  <c r="P65" i="7" s="1"/>
  <c r="Q66" i="7" s="1"/>
  <c r="R67" i="7" s="1"/>
  <c r="L63" i="7"/>
  <c r="M64" i="7" s="1"/>
  <c r="N65" i="7" s="1"/>
  <c r="O66" i="7" s="1"/>
  <c r="P67" i="7" s="1"/>
  <c r="L65" i="7"/>
  <c r="M66" i="7" s="1"/>
  <c r="N67" i="7" s="1"/>
  <c r="Q24" i="7" l="1"/>
  <c r="R25" i="7" s="1"/>
  <c r="S26" i="7" s="1"/>
  <c r="T27" i="7" s="1"/>
  <c r="U28" i="7" s="1"/>
  <c r="V29" i="7" s="1"/>
  <c r="W30" i="7" s="1"/>
  <c r="X31" i="7" s="1"/>
  <c r="Y32" i="7" s="1"/>
  <c r="Z33" i="7" s="1"/>
  <c r="AA34" i="7" s="1"/>
  <c r="AB35" i="7" s="1"/>
  <c r="AC36" i="7" s="1"/>
  <c r="AD37" i="7" s="1"/>
  <c r="AE38" i="7" s="1"/>
  <c r="AF39" i="7" s="1"/>
  <c r="AG40" i="7" s="1"/>
  <c r="AH41" i="7" s="1"/>
  <c r="AI42" i="7" s="1"/>
  <c r="AJ43" i="7" s="1"/>
  <c r="AK44" i="7" s="1"/>
  <c r="AL45" i="7" s="1"/>
  <c r="AM46" i="7" s="1"/>
  <c r="AN47" i="7" s="1"/>
  <c r="AO48" i="7" s="1"/>
  <c r="O24" i="7"/>
  <c r="P25" i="7" s="1"/>
  <c r="Q26" i="7" s="1"/>
  <c r="R27" i="7" s="1"/>
  <c r="S28" i="7" s="1"/>
  <c r="T29" i="7" s="1"/>
  <c r="U30" i="7" s="1"/>
  <c r="V31" i="7" s="1"/>
  <c r="W32" i="7" s="1"/>
  <c r="X33" i="7" s="1"/>
  <c r="Y34" i="7" s="1"/>
  <c r="Z35" i="7" s="1"/>
  <c r="AA36" i="7" s="1"/>
  <c r="AB37" i="7" s="1"/>
  <c r="AC38" i="7" s="1"/>
  <c r="AD39" i="7" s="1"/>
  <c r="AE40" i="7" s="1"/>
  <c r="AF41" i="7" s="1"/>
  <c r="AG42" i="7" s="1"/>
  <c r="AH43" i="7" s="1"/>
  <c r="AI44" i="7" s="1"/>
  <c r="AJ45" i="7" s="1"/>
  <c r="AK46" i="7" s="1"/>
  <c r="AL47" i="7" s="1"/>
  <c r="AM48" i="7" s="1"/>
  <c r="AN49" i="7" s="1"/>
  <c r="AO50" i="7" s="1"/>
  <c r="S24" i="7"/>
  <c r="T25" i="7" s="1"/>
  <c r="U26" i="7" s="1"/>
  <c r="V27" i="7" s="1"/>
  <c r="W28" i="7" s="1"/>
  <c r="X29" i="7" s="1"/>
  <c r="Y30" i="7" s="1"/>
  <c r="Z31" i="7" s="1"/>
  <c r="AA32" i="7" s="1"/>
  <c r="AB33" i="7" s="1"/>
  <c r="AC34" i="7" s="1"/>
  <c r="AD35" i="7" s="1"/>
  <c r="AE36" i="7" s="1"/>
  <c r="AF37" i="7" s="1"/>
  <c r="AG38" i="7" s="1"/>
  <c r="AH39" i="7" s="1"/>
  <c r="AI40" i="7" s="1"/>
  <c r="AJ41" i="7" s="1"/>
  <c r="AK42" i="7" s="1"/>
  <c r="AL43" i="7" s="1"/>
  <c r="AM44" i="7" s="1"/>
  <c r="AN45" i="7" s="1"/>
  <c r="AO46" i="7" s="1"/>
  <c r="N24" i="7"/>
  <c r="O25" i="7" s="1"/>
  <c r="P26" i="7" s="1"/>
  <c r="Q27" i="7" s="1"/>
  <c r="R28" i="7" s="1"/>
  <c r="S29" i="7" s="1"/>
  <c r="T30" i="7" s="1"/>
  <c r="U31" i="7" s="1"/>
  <c r="V32" i="7" s="1"/>
  <c r="W33" i="7" s="1"/>
  <c r="X34" i="7" s="1"/>
  <c r="Y35" i="7" s="1"/>
  <c r="Z36" i="7" s="1"/>
  <c r="AA37" i="7" s="1"/>
  <c r="AB38" i="7" s="1"/>
  <c r="AC39" i="7" s="1"/>
  <c r="AD40" i="7" s="1"/>
  <c r="AE41" i="7" s="1"/>
  <c r="AF42" i="7" s="1"/>
  <c r="AG43" i="7" s="1"/>
  <c r="AH44" i="7" s="1"/>
  <c r="AI45" i="7" s="1"/>
  <c r="AJ46" i="7" s="1"/>
  <c r="AK47" i="7" s="1"/>
  <c r="AL48" i="7" s="1"/>
  <c r="AM49" i="7" s="1"/>
  <c r="AN50" i="7" s="1"/>
  <c r="AO51" i="7" s="1"/>
  <c r="M7" i="7"/>
  <c r="P24" i="7"/>
  <c r="Q25" i="7" s="1"/>
  <c r="R26" i="7" s="1"/>
  <c r="S27" i="7" s="1"/>
  <c r="T28" i="7" s="1"/>
  <c r="U29" i="7" s="1"/>
  <c r="V30" i="7" s="1"/>
  <c r="W31" i="7" s="1"/>
  <c r="X32" i="7" s="1"/>
  <c r="Y33" i="7" s="1"/>
  <c r="Z34" i="7" s="1"/>
  <c r="AA35" i="7" s="1"/>
  <c r="AB36" i="7" s="1"/>
  <c r="AC37" i="7" s="1"/>
  <c r="AD38" i="7" s="1"/>
  <c r="AE39" i="7" s="1"/>
  <c r="AF40" i="7" s="1"/>
  <c r="AG41" i="7" s="1"/>
  <c r="AH42" i="7" s="1"/>
  <c r="AI43" i="7" s="1"/>
  <c r="AJ44" i="7" s="1"/>
  <c r="AK45" i="7" s="1"/>
  <c r="AL46" i="7" s="1"/>
  <c r="AM47" i="7" s="1"/>
  <c r="AN48" i="7" s="1"/>
  <c r="AO49" i="7" s="1"/>
  <c r="O7" i="7"/>
  <c r="R24" i="7"/>
  <c r="S25" i="7" s="1"/>
  <c r="T26" i="7" s="1"/>
  <c r="U27" i="7" s="1"/>
  <c r="V28" i="7" s="1"/>
  <c r="W29" i="7" s="1"/>
  <c r="X30" i="7" s="1"/>
  <c r="Y31" i="7" s="1"/>
  <c r="Z32" i="7" s="1"/>
  <c r="AA33" i="7" s="1"/>
  <c r="AB34" i="7" s="1"/>
  <c r="AC35" i="7" s="1"/>
  <c r="AD36" i="7" s="1"/>
  <c r="AE37" i="7" s="1"/>
  <c r="AF38" i="7" s="1"/>
  <c r="AG39" i="7" s="1"/>
  <c r="AH40" i="7" s="1"/>
  <c r="AI41" i="7" s="1"/>
  <c r="AJ42" i="7" s="1"/>
  <c r="AK43" i="7" s="1"/>
  <c r="AL44" i="7" s="1"/>
  <c r="AM45" i="7" s="1"/>
  <c r="AN46" i="7" s="1"/>
  <c r="AO47" i="7" s="1"/>
  <c r="Q7" i="7"/>
  <c r="M24" i="7"/>
  <c r="N25" i="7" s="1"/>
  <c r="O26" i="7" s="1"/>
  <c r="P27" i="7" s="1"/>
  <c r="Q28" i="7" s="1"/>
  <c r="R29" i="7" s="1"/>
  <c r="S30" i="7" s="1"/>
  <c r="T31" i="7" s="1"/>
  <c r="U32" i="7" s="1"/>
  <c r="V33" i="7" s="1"/>
  <c r="W34" i="7" s="1"/>
  <c r="X35" i="7" s="1"/>
  <c r="Y36" i="7" s="1"/>
  <c r="Z37" i="7" s="1"/>
  <c r="AA38" i="7" s="1"/>
  <c r="AB39" i="7" s="1"/>
  <c r="AC40" i="7" s="1"/>
  <c r="AD41" i="7" s="1"/>
  <c r="AE42" i="7" s="1"/>
  <c r="AF43" i="7" s="1"/>
  <c r="AG44" i="7" s="1"/>
  <c r="AH45" i="7" s="1"/>
  <c r="AI46" i="7" s="1"/>
  <c r="AJ47" i="7" s="1"/>
  <c r="AK48" i="7" s="1"/>
  <c r="AL49" i="7" s="1"/>
  <c r="AM50" i="7" s="1"/>
  <c r="AN51" i="7" s="1"/>
  <c r="AO52" i="7" s="1"/>
  <c r="L7" i="7"/>
  <c r="O18" i="7"/>
  <c r="P19" i="7" s="1"/>
  <c r="Q20" i="7" s="1"/>
  <c r="R21" i="7" s="1"/>
  <c r="S22" i="7" s="1"/>
  <c r="T23" i="7" s="1"/>
  <c r="P18" i="7"/>
  <c r="Q19" i="7" s="1"/>
  <c r="R20" i="7" s="1"/>
  <c r="S21" i="7" s="1"/>
  <c r="T22" i="7" s="1"/>
  <c r="U23" i="7" s="1"/>
  <c r="R18" i="7"/>
  <c r="S19" i="7" s="1"/>
  <c r="T20" i="7" s="1"/>
  <c r="U21" i="7" s="1"/>
  <c r="V22" i="7" s="1"/>
  <c r="W23" i="7" s="1"/>
  <c r="N18" i="7"/>
  <c r="O19" i="7" s="1"/>
  <c r="P20" i="7" s="1"/>
  <c r="Q21" i="7" s="1"/>
  <c r="R22" i="7" s="1"/>
  <c r="S23" i="7" s="1"/>
  <c r="Q18" i="7"/>
  <c r="R19" i="7" s="1"/>
  <c r="S20" i="7" s="1"/>
  <c r="T21" i="7" s="1"/>
  <c r="U22" i="7" s="1"/>
  <c r="V23" i="7" s="1"/>
  <c r="U18" i="7"/>
  <c r="S18" i="7"/>
  <c r="U24" i="7" l="1"/>
  <c r="V25" i="7" s="1"/>
  <c r="W26" i="7" s="1"/>
  <c r="X27" i="7" s="1"/>
  <c r="Y28" i="7" s="1"/>
  <c r="Z29" i="7" s="1"/>
  <c r="AA30" i="7" s="1"/>
  <c r="AB31" i="7" s="1"/>
  <c r="AC32" i="7" s="1"/>
  <c r="AD33" i="7" s="1"/>
  <c r="AE34" i="7" s="1"/>
  <c r="AF35" i="7" s="1"/>
  <c r="AG36" i="7" s="1"/>
  <c r="AH37" i="7" s="1"/>
  <c r="AI38" i="7" s="1"/>
  <c r="AJ39" i="7" s="1"/>
  <c r="AK40" i="7" s="1"/>
  <c r="AL41" i="7" s="1"/>
  <c r="AM42" i="7" s="1"/>
  <c r="AN43" i="7" s="1"/>
  <c r="AO44" i="7" s="1"/>
  <c r="V24" i="7"/>
  <c r="W25" i="7" s="1"/>
  <c r="X26" i="7" s="1"/>
  <c r="Y27" i="7" s="1"/>
  <c r="Z28" i="7" s="1"/>
  <c r="AA29" i="7" s="1"/>
  <c r="AB30" i="7" s="1"/>
  <c r="AC31" i="7" s="1"/>
  <c r="AD32" i="7" s="1"/>
  <c r="AE33" i="7" s="1"/>
  <c r="AF34" i="7" s="1"/>
  <c r="AG35" i="7" s="1"/>
  <c r="AH36" i="7" s="1"/>
  <c r="AI37" i="7" s="1"/>
  <c r="AJ38" i="7" s="1"/>
  <c r="AK39" i="7" s="1"/>
  <c r="AL40" i="7" s="1"/>
  <c r="AM41" i="7" s="1"/>
  <c r="AN42" i="7" s="1"/>
  <c r="AO43" i="7" s="1"/>
  <c r="R7" i="7"/>
  <c r="N7" i="7"/>
  <c r="W24" i="7"/>
  <c r="X25" i="7" s="1"/>
  <c r="Y26" i="7" s="1"/>
  <c r="Z27" i="7" s="1"/>
  <c r="AA28" i="7" s="1"/>
  <c r="AB29" i="7" s="1"/>
  <c r="AC30" i="7" s="1"/>
  <c r="AD31" i="7" s="1"/>
  <c r="AE32" i="7" s="1"/>
  <c r="AF33" i="7" s="1"/>
  <c r="AG34" i="7" s="1"/>
  <c r="AH35" i="7" s="1"/>
  <c r="AI36" i="7" s="1"/>
  <c r="AJ37" i="7" s="1"/>
  <c r="AK38" i="7" s="1"/>
  <c r="AL39" i="7" s="1"/>
  <c r="AM40" i="7" s="1"/>
  <c r="AN41" i="7" s="1"/>
  <c r="AO42" i="7" s="1"/>
  <c r="T24" i="7"/>
  <c r="U25" i="7" s="1"/>
  <c r="V26" i="7" s="1"/>
  <c r="W27" i="7" s="1"/>
  <c r="X28" i="7" s="1"/>
  <c r="Y29" i="7" s="1"/>
  <c r="Z30" i="7" s="1"/>
  <c r="AA31" i="7" s="1"/>
  <c r="AB32" i="7" s="1"/>
  <c r="AC33" i="7" s="1"/>
  <c r="AD34" i="7" s="1"/>
  <c r="AE35" i="7" s="1"/>
  <c r="AF36" i="7" s="1"/>
  <c r="AG37" i="7" s="1"/>
  <c r="AH38" i="7" s="1"/>
  <c r="AI39" i="7" s="1"/>
  <c r="AJ40" i="7" s="1"/>
  <c r="AK41" i="7" s="1"/>
  <c r="AL42" i="7" s="1"/>
  <c r="AM43" i="7" s="1"/>
  <c r="AN44" i="7" s="1"/>
  <c r="AO45" i="7" s="1"/>
  <c r="S7" i="7"/>
  <c r="P7" i="7"/>
  <c r="X24" i="7"/>
  <c r="Y25" i="7" s="1"/>
  <c r="Z26" i="7" s="1"/>
  <c r="AA27" i="7" s="1"/>
  <c r="AB28" i="7" s="1"/>
  <c r="AC29" i="7" s="1"/>
  <c r="AD30" i="7" s="1"/>
  <c r="AE31" i="7" s="1"/>
  <c r="AF32" i="7" s="1"/>
  <c r="AG33" i="7" s="1"/>
  <c r="AH34" i="7" s="1"/>
  <c r="AI35" i="7" s="1"/>
  <c r="AJ36" i="7" s="1"/>
  <c r="AK37" i="7" s="1"/>
  <c r="AL38" i="7" s="1"/>
  <c r="AM39" i="7" s="1"/>
  <c r="AN40" i="7" s="1"/>
  <c r="AO41" i="7" s="1"/>
  <c r="W7" i="7"/>
  <c r="T19" i="7"/>
  <c r="V19" i="7"/>
  <c r="V7" i="7" l="1"/>
  <c r="U7" i="7"/>
  <c r="T7" i="7"/>
  <c r="W20" i="7"/>
  <c r="U20" i="7"/>
  <c r="X21" i="7" l="1"/>
  <c r="V21" i="7"/>
  <c r="W22" i="7" l="1"/>
  <c r="Y22" i="7"/>
  <c r="Z23" i="7" l="1"/>
  <c r="X23" i="7"/>
  <c r="X7" i="7" s="1"/>
  <c r="Y24" i="7" l="1"/>
  <c r="Y7" i="7" s="1"/>
  <c r="AA24" i="7"/>
  <c r="AB25" i="7" l="1"/>
  <c r="Z25" i="7"/>
  <c r="Z7" i="7" s="1"/>
  <c r="AA26" i="7" l="1"/>
  <c r="AA7" i="7" s="1"/>
  <c r="AC26" i="7"/>
  <c r="AD27" i="7" l="1"/>
  <c r="AB27" i="7"/>
  <c r="AB7" i="7" s="1"/>
  <c r="AC28" i="7" l="1"/>
  <c r="AC7" i="7" s="1"/>
  <c r="AE28" i="7"/>
  <c r="AF29" i="7" l="1"/>
  <c r="AD29" i="7"/>
  <c r="AD7" i="7" s="1"/>
  <c r="AE30" i="7" l="1"/>
  <c r="AE7" i="7" s="1"/>
  <c r="AG30" i="7"/>
  <c r="AH31" i="7" l="1"/>
  <c r="AF31" i="7"/>
  <c r="AF7" i="7" s="1"/>
  <c r="AG32" i="7" l="1"/>
  <c r="AG7" i="7" s="1"/>
  <c r="AI32" i="7"/>
  <c r="AJ33" i="7" l="1"/>
  <c r="AK34" i="7" s="1"/>
  <c r="AH33" i="7"/>
  <c r="AH7" i="7" s="1"/>
  <c r="AL35" i="7" l="1"/>
  <c r="AI34" i="7"/>
  <c r="AI7" i="7" s="1"/>
  <c r="AJ35" i="7" l="1"/>
  <c r="AJ7" i="7" s="1"/>
  <c r="AM36" i="7"/>
  <c r="AN37" i="7" l="1"/>
  <c r="AK36" i="7"/>
  <c r="AK7" i="7" s="1"/>
  <c r="AO38" i="7" l="1"/>
  <c r="AL37" i="7"/>
  <c r="AL7" i="7" s="1"/>
  <c r="AM38" i="7" l="1"/>
  <c r="AM7" i="7" s="1"/>
  <c r="AN39" i="7" l="1"/>
  <c r="AN7" i="7" s="1"/>
  <c r="AO40" i="7" l="1"/>
  <c r="AO7" i="7" s="1"/>
</calcChain>
</file>

<file path=xl/sharedStrings.xml><?xml version="1.0" encoding="utf-8"?>
<sst xmlns="http://schemas.openxmlformats.org/spreadsheetml/2006/main" count="732" uniqueCount="116">
  <si>
    <t>Feb.</t>
  </si>
  <si>
    <t>March</t>
  </si>
  <si>
    <t>April</t>
  </si>
  <si>
    <t>May</t>
  </si>
  <si>
    <t>June</t>
  </si>
  <si>
    <t>July</t>
  </si>
  <si>
    <t>Aug.</t>
  </si>
  <si>
    <t>Sept.</t>
  </si>
  <si>
    <t>Oct.</t>
  </si>
  <si>
    <t>Nov.</t>
  </si>
  <si>
    <t>Dec.</t>
  </si>
  <si>
    <t>Jan.</t>
  </si>
  <si>
    <t>Data Worksheet</t>
  </si>
  <si>
    <t>MGMT 669 - 901</t>
  </si>
  <si>
    <t>Final Exam 2021</t>
  </si>
  <si>
    <t>Data</t>
  </si>
  <si>
    <t>Period</t>
  </si>
  <si>
    <t>t</t>
  </si>
  <si>
    <t>CMA (12)
Adj</t>
  </si>
  <si>
    <t>Season
 Ratio</t>
  </si>
  <si>
    <t>Seasonal Adj Series</t>
  </si>
  <si>
    <t>Naïve Sea Adj
Forecast</t>
  </si>
  <si>
    <t>12M CMA Naïve w/Seasonals
Forecast</t>
  </si>
  <si>
    <t>data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</si>
  <si>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</si>
  <si>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</si>
  <si>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</si>
  <si>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</si>
  <si>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</si>
  <si>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</si>
  <si>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</si>
  <si>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</si>
  <si>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</si>
  <si>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</si>
  <si>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</si>
  <si>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Month</t>
  </si>
  <si>
    <t>Year</t>
  </si>
  <si>
    <t>Averages</t>
  </si>
  <si>
    <t>Sum</t>
  </si>
  <si>
    <t>Ajdfac(Sum)</t>
  </si>
  <si>
    <t>Adj Factors</t>
  </si>
  <si>
    <t>Adj factors</t>
  </si>
  <si>
    <t>Holt's Linear Exponential Smoothing</t>
  </si>
  <si>
    <t>Alpha</t>
  </si>
  <si>
    <t>Beta</t>
  </si>
  <si>
    <t>m=1</t>
  </si>
  <si>
    <r>
      <t>L</t>
    </r>
    <r>
      <rPr>
        <vertAlign val="subscript"/>
        <sz val="10"/>
        <rFont val="Arial"/>
        <family val="2"/>
      </rPr>
      <t>t</t>
    </r>
  </si>
  <si>
    <r>
      <t>b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</si>
  <si>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t+m</t>
    </r>
  </si>
  <si>
    <t>Holt’s linear_Exp Smooth FC</t>
  </si>
  <si>
    <t>error</t>
  </si>
  <si>
    <t>ABS(E)</t>
  </si>
  <si>
    <t>error^2</t>
  </si>
  <si>
    <t>adj factor</t>
  </si>
  <si>
    <t>August</t>
  </si>
  <si>
    <t>September</t>
  </si>
  <si>
    <t>October</t>
  </si>
  <si>
    <t>November</t>
  </si>
  <si>
    <t>December</t>
  </si>
  <si>
    <t>January</t>
  </si>
  <si>
    <t>February</t>
  </si>
  <si>
    <t>MSE</t>
  </si>
  <si>
    <t>MAE</t>
  </si>
  <si>
    <t>ME</t>
  </si>
  <si>
    <t>f</t>
  </si>
  <si>
    <t>Holt’s Exp Smooth Damp FC</t>
  </si>
  <si>
    <t>Lag 1</t>
  </si>
  <si>
    <t>Lag 2</t>
  </si>
  <si>
    <t>Lag 3</t>
  </si>
  <si>
    <t>Lag 4</t>
  </si>
  <si>
    <t>Lag 5</t>
  </si>
  <si>
    <t>Lag 6</t>
  </si>
  <si>
    <t>Lag 7</t>
  </si>
  <si>
    <t>Lag 8</t>
  </si>
  <si>
    <t>Lag 9</t>
  </si>
  <si>
    <t>Lag 10</t>
  </si>
  <si>
    <t>Lag 11</t>
  </si>
  <si>
    <t>Lag 12</t>
  </si>
  <si>
    <t>Lag 13</t>
  </si>
  <si>
    <t>Lag 14</t>
  </si>
  <si>
    <t>Lag 15</t>
  </si>
  <si>
    <t>Lag 16</t>
  </si>
  <si>
    <t>Lag 17</t>
  </si>
  <si>
    <t>Lag 18</t>
  </si>
  <si>
    <t>Lag 19</t>
  </si>
  <si>
    <t>Lag 20</t>
  </si>
  <si>
    <t>Lag 21</t>
  </si>
  <si>
    <t>Lag 22</t>
  </si>
  <si>
    <t>Lag 23</t>
  </si>
  <si>
    <t>Lag 24</t>
  </si>
  <si>
    <t>Lag 25</t>
  </si>
  <si>
    <t>Lag 26</t>
  </si>
  <si>
    <t>Lag 27</t>
  </si>
  <si>
    <t>Lag 28</t>
  </si>
  <si>
    <t>Lag 29</t>
  </si>
  <si>
    <t>Lag 30</t>
  </si>
  <si>
    <t>D(t)</t>
  </si>
  <si>
    <t>Actual</t>
  </si>
  <si>
    <t>Diff</t>
  </si>
  <si>
    <t>ABS</t>
  </si>
  <si>
    <t>MAPE</t>
  </si>
  <si>
    <t>Simple Exp Smooth FC</t>
  </si>
  <si>
    <t>Simple ES FC</t>
  </si>
  <si>
    <t>Errors</t>
  </si>
  <si>
    <t>ABS(% Errors)</t>
  </si>
  <si>
    <t>F/C</t>
  </si>
  <si>
    <t>Takeoff</t>
  </si>
  <si>
    <t>F/C Horizon</t>
  </si>
  <si>
    <t>F/C Takeoff Point</t>
  </si>
  <si>
    <t>Average:</t>
  </si>
  <si>
    <t>2 Mo.</t>
  </si>
  <si>
    <t>4 Mo.</t>
  </si>
  <si>
    <t>6 Mo.</t>
  </si>
  <si>
    <t>8 Mo.</t>
  </si>
  <si>
    <t>Average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</si>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</sst>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00"/>
    <numFmt numFmtId="169" formatCode="_(* #,##0.0000_);_(* \(#,##0.0000\);_(* &quot;-&quot;??_);_(@_)"/>
    <numFmt numFmtId="170" formatCode="&quot;$&quot;#,##0"/>
    <numFmt numFmtId="171" formatCode="#,##0.000"/>
    <numFmt numFmtId="178" formatCode="#,##0.0000"/>
  </numFmts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8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sz val="16"/>
      <name val="Symbol"/>
      <family val="1"/>
      <charset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9" fillId="0" borderId="0"/>
    <xf numFmtId="0" fontId="9" fillId="0" borderId="0"/>
  </cellStyleXfs>
  <cellXfs count="61">
    <xf numFmtId="0" fontId="0" fillId="0" borderId="0" xfId="0"/>
    <xf numFmtId="2" fontId="0" fillId="0" borderId="0" xfId="0" applyNumberForma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14" fontId="0" fillId="0" borderId="1" xfId="0" applyNumberFormat="1" applyBorder="1" applyAlignment="1">
      <alignment horizontal="center" wrapText="1"/>
    </xf>
    <xf numFmtId="164" fontId="0" fillId="0" borderId="1" xfId="2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169" fontId="0" fillId="0" borderId="0" xfId="1" applyNumberFormat="1" applyFont="1"/>
    <xf numFmtId="170" fontId="8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/>
    </xf>
    <xf numFmtId="169" fontId="9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3" fontId="9" fillId="0" borderId="0" xfId="0" applyNumberFormat="1" applyFont="1" applyAlignment="1">
      <alignment horizontal="center"/>
    </xf>
    <xf numFmtId="171" fontId="9" fillId="0" borderId="0" xfId="0" applyNumberFormat="1" applyFont="1" applyAlignment="1">
      <alignment horizontal="center"/>
    </xf>
    <xf numFmtId="170" fontId="9" fillId="0" borderId="0" xfId="0" applyNumberFormat="1" applyFont="1" applyAlignment="1">
      <alignment horizontal="center" wrapText="1"/>
    </xf>
    <xf numFmtId="164" fontId="0" fillId="2" borderId="0" xfId="0" applyNumberFormat="1" applyFill="1"/>
    <xf numFmtId="3" fontId="11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/>
    <xf numFmtId="10" fontId="0" fillId="0" borderId="0" xfId="3" applyNumberFormat="1" applyFont="1"/>
    <xf numFmtId="178" fontId="9" fillId="0" borderId="0" xfId="0" applyNumberFormat="1" applyFont="1" applyAlignment="1">
      <alignment horizontal="center"/>
    </xf>
    <xf numFmtId="0" fontId="0" fillId="5" borderId="0" xfId="0" applyFill="1"/>
    <xf numFmtId="10" fontId="0" fillId="5" borderId="0" xfId="3" applyNumberFormat="1" applyFont="1" applyFill="1"/>
    <xf numFmtId="0" fontId="0" fillId="6" borderId="0" xfId="0" applyFill="1" applyAlignment="1">
      <alignment horizontal="center"/>
    </xf>
    <xf numFmtId="2" fontId="0" fillId="2" borderId="0" xfId="0" applyNumberFormat="1" applyFill="1"/>
    <xf numFmtId="2" fontId="0" fillId="0" borderId="0" xfId="0" applyNumberFormat="1" applyFill="1"/>
    <xf numFmtId="0" fontId="0" fillId="3" borderId="0" xfId="0" applyFill="1" applyAlignment="1">
      <alignment horizontal="center"/>
    </xf>
    <xf numFmtId="170" fontId="9" fillId="0" borderId="0" xfId="4" applyNumberFormat="1" applyAlignment="1">
      <alignment horizontal="center"/>
    </xf>
    <xf numFmtId="0" fontId="12" fillId="2" borderId="0" xfId="4" applyFont="1" applyFill="1"/>
    <xf numFmtId="0" fontId="9" fillId="0" borderId="0" xfId="4"/>
    <xf numFmtId="0" fontId="12" fillId="4" borderId="0" xfId="4" applyFont="1" applyFill="1" applyAlignment="1">
      <alignment horizontal="center"/>
    </xf>
    <xf numFmtId="10" fontId="9" fillId="2" borderId="0" xfId="4" applyNumberFormat="1" applyFill="1"/>
    <xf numFmtId="10" fontId="9" fillId="0" borderId="0" xfId="4" applyNumberFormat="1"/>
    <xf numFmtId="10" fontId="12" fillId="2" borderId="0" xfId="4" applyNumberFormat="1" applyFont="1" applyFill="1"/>
    <xf numFmtId="10" fontId="0" fillId="0" borderId="0" xfId="0" applyNumberFormat="1"/>
    <xf numFmtId="43" fontId="9" fillId="0" borderId="0" xfId="1" applyFont="1" applyAlignment="1">
      <alignment horizontal="center"/>
    </xf>
    <xf numFmtId="43" fontId="9" fillId="0" borderId="0" xfId="1" applyFont="1"/>
    <xf numFmtId="10" fontId="9" fillId="0" borderId="0" xfId="4" applyNumberFormat="1" applyFill="1"/>
    <xf numFmtId="10" fontId="9" fillId="2" borderId="0" xfId="3" applyNumberFormat="1" applyFont="1" applyFill="1" applyAlignment="1">
      <alignment horizontal="center"/>
    </xf>
    <xf numFmtId="0" fontId="5" fillId="3" borderId="0" xfId="0" applyFont="1" applyFill="1"/>
    <xf numFmtId="10" fontId="0" fillId="3" borderId="0" xfId="3" applyNumberFormat="1" applyFont="1" applyFill="1"/>
    <xf numFmtId="43" fontId="9" fillId="0" borderId="0" xfId="1" applyFont="1" applyFill="1" applyAlignment="1">
      <alignment horizontal="center"/>
    </xf>
    <xf numFmtId="0" fontId="0" fillId="0" borderId="0" xfId="0" applyAlignment="1">
      <alignment horizontal="left"/>
    </xf>
    <xf numFmtId="170" fontId="9" fillId="0" borderId="0" xfId="4" applyNumberFormat="1" applyAlignment="1">
      <alignment horizontal="left"/>
    </xf>
    <xf numFmtId="0" fontId="0" fillId="3" borderId="0" xfId="0" applyFill="1" applyAlignment="1">
      <alignment horizontal="left"/>
    </xf>
    <xf numFmtId="0" fontId="9" fillId="7" borderId="0" xfId="4" applyFill="1"/>
    <xf numFmtId="165" fontId="9" fillId="7" borderId="0" xfId="4" applyNumberFormat="1" applyFill="1"/>
    <xf numFmtId="0" fontId="5" fillId="3" borderId="0" xfId="0" applyFont="1" applyFill="1" applyAlignment="1">
      <alignment horizontal="center"/>
    </xf>
    <xf numFmtId="0" fontId="0" fillId="0" borderId="0" xfId="0" applyFill="1"/>
    <xf numFmtId="43" fontId="0" fillId="0" borderId="0" xfId="1" applyNumberFormat="1" applyFont="1"/>
    <xf numFmtId="170" fontId="8" fillId="0" borderId="0" xfId="0" applyNumberFormat="1" applyFont="1" applyAlignment="1">
      <alignment horizontal="left"/>
    </xf>
  </cellXfs>
  <cellStyles count="6">
    <cellStyle name="Comma" xfId="1" builtinId="3"/>
    <cellStyle name="Currency" xfId="2" builtinId="4"/>
    <cellStyle name="Normal" xfId="0" builtinId="0"/>
    <cellStyle name="Normal 2" xfId="4" xr:uid="{CC69DFA9-0C18-4BC8-B003-1E824D4F581B}"/>
    <cellStyle name="Normal 2 2" xfId="5" xr:uid="{651D3E4B-9634-4348-8F37-C365AE38D43D}"/>
    <cellStyle name="Percent" xfId="3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Series1!$D$1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Series1!$C$2:$C$69</c:f>
              <c:strCache>
                <c:ptCount val="6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</c:v>
                </c:pt>
                <c:pt idx="11">
                  <c:v>Feb.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Aug.</c:v>
                </c:pt>
                <c:pt idx="18">
                  <c:v>Sept.</c:v>
                </c:pt>
                <c:pt idx="19">
                  <c:v>Oct.</c:v>
                </c:pt>
                <c:pt idx="20">
                  <c:v>Nov.</c:v>
                </c:pt>
                <c:pt idx="21">
                  <c:v>Dec.</c:v>
                </c:pt>
                <c:pt idx="22">
                  <c:v>Jan.</c:v>
                </c:pt>
                <c:pt idx="23">
                  <c:v>Feb.</c:v>
                </c:pt>
                <c:pt idx="24">
                  <c:v>March</c:v>
                </c:pt>
                <c:pt idx="25">
                  <c:v>April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Aug.</c:v>
                </c:pt>
                <c:pt idx="30">
                  <c:v>Sept.</c:v>
                </c:pt>
                <c:pt idx="31">
                  <c:v>Oct.</c:v>
                </c:pt>
                <c:pt idx="32">
                  <c:v>Nov.</c:v>
                </c:pt>
                <c:pt idx="33">
                  <c:v>Dec.</c:v>
                </c:pt>
                <c:pt idx="34">
                  <c:v>Jan.</c:v>
                </c:pt>
                <c:pt idx="35">
                  <c:v>Feb.</c:v>
                </c:pt>
                <c:pt idx="36">
                  <c:v>March</c:v>
                </c:pt>
                <c:pt idx="37">
                  <c:v>April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Aug.</c:v>
                </c:pt>
                <c:pt idx="42">
                  <c:v>Sept.</c:v>
                </c:pt>
                <c:pt idx="43">
                  <c:v>Oct.</c:v>
                </c:pt>
                <c:pt idx="44">
                  <c:v>Nov.</c:v>
                </c:pt>
                <c:pt idx="45">
                  <c:v>Dec.</c:v>
                </c:pt>
                <c:pt idx="46">
                  <c:v>Jan.</c:v>
                </c:pt>
                <c:pt idx="47">
                  <c:v>Feb.</c:v>
                </c:pt>
                <c:pt idx="48">
                  <c:v>March</c:v>
                </c:pt>
                <c:pt idx="49">
                  <c:v>April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Aug.</c:v>
                </c:pt>
                <c:pt idx="54">
                  <c:v>Sept.</c:v>
                </c:pt>
                <c:pt idx="55">
                  <c:v>Oct.</c:v>
                </c:pt>
                <c:pt idx="56">
                  <c:v>Nov</c:v>
                </c:pt>
                <c:pt idx="57">
                  <c:v>Dec</c:v>
                </c:pt>
                <c:pt idx="58">
                  <c:v>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</c:v>
                </c:pt>
                <c:pt idx="64">
                  <c:v>Jul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</c:strCache>
            </c:strRef>
          </c:cat>
          <c:val>
            <c:numRef>
              <c:f>Series1!$D$2:$D$69</c:f>
              <c:numCache>
                <c:formatCode>0.00</c:formatCode>
                <c:ptCount val="68"/>
                <c:pt idx="0">
                  <c:v>88.54</c:v>
                </c:pt>
                <c:pt idx="1">
                  <c:v>78.930000000000007</c:v>
                </c:pt>
                <c:pt idx="2">
                  <c:v>82.7</c:v>
                </c:pt>
                <c:pt idx="3">
                  <c:v>88.04</c:v>
                </c:pt>
                <c:pt idx="4">
                  <c:v>91.53</c:v>
                </c:pt>
                <c:pt idx="5">
                  <c:v>119.3</c:v>
                </c:pt>
                <c:pt idx="6">
                  <c:v>117.94</c:v>
                </c:pt>
                <c:pt idx="7">
                  <c:v>169.53</c:v>
                </c:pt>
                <c:pt idx="8">
                  <c:v>144.12</c:v>
                </c:pt>
                <c:pt idx="9">
                  <c:v>103.19</c:v>
                </c:pt>
                <c:pt idx="10">
                  <c:v>100.31</c:v>
                </c:pt>
                <c:pt idx="11">
                  <c:v>89.27</c:v>
                </c:pt>
                <c:pt idx="12">
                  <c:v>88.39</c:v>
                </c:pt>
                <c:pt idx="13">
                  <c:v>85.67</c:v>
                </c:pt>
                <c:pt idx="14">
                  <c:v>91.33</c:v>
                </c:pt>
                <c:pt idx="15">
                  <c:v>94.63</c:v>
                </c:pt>
                <c:pt idx="16">
                  <c:v>100.82</c:v>
                </c:pt>
                <c:pt idx="17">
                  <c:v>121.68</c:v>
                </c:pt>
                <c:pt idx="18">
                  <c:v>149.16999999999999</c:v>
                </c:pt>
                <c:pt idx="19">
                  <c:v>160.18</c:v>
                </c:pt>
                <c:pt idx="20">
                  <c:v>154.75</c:v>
                </c:pt>
                <c:pt idx="21">
                  <c:v>94.58</c:v>
                </c:pt>
                <c:pt idx="22">
                  <c:v>93.98</c:v>
                </c:pt>
                <c:pt idx="23">
                  <c:v>82.4</c:v>
                </c:pt>
                <c:pt idx="24">
                  <c:v>107.19</c:v>
                </c:pt>
                <c:pt idx="25">
                  <c:v>93.96</c:v>
                </c:pt>
                <c:pt idx="26">
                  <c:v>89.31</c:v>
                </c:pt>
                <c:pt idx="27">
                  <c:v>95.72</c:v>
                </c:pt>
                <c:pt idx="28">
                  <c:v>102.01</c:v>
                </c:pt>
                <c:pt idx="29">
                  <c:v>112.35</c:v>
                </c:pt>
                <c:pt idx="30">
                  <c:v>149.24</c:v>
                </c:pt>
                <c:pt idx="31">
                  <c:v>176.46</c:v>
                </c:pt>
                <c:pt idx="32">
                  <c:v>154.6</c:v>
                </c:pt>
                <c:pt idx="33">
                  <c:v>108.75</c:v>
                </c:pt>
                <c:pt idx="34">
                  <c:v>88.28</c:v>
                </c:pt>
                <c:pt idx="35">
                  <c:v>94.67</c:v>
                </c:pt>
                <c:pt idx="36">
                  <c:v>105.86</c:v>
                </c:pt>
                <c:pt idx="37">
                  <c:v>92.65</c:v>
                </c:pt>
                <c:pt idx="38">
                  <c:v>92.46</c:v>
                </c:pt>
                <c:pt idx="39">
                  <c:v>97.61</c:v>
                </c:pt>
                <c:pt idx="40">
                  <c:v>106.66</c:v>
                </c:pt>
                <c:pt idx="41">
                  <c:v>130.72999999999999</c:v>
                </c:pt>
                <c:pt idx="42">
                  <c:v>139.84</c:v>
                </c:pt>
                <c:pt idx="43">
                  <c:v>175.27</c:v>
                </c:pt>
                <c:pt idx="44">
                  <c:v>146.94</c:v>
                </c:pt>
                <c:pt idx="45">
                  <c:v>106.93</c:v>
                </c:pt>
                <c:pt idx="46">
                  <c:v>109.33</c:v>
                </c:pt>
                <c:pt idx="47">
                  <c:v>108.9</c:v>
                </c:pt>
                <c:pt idx="48">
                  <c:v>109.44</c:v>
                </c:pt>
                <c:pt idx="49">
                  <c:v>98.13</c:v>
                </c:pt>
                <c:pt idx="50">
                  <c:v>102.94</c:v>
                </c:pt>
                <c:pt idx="51">
                  <c:v>97.12</c:v>
                </c:pt>
                <c:pt idx="52">
                  <c:v>115.73</c:v>
                </c:pt>
                <c:pt idx="53">
                  <c:v>143.5</c:v>
                </c:pt>
                <c:pt idx="54">
                  <c:v>171.64</c:v>
                </c:pt>
                <c:pt idx="55">
                  <c:v>178.12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2-475B-B32C-6F1A30FBFA25}"/>
            </c:ext>
          </c:extLst>
        </c:ser>
        <c:ser>
          <c:idx val="1"/>
          <c:order val="1"/>
          <c:tx>
            <c:strRef>
              <c:f>Series1!$J$1</c:f>
              <c:strCache>
                <c:ptCount val="1"/>
                <c:pt idx="0">
                  <c:v>12M CMA Naïve w/Seasonals
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Series1!$C$2:$C$69</c:f>
              <c:strCache>
                <c:ptCount val="68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</c:v>
                </c:pt>
                <c:pt idx="11">
                  <c:v>Feb.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Aug.</c:v>
                </c:pt>
                <c:pt idx="18">
                  <c:v>Sept.</c:v>
                </c:pt>
                <c:pt idx="19">
                  <c:v>Oct.</c:v>
                </c:pt>
                <c:pt idx="20">
                  <c:v>Nov.</c:v>
                </c:pt>
                <c:pt idx="21">
                  <c:v>Dec.</c:v>
                </c:pt>
                <c:pt idx="22">
                  <c:v>Jan.</c:v>
                </c:pt>
                <c:pt idx="23">
                  <c:v>Feb.</c:v>
                </c:pt>
                <c:pt idx="24">
                  <c:v>March</c:v>
                </c:pt>
                <c:pt idx="25">
                  <c:v>April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Aug.</c:v>
                </c:pt>
                <c:pt idx="30">
                  <c:v>Sept.</c:v>
                </c:pt>
                <c:pt idx="31">
                  <c:v>Oct.</c:v>
                </c:pt>
                <c:pt idx="32">
                  <c:v>Nov.</c:v>
                </c:pt>
                <c:pt idx="33">
                  <c:v>Dec.</c:v>
                </c:pt>
                <c:pt idx="34">
                  <c:v>Jan.</c:v>
                </c:pt>
                <c:pt idx="35">
                  <c:v>Feb.</c:v>
                </c:pt>
                <c:pt idx="36">
                  <c:v>March</c:v>
                </c:pt>
                <c:pt idx="37">
                  <c:v>April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Aug.</c:v>
                </c:pt>
                <c:pt idx="42">
                  <c:v>Sept.</c:v>
                </c:pt>
                <c:pt idx="43">
                  <c:v>Oct.</c:v>
                </c:pt>
                <c:pt idx="44">
                  <c:v>Nov.</c:v>
                </c:pt>
                <c:pt idx="45">
                  <c:v>Dec.</c:v>
                </c:pt>
                <c:pt idx="46">
                  <c:v>Jan.</c:v>
                </c:pt>
                <c:pt idx="47">
                  <c:v>Feb.</c:v>
                </c:pt>
                <c:pt idx="48">
                  <c:v>March</c:v>
                </c:pt>
                <c:pt idx="49">
                  <c:v>April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Aug.</c:v>
                </c:pt>
                <c:pt idx="54">
                  <c:v>Sept.</c:v>
                </c:pt>
                <c:pt idx="55">
                  <c:v>Oct.</c:v>
                </c:pt>
                <c:pt idx="56">
                  <c:v>Nov</c:v>
                </c:pt>
                <c:pt idx="57">
                  <c:v>Dec</c:v>
                </c:pt>
                <c:pt idx="58">
                  <c:v>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</c:v>
                </c:pt>
                <c:pt idx="64">
                  <c:v>Jul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</c:strCache>
            </c:strRef>
          </c:cat>
          <c:val>
            <c:numRef>
              <c:f>Series1!$J$2:$J$69</c:f>
              <c:numCache>
                <c:formatCode>General</c:formatCode>
                <c:ptCount val="68"/>
                <c:pt idx="56" formatCode="&quot;$&quot;#,##0.00">
                  <c:v>155.52292626460053</c:v>
                </c:pt>
                <c:pt idx="57" formatCode="&quot;$&quot;#,##0.00">
                  <c:v>107.09507480571456</c:v>
                </c:pt>
                <c:pt idx="58" formatCode="&quot;$&quot;#,##0.00">
                  <c:v>101.51302410535624</c:v>
                </c:pt>
                <c:pt idx="59" formatCode="&quot;$&quot;#,##0.00">
                  <c:v>97.197619712411012</c:v>
                </c:pt>
                <c:pt idx="60" formatCode="&quot;$&quot;#,##0.00">
                  <c:v>103.49096095676859</c:v>
                </c:pt>
                <c:pt idx="61" formatCode="&quot;$&quot;#,##0.00">
                  <c:v>93.113268183721928</c:v>
                </c:pt>
                <c:pt idx="62" formatCode="&quot;$&quot;#,##0.00">
                  <c:v>95.061157801665985</c:v>
                </c:pt>
                <c:pt idx="63" formatCode="&quot;$&quot;#,##0.00">
                  <c:v>98.041014472520828</c:v>
                </c:pt>
                <c:pt idx="64" formatCode="&quot;$&quot;#,##0.00">
                  <c:v>107.08212341197823</c:v>
                </c:pt>
                <c:pt idx="65" formatCode="&quot;$&quot;#,##0.00">
                  <c:v>130.04442645074226</c:v>
                </c:pt>
                <c:pt idx="66" formatCode="&quot;$&quot;#,##0.00">
                  <c:v>150.82260644981153</c:v>
                </c:pt>
                <c:pt idx="67" formatCode="&quot;$&quot;#,##0.00">
                  <c:v>178.12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2-475B-B32C-6F1A30FBF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503552"/>
        <c:axId val="1254505216"/>
      </c:lineChart>
      <c:catAx>
        <c:axId val="125450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05216"/>
        <c:crosses val="autoZero"/>
        <c:auto val="1"/>
        <c:lblAlgn val="ctr"/>
        <c:lblOffset val="100"/>
        <c:noMultiLvlLbl val="0"/>
      </c:catAx>
      <c:valAx>
        <c:axId val="12545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5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Series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Series1!$D$1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Series1!$C$2:$C$57</c:f>
              <c:strCache>
                <c:ptCount val="5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</c:v>
                </c:pt>
                <c:pt idx="11">
                  <c:v>Feb.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Aug.</c:v>
                </c:pt>
                <c:pt idx="18">
                  <c:v>Sept.</c:v>
                </c:pt>
                <c:pt idx="19">
                  <c:v>Oct.</c:v>
                </c:pt>
                <c:pt idx="20">
                  <c:v>Nov.</c:v>
                </c:pt>
                <c:pt idx="21">
                  <c:v>Dec.</c:v>
                </c:pt>
                <c:pt idx="22">
                  <c:v>Jan.</c:v>
                </c:pt>
                <c:pt idx="23">
                  <c:v>Feb.</c:v>
                </c:pt>
                <c:pt idx="24">
                  <c:v>March</c:v>
                </c:pt>
                <c:pt idx="25">
                  <c:v>April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Aug.</c:v>
                </c:pt>
                <c:pt idx="30">
                  <c:v>Sept.</c:v>
                </c:pt>
                <c:pt idx="31">
                  <c:v>Oct.</c:v>
                </c:pt>
                <c:pt idx="32">
                  <c:v>Nov.</c:v>
                </c:pt>
                <c:pt idx="33">
                  <c:v>Dec.</c:v>
                </c:pt>
                <c:pt idx="34">
                  <c:v>Jan.</c:v>
                </c:pt>
                <c:pt idx="35">
                  <c:v>Feb.</c:v>
                </c:pt>
                <c:pt idx="36">
                  <c:v>March</c:v>
                </c:pt>
                <c:pt idx="37">
                  <c:v>April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Aug.</c:v>
                </c:pt>
                <c:pt idx="42">
                  <c:v>Sept.</c:v>
                </c:pt>
                <c:pt idx="43">
                  <c:v>Oct.</c:v>
                </c:pt>
                <c:pt idx="44">
                  <c:v>Nov.</c:v>
                </c:pt>
                <c:pt idx="45">
                  <c:v>Dec.</c:v>
                </c:pt>
                <c:pt idx="46">
                  <c:v>Jan.</c:v>
                </c:pt>
                <c:pt idx="47">
                  <c:v>Feb.</c:v>
                </c:pt>
                <c:pt idx="48">
                  <c:v>March</c:v>
                </c:pt>
                <c:pt idx="49">
                  <c:v>April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Aug.</c:v>
                </c:pt>
                <c:pt idx="54">
                  <c:v>Sept.</c:v>
                </c:pt>
                <c:pt idx="55">
                  <c:v>Oct.</c:v>
                </c:pt>
              </c:strCache>
            </c:strRef>
          </c:cat>
          <c:val>
            <c:numRef>
              <c:f>Series1!$D$2:$D$57</c:f>
              <c:numCache>
                <c:formatCode>0.00</c:formatCode>
                <c:ptCount val="56"/>
                <c:pt idx="0">
                  <c:v>88.54</c:v>
                </c:pt>
                <c:pt idx="1">
                  <c:v>78.930000000000007</c:v>
                </c:pt>
                <c:pt idx="2">
                  <c:v>82.7</c:v>
                </c:pt>
                <c:pt idx="3">
                  <c:v>88.04</c:v>
                </c:pt>
                <c:pt idx="4">
                  <c:v>91.53</c:v>
                </c:pt>
                <c:pt idx="5">
                  <c:v>119.3</c:v>
                </c:pt>
                <c:pt idx="6">
                  <c:v>117.94</c:v>
                </c:pt>
                <c:pt idx="7">
                  <c:v>169.53</c:v>
                </c:pt>
                <c:pt idx="8">
                  <c:v>144.12</c:v>
                </c:pt>
                <c:pt idx="9">
                  <c:v>103.19</c:v>
                </c:pt>
                <c:pt idx="10">
                  <c:v>100.31</c:v>
                </c:pt>
                <c:pt idx="11">
                  <c:v>89.27</c:v>
                </c:pt>
                <c:pt idx="12">
                  <c:v>88.39</c:v>
                </c:pt>
                <c:pt idx="13">
                  <c:v>85.67</c:v>
                </c:pt>
                <c:pt idx="14">
                  <c:v>91.33</c:v>
                </c:pt>
                <c:pt idx="15">
                  <c:v>94.63</c:v>
                </c:pt>
                <c:pt idx="16">
                  <c:v>100.82</c:v>
                </c:pt>
                <c:pt idx="17">
                  <c:v>121.68</c:v>
                </c:pt>
                <c:pt idx="18">
                  <c:v>149.16999999999999</c:v>
                </c:pt>
                <c:pt idx="19">
                  <c:v>160.18</c:v>
                </c:pt>
                <c:pt idx="20">
                  <c:v>154.75</c:v>
                </c:pt>
                <c:pt idx="21">
                  <c:v>94.58</c:v>
                </c:pt>
                <c:pt idx="22">
                  <c:v>93.98</c:v>
                </c:pt>
                <c:pt idx="23">
                  <c:v>82.4</c:v>
                </c:pt>
                <c:pt idx="24">
                  <c:v>107.19</c:v>
                </c:pt>
                <c:pt idx="25">
                  <c:v>93.96</c:v>
                </c:pt>
                <c:pt idx="26">
                  <c:v>89.31</c:v>
                </c:pt>
                <c:pt idx="27">
                  <c:v>95.72</c:v>
                </c:pt>
                <c:pt idx="28">
                  <c:v>102.01</c:v>
                </c:pt>
                <c:pt idx="29">
                  <c:v>112.35</c:v>
                </c:pt>
                <c:pt idx="30">
                  <c:v>149.24</c:v>
                </c:pt>
                <c:pt idx="31">
                  <c:v>176.46</c:v>
                </c:pt>
                <c:pt idx="32">
                  <c:v>154.6</c:v>
                </c:pt>
                <c:pt idx="33">
                  <c:v>108.75</c:v>
                </c:pt>
                <c:pt idx="34">
                  <c:v>88.28</c:v>
                </c:pt>
                <c:pt idx="35">
                  <c:v>94.67</c:v>
                </c:pt>
                <c:pt idx="36">
                  <c:v>105.86</c:v>
                </c:pt>
                <c:pt idx="37">
                  <c:v>92.65</c:v>
                </c:pt>
                <c:pt idx="38">
                  <c:v>92.46</c:v>
                </c:pt>
                <c:pt idx="39">
                  <c:v>97.61</c:v>
                </c:pt>
                <c:pt idx="40">
                  <c:v>106.66</c:v>
                </c:pt>
                <c:pt idx="41">
                  <c:v>130.72999999999999</c:v>
                </c:pt>
                <c:pt idx="42">
                  <c:v>139.84</c:v>
                </c:pt>
                <c:pt idx="43">
                  <c:v>175.27</c:v>
                </c:pt>
                <c:pt idx="44">
                  <c:v>146.94</c:v>
                </c:pt>
                <c:pt idx="45">
                  <c:v>106.93</c:v>
                </c:pt>
                <c:pt idx="46">
                  <c:v>109.33</c:v>
                </c:pt>
                <c:pt idx="47">
                  <c:v>108.9</c:v>
                </c:pt>
                <c:pt idx="48">
                  <c:v>109.44</c:v>
                </c:pt>
                <c:pt idx="49">
                  <c:v>98.13</c:v>
                </c:pt>
                <c:pt idx="50">
                  <c:v>102.94</c:v>
                </c:pt>
                <c:pt idx="51">
                  <c:v>97.12</c:v>
                </c:pt>
                <c:pt idx="52">
                  <c:v>115.73</c:v>
                </c:pt>
                <c:pt idx="53">
                  <c:v>143.5</c:v>
                </c:pt>
                <c:pt idx="54">
                  <c:v>171.64</c:v>
                </c:pt>
                <c:pt idx="55">
                  <c:v>178.12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29-4A40-8AA4-F201D60E7889}"/>
            </c:ext>
          </c:extLst>
        </c:ser>
        <c:ser>
          <c:idx val="1"/>
          <c:order val="1"/>
          <c:tx>
            <c:strRef>
              <c:f>Series1!$H$1</c:f>
              <c:strCache>
                <c:ptCount val="1"/>
                <c:pt idx="0">
                  <c:v>Seasonal Adj Series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Series1!$C$2:$C$57</c:f>
              <c:strCache>
                <c:ptCount val="56"/>
                <c:pt idx="0">
                  <c:v>March</c:v>
                </c:pt>
                <c:pt idx="1">
                  <c:v>April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Aug.</c:v>
                </c:pt>
                <c:pt idx="6">
                  <c:v>Sept.</c:v>
                </c:pt>
                <c:pt idx="7">
                  <c:v>Oct.</c:v>
                </c:pt>
                <c:pt idx="8">
                  <c:v>Nov.</c:v>
                </c:pt>
                <c:pt idx="9">
                  <c:v>Dec.</c:v>
                </c:pt>
                <c:pt idx="10">
                  <c:v>Jan.</c:v>
                </c:pt>
                <c:pt idx="11">
                  <c:v>Feb.</c:v>
                </c:pt>
                <c:pt idx="12">
                  <c:v>March</c:v>
                </c:pt>
                <c:pt idx="13">
                  <c:v>April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Aug.</c:v>
                </c:pt>
                <c:pt idx="18">
                  <c:v>Sept.</c:v>
                </c:pt>
                <c:pt idx="19">
                  <c:v>Oct.</c:v>
                </c:pt>
                <c:pt idx="20">
                  <c:v>Nov.</c:v>
                </c:pt>
                <c:pt idx="21">
                  <c:v>Dec.</c:v>
                </c:pt>
                <c:pt idx="22">
                  <c:v>Jan.</c:v>
                </c:pt>
                <c:pt idx="23">
                  <c:v>Feb.</c:v>
                </c:pt>
                <c:pt idx="24">
                  <c:v>March</c:v>
                </c:pt>
                <c:pt idx="25">
                  <c:v>April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Aug.</c:v>
                </c:pt>
                <c:pt idx="30">
                  <c:v>Sept.</c:v>
                </c:pt>
                <c:pt idx="31">
                  <c:v>Oct.</c:v>
                </c:pt>
                <c:pt idx="32">
                  <c:v>Nov.</c:v>
                </c:pt>
                <c:pt idx="33">
                  <c:v>Dec.</c:v>
                </c:pt>
                <c:pt idx="34">
                  <c:v>Jan.</c:v>
                </c:pt>
                <c:pt idx="35">
                  <c:v>Feb.</c:v>
                </c:pt>
                <c:pt idx="36">
                  <c:v>March</c:v>
                </c:pt>
                <c:pt idx="37">
                  <c:v>April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Aug.</c:v>
                </c:pt>
                <c:pt idx="42">
                  <c:v>Sept.</c:v>
                </c:pt>
                <c:pt idx="43">
                  <c:v>Oct.</c:v>
                </c:pt>
                <c:pt idx="44">
                  <c:v>Nov.</c:v>
                </c:pt>
                <c:pt idx="45">
                  <c:v>Dec.</c:v>
                </c:pt>
                <c:pt idx="46">
                  <c:v>Jan.</c:v>
                </c:pt>
                <c:pt idx="47">
                  <c:v>Feb.</c:v>
                </c:pt>
                <c:pt idx="48">
                  <c:v>March</c:v>
                </c:pt>
                <c:pt idx="49">
                  <c:v>April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Aug.</c:v>
                </c:pt>
                <c:pt idx="54">
                  <c:v>Sept.</c:v>
                </c:pt>
                <c:pt idx="55">
                  <c:v>Oct.</c:v>
                </c:pt>
              </c:strCache>
            </c:strRef>
          </c:cat>
          <c:val>
            <c:numRef>
              <c:f>Series1!$H$2:$H$57</c:f>
              <c:numCache>
                <c:formatCode>"$"#,##0.00</c:formatCode>
                <c:ptCount val="56"/>
                <c:pt idx="0">
                  <c:v>101.03169473255643</c:v>
                </c:pt>
                <c:pt idx="1">
                  <c:v>100.10391724529309</c:v>
                </c:pt>
                <c:pt idx="2">
                  <c:v>102.73607035939021</c:v>
                </c:pt>
                <c:pt idx="3">
                  <c:v>106.0456302136174</c:v>
                </c:pt>
                <c:pt idx="4">
                  <c:v>100.94086632801161</c:v>
                </c:pt>
                <c:pt idx="5">
                  <c:v>108.33511284445575</c:v>
                </c:pt>
                <c:pt idx="6">
                  <c:v>92.345390384201437</c:v>
                </c:pt>
                <c:pt idx="7">
                  <c:v>112.39692130275955</c:v>
                </c:pt>
                <c:pt idx="8">
                  <c:v>109.4335213604037</c:v>
                </c:pt>
                <c:pt idx="9">
                  <c:v>113.78595369049057</c:v>
                </c:pt>
                <c:pt idx="10">
                  <c:v>116.69251623713531</c:v>
                </c:pt>
                <c:pt idx="11">
                  <c:v>108.46021104715204</c:v>
                </c:pt>
                <c:pt idx="12">
                  <c:v>100.86053193370977</c:v>
                </c:pt>
                <c:pt idx="13">
                  <c:v>108.65200291909613</c:v>
                </c:pt>
                <c:pt idx="14">
                  <c:v>113.45689608129513</c:v>
                </c:pt>
                <c:pt idx="15">
                  <c:v>113.98339376549993</c:v>
                </c:pt>
                <c:pt idx="16">
                  <c:v>111.18603892920495</c:v>
                </c:pt>
                <c:pt idx="17">
                  <c:v>110.49636656255973</c:v>
                </c:pt>
                <c:pt idx="18">
                  <c:v>116.79804886901243</c:v>
                </c:pt>
                <c:pt idx="19">
                  <c:v>106.1979523050553</c:v>
                </c:pt>
                <c:pt idx="20">
                  <c:v>117.50511678131052</c:v>
                </c:pt>
                <c:pt idx="21">
                  <c:v>104.29184514048453</c:v>
                </c:pt>
                <c:pt idx="22">
                  <c:v>109.32870776558644</c:v>
                </c:pt>
                <c:pt idx="23">
                  <c:v>100.11337952599226</c:v>
                </c:pt>
                <c:pt idx="24">
                  <c:v>122.31293605582475</c:v>
                </c:pt>
                <c:pt idx="25">
                  <c:v>119.16589464548001</c:v>
                </c:pt>
                <c:pt idx="26">
                  <c:v>110.94750234337532</c:v>
                </c:pt>
                <c:pt idx="27">
                  <c:v>115.29631672021192</c:v>
                </c:pt>
                <c:pt idx="28">
                  <c:v>112.49839150137075</c:v>
                </c:pt>
                <c:pt idx="29">
                  <c:v>102.02388875167311</c:v>
                </c:pt>
                <c:pt idx="30">
                  <c:v>116.85285790179941</c:v>
                </c:pt>
                <c:pt idx="31">
                  <c:v>116.99145126576389</c:v>
                </c:pt>
                <c:pt idx="32">
                  <c:v>117.39121844517354</c:v>
                </c:pt>
                <c:pt idx="33">
                  <c:v>119.91687628491957</c:v>
                </c:pt>
                <c:pt idx="34">
                  <c:v>102.69779018457088</c:v>
                </c:pt>
                <c:pt idx="35">
                  <c:v>115.02103931705931</c:v>
                </c:pt>
                <c:pt idx="36">
                  <c:v>120.79529257271768</c:v>
                </c:pt>
                <c:pt idx="37">
                  <c:v>117.50447146555688</c:v>
                </c:pt>
                <c:pt idx="38">
                  <c:v>114.860665845577</c:v>
                </c:pt>
                <c:pt idx="39">
                  <c:v>117.57285285269417</c:v>
                </c:pt>
                <c:pt idx="40">
                  <c:v>117.62649188840508</c:v>
                </c:pt>
                <c:pt idx="41">
                  <c:v>118.71457923013998</c:v>
                </c:pt>
                <c:pt idx="42">
                  <c:v>109.49278778469331</c:v>
                </c:pt>
                <c:pt idx="43">
                  <c:v>116.20249157514698</c:v>
                </c:pt>
                <c:pt idx="44">
                  <c:v>111.57481007977879</c:v>
                </c:pt>
                <c:pt idx="45">
                  <c:v>117.90999155077196</c:v>
                </c:pt>
                <c:pt idx="46">
                  <c:v>127.18565247937397</c:v>
                </c:pt>
                <c:pt idx="47">
                  <c:v>132.31003677646308</c:v>
                </c:pt>
                <c:pt idx="48">
                  <c:v>124.88037803852468</c:v>
                </c:pt>
                <c:pt idx="49">
                  <c:v>124.45454705790712</c:v>
                </c:pt>
                <c:pt idx="50">
                  <c:v>127.87969870369561</c:v>
                </c:pt>
                <c:pt idx="51">
                  <c:v>116.98263978130989</c:v>
                </c:pt>
                <c:pt idx="52">
                  <c:v>127.62904468634092</c:v>
                </c:pt>
                <c:pt idx="53">
                  <c:v>130.31088594450461</c:v>
                </c:pt>
                <c:pt idx="54">
                  <c:v>134.3917483936267</c:v>
                </c:pt>
                <c:pt idx="55">
                  <c:v>118.09201688460763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29-4A40-8AA4-F201D60E7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3584064"/>
        <c:axId val="1193586144"/>
      </c:lineChart>
      <c:catAx>
        <c:axId val="119358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86144"/>
        <c:crosses val="autoZero"/>
        <c:auto val="1"/>
        <c:lblAlgn val="ctr"/>
        <c:lblOffset val="100"/>
        <c:noMultiLvlLbl val="0"/>
      </c:catAx>
      <c:valAx>
        <c:axId val="119358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58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Series2_Q8!$C$6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Series2_Q8!$B$7:$B$150</c:f>
              <c:strCache>
                <c:ptCount val="144"/>
                <c:pt idx="0">
                  <c:v>June</c:v>
                </c:pt>
                <c:pt idx="1">
                  <c:v>July</c:v>
                </c:pt>
                <c:pt idx="2">
                  <c:v>Aug.</c:v>
                </c:pt>
                <c:pt idx="3">
                  <c:v>Sept.</c:v>
                </c:pt>
                <c:pt idx="4">
                  <c:v>Oct.</c:v>
                </c:pt>
                <c:pt idx="5">
                  <c:v>Nov.</c:v>
                </c:pt>
                <c:pt idx="6">
                  <c:v>Dec.</c:v>
                </c:pt>
                <c:pt idx="7">
                  <c:v>Jan.</c:v>
                </c:pt>
                <c:pt idx="8">
                  <c:v>Feb.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Aug.</c:v>
                </c:pt>
                <c:pt idx="15">
                  <c:v>Sept.</c:v>
                </c:pt>
                <c:pt idx="16">
                  <c:v>Oct.</c:v>
                </c:pt>
                <c:pt idx="17">
                  <c:v>Nov.</c:v>
                </c:pt>
                <c:pt idx="18">
                  <c:v>Dec.</c:v>
                </c:pt>
                <c:pt idx="19">
                  <c:v>Jan.</c:v>
                </c:pt>
                <c:pt idx="20">
                  <c:v>Feb.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  <c:pt idx="24">
                  <c:v>June</c:v>
                </c:pt>
                <c:pt idx="25">
                  <c:v>July</c:v>
                </c:pt>
                <c:pt idx="26">
                  <c:v>Aug.</c:v>
                </c:pt>
                <c:pt idx="27">
                  <c:v>Sept.</c:v>
                </c:pt>
                <c:pt idx="28">
                  <c:v>Oct.</c:v>
                </c:pt>
                <c:pt idx="29">
                  <c:v>Nov.</c:v>
                </c:pt>
                <c:pt idx="30">
                  <c:v>Dec.</c:v>
                </c:pt>
                <c:pt idx="31">
                  <c:v>Jan.</c:v>
                </c:pt>
                <c:pt idx="32">
                  <c:v>Feb.</c:v>
                </c:pt>
                <c:pt idx="33">
                  <c:v>March</c:v>
                </c:pt>
                <c:pt idx="34">
                  <c:v>April</c:v>
                </c:pt>
                <c:pt idx="35">
                  <c:v>May</c:v>
                </c:pt>
                <c:pt idx="36">
                  <c:v>June</c:v>
                </c:pt>
                <c:pt idx="37">
                  <c:v>July</c:v>
                </c:pt>
                <c:pt idx="38">
                  <c:v>Aug.</c:v>
                </c:pt>
                <c:pt idx="39">
                  <c:v>Sept.</c:v>
                </c:pt>
                <c:pt idx="40">
                  <c:v>Oct.</c:v>
                </c:pt>
                <c:pt idx="41">
                  <c:v>Nov.</c:v>
                </c:pt>
                <c:pt idx="42">
                  <c:v>Dec.</c:v>
                </c:pt>
                <c:pt idx="43">
                  <c:v>Jan.</c:v>
                </c:pt>
                <c:pt idx="44">
                  <c:v>Feb.</c:v>
                </c:pt>
                <c:pt idx="45">
                  <c:v>March</c:v>
                </c:pt>
                <c:pt idx="46">
                  <c:v>April</c:v>
                </c:pt>
                <c:pt idx="47">
                  <c:v>May</c:v>
                </c:pt>
                <c:pt idx="48">
                  <c:v>June</c:v>
                </c:pt>
                <c:pt idx="49">
                  <c:v>July</c:v>
                </c:pt>
                <c:pt idx="50">
                  <c:v>Aug.</c:v>
                </c:pt>
                <c:pt idx="51">
                  <c:v>Sept.</c:v>
                </c:pt>
                <c:pt idx="52">
                  <c:v>Oct.</c:v>
                </c:pt>
                <c:pt idx="53">
                  <c:v>Nov.</c:v>
                </c:pt>
                <c:pt idx="54">
                  <c:v>Dec.</c:v>
                </c:pt>
                <c:pt idx="55">
                  <c:v>Jan.</c:v>
                </c:pt>
                <c:pt idx="56">
                  <c:v>Feb.</c:v>
                </c:pt>
                <c:pt idx="57">
                  <c:v>March</c:v>
                </c:pt>
                <c:pt idx="58">
                  <c:v>April</c:v>
                </c:pt>
                <c:pt idx="59">
                  <c:v>May</c:v>
                </c:pt>
                <c:pt idx="60">
                  <c:v>June</c:v>
                </c:pt>
                <c:pt idx="61">
                  <c:v>July</c:v>
                </c:pt>
                <c:pt idx="62">
                  <c:v>Aug.</c:v>
                </c:pt>
                <c:pt idx="63">
                  <c:v>Sept.</c:v>
                </c:pt>
                <c:pt idx="64">
                  <c:v>Oct.</c:v>
                </c:pt>
                <c:pt idx="65">
                  <c:v>Nov.</c:v>
                </c:pt>
                <c:pt idx="66">
                  <c:v>Dec.</c:v>
                </c:pt>
                <c:pt idx="67">
                  <c:v>Jan.</c:v>
                </c:pt>
                <c:pt idx="68">
                  <c:v>Feb.</c:v>
                </c:pt>
                <c:pt idx="69">
                  <c:v>March</c:v>
                </c:pt>
                <c:pt idx="70">
                  <c:v>April</c:v>
                </c:pt>
                <c:pt idx="71">
                  <c:v>May</c:v>
                </c:pt>
                <c:pt idx="72">
                  <c:v>June</c:v>
                </c:pt>
                <c:pt idx="73">
                  <c:v>July</c:v>
                </c:pt>
                <c:pt idx="74">
                  <c:v>Aug.</c:v>
                </c:pt>
                <c:pt idx="75">
                  <c:v>Sept.</c:v>
                </c:pt>
                <c:pt idx="76">
                  <c:v>Oct.</c:v>
                </c:pt>
                <c:pt idx="77">
                  <c:v>Nov.</c:v>
                </c:pt>
                <c:pt idx="78">
                  <c:v>Dec.</c:v>
                </c:pt>
                <c:pt idx="79">
                  <c:v>Jan.</c:v>
                </c:pt>
                <c:pt idx="80">
                  <c:v>Feb.</c:v>
                </c:pt>
                <c:pt idx="81">
                  <c:v>March</c:v>
                </c:pt>
                <c:pt idx="82">
                  <c:v>April</c:v>
                </c:pt>
                <c:pt idx="83">
                  <c:v>May</c:v>
                </c:pt>
                <c:pt idx="84">
                  <c:v>June</c:v>
                </c:pt>
                <c:pt idx="85">
                  <c:v>July</c:v>
                </c:pt>
                <c:pt idx="86">
                  <c:v>Aug.</c:v>
                </c:pt>
                <c:pt idx="87">
                  <c:v>Sept.</c:v>
                </c:pt>
                <c:pt idx="88">
                  <c:v>Oct.</c:v>
                </c:pt>
                <c:pt idx="89">
                  <c:v>Nov.</c:v>
                </c:pt>
                <c:pt idx="90">
                  <c:v>Dec.</c:v>
                </c:pt>
                <c:pt idx="91">
                  <c:v>Jan.</c:v>
                </c:pt>
                <c:pt idx="92">
                  <c:v>Feb.</c:v>
                </c:pt>
                <c:pt idx="93">
                  <c:v>March</c:v>
                </c:pt>
                <c:pt idx="94">
                  <c:v>April</c:v>
                </c:pt>
                <c:pt idx="95">
                  <c:v>May</c:v>
                </c:pt>
                <c:pt idx="96">
                  <c:v>June</c:v>
                </c:pt>
                <c:pt idx="97">
                  <c:v>July</c:v>
                </c:pt>
                <c:pt idx="98">
                  <c:v>Aug.</c:v>
                </c:pt>
                <c:pt idx="99">
                  <c:v>Sept.</c:v>
                </c:pt>
                <c:pt idx="100">
                  <c:v>Oct.</c:v>
                </c:pt>
                <c:pt idx="101">
                  <c:v>Nov.</c:v>
                </c:pt>
                <c:pt idx="102">
                  <c:v>Dec.</c:v>
                </c:pt>
                <c:pt idx="103">
                  <c:v>Jan.</c:v>
                </c:pt>
                <c:pt idx="104">
                  <c:v>Feb.</c:v>
                </c:pt>
                <c:pt idx="105">
                  <c:v>March</c:v>
                </c:pt>
                <c:pt idx="106">
                  <c:v>April</c:v>
                </c:pt>
                <c:pt idx="107">
                  <c:v>May</c:v>
                </c:pt>
                <c:pt idx="108">
                  <c:v>June</c:v>
                </c:pt>
                <c:pt idx="109">
                  <c:v>July</c:v>
                </c:pt>
                <c:pt idx="110">
                  <c:v>Aug.</c:v>
                </c:pt>
                <c:pt idx="111">
                  <c:v>Sept.</c:v>
                </c:pt>
                <c:pt idx="112">
                  <c:v>Oct.</c:v>
                </c:pt>
                <c:pt idx="113">
                  <c:v>Nov.</c:v>
                </c:pt>
                <c:pt idx="114">
                  <c:v>Dec.</c:v>
                </c:pt>
                <c:pt idx="115">
                  <c:v>Jan.</c:v>
                </c:pt>
                <c:pt idx="116">
                  <c:v>Feb.</c:v>
                </c:pt>
                <c:pt idx="117">
                  <c:v>March</c:v>
                </c:pt>
                <c:pt idx="118">
                  <c:v>April</c:v>
                </c:pt>
                <c:pt idx="119">
                  <c:v>May</c:v>
                </c:pt>
                <c:pt idx="120">
                  <c:v>June</c:v>
                </c:pt>
                <c:pt idx="121">
                  <c:v>July</c:v>
                </c:pt>
                <c:pt idx="122">
                  <c:v>Aug.</c:v>
                </c:pt>
                <c:pt idx="123">
                  <c:v>Sept.</c:v>
                </c:pt>
                <c:pt idx="124">
                  <c:v>Oct.</c:v>
                </c:pt>
                <c:pt idx="125">
                  <c:v>Nov.</c:v>
                </c:pt>
                <c:pt idx="126">
                  <c:v>Dec.</c:v>
                </c:pt>
                <c:pt idx="127">
                  <c:v>Jan.</c:v>
                </c:pt>
                <c:pt idx="128">
                  <c:v>Feb.</c:v>
                </c:pt>
                <c:pt idx="129">
                  <c:v>March</c:v>
                </c:pt>
                <c:pt idx="130">
                  <c:v>April</c:v>
                </c:pt>
                <c:pt idx="131">
                  <c:v>May</c:v>
                </c:pt>
                <c:pt idx="132">
                  <c:v>June</c:v>
                </c:pt>
                <c:pt idx="133">
                  <c:v>July</c:v>
                </c:pt>
                <c:pt idx="134">
                  <c:v>August</c:v>
                </c:pt>
                <c:pt idx="135">
                  <c:v>September</c:v>
                </c:pt>
                <c:pt idx="136">
                  <c:v>October</c:v>
                </c:pt>
                <c:pt idx="137">
                  <c:v>November</c:v>
                </c:pt>
                <c:pt idx="138">
                  <c:v>December</c:v>
                </c:pt>
                <c:pt idx="139">
                  <c:v>January</c:v>
                </c:pt>
                <c:pt idx="140">
                  <c:v>February</c:v>
                </c:pt>
                <c:pt idx="141">
                  <c:v>March</c:v>
                </c:pt>
                <c:pt idx="142">
                  <c:v>April</c:v>
                </c:pt>
                <c:pt idx="143">
                  <c:v>May</c:v>
                </c:pt>
              </c:strCache>
            </c:strRef>
          </c:cat>
          <c:val>
            <c:numRef>
              <c:f>Series2_Q8!$C$7:$C$150</c:f>
              <c:numCache>
                <c:formatCode>General</c:formatCode>
                <c:ptCount val="144"/>
                <c:pt idx="0">
                  <c:v>5922</c:v>
                </c:pt>
                <c:pt idx="1">
                  <c:v>5641</c:v>
                </c:pt>
                <c:pt idx="2">
                  <c:v>6109</c:v>
                </c:pt>
                <c:pt idx="3">
                  <c:v>6431</c:v>
                </c:pt>
                <c:pt idx="4">
                  <c:v>6419</c:v>
                </c:pt>
                <c:pt idx="5">
                  <c:v>6591</c:v>
                </c:pt>
                <c:pt idx="6">
                  <c:v>5428</c:v>
                </c:pt>
                <c:pt idx="7">
                  <c:v>6024</c:v>
                </c:pt>
                <c:pt idx="8">
                  <c:v>6434</c:v>
                </c:pt>
                <c:pt idx="9">
                  <c:v>5791</c:v>
                </c:pt>
                <c:pt idx="10">
                  <c:v>5921</c:v>
                </c:pt>
                <c:pt idx="11">
                  <c:v>5631</c:v>
                </c:pt>
                <c:pt idx="12">
                  <c:v>5595</c:v>
                </c:pt>
                <c:pt idx="13">
                  <c:v>5866</c:v>
                </c:pt>
                <c:pt idx="14">
                  <c:v>5937</c:v>
                </c:pt>
                <c:pt idx="15">
                  <c:v>5544</c:v>
                </c:pt>
                <c:pt idx="16">
                  <c:v>6018</c:v>
                </c:pt>
                <c:pt idx="17">
                  <c:v>6077</c:v>
                </c:pt>
                <c:pt idx="18">
                  <c:v>6247</c:v>
                </c:pt>
                <c:pt idx="19">
                  <c:v>6106</c:v>
                </c:pt>
                <c:pt idx="20">
                  <c:v>6125</c:v>
                </c:pt>
                <c:pt idx="21">
                  <c:v>6120</c:v>
                </c:pt>
                <c:pt idx="22">
                  <c:v>6641</c:v>
                </c:pt>
                <c:pt idx="23">
                  <c:v>6220</c:v>
                </c:pt>
                <c:pt idx="24">
                  <c:v>6197</c:v>
                </c:pt>
                <c:pt idx="25">
                  <c:v>6105</c:v>
                </c:pt>
                <c:pt idx="26">
                  <c:v>6856</c:v>
                </c:pt>
                <c:pt idx="27">
                  <c:v>6530</c:v>
                </c:pt>
                <c:pt idx="28">
                  <c:v>6988</c:v>
                </c:pt>
                <c:pt idx="29">
                  <c:v>6083</c:v>
                </c:pt>
                <c:pt idx="30">
                  <c:v>6782</c:v>
                </c:pt>
                <c:pt idx="31">
                  <c:v>5804</c:v>
                </c:pt>
                <c:pt idx="32">
                  <c:v>6452</c:v>
                </c:pt>
                <c:pt idx="33">
                  <c:v>6564</c:v>
                </c:pt>
                <c:pt idx="34">
                  <c:v>6871</c:v>
                </c:pt>
                <c:pt idx="35">
                  <c:v>6272</c:v>
                </c:pt>
                <c:pt idx="36">
                  <c:v>6142</c:v>
                </c:pt>
                <c:pt idx="37">
                  <c:v>6502</c:v>
                </c:pt>
                <c:pt idx="38">
                  <c:v>6186</c:v>
                </c:pt>
                <c:pt idx="39">
                  <c:v>6527</c:v>
                </c:pt>
                <c:pt idx="40">
                  <c:v>5866</c:v>
                </c:pt>
                <c:pt idx="41">
                  <c:v>6044</c:v>
                </c:pt>
                <c:pt idx="42">
                  <c:v>5840</c:v>
                </c:pt>
                <c:pt idx="43">
                  <c:v>6186</c:v>
                </c:pt>
                <c:pt idx="44">
                  <c:v>6282</c:v>
                </c:pt>
                <c:pt idx="45">
                  <c:v>6298</c:v>
                </c:pt>
                <c:pt idx="46">
                  <c:v>6189</c:v>
                </c:pt>
                <c:pt idx="47">
                  <c:v>6940</c:v>
                </c:pt>
                <c:pt idx="48">
                  <c:v>5755</c:v>
                </c:pt>
                <c:pt idx="49">
                  <c:v>6052</c:v>
                </c:pt>
                <c:pt idx="50">
                  <c:v>5494</c:v>
                </c:pt>
                <c:pt idx="51">
                  <c:v>6696</c:v>
                </c:pt>
                <c:pt idx="52">
                  <c:v>5872</c:v>
                </c:pt>
                <c:pt idx="53">
                  <c:v>6053</c:v>
                </c:pt>
                <c:pt idx="54">
                  <c:v>6470</c:v>
                </c:pt>
                <c:pt idx="55">
                  <c:v>6375</c:v>
                </c:pt>
                <c:pt idx="56">
                  <c:v>6490</c:v>
                </c:pt>
                <c:pt idx="57">
                  <c:v>6398</c:v>
                </c:pt>
                <c:pt idx="58">
                  <c:v>5800</c:v>
                </c:pt>
                <c:pt idx="59">
                  <c:v>5868</c:v>
                </c:pt>
                <c:pt idx="60">
                  <c:v>6402</c:v>
                </c:pt>
                <c:pt idx="61">
                  <c:v>6281</c:v>
                </c:pt>
                <c:pt idx="62">
                  <c:v>5893</c:v>
                </c:pt>
                <c:pt idx="63">
                  <c:v>6093</c:v>
                </c:pt>
                <c:pt idx="64">
                  <c:v>6194</c:v>
                </c:pt>
                <c:pt idx="65">
                  <c:v>6312</c:v>
                </c:pt>
                <c:pt idx="66">
                  <c:v>6175</c:v>
                </c:pt>
                <c:pt idx="67">
                  <c:v>5849</c:v>
                </c:pt>
                <c:pt idx="68">
                  <c:v>6677</c:v>
                </c:pt>
                <c:pt idx="69">
                  <c:v>6247</c:v>
                </c:pt>
                <c:pt idx="70">
                  <c:v>6111</c:v>
                </c:pt>
                <c:pt idx="71">
                  <c:v>6327</c:v>
                </c:pt>
                <c:pt idx="72">
                  <c:v>6325</c:v>
                </c:pt>
                <c:pt idx="73">
                  <c:v>5863</c:v>
                </c:pt>
                <c:pt idx="74">
                  <c:v>5765</c:v>
                </c:pt>
                <c:pt idx="75">
                  <c:v>6364</c:v>
                </c:pt>
                <c:pt idx="76">
                  <c:v>5658</c:v>
                </c:pt>
                <c:pt idx="77">
                  <c:v>5539</c:v>
                </c:pt>
                <c:pt idx="78">
                  <c:v>6208</c:v>
                </c:pt>
                <c:pt idx="79">
                  <c:v>6174</c:v>
                </c:pt>
                <c:pt idx="80">
                  <c:v>6632</c:v>
                </c:pt>
                <c:pt idx="81">
                  <c:v>6392</c:v>
                </c:pt>
                <c:pt idx="82">
                  <c:v>6338</c:v>
                </c:pt>
                <c:pt idx="83">
                  <c:v>5969</c:v>
                </c:pt>
                <c:pt idx="84">
                  <c:v>5924</c:v>
                </c:pt>
                <c:pt idx="85">
                  <c:v>6048</c:v>
                </c:pt>
                <c:pt idx="86">
                  <c:v>5893</c:v>
                </c:pt>
                <c:pt idx="87">
                  <c:v>5573</c:v>
                </c:pt>
                <c:pt idx="88">
                  <c:v>5346</c:v>
                </c:pt>
                <c:pt idx="89">
                  <c:v>6116</c:v>
                </c:pt>
                <c:pt idx="90">
                  <c:v>5990</c:v>
                </c:pt>
                <c:pt idx="91">
                  <c:v>6032</c:v>
                </c:pt>
                <c:pt idx="92">
                  <c:v>5900</c:v>
                </c:pt>
                <c:pt idx="93">
                  <c:v>5518</c:v>
                </c:pt>
                <c:pt idx="94">
                  <c:v>6188</c:v>
                </c:pt>
                <c:pt idx="95">
                  <c:v>5714</c:v>
                </c:pt>
                <c:pt idx="96">
                  <c:v>5546</c:v>
                </c:pt>
                <c:pt idx="97">
                  <c:v>5543</c:v>
                </c:pt>
                <c:pt idx="98">
                  <c:v>5652</c:v>
                </c:pt>
                <c:pt idx="99">
                  <c:v>5637</c:v>
                </c:pt>
                <c:pt idx="100">
                  <c:v>5608</c:v>
                </c:pt>
                <c:pt idx="101">
                  <c:v>6013</c:v>
                </c:pt>
                <c:pt idx="102">
                  <c:v>5905</c:v>
                </c:pt>
                <c:pt idx="103">
                  <c:v>5562</c:v>
                </c:pt>
                <c:pt idx="104">
                  <c:v>6130</c:v>
                </c:pt>
                <c:pt idx="105">
                  <c:v>5205</c:v>
                </c:pt>
                <c:pt idx="106">
                  <c:v>5893</c:v>
                </c:pt>
                <c:pt idx="107">
                  <c:v>5688</c:v>
                </c:pt>
                <c:pt idx="108">
                  <c:v>5731</c:v>
                </c:pt>
                <c:pt idx="109">
                  <c:v>5518</c:v>
                </c:pt>
                <c:pt idx="110">
                  <c:v>5546</c:v>
                </c:pt>
                <c:pt idx="111">
                  <c:v>5963</c:v>
                </c:pt>
                <c:pt idx="112">
                  <c:v>5946</c:v>
                </c:pt>
                <c:pt idx="113">
                  <c:v>5840</c:v>
                </c:pt>
                <c:pt idx="114">
                  <c:v>5909</c:v>
                </c:pt>
                <c:pt idx="115">
                  <c:v>6190</c:v>
                </c:pt>
                <c:pt idx="116">
                  <c:v>5791</c:v>
                </c:pt>
                <c:pt idx="117">
                  <c:v>5877</c:v>
                </c:pt>
                <c:pt idx="118">
                  <c:v>6256</c:v>
                </c:pt>
                <c:pt idx="119">
                  <c:v>5600</c:v>
                </c:pt>
                <c:pt idx="120">
                  <c:v>6014</c:v>
                </c:pt>
                <c:pt idx="121">
                  <c:v>5747</c:v>
                </c:pt>
                <c:pt idx="122">
                  <c:v>6049</c:v>
                </c:pt>
                <c:pt idx="123">
                  <c:v>5665</c:v>
                </c:pt>
                <c:pt idx="124">
                  <c:v>5478</c:v>
                </c:pt>
                <c:pt idx="125">
                  <c:v>6039</c:v>
                </c:pt>
                <c:pt idx="126">
                  <c:v>5545</c:v>
                </c:pt>
                <c:pt idx="127">
                  <c:v>5885</c:v>
                </c:pt>
                <c:pt idx="128">
                  <c:v>5893</c:v>
                </c:pt>
                <c:pt idx="129">
                  <c:v>5640</c:v>
                </c:pt>
                <c:pt idx="130">
                  <c:v>5609</c:v>
                </c:pt>
                <c:pt idx="131">
                  <c:v>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2-44AF-B6FB-0689D9A4385E}"/>
            </c:ext>
          </c:extLst>
        </c:ser>
        <c:ser>
          <c:idx val="1"/>
          <c:order val="1"/>
          <c:tx>
            <c:strRef>
              <c:f>Series2_Q8!$G$6</c:f>
              <c:strCache>
                <c:ptCount val="1"/>
                <c:pt idx="0">
                  <c:v>Holt’s linear_Exp Smooth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Series2_Q8!$B$7:$B$150</c:f>
              <c:strCache>
                <c:ptCount val="144"/>
                <c:pt idx="0">
                  <c:v>June</c:v>
                </c:pt>
                <c:pt idx="1">
                  <c:v>July</c:v>
                </c:pt>
                <c:pt idx="2">
                  <c:v>Aug.</c:v>
                </c:pt>
                <c:pt idx="3">
                  <c:v>Sept.</c:v>
                </c:pt>
                <c:pt idx="4">
                  <c:v>Oct.</c:v>
                </c:pt>
                <c:pt idx="5">
                  <c:v>Nov.</c:v>
                </c:pt>
                <c:pt idx="6">
                  <c:v>Dec.</c:v>
                </c:pt>
                <c:pt idx="7">
                  <c:v>Jan.</c:v>
                </c:pt>
                <c:pt idx="8">
                  <c:v>Feb.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Aug.</c:v>
                </c:pt>
                <c:pt idx="15">
                  <c:v>Sept.</c:v>
                </c:pt>
                <c:pt idx="16">
                  <c:v>Oct.</c:v>
                </c:pt>
                <c:pt idx="17">
                  <c:v>Nov.</c:v>
                </c:pt>
                <c:pt idx="18">
                  <c:v>Dec.</c:v>
                </c:pt>
                <c:pt idx="19">
                  <c:v>Jan.</c:v>
                </c:pt>
                <c:pt idx="20">
                  <c:v>Feb.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  <c:pt idx="24">
                  <c:v>June</c:v>
                </c:pt>
                <c:pt idx="25">
                  <c:v>July</c:v>
                </c:pt>
                <c:pt idx="26">
                  <c:v>Aug.</c:v>
                </c:pt>
                <c:pt idx="27">
                  <c:v>Sept.</c:v>
                </c:pt>
                <c:pt idx="28">
                  <c:v>Oct.</c:v>
                </c:pt>
                <c:pt idx="29">
                  <c:v>Nov.</c:v>
                </c:pt>
                <c:pt idx="30">
                  <c:v>Dec.</c:v>
                </c:pt>
                <c:pt idx="31">
                  <c:v>Jan.</c:v>
                </c:pt>
                <c:pt idx="32">
                  <c:v>Feb.</c:v>
                </c:pt>
                <c:pt idx="33">
                  <c:v>March</c:v>
                </c:pt>
                <c:pt idx="34">
                  <c:v>April</c:v>
                </c:pt>
                <c:pt idx="35">
                  <c:v>May</c:v>
                </c:pt>
                <c:pt idx="36">
                  <c:v>June</c:v>
                </c:pt>
                <c:pt idx="37">
                  <c:v>July</c:v>
                </c:pt>
                <c:pt idx="38">
                  <c:v>Aug.</c:v>
                </c:pt>
                <c:pt idx="39">
                  <c:v>Sept.</c:v>
                </c:pt>
                <c:pt idx="40">
                  <c:v>Oct.</c:v>
                </c:pt>
                <c:pt idx="41">
                  <c:v>Nov.</c:v>
                </c:pt>
                <c:pt idx="42">
                  <c:v>Dec.</c:v>
                </c:pt>
                <c:pt idx="43">
                  <c:v>Jan.</c:v>
                </c:pt>
                <c:pt idx="44">
                  <c:v>Feb.</c:v>
                </c:pt>
                <c:pt idx="45">
                  <c:v>March</c:v>
                </c:pt>
                <c:pt idx="46">
                  <c:v>April</c:v>
                </c:pt>
                <c:pt idx="47">
                  <c:v>May</c:v>
                </c:pt>
                <c:pt idx="48">
                  <c:v>June</c:v>
                </c:pt>
                <c:pt idx="49">
                  <c:v>July</c:v>
                </c:pt>
                <c:pt idx="50">
                  <c:v>Aug.</c:v>
                </c:pt>
                <c:pt idx="51">
                  <c:v>Sept.</c:v>
                </c:pt>
                <c:pt idx="52">
                  <c:v>Oct.</c:v>
                </c:pt>
                <c:pt idx="53">
                  <c:v>Nov.</c:v>
                </c:pt>
                <c:pt idx="54">
                  <c:v>Dec.</c:v>
                </c:pt>
                <c:pt idx="55">
                  <c:v>Jan.</c:v>
                </c:pt>
                <c:pt idx="56">
                  <c:v>Feb.</c:v>
                </c:pt>
                <c:pt idx="57">
                  <c:v>March</c:v>
                </c:pt>
                <c:pt idx="58">
                  <c:v>April</c:v>
                </c:pt>
                <c:pt idx="59">
                  <c:v>May</c:v>
                </c:pt>
                <c:pt idx="60">
                  <c:v>June</c:v>
                </c:pt>
                <c:pt idx="61">
                  <c:v>July</c:v>
                </c:pt>
                <c:pt idx="62">
                  <c:v>Aug.</c:v>
                </c:pt>
                <c:pt idx="63">
                  <c:v>Sept.</c:v>
                </c:pt>
                <c:pt idx="64">
                  <c:v>Oct.</c:v>
                </c:pt>
                <c:pt idx="65">
                  <c:v>Nov.</c:v>
                </c:pt>
                <c:pt idx="66">
                  <c:v>Dec.</c:v>
                </c:pt>
                <c:pt idx="67">
                  <c:v>Jan.</c:v>
                </c:pt>
                <c:pt idx="68">
                  <c:v>Feb.</c:v>
                </c:pt>
                <c:pt idx="69">
                  <c:v>March</c:v>
                </c:pt>
                <c:pt idx="70">
                  <c:v>April</c:v>
                </c:pt>
                <c:pt idx="71">
                  <c:v>May</c:v>
                </c:pt>
                <c:pt idx="72">
                  <c:v>June</c:v>
                </c:pt>
                <c:pt idx="73">
                  <c:v>July</c:v>
                </c:pt>
                <c:pt idx="74">
                  <c:v>Aug.</c:v>
                </c:pt>
                <c:pt idx="75">
                  <c:v>Sept.</c:v>
                </c:pt>
                <c:pt idx="76">
                  <c:v>Oct.</c:v>
                </c:pt>
                <c:pt idx="77">
                  <c:v>Nov.</c:v>
                </c:pt>
                <c:pt idx="78">
                  <c:v>Dec.</c:v>
                </c:pt>
                <c:pt idx="79">
                  <c:v>Jan.</c:v>
                </c:pt>
                <c:pt idx="80">
                  <c:v>Feb.</c:v>
                </c:pt>
                <c:pt idx="81">
                  <c:v>March</c:v>
                </c:pt>
                <c:pt idx="82">
                  <c:v>April</c:v>
                </c:pt>
                <c:pt idx="83">
                  <c:v>May</c:v>
                </c:pt>
                <c:pt idx="84">
                  <c:v>June</c:v>
                </c:pt>
                <c:pt idx="85">
                  <c:v>July</c:v>
                </c:pt>
                <c:pt idx="86">
                  <c:v>Aug.</c:v>
                </c:pt>
                <c:pt idx="87">
                  <c:v>Sept.</c:v>
                </c:pt>
                <c:pt idx="88">
                  <c:v>Oct.</c:v>
                </c:pt>
                <c:pt idx="89">
                  <c:v>Nov.</c:v>
                </c:pt>
                <c:pt idx="90">
                  <c:v>Dec.</c:v>
                </c:pt>
                <c:pt idx="91">
                  <c:v>Jan.</c:v>
                </c:pt>
                <c:pt idx="92">
                  <c:v>Feb.</c:v>
                </c:pt>
                <c:pt idx="93">
                  <c:v>March</c:v>
                </c:pt>
                <c:pt idx="94">
                  <c:v>April</c:v>
                </c:pt>
                <c:pt idx="95">
                  <c:v>May</c:v>
                </c:pt>
                <c:pt idx="96">
                  <c:v>June</c:v>
                </c:pt>
                <c:pt idx="97">
                  <c:v>July</c:v>
                </c:pt>
                <c:pt idx="98">
                  <c:v>Aug.</c:v>
                </c:pt>
                <c:pt idx="99">
                  <c:v>Sept.</c:v>
                </c:pt>
                <c:pt idx="100">
                  <c:v>Oct.</c:v>
                </c:pt>
                <c:pt idx="101">
                  <c:v>Nov.</c:v>
                </c:pt>
                <c:pt idx="102">
                  <c:v>Dec.</c:v>
                </c:pt>
                <c:pt idx="103">
                  <c:v>Jan.</c:v>
                </c:pt>
                <c:pt idx="104">
                  <c:v>Feb.</c:v>
                </c:pt>
                <c:pt idx="105">
                  <c:v>March</c:v>
                </c:pt>
                <c:pt idx="106">
                  <c:v>April</c:v>
                </c:pt>
                <c:pt idx="107">
                  <c:v>May</c:v>
                </c:pt>
                <c:pt idx="108">
                  <c:v>June</c:v>
                </c:pt>
                <c:pt idx="109">
                  <c:v>July</c:v>
                </c:pt>
                <c:pt idx="110">
                  <c:v>Aug.</c:v>
                </c:pt>
                <c:pt idx="111">
                  <c:v>Sept.</c:v>
                </c:pt>
                <c:pt idx="112">
                  <c:v>Oct.</c:v>
                </c:pt>
                <c:pt idx="113">
                  <c:v>Nov.</c:v>
                </c:pt>
                <c:pt idx="114">
                  <c:v>Dec.</c:v>
                </c:pt>
                <c:pt idx="115">
                  <c:v>Jan.</c:v>
                </c:pt>
                <c:pt idx="116">
                  <c:v>Feb.</c:v>
                </c:pt>
                <c:pt idx="117">
                  <c:v>March</c:v>
                </c:pt>
                <c:pt idx="118">
                  <c:v>April</c:v>
                </c:pt>
                <c:pt idx="119">
                  <c:v>May</c:v>
                </c:pt>
                <c:pt idx="120">
                  <c:v>June</c:v>
                </c:pt>
                <c:pt idx="121">
                  <c:v>July</c:v>
                </c:pt>
                <c:pt idx="122">
                  <c:v>Aug.</c:v>
                </c:pt>
                <c:pt idx="123">
                  <c:v>Sept.</c:v>
                </c:pt>
                <c:pt idx="124">
                  <c:v>Oct.</c:v>
                </c:pt>
                <c:pt idx="125">
                  <c:v>Nov.</c:v>
                </c:pt>
                <c:pt idx="126">
                  <c:v>Dec.</c:v>
                </c:pt>
                <c:pt idx="127">
                  <c:v>Jan.</c:v>
                </c:pt>
                <c:pt idx="128">
                  <c:v>Feb.</c:v>
                </c:pt>
                <c:pt idx="129">
                  <c:v>March</c:v>
                </c:pt>
                <c:pt idx="130">
                  <c:v>April</c:v>
                </c:pt>
                <c:pt idx="131">
                  <c:v>May</c:v>
                </c:pt>
                <c:pt idx="132">
                  <c:v>June</c:v>
                </c:pt>
                <c:pt idx="133">
                  <c:v>July</c:v>
                </c:pt>
                <c:pt idx="134">
                  <c:v>August</c:v>
                </c:pt>
                <c:pt idx="135">
                  <c:v>September</c:v>
                </c:pt>
                <c:pt idx="136">
                  <c:v>October</c:v>
                </c:pt>
                <c:pt idx="137">
                  <c:v>November</c:v>
                </c:pt>
                <c:pt idx="138">
                  <c:v>December</c:v>
                </c:pt>
                <c:pt idx="139">
                  <c:v>January</c:v>
                </c:pt>
                <c:pt idx="140">
                  <c:v>February</c:v>
                </c:pt>
                <c:pt idx="141">
                  <c:v>March</c:v>
                </c:pt>
                <c:pt idx="142">
                  <c:v>April</c:v>
                </c:pt>
                <c:pt idx="143">
                  <c:v>May</c:v>
                </c:pt>
              </c:strCache>
            </c:strRef>
          </c:cat>
          <c:val>
            <c:numRef>
              <c:f>Series2_Q8!$G$7:$G$150</c:f>
              <c:numCache>
                <c:formatCode>General</c:formatCode>
                <c:ptCount val="144"/>
                <c:pt idx="132" formatCode="&quot;$&quot;#,##0.00">
                  <c:v>5508.575268098446</c:v>
                </c:pt>
                <c:pt idx="133" formatCode="&quot;$&quot;#,##0.00">
                  <c:v>5465.8199447036404</c:v>
                </c:pt>
                <c:pt idx="134" formatCode="&quot;$&quot;#,##0.00">
                  <c:v>5423.0646213088348</c:v>
                </c:pt>
                <c:pt idx="135" formatCode="&quot;$&quot;#,##0.00">
                  <c:v>5380.3092979140292</c:v>
                </c:pt>
                <c:pt idx="136" formatCode="&quot;$&quot;#,##0.00">
                  <c:v>5337.5539745192236</c:v>
                </c:pt>
                <c:pt idx="137" formatCode="&quot;$&quot;#,##0.00">
                  <c:v>5294.798651124418</c:v>
                </c:pt>
                <c:pt idx="138" formatCode="&quot;$&quot;#,##0.00">
                  <c:v>5252.0433277296124</c:v>
                </c:pt>
                <c:pt idx="139" formatCode="&quot;$&quot;#,##0.00">
                  <c:v>5209.2880043348068</c:v>
                </c:pt>
                <c:pt idx="140" formatCode="&quot;$&quot;#,##0.00">
                  <c:v>5166.5326809400012</c:v>
                </c:pt>
                <c:pt idx="141" formatCode="&quot;$&quot;#,##0.00">
                  <c:v>5123.7773575451956</c:v>
                </c:pt>
                <c:pt idx="142" formatCode="&quot;$&quot;#,##0.00">
                  <c:v>5081.02203415039</c:v>
                </c:pt>
                <c:pt idx="143" formatCode="&quot;$&quot;#,##0.00">
                  <c:v>5038.2667107555844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2-44AF-B6FB-0689D9A438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0627456"/>
        <c:axId val="1700649088"/>
      </c:lineChart>
      <c:catAx>
        <c:axId val="170062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49088"/>
        <c:crosses val="autoZero"/>
        <c:auto val="1"/>
        <c:lblAlgn val="ctr"/>
        <c:lblOffset val="100"/>
        <c:noMultiLvlLbl val="0"/>
      </c:catAx>
      <c:valAx>
        <c:axId val="1700649088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06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Series2_Q9!$C$6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Series2_Q9!$B$7:$B$150</c:f>
              <c:strCache>
                <c:ptCount val="144"/>
                <c:pt idx="0">
                  <c:v>June</c:v>
                </c:pt>
                <c:pt idx="1">
                  <c:v>July</c:v>
                </c:pt>
                <c:pt idx="2">
                  <c:v>Aug.</c:v>
                </c:pt>
                <c:pt idx="3">
                  <c:v>Sept.</c:v>
                </c:pt>
                <c:pt idx="4">
                  <c:v>Oct.</c:v>
                </c:pt>
                <c:pt idx="5">
                  <c:v>Nov.</c:v>
                </c:pt>
                <c:pt idx="6">
                  <c:v>Dec.</c:v>
                </c:pt>
                <c:pt idx="7">
                  <c:v>Jan.</c:v>
                </c:pt>
                <c:pt idx="8">
                  <c:v>Feb.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Aug.</c:v>
                </c:pt>
                <c:pt idx="15">
                  <c:v>Sept.</c:v>
                </c:pt>
                <c:pt idx="16">
                  <c:v>Oct.</c:v>
                </c:pt>
                <c:pt idx="17">
                  <c:v>Nov.</c:v>
                </c:pt>
                <c:pt idx="18">
                  <c:v>Dec.</c:v>
                </c:pt>
                <c:pt idx="19">
                  <c:v>Jan.</c:v>
                </c:pt>
                <c:pt idx="20">
                  <c:v>Feb.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  <c:pt idx="24">
                  <c:v>June</c:v>
                </c:pt>
                <c:pt idx="25">
                  <c:v>July</c:v>
                </c:pt>
                <c:pt idx="26">
                  <c:v>Aug.</c:v>
                </c:pt>
                <c:pt idx="27">
                  <c:v>Sept.</c:v>
                </c:pt>
                <c:pt idx="28">
                  <c:v>Oct.</c:v>
                </c:pt>
                <c:pt idx="29">
                  <c:v>Nov.</c:v>
                </c:pt>
                <c:pt idx="30">
                  <c:v>Dec.</c:v>
                </c:pt>
                <c:pt idx="31">
                  <c:v>Jan.</c:v>
                </c:pt>
                <c:pt idx="32">
                  <c:v>Feb.</c:v>
                </c:pt>
                <c:pt idx="33">
                  <c:v>March</c:v>
                </c:pt>
                <c:pt idx="34">
                  <c:v>April</c:v>
                </c:pt>
                <c:pt idx="35">
                  <c:v>May</c:v>
                </c:pt>
                <c:pt idx="36">
                  <c:v>June</c:v>
                </c:pt>
                <c:pt idx="37">
                  <c:v>July</c:v>
                </c:pt>
                <c:pt idx="38">
                  <c:v>Aug.</c:v>
                </c:pt>
                <c:pt idx="39">
                  <c:v>Sept.</c:v>
                </c:pt>
                <c:pt idx="40">
                  <c:v>Oct.</c:v>
                </c:pt>
                <c:pt idx="41">
                  <c:v>Nov.</c:v>
                </c:pt>
                <c:pt idx="42">
                  <c:v>Dec.</c:v>
                </c:pt>
                <c:pt idx="43">
                  <c:v>Jan.</c:v>
                </c:pt>
                <c:pt idx="44">
                  <c:v>Feb.</c:v>
                </c:pt>
                <c:pt idx="45">
                  <c:v>March</c:v>
                </c:pt>
                <c:pt idx="46">
                  <c:v>April</c:v>
                </c:pt>
                <c:pt idx="47">
                  <c:v>May</c:v>
                </c:pt>
                <c:pt idx="48">
                  <c:v>June</c:v>
                </c:pt>
                <c:pt idx="49">
                  <c:v>July</c:v>
                </c:pt>
                <c:pt idx="50">
                  <c:v>Aug.</c:v>
                </c:pt>
                <c:pt idx="51">
                  <c:v>Sept.</c:v>
                </c:pt>
                <c:pt idx="52">
                  <c:v>Oct.</c:v>
                </c:pt>
                <c:pt idx="53">
                  <c:v>Nov.</c:v>
                </c:pt>
                <c:pt idx="54">
                  <c:v>Dec.</c:v>
                </c:pt>
                <c:pt idx="55">
                  <c:v>Jan.</c:v>
                </c:pt>
                <c:pt idx="56">
                  <c:v>Feb.</c:v>
                </c:pt>
                <c:pt idx="57">
                  <c:v>March</c:v>
                </c:pt>
                <c:pt idx="58">
                  <c:v>April</c:v>
                </c:pt>
                <c:pt idx="59">
                  <c:v>May</c:v>
                </c:pt>
                <c:pt idx="60">
                  <c:v>June</c:v>
                </c:pt>
                <c:pt idx="61">
                  <c:v>July</c:v>
                </c:pt>
                <c:pt idx="62">
                  <c:v>Aug.</c:v>
                </c:pt>
                <c:pt idx="63">
                  <c:v>Sept.</c:v>
                </c:pt>
                <c:pt idx="64">
                  <c:v>Oct.</c:v>
                </c:pt>
                <c:pt idx="65">
                  <c:v>Nov.</c:v>
                </c:pt>
                <c:pt idx="66">
                  <c:v>Dec.</c:v>
                </c:pt>
                <c:pt idx="67">
                  <c:v>Jan.</c:v>
                </c:pt>
                <c:pt idx="68">
                  <c:v>Feb.</c:v>
                </c:pt>
                <c:pt idx="69">
                  <c:v>March</c:v>
                </c:pt>
                <c:pt idx="70">
                  <c:v>April</c:v>
                </c:pt>
                <c:pt idx="71">
                  <c:v>May</c:v>
                </c:pt>
                <c:pt idx="72">
                  <c:v>June</c:v>
                </c:pt>
                <c:pt idx="73">
                  <c:v>July</c:v>
                </c:pt>
                <c:pt idx="74">
                  <c:v>Aug.</c:v>
                </c:pt>
                <c:pt idx="75">
                  <c:v>Sept.</c:v>
                </c:pt>
                <c:pt idx="76">
                  <c:v>Oct.</c:v>
                </c:pt>
                <c:pt idx="77">
                  <c:v>Nov.</c:v>
                </c:pt>
                <c:pt idx="78">
                  <c:v>Dec.</c:v>
                </c:pt>
                <c:pt idx="79">
                  <c:v>Jan.</c:v>
                </c:pt>
                <c:pt idx="80">
                  <c:v>Feb.</c:v>
                </c:pt>
                <c:pt idx="81">
                  <c:v>March</c:v>
                </c:pt>
                <c:pt idx="82">
                  <c:v>April</c:v>
                </c:pt>
                <c:pt idx="83">
                  <c:v>May</c:v>
                </c:pt>
                <c:pt idx="84">
                  <c:v>June</c:v>
                </c:pt>
                <c:pt idx="85">
                  <c:v>July</c:v>
                </c:pt>
                <c:pt idx="86">
                  <c:v>Aug.</c:v>
                </c:pt>
                <c:pt idx="87">
                  <c:v>Sept.</c:v>
                </c:pt>
                <c:pt idx="88">
                  <c:v>Oct.</c:v>
                </c:pt>
                <c:pt idx="89">
                  <c:v>Nov.</c:v>
                </c:pt>
                <c:pt idx="90">
                  <c:v>Dec.</c:v>
                </c:pt>
                <c:pt idx="91">
                  <c:v>Jan.</c:v>
                </c:pt>
                <c:pt idx="92">
                  <c:v>Feb.</c:v>
                </c:pt>
                <c:pt idx="93">
                  <c:v>March</c:v>
                </c:pt>
                <c:pt idx="94">
                  <c:v>April</c:v>
                </c:pt>
                <c:pt idx="95">
                  <c:v>May</c:v>
                </c:pt>
                <c:pt idx="96">
                  <c:v>June</c:v>
                </c:pt>
                <c:pt idx="97">
                  <c:v>July</c:v>
                </c:pt>
                <c:pt idx="98">
                  <c:v>Aug.</c:v>
                </c:pt>
                <c:pt idx="99">
                  <c:v>Sept.</c:v>
                </c:pt>
                <c:pt idx="100">
                  <c:v>Oct.</c:v>
                </c:pt>
                <c:pt idx="101">
                  <c:v>Nov.</c:v>
                </c:pt>
                <c:pt idx="102">
                  <c:v>Dec.</c:v>
                </c:pt>
                <c:pt idx="103">
                  <c:v>Jan.</c:v>
                </c:pt>
                <c:pt idx="104">
                  <c:v>Feb.</c:v>
                </c:pt>
                <c:pt idx="105">
                  <c:v>March</c:v>
                </c:pt>
                <c:pt idx="106">
                  <c:v>April</c:v>
                </c:pt>
                <c:pt idx="107">
                  <c:v>May</c:v>
                </c:pt>
                <c:pt idx="108">
                  <c:v>June</c:v>
                </c:pt>
                <c:pt idx="109">
                  <c:v>July</c:v>
                </c:pt>
                <c:pt idx="110">
                  <c:v>Aug.</c:v>
                </c:pt>
                <c:pt idx="111">
                  <c:v>Sept.</c:v>
                </c:pt>
                <c:pt idx="112">
                  <c:v>Oct.</c:v>
                </c:pt>
                <c:pt idx="113">
                  <c:v>Nov.</c:v>
                </c:pt>
                <c:pt idx="114">
                  <c:v>Dec.</c:v>
                </c:pt>
                <c:pt idx="115">
                  <c:v>Jan.</c:v>
                </c:pt>
                <c:pt idx="116">
                  <c:v>Feb.</c:v>
                </c:pt>
                <c:pt idx="117">
                  <c:v>March</c:v>
                </c:pt>
                <c:pt idx="118">
                  <c:v>April</c:v>
                </c:pt>
                <c:pt idx="119">
                  <c:v>May</c:v>
                </c:pt>
                <c:pt idx="120">
                  <c:v>June</c:v>
                </c:pt>
                <c:pt idx="121">
                  <c:v>July</c:v>
                </c:pt>
                <c:pt idx="122">
                  <c:v>Aug.</c:v>
                </c:pt>
                <c:pt idx="123">
                  <c:v>Sept.</c:v>
                </c:pt>
                <c:pt idx="124">
                  <c:v>Oct.</c:v>
                </c:pt>
                <c:pt idx="125">
                  <c:v>Nov.</c:v>
                </c:pt>
                <c:pt idx="126">
                  <c:v>Dec.</c:v>
                </c:pt>
                <c:pt idx="127">
                  <c:v>Jan.</c:v>
                </c:pt>
                <c:pt idx="128">
                  <c:v>Feb.</c:v>
                </c:pt>
                <c:pt idx="129">
                  <c:v>March</c:v>
                </c:pt>
                <c:pt idx="130">
                  <c:v>April</c:v>
                </c:pt>
                <c:pt idx="131">
                  <c:v>May</c:v>
                </c:pt>
                <c:pt idx="132">
                  <c:v>June</c:v>
                </c:pt>
                <c:pt idx="133">
                  <c:v>July</c:v>
                </c:pt>
                <c:pt idx="134">
                  <c:v>August</c:v>
                </c:pt>
                <c:pt idx="135">
                  <c:v>September</c:v>
                </c:pt>
                <c:pt idx="136">
                  <c:v>October</c:v>
                </c:pt>
                <c:pt idx="137">
                  <c:v>November</c:v>
                </c:pt>
                <c:pt idx="138">
                  <c:v>December</c:v>
                </c:pt>
                <c:pt idx="139">
                  <c:v>January</c:v>
                </c:pt>
                <c:pt idx="140">
                  <c:v>February</c:v>
                </c:pt>
                <c:pt idx="141">
                  <c:v>March</c:v>
                </c:pt>
                <c:pt idx="142">
                  <c:v>April</c:v>
                </c:pt>
                <c:pt idx="143">
                  <c:v>May</c:v>
                </c:pt>
              </c:strCache>
            </c:strRef>
          </c:cat>
          <c:val>
            <c:numRef>
              <c:f>Series2_Q9!$C$7:$C$150</c:f>
              <c:numCache>
                <c:formatCode>General</c:formatCode>
                <c:ptCount val="144"/>
                <c:pt idx="0">
                  <c:v>5922</c:v>
                </c:pt>
                <c:pt idx="1">
                  <c:v>5641</c:v>
                </c:pt>
                <c:pt idx="2">
                  <c:v>6109</c:v>
                </c:pt>
                <c:pt idx="3">
                  <c:v>6431</c:v>
                </c:pt>
                <c:pt idx="4">
                  <c:v>6419</c:v>
                </c:pt>
                <c:pt idx="5">
                  <c:v>6591</c:v>
                </c:pt>
                <c:pt idx="6">
                  <c:v>5428</c:v>
                </c:pt>
                <c:pt idx="7">
                  <c:v>6024</c:v>
                </c:pt>
                <c:pt idx="8">
                  <c:v>6434</c:v>
                </c:pt>
                <c:pt idx="9">
                  <c:v>5791</c:v>
                </c:pt>
                <c:pt idx="10">
                  <c:v>5921</c:v>
                </c:pt>
                <c:pt idx="11">
                  <c:v>5631</c:v>
                </c:pt>
                <c:pt idx="12">
                  <c:v>5595</c:v>
                </c:pt>
                <c:pt idx="13">
                  <c:v>5866</c:v>
                </c:pt>
                <c:pt idx="14">
                  <c:v>5937</c:v>
                </c:pt>
                <c:pt idx="15">
                  <c:v>5544</c:v>
                </c:pt>
                <c:pt idx="16">
                  <c:v>6018</c:v>
                </c:pt>
                <c:pt idx="17">
                  <c:v>6077</c:v>
                </c:pt>
                <c:pt idx="18">
                  <c:v>6247</c:v>
                </c:pt>
                <c:pt idx="19">
                  <c:v>6106</c:v>
                </c:pt>
                <c:pt idx="20">
                  <c:v>6125</c:v>
                </c:pt>
                <c:pt idx="21">
                  <c:v>6120</c:v>
                </c:pt>
                <c:pt idx="22">
                  <c:v>6641</c:v>
                </c:pt>
                <c:pt idx="23">
                  <c:v>6220</c:v>
                </c:pt>
                <c:pt idx="24">
                  <c:v>6197</c:v>
                </c:pt>
                <c:pt idx="25">
                  <c:v>6105</c:v>
                </c:pt>
                <c:pt idx="26">
                  <c:v>6856</c:v>
                </c:pt>
                <c:pt idx="27">
                  <c:v>6530</c:v>
                </c:pt>
                <c:pt idx="28">
                  <c:v>6988</c:v>
                </c:pt>
                <c:pt idx="29">
                  <c:v>6083</c:v>
                </c:pt>
                <c:pt idx="30">
                  <c:v>6782</c:v>
                </c:pt>
                <c:pt idx="31">
                  <c:v>5804</c:v>
                </c:pt>
                <c:pt idx="32">
                  <c:v>6452</c:v>
                </c:pt>
                <c:pt idx="33">
                  <c:v>6564</c:v>
                </c:pt>
                <c:pt idx="34">
                  <c:v>6871</c:v>
                </c:pt>
                <c:pt idx="35">
                  <c:v>6272</c:v>
                </c:pt>
                <c:pt idx="36">
                  <c:v>6142</c:v>
                </c:pt>
                <c:pt idx="37">
                  <c:v>6502</c:v>
                </c:pt>
                <c:pt idx="38">
                  <c:v>6186</c:v>
                </c:pt>
                <c:pt idx="39">
                  <c:v>6527</c:v>
                </c:pt>
                <c:pt idx="40">
                  <c:v>5866</c:v>
                </c:pt>
                <c:pt idx="41">
                  <c:v>6044</c:v>
                </c:pt>
                <c:pt idx="42">
                  <c:v>5840</c:v>
                </c:pt>
                <c:pt idx="43">
                  <c:v>6186</c:v>
                </c:pt>
                <c:pt idx="44">
                  <c:v>6282</c:v>
                </c:pt>
                <c:pt idx="45">
                  <c:v>6298</c:v>
                </c:pt>
                <c:pt idx="46">
                  <c:v>6189</c:v>
                </c:pt>
                <c:pt idx="47">
                  <c:v>6940</c:v>
                </c:pt>
                <c:pt idx="48">
                  <c:v>5755</c:v>
                </c:pt>
                <c:pt idx="49">
                  <c:v>6052</c:v>
                </c:pt>
                <c:pt idx="50">
                  <c:v>5494</c:v>
                </c:pt>
                <c:pt idx="51">
                  <c:v>6696</c:v>
                </c:pt>
                <c:pt idx="52">
                  <c:v>5872</c:v>
                </c:pt>
                <c:pt idx="53">
                  <c:v>6053</c:v>
                </c:pt>
                <c:pt idx="54">
                  <c:v>6470</c:v>
                </c:pt>
                <c:pt idx="55">
                  <c:v>6375</c:v>
                </c:pt>
                <c:pt idx="56">
                  <c:v>6490</c:v>
                </c:pt>
                <c:pt idx="57">
                  <c:v>6398</c:v>
                </c:pt>
                <c:pt idx="58">
                  <c:v>5800</c:v>
                </c:pt>
                <c:pt idx="59">
                  <c:v>5868</c:v>
                </c:pt>
                <c:pt idx="60">
                  <c:v>6402</c:v>
                </c:pt>
                <c:pt idx="61">
                  <c:v>6281</c:v>
                </c:pt>
                <c:pt idx="62">
                  <c:v>5893</c:v>
                </c:pt>
                <c:pt idx="63">
                  <c:v>6093</c:v>
                </c:pt>
                <c:pt idx="64">
                  <c:v>6194</c:v>
                </c:pt>
                <c:pt idx="65">
                  <c:v>6312</c:v>
                </c:pt>
                <c:pt idx="66">
                  <c:v>6175</c:v>
                </c:pt>
                <c:pt idx="67">
                  <c:v>5849</c:v>
                </c:pt>
                <c:pt idx="68">
                  <c:v>6677</c:v>
                </c:pt>
                <c:pt idx="69">
                  <c:v>6247</c:v>
                </c:pt>
                <c:pt idx="70">
                  <c:v>6111</c:v>
                </c:pt>
                <c:pt idx="71">
                  <c:v>6327</c:v>
                </c:pt>
                <c:pt idx="72">
                  <c:v>6325</c:v>
                </c:pt>
                <c:pt idx="73">
                  <c:v>5863</c:v>
                </c:pt>
                <c:pt idx="74">
                  <c:v>5765</c:v>
                </c:pt>
                <c:pt idx="75">
                  <c:v>6364</c:v>
                </c:pt>
                <c:pt idx="76">
                  <c:v>5658</c:v>
                </c:pt>
                <c:pt idx="77">
                  <c:v>5539</c:v>
                </c:pt>
                <c:pt idx="78">
                  <c:v>6208</c:v>
                </c:pt>
                <c:pt idx="79">
                  <c:v>6174</c:v>
                </c:pt>
                <c:pt idx="80">
                  <c:v>6632</c:v>
                </c:pt>
                <c:pt idx="81">
                  <c:v>6392</c:v>
                </c:pt>
                <c:pt idx="82">
                  <c:v>6338</c:v>
                </c:pt>
                <c:pt idx="83">
                  <c:v>5969</c:v>
                </c:pt>
                <c:pt idx="84">
                  <c:v>5924</c:v>
                </c:pt>
                <c:pt idx="85">
                  <c:v>6048</c:v>
                </c:pt>
                <c:pt idx="86">
                  <c:v>5893</c:v>
                </c:pt>
                <c:pt idx="87">
                  <c:v>5573</c:v>
                </c:pt>
                <c:pt idx="88">
                  <c:v>5346</c:v>
                </c:pt>
                <c:pt idx="89">
                  <c:v>6116</c:v>
                </c:pt>
                <c:pt idx="90">
                  <c:v>5990</c:v>
                </c:pt>
                <c:pt idx="91">
                  <c:v>6032</c:v>
                </c:pt>
                <c:pt idx="92">
                  <c:v>5900</c:v>
                </c:pt>
                <c:pt idx="93">
                  <c:v>5518</c:v>
                </c:pt>
                <c:pt idx="94">
                  <c:v>6188</c:v>
                </c:pt>
                <c:pt idx="95">
                  <c:v>5714</c:v>
                </c:pt>
                <c:pt idx="96">
                  <c:v>5546</c:v>
                </c:pt>
                <c:pt idx="97">
                  <c:v>5543</c:v>
                </c:pt>
                <c:pt idx="98">
                  <c:v>5652</c:v>
                </c:pt>
                <c:pt idx="99">
                  <c:v>5637</c:v>
                </c:pt>
                <c:pt idx="100">
                  <c:v>5608</c:v>
                </c:pt>
                <c:pt idx="101">
                  <c:v>6013</c:v>
                </c:pt>
                <c:pt idx="102">
                  <c:v>5905</c:v>
                </c:pt>
                <c:pt idx="103">
                  <c:v>5562</c:v>
                </c:pt>
                <c:pt idx="104">
                  <c:v>6130</c:v>
                </c:pt>
                <c:pt idx="105">
                  <c:v>5205</c:v>
                </c:pt>
                <c:pt idx="106">
                  <c:v>5893</c:v>
                </c:pt>
                <c:pt idx="107">
                  <c:v>5688</c:v>
                </c:pt>
                <c:pt idx="108">
                  <c:v>5731</c:v>
                </c:pt>
                <c:pt idx="109">
                  <c:v>5518</c:v>
                </c:pt>
                <c:pt idx="110">
                  <c:v>5546</c:v>
                </c:pt>
                <c:pt idx="111">
                  <c:v>5963</c:v>
                </c:pt>
                <c:pt idx="112">
                  <c:v>5946</c:v>
                </c:pt>
                <c:pt idx="113">
                  <c:v>5840</c:v>
                </c:pt>
                <c:pt idx="114">
                  <c:v>5909</c:v>
                </c:pt>
                <c:pt idx="115">
                  <c:v>6190</c:v>
                </c:pt>
                <c:pt idx="116">
                  <c:v>5791</c:v>
                </c:pt>
                <c:pt idx="117">
                  <c:v>5877</c:v>
                </c:pt>
                <c:pt idx="118">
                  <c:v>6256</c:v>
                </c:pt>
                <c:pt idx="119">
                  <c:v>5600</c:v>
                </c:pt>
                <c:pt idx="120">
                  <c:v>6014</c:v>
                </c:pt>
                <c:pt idx="121">
                  <c:v>5747</c:v>
                </c:pt>
                <c:pt idx="122">
                  <c:v>6049</c:v>
                </c:pt>
                <c:pt idx="123">
                  <c:v>5665</c:v>
                </c:pt>
                <c:pt idx="124">
                  <c:v>5478</c:v>
                </c:pt>
                <c:pt idx="125">
                  <c:v>6039</c:v>
                </c:pt>
                <c:pt idx="126">
                  <c:v>5545</c:v>
                </c:pt>
                <c:pt idx="127">
                  <c:v>5885</c:v>
                </c:pt>
                <c:pt idx="128">
                  <c:v>5893</c:v>
                </c:pt>
                <c:pt idx="129">
                  <c:v>5640</c:v>
                </c:pt>
                <c:pt idx="130">
                  <c:v>5609</c:v>
                </c:pt>
                <c:pt idx="131">
                  <c:v>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7-48B7-B722-3E7CE1CD3F50}"/>
            </c:ext>
          </c:extLst>
        </c:ser>
        <c:ser>
          <c:idx val="1"/>
          <c:order val="1"/>
          <c:tx>
            <c:strRef>
              <c:f>Series2_Q9!$I$6</c:f>
              <c:strCache>
                <c:ptCount val="1"/>
                <c:pt idx="0">
                  <c:v>Holt’s Exp Smooth Damp FC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Series2_Q9!$B$7:$B$150</c:f>
              <c:strCache>
                <c:ptCount val="144"/>
                <c:pt idx="0">
                  <c:v>June</c:v>
                </c:pt>
                <c:pt idx="1">
                  <c:v>July</c:v>
                </c:pt>
                <c:pt idx="2">
                  <c:v>Aug.</c:v>
                </c:pt>
                <c:pt idx="3">
                  <c:v>Sept.</c:v>
                </c:pt>
                <c:pt idx="4">
                  <c:v>Oct.</c:v>
                </c:pt>
                <c:pt idx="5">
                  <c:v>Nov.</c:v>
                </c:pt>
                <c:pt idx="6">
                  <c:v>Dec.</c:v>
                </c:pt>
                <c:pt idx="7">
                  <c:v>Jan.</c:v>
                </c:pt>
                <c:pt idx="8">
                  <c:v>Feb.</c:v>
                </c:pt>
                <c:pt idx="9">
                  <c:v>March</c:v>
                </c:pt>
                <c:pt idx="10">
                  <c:v>April</c:v>
                </c:pt>
                <c:pt idx="11">
                  <c:v>May</c:v>
                </c:pt>
                <c:pt idx="12">
                  <c:v>June</c:v>
                </c:pt>
                <c:pt idx="13">
                  <c:v>July</c:v>
                </c:pt>
                <c:pt idx="14">
                  <c:v>Aug.</c:v>
                </c:pt>
                <c:pt idx="15">
                  <c:v>Sept.</c:v>
                </c:pt>
                <c:pt idx="16">
                  <c:v>Oct.</c:v>
                </c:pt>
                <c:pt idx="17">
                  <c:v>Nov.</c:v>
                </c:pt>
                <c:pt idx="18">
                  <c:v>Dec.</c:v>
                </c:pt>
                <c:pt idx="19">
                  <c:v>Jan.</c:v>
                </c:pt>
                <c:pt idx="20">
                  <c:v>Feb.</c:v>
                </c:pt>
                <c:pt idx="21">
                  <c:v>March</c:v>
                </c:pt>
                <c:pt idx="22">
                  <c:v>April</c:v>
                </c:pt>
                <c:pt idx="23">
                  <c:v>May</c:v>
                </c:pt>
                <c:pt idx="24">
                  <c:v>June</c:v>
                </c:pt>
                <c:pt idx="25">
                  <c:v>July</c:v>
                </c:pt>
                <c:pt idx="26">
                  <c:v>Aug.</c:v>
                </c:pt>
                <c:pt idx="27">
                  <c:v>Sept.</c:v>
                </c:pt>
                <c:pt idx="28">
                  <c:v>Oct.</c:v>
                </c:pt>
                <c:pt idx="29">
                  <c:v>Nov.</c:v>
                </c:pt>
                <c:pt idx="30">
                  <c:v>Dec.</c:v>
                </c:pt>
                <c:pt idx="31">
                  <c:v>Jan.</c:v>
                </c:pt>
                <c:pt idx="32">
                  <c:v>Feb.</c:v>
                </c:pt>
                <c:pt idx="33">
                  <c:v>March</c:v>
                </c:pt>
                <c:pt idx="34">
                  <c:v>April</c:v>
                </c:pt>
                <c:pt idx="35">
                  <c:v>May</c:v>
                </c:pt>
                <c:pt idx="36">
                  <c:v>June</c:v>
                </c:pt>
                <c:pt idx="37">
                  <c:v>July</c:v>
                </c:pt>
                <c:pt idx="38">
                  <c:v>Aug.</c:v>
                </c:pt>
                <c:pt idx="39">
                  <c:v>Sept.</c:v>
                </c:pt>
                <c:pt idx="40">
                  <c:v>Oct.</c:v>
                </c:pt>
                <c:pt idx="41">
                  <c:v>Nov.</c:v>
                </c:pt>
                <c:pt idx="42">
                  <c:v>Dec.</c:v>
                </c:pt>
                <c:pt idx="43">
                  <c:v>Jan.</c:v>
                </c:pt>
                <c:pt idx="44">
                  <c:v>Feb.</c:v>
                </c:pt>
                <c:pt idx="45">
                  <c:v>March</c:v>
                </c:pt>
                <c:pt idx="46">
                  <c:v>April</c:v>
                </c:pt>
                <c:pt idx="47">
                  <c:v>May</c:v>
                </c:pt>
                <c:pt idx="48">
                  <c:v>June</c:v>
                </c:pt>
                <c:pt idx="49">
                  <c:v>July</c:v>
                </c:pt>
                <c:pt idx="50">
                  <c:v>Aug.</c:v>
                </c:pt>
                <c:pt idx="51">
                  <c:v>Sept.</c:v>
                </c:pt>
                <c:pt idx="52">
                  <c:v>Oct.</c:v>
                </c:pt>
                <c:pt idx="53">
                  <c:v>Nov.</c:v>
                </c:pt>
                <c:pt idx="54">
                  <c:v>Dec.</c:v>
                </c:pt>
                <c:pt idx="55">
                  <c:v>Jan.</c:v>
                </c:pt>
                <c:pt idx="56">
                  <c:v>Feb.</c:v>
                </c:pt>
                <c:pt idx="57">
                  <c:v>March</c:v>
                </c:pt>
                <c:pt idx="58">
                  <c:v>April</c:v>
                </c:pt>
                <c:pt idx="59">
                  <c:v>May</c:v>
                </c:pt>
                <c:pt idx="60">
                  <c:v>June</c:v>
                </c:pt>
                <c:pt idx="61">
                  <c:v>July</c:v>
                </c:pt>
                <c:pt idx="62">
                  <c:v>Aug.</c:v>
                </c:pt>
                <c:pt idx="63">
                  <c:v>Sept.</c:v>
                </c:pt>
                <c:pt idx="64">
                  <c:v>Oct.</c:v>
                </c:pt>
                <c:pt idx="65">
                  <c:v>Nov.</c:v>
                </c:pt>
                <c:pt idx="66">
                  <c:v>Dec.</c:v>
                </c:pt>
                <c:pt idx="67">
                  <c:v>Jan.</c:v>
                </c:pt>
                <c:pt idx="68">
                  <c:v>Feb.</c:v>
                </c:pt>
                <c:pt idx="69">
                  <c:v>March</c:v>
                </c:pt>
                <c:pt idx="70">
                  <c:v>April</c:v>
                </c:pt>
                <c:pt idx="71">
                  <c:v>May</c:v>
                </c:pt>
                <c:pt idx="72">
                  <c:v>June</c:v>
                </c:pt>
                <c:pt idx="73">
                  <c:v>July</c:v>
                </c:pt>
                <c:pt idx="74">
                  <c:v>Aug.</c:v>
                </c:pt>
                <c:pt idx="75">
                  <c:v>Sept.</c:v>
                </c:pt>
                <c:pt idx="76">
                  <c:v>Oct.</c:v>
                </c:pt>
                <c:pt idx="77">
                  <c:v>Nov.</c:v>
                </c:pt>
                <c:pt idx="78">
                  <c:v>Dec.</c:v>
                </c:pt>
                <c:pt idx="79">
                  <c:v>Jan.</c:v>
                </c:pt>
                <c:pt idx="80">
                  <c:v>Feb.</c:v>
                </c:pt>
                <c:pt idx="81">
                  <c:v>March</c:v>
                </c:pt>
                <c:pt idx="82">
                  <c:v>April</c:v>
                </c:pt>
                <c:pt idx="83">
                  <c:v>May</c:v>
                </c:pt>
                <c:pt idx="84">
                  <c:v>June</c:v>
                </c:pt>
                <c:pt idx="85">
                  <c:v>July</c:v>
                </c:pt>
                <c:pt idx="86">
                  <c:v>Aug.</c:v>
                </c:pt>
                <c:pt idx="87">
                  <c:v>Sept.</c:v>
                </c:pt>
                <c:pt idx="88">
                  <c:v>Oct.</c:v>
                </c:pt>
                <c:pt idx="89">
                  <c:v>Nov.</c:v>
                </c:pt>
                <c:pt idx="90">
                  <c:v>Dec.</c:v>
                </c:pt>
                <c:pt idx="91">
                  <c:v>Jan.</c:v>
                </c:pt>
                <c:pt idx="92">
                  <c:v>Feb.</c:v>
                </c:pt>
                <c:pt idx="93">
                  <c:v>March</c:v>
                </c:pt>
                <c:pt idx="94">
                  <c:v>April</c:v>
                </c:pt>
                <c:pt idx="95">
                  <c:v>May</c:v>
                </c:pt>
                <c:pt idx="96">
                  <c:v>June</c:v>
                </c:pt>
                <c:pt idx="97">
                  <c:v>July</c:v>
                </c:pt>
                <c:pt idx="98">
                  <c:v>Aug.</c:v>
                </c:pt>
                <c:pt idx="99">
                  <c:v>Sept.</c:v>
                </c:pt>
                <c:pt idx="100">
                  <c:v>Oct.</c:v>
                </c:pt>
                <c:pt idx="101">
                  <c:v>Nov.</c:v>
                </c:pt>
                <c:pt idx="102">
                  <c:v>Dec.</c:v>
                </c:pt>
                <c:pt idx="103">
                  <c:v>Jan.</c:v>
                </c:pt>
                <c:pt idx="104">
                  <c:v>Feb.</c:v>
                </c:pt>
                <c:pt idx="105">
                  <c:v>March</c:v>
                </c:pt>
                <c:pt idx="106">
                  <c:v>April</c:v>
                </c:pt>
                <c:pt idx="107">
                  <c:v>May</c:v>
                </c:pt>
                <c:pt idx="108">
                  <c:v>June</c:v>
                </c:pt>
                <c:pt idx="109">
                  <c:v>July</c:v>
                </c:pt>
                <c:pt idx="110">
                  <c:v>Aug.</c:v>
                </c:pt>
                <c:pt idx="111">
                  <c:v>Sept.</c:v>
                </c:pt>
                <c:pt idx="112">
                  <c:v>Oct.</c:v>
                </c:pt>
                <c:pt idx="113">
                  <c:v>Nov.</c:v>
                </c:pt>
                <c:pt idx="114">
                  <c:v>Dec.</c:v>
                </c:pt>
                <c:pt idx="115">
                  <c:v>Jan.</c:v>
                </c:pt>
                <c:pt idx="116">
                  <c:v>Feb.</c:v>
                </c:pt>
                <c:pt idx="117">
                  <c:v>March</c:v>
                </c:pt>
                <c:pt idx="118">
                  <c:v>April</c:v>
                </c:pt>
                <c:pt idx="119">
                  <c:v>May</c:v>
                </c:pt>
                <c:pt idx="120">
                  <c:v>June</c:v>
                </c:pt>
                <c:pt idx="121">
                  <c:v>July</c:v>
                </c:pt>
                <c:pt idx="122">
                  <c:v>Aug.</c:v>
                </c:pt>
                <c:pt idx="123">
                  <c:v>Sept.</c:v>
                </c:pt>
                <c:pt idx="124">
                  <c:v>Oct.</c:v>
                </c:pt>
                <c:pt idx="125">
                  <c:v>Nov.</c:v>
                </c:pt>
                <c:pt idx="126">
                  <c:v>Dec.</c:v>
                </c:pt>
                <c:pt idx="127">
                  <c:v>Jan.</c:v>
                </c:pt>
                <c:pt idx="128">
                  <c:v>Feb.</c:v>
                </c:pt>
                <c:pt idx="129">
                  <c:v>March</c:v>
                </c:pt>
                <c:pt idx="130">
                  <c:v>April</c:v>
                </c:pt>
                <c:pt idx="131">
                  <c:v>May</c:v>
                </c:pt>
                <c:pt idx="132">
                  <c:v>June</c:v>
                </c:pt>
                <c:pt idx="133">
                  <c:v>July</c:v>
                </c:pt>
                <c:pt idx="134">
                  <c:v>August</c:v>
                </c:pt>
                <c:pt idx="135">
                  <c:v>September</c:v>
                </c:pt>
                <c:pt idx="136">
                  <c:v>October</c:v>
                </c:pt>
                <c:pt idx="137">
                  <c:v>November</c:v>
                </c:pt>
                <c:pt idx="138">
                  <c:v>December</c:v>
                </c:pt>
                <c:pt idx="139">
                  <c:v>January</c:v>
                </c:pt>
                <c:pt idx="140">
                  <c:v>February</c:v>
                </c:pt>
                <c:pt idx="141">
                  <c:v>March</c:v>
                </c:pt>
                <c:pt idx="142">
                  <c:v>April</c:v>
                </c:pt>
                <c:pt idx="143">
                  <c:v>May</c:v>
                </c:pt>
              </c:strCache>
            </c:strRef>
          </c:cat>
          <c:val>
            <c:numRef>
              <c:f>Series2_Q9!$I$7:$I$149</c:f>
              <c:numCache>
                <c:formatCode>General</c:formatCode>
                <c:ptCount val="143"/>
                <c:pt idx="132" formatCode="&quot;$&quot;#,##0.00">
                  <c:v>5529.6772848552182</c:v>
                </c:pt>
                <c:pt idx="133" formatCode="&quot;$&quot;#,##0.00">
                  <c:v>5497.0014807229427</c:v>
                </c:pt>
                <c:pt idx="134" formatCode="&quot;$&quot;#,##0.00">
                  <c:v>5464.3256765906672</c:v>
                </c:pt>
                <c:pt idx="135" formatCode="&quot;$&quot;#,##0.00">
                  <c:v>5431.6498724583917</c:v>
                </c:pt>
                <c:pt idx="136" formatCode="&quot;$&quot;#,##0.00">
                  <c:v>5398.9740683261161</c:v>
                </c:pt>
                <c:pt idx="137" formatCode="&quot;$&quot;#,##0.00">
                  <c:v>5366.2982641938406</c:v>
                </c:pt>
                <c:pt idx="138" formatCode="&quot;$&quot;#,##0.00">
                  <c:v>5333.6224600615651</c:v>
                </c:pt>
                <c:pt idx="139" formatCode="&quot;$&quot;#,##0.00">
                  <c:v>5300.9466559292896</c:v>
                </c:pt>
                <c:pt idx="140" formatCode="&quot;$&quot;#,##0.00">
                  <c:v>5268.2708517970141</c:v>
                </c:pt>
                <c:pt idx="141" formatCode="&quot;$&quot;#,##0.00">
                  <c:v>5235.5950476647386</c:v>
                </c:pt>
                <c:pt idx="142" formatCode="&quot;$&quot;#,##0.00">
                  <c:v>5202.919243532463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E7-48B7-B722-3E7CE1CD3F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366816"/>
        <c:axId val="1550363904"/>
      </c:lineChart>
      <c:catAx>
        <c:axId val="155036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3904"/>
        <c:crosses val="autoZero"/>
        <c:auto val="1"/>
        <c:lblAlgn val="ctr"/>
        <c:lblOffset val="100"/>
        <c:noMultiLvlLbl val="0"/>
      </c:catAx>
      <c:valAx>
        <c:axId val="1550363904"/>
        <c:scaling>
          <c:orientation val="minMax"/>
          <c:min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Differencing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Series3!$K$7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Series3!$J$8:$J$67</c:f>
              <c:numCache>
                <c:formatCode>General</c:formatCode>
                <c:ptCount val="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Series3!$K$8:$K$67</c:f>
              <c:numCache>
                <c:formatCode>General</c:formatCode>
                <c:ptCount val="60"/>
                <c:pt idx="0">
                  <c:v>48</c:v>
                </c:pt>
                <c:pt idx="1">
                  <c:v>-1</c:v>
                </c:pt>
                <c:pt idx="2">
                  <c:v>31</c:v>
                </c:pt>
                <c:pt idx="3">
                  <c:v>52</c:v>
                </c:pt>
                <c:pt idx="4">
                  <c:v>18</c:v>
                </c:pt>
                <c:pt idx="5">
                  <c:v>-71</c:v>
                </c:pt>
                <c:pt idx="6">
                  <c:v>38</c:v>
                </c:pt>
                <c:pt idx="7">
                  <c:v>-56</c:v>
                </c:pt>
                <c:pt idx="8">
                  <c:v>-12</c:v>
                </c:pt>
                <c:pt idx="9">
                  <c:v>18</c:v>
                </c:pt>
                <c:pt idx="10">
                  <c:v>83</c:v>
                </c:pt>
                <c:pt idx="11">
                  <c:v>-75</c:v>
                </c:pt>
                <c:pt idx="12">
                  <c:v>6</c:v>
                </c:pt>
                <c:pt idx="13">
                  <c:v>-60</c:v>
                </c:pt>
                <c:pt idx="14">
                  <c:v>30</c:v>
                </c:pt>
                <c:pt idx="15">
                  <c:v>77</c:v>
                </c:pt>
                <c:pt idx="16">
                  <c:v>-85</c:v>
                </c:pt>
                <c:pt idx="17">
                  <c:v>-47</c:v>
                </c:pt>
                <c:pt idx="18">
                  <c:v>124</c:v>
                </c:pt>
                <c:pt idx="19">
                  <c:v>-99</c:v>
                </c:pt>
                <c:pt idx="20">
                  <c:v>124</c:v>
                </c:pt>
                <c:pt idx="21">
                  <c:v>-86</c:v>
                </c:pt>
                <c:pt idx="22">
                  <c:v>-36</c:v>
                </c:pt>
                <c:pt idx="23">
                  <c:v>43</c:v>
                </c:pt>
                <c:pt idx="24">
                  <c:v>-24</c:v>
                </c:pt>
                <c:pt idx="25">
                  <c:v>-26</c:v>
                </c:pt>
                <c:pt idx="26">
                  <c:v>63</c:v>
                </c:pt>
                <c:pt idx="27">
                  <c:v>19</c:v>
                </c:pt>
                <c:pt idx="28">
                  <c:v>-38</c:v>
                </c:pt>
                <c:pt idx="29">
                  <c:v>7</c:v>
                </c:pt>
                <c:pt idx="30">
                  <c:v>-18</c:v>
                </c:pt>
                <c:pt idx="31">
                  <c:v>106</c:v>
                </c:pt>
                <c:pt idx="32">
                  <c:v>-33</c:v>
                </c:pt>
                <c:pt idx="33">
                  <c:v>-70</c:v>
                </c:pt>
                <c:pt idx="34">
                  <c:v>-8</c:v>
                </c:pt>
                <c:pt idx="35">
                  <c:v>-17</c:v>
                </c:pt>
                <c:pt idx="36">
                  <c:v>36</c:v>
                </c:pt>
                <c:pt idx="37">
                  <c:v>26</c:v>
                </c:pt>
                <c:pt idx="38">
                  <c:v>-27</c:v>
                </c:pt>
                <c:pt idx="39">
                  <c:v>-45</c:v>
                </c:pt>
                <c:pt idx="40">
                  <c:v>89</c:v>
                </c:pt>
                <c:pt idx="41">
                  <c:v>6</c:v>
                </c:pt>
                <c:pt idx="42">
                  <c:v>-104</c:v>
                </c:pt>
                <c:pt idx="43">
                  <c:v>37</c:v>
                </c:pt>
                <c:pt idx="44">
                  <c:v>124</c:v>
                </c:pt>
                <c:pt idx="45">
                  <c:v>-99</c:v>
                </c:pt>
                <c:pt idx="46">
                  <c:v>-43</c:v>
                </c:pt>
                <c:pt idx="47">
                  <c:v>15</c:v>
                </c:pt>
                <c:pt idx="48">
                  <c:v>-44</c:v>
                </c:pt>
                <c:pt idx="49">
                  <c:v>122</c:v>
                </c:pt>
                <c:pt idx="50">
                  <c:v>-47</c:v>
                </c:pt>
                <c:pt idx="51">
                  <c:v>17</c:v>
                </c:pt>
                <c:pt idx="52">
                  <c:v>-33</c:v>
                </c:pt>
                <c:pt idx="53">
                  <c:v>-28</c:v>
                </c:pt>
                <c:pt idx="54">
                  <c:v>-68</c:v>
                </c:pt>
                <c:pt idx="55">
                  <c:v>55</c:v>
                </c:pt>
                <c:pt idx="56">
                  <c:v>136</c:v>
                </c:pt>
                <c:pt idx="57">
                  <c:v>-53</c:v>
                </c:pt>
                <c:pt idx="58">
                  <c:v>-60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3-4AC5-8C55-8AAA54B85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366400"/>
        <c:axId val="1550375968"/>
      </c:lineChart>
      <c:catAx>
        <c:axId val="15503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75968"/>
        <c:crosses val="autoZero"/>
        <c:auto val="1"/>
        <c:lblAlgn val="ctr"/>
        <c:lblOffset val="100"/>
        <c:noMultiLvlLbl val="0"/>
      </c:catAx>
      <c:valAx>
        <c:axId val="155037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6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Autocorrelation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Series3!$L$6:$AO$6</c:f>
              <c:strCache>
                <c:ptCount val="30"/>
                <c:pt idx="0">
                  <c:v>Lag 1</c:v>
                </c:pt>
                <c:pt idx="1">
                  <c:v>Lag 2</c:v>
                </c:pt>
                <c:pt idx="2">
                  <c:v>Lag 3</c:v>
                </c:pt>
                <c:pt idx="3">
                  <c:v>Lag 4</c:v>
                </c:pt>
                <c:pt idx="4">
                  <c:v>Lag 5</c:v>
                </c:pt>
                <c:pt idx="5">
                  <c:v>Lag 6</c:v>
                </c:pt>
                <c:pt idx="6">
                  <c:v>Lag 7</c:v>
                </c:pt>
                <c:pt idx="7">
                  <c:v>Lag 8</c:v>
                </c:pt>
                <c:pt idx="8">
                  <c:v>Lag 9</c:v>
                </c:pt>
                <c:pt idx="9">
                  <c:v>Lag 10</c:v>
                </c:pt>
                <c:pt idx="10">
                  <c:v>Lag 11</c:v>
                </c:pt>
                <c:pt idx="11">
                  <c:v>Lag 12</c:v>
                </c:pt>
                <c:pt idx="12">
                  <c:v>Lag 13</c:v>
                </c:pt>
                <c:pt idx="13">
                  <c:v>Lag 14</c:v>
                </c:pt>
                <c:pt idx="14">
                  <c:v>Lag 15</c:v>
                </c:pt>
                <c:pt idx="15">
                  <c:v>Lag 16</c:v>
                </c:pt>
                <c:pt idx="16">
                  <c:v>Lag 17</c:v>
                </c:pt>
                <c:pt idx="17">
                  <c:v>Lag 18</c:v>
                </c:pt>
                <c:pt idx="18">
                  <c:v>Lag 19</c:v>
                </c:pt>
                <c:pt idx="19">
                  <c:v>Lag 20</c:v>
                </c:pt>
                <c:pt idx="20">
                  <c:v>Lag 21</c:v>
                </c:pt>
                <c:pt idx="21">
                  <c:v>Lag 22</c:v>
                </c:pt>
                <c:pt idx="22">
                  <c:v>Lag 23</c:v>
                </c:pt>
                <c:pt idx="23">
                  <c:v>Lag 24</c:v>
                </c:pt>
                <c:pt idx="24">
                  <c:v>Lag 25</c:v>
                </c:pt>
                <c:pt idx="25">
                  <c:v>Lag 26</c:v>
                </c:pt>
                <c:pt idx="26">
                  <c:v>Lag 27</c:v>
                </c:pt>
                <c:pt idx="27">
                  <c:v>Lag 28</c:v>
                </c:pt>
                <c:pt idx="28">
                  <c:v>Lag 29</c:v>
                </c:pt>
                <c:pt idx="29">
                  <c:v>Lag 30</c:v>
                </c:pt>
              </c:strCache>
            </c:strRef>
          </c:cat>
          <c:val>
            <c:numRef>
              <c:f>Series3!$L$7:$AO$7</c:f>
              <c:numCache>
                <c:formatCode>General</c:formatCode>
                <c:ptCount val="30"/>
                <c:pt idx="0">
                  <c:v>-0.33614653579505671</c:v>
                </c:pt>
                <c:pt idx="1">
                  <c:v>-0.29564933210474781</c:v>
                </c:pt>
                <c:pt idx="2">
                  <c:v>0.12620352123974013</c:v>
                </c:pt>
                <c:pt idx="3">
                  <c:v>-9.6836191585987455E-2</c:v>
                </c:pt>
                <c:pt idx="4">
                  <c:v>0.12483916479408068</c:v>
                </c:pt>
                <c:pt idx="5">
                  <c:v>6.0621015279209871E-2</c:v>
                </c:pt>
                <c:pt idx="6">
                  <c:v>-0.16495792689033056</c:v>
                </c:pt>
                <c:pt idx="7">
                  <c:v>0.112859408307109</c:v>
                </c:pt>
                <c:pt idx="8">
                  <c:v>7.5286267886155042E-2</c:v>
                </c:pt>
                <c:pt idx="9">
                  <c:v>-0.23512635241422161</c:v>
                </c:pt>
                <c:pt idx="10">
                  <c:v>1.350560098055943E-2</c:v>
                </c:pt>
                <c:pt idx="11">
                  <c:v>0.20165879396023592</c:v>
                </c:pt>
                <c:pt idx="12">
                  <c:v>2.842160356735839E-2</c:v>
                </c:pt>
                <c:pt idx="13">
                  <c:v>-9.8022557411340902E-2</c:v>
                </c:pt>
                <c:pt idx="14">
                  <c:v>-0.13662956463438844</c:v>
                </c:pt>
                <c:pt idx="15">
                  <c:v>9.0098886089719069E-2</c:v>
                </c:pt>
                <c:pt idx="16">
                  <c:v>8.982965928067943E-2</c:v>
                </c:pt>
                <c:pt idx="17">
                  <c:v>1.6106994853394788E-2</c:v>
                </c:pt>
                <c:pt idx="18">
                  <c:v>-0.19899311531192293</c:v>
                </c:pt>
                <c:pt idx="19">
                  <c:v>0.18597823052389764</c:v>
                </c:pt>
                <c:pt idx="20">
                  <c:v>-1.0709956863126564E-4</c:v>
                </c:pt>
                <c:pt idx="21">
                  <c:v>-8.7543470394468706E-2</c:v>
                </c:pt>
                <c:pt idx="22">
                  <c:v>-4.156824574402012E-2</c:v>
                </c:pt>
                <c:pt idx="23">
                  <c:v>-5.5538008727928558E-2</c:v>
                </c:pt>
                <c:pt idx="24">
                  <c:v>0.10078135400282361</c:v>
                </c:pt>
                <c:pt idx="25">
                  <c:v>0.24838010579235317</c:v>
                </c:pt>
                <c:pt idx="26">
                  <c:v>-0.2701271124847</c:v>
                </c:pt>
                <c:pt idx="27">
                  <c:v>-0.19939893732740707</c:v>
                </c:pt>
                <c:pt idx="28">
                  <c:v>0.4192673750690879</c:v>
                </c:pt>
                <c:pt idx="29">
                  <c:v>-0.145662005490931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1-4CC7-884C-BB0369F17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2646656"/>
        <c:axId val="1382647904"/>
      </c:barChart>
      <c:catAx>
        <c:axId val="1382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47904"/>
        <c:crosses val="autoZero"/>
        <c:auto val="1"/>
        <c:lblAlgn val="ctr"/>
        <c:lblOffset val="100"/>
        <c:noMultiLvlLbl val="0"/>
      </c:catAx>
      <c:valAx>
        <c:axId val="138264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64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Simple Exponential Smoothing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Series4_Q11!$B$12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Series4_Q11!$B$13:$B$108</c:f>
              <c:numCache>
                <c:formatCode>General</c:formatCode>
                <c:ptCount val="96"/>
                <c:pt idx="0">
                  <c:v>549</c:v>
                </c:pt>
                <c:pt idx="1">
                  <c:v>495</c:v>
                </c:pt>
                <c:pt idx="2">
                  <c:v>527</c:v>
                </c:pt>
                <c:pt idx="3">
                  <c:v>490</c:v>
                </c:pt>
                <c:pt idx="4">
                  <c:v>520</c:v>
                </c:pt>
                <c:pt idx="5">
                  <c:v>534</c:v>
                </c:pt>
                <c:pt idx="6">
                  <c:v>520</c:v>
                </c:pt>
                <c:pt idx="7">
                  <c:v>547</c:v>
                </c:pt>
                <c:pt idx="8">
                  <c:v>517</c:v>
                </c:pt>
                <c:pt idx="9">
                  <c:v>532</c:v>
                </c:pt>
                <c:pt idx="10">
                  <c:v>523</c:v>
                </c:pt>
                <c:pt idx="11">
                  <c:v>526</c:v>
                </c:pt>
                <c:pt idx="12">
                  <c:v>537</c:v>
                </c:pt>
                <c:pt idx="13">
                  <c:v>539</c:v>
                </c:pt>
                <c:pt idx="14">
                  <c:v>558</c:v>
                </c:pt>
                <c:pt idx="15">
                  <c:v>525</c:v>
                </c:pt>
                <c:pt idx="16">
                  <c:v>538</c:v>
                </c:pt>
                <c:pt idx="17">
                  <c:v>512</c:v>
                </c:pt>
                <c:pt idx="18">
                  <c:v>523</c:v>
                </c:pt>
                <c:pt idx="19">
                  <c:v>535</c:v>
                </c:pt>
                <c:pt idx="20">
                  <c:v>524</c:v>
                </c:pt>
                <c:pt idx="21">
                  <c:v>538</c:v>
                </c:pt>
                <c:pt idx="22">
                  <c:v>542</c:v>
                </c:pt>
                <c:pt idx="23">
                  <c:v>527</c:v>
                </c:pt>
                <c:pt idx="24">
                  <c:v>516</c:v>
                </c:pt>
                <c:pt idx="25">
                  <c:v>525</c:v>
                </c:pt>
                <c:pt idx="26">
                  <c:v>527</c:v>
                </c:pt>
                <c:pt idx="27">
                  <c:v>535</c:v>
                </c:pt>
                <c:pt idx="28">
                  <c:v>534</c:v>
                </c:pt>
                <c:pt idx="29">
                  <c:v>525</c:v>
                </c:pt>
                <c:pt idx="30">
                  <c:v>551</c:v>
                </c:pt>
                <c:pt idx="31">
                  <c:v>541</c:v>
                </c:pt>
                <c:pt idx="32">
                  <c:v>507</c:v>
                </c:pt>
                <c:pt idx="33">
                  <c:v>516</c:v>
                </c:pt>
                <c:pt idx="34">
                  <c:v>542</c:v>
                </c:pt>
                <c:pt idx="35">
                  <c:v>546</c:v>
                </c:pt>
                <c:pt idx="36">
                  <c:v>520</c:v>
                </c:pt>
                <c:pt idx="37">
                  <c:v>534</c:v>
                </c:pt>
                <c:pt idx="38">
                  <c:v>521</c:v>
                </c:pt>
                <c:pt idx="39">
                  <c:v>522</c:v>
                </c:pt>
                <c:pt idx="40">
                  <c:v>552</c:v>
                </c:pt>
                <c:pt idx="41">
                  <c:v>506</c:v>
                </c:pt>
                <c:pt idx="42">
                  <c:v>495</c:v>
                </c:pt>
                <c:pt idx="43">
                  <c:v>539</c:v>
                </c:pt>
                <c:pt idx="44">
                  <c:v>529</c:v>
                </c:pt>
                <c:pt idx="45">
                  <c:v>518</c:v>
                </c:pt>
                <c:pt idx="46">
                  <c:v>533</c:v>
                </c:pt>
                <c:pt idx="47">
                  <c:v>533</c:v>
                </c:pt>
                <c:pt idx="48">
                  <c:v>492</c:v>
                </c:pt>
                <c:pt idx="49">
                  <c:v>535</c:v>
                </c:pt>
                <c:pt idx="50">
                  <c:v>519</c:v>
                </c:pt>
                <c:pt idx="51">
                  <c:v>509</c:v>
                </c:pt>
                <c:pt idx="52">
                  <c:v>556</c:v>
                </c:pt>
                <c:pt idx="53">
                  <c:v>528</c:v>
                </c:pt>
                <c:pt idx="54">
                  <c:v>537</c:v>
                </c:pt>
                <c:pt idx="55">
                  <c:v>547</c:v>
                </c:pt>
                <c:pt idx="56">
                  <c:v>561</c:v>
                </c:pt>
                <c:pt idx="57">
                  <c:v>525</c:v>
                </c:pt>
                <c:pt idx="58">
                  <c:v>531</c:v>
                </c:pt>
                <c:pt idx="59">
                  <c:v>497</c:v>
                </c:pt>
                <c:pt idx="60">
                  <c:v>519</c:v>
                </c:pt>
                <c:pt idx="61">
                  <c:v>524</c:v>
                </c:pt>
                <c:pt idx="62">
                  <c:v>570</c:v>
                </c:pt>
                <c:pt idx="63">
                  <c:v>550</c:v>
                </c:pt>
                <c:pt idx="64">
                  <c:v>541</c:v>
                </c:pt>
                <c:pt idx="65">
                  <c:v>514</c:v>
                </c:pt>
                <c:pt idx="66">
                  <c:v>529</c:v>
                </c:pt>
                <c:pt idx="67">
                  <c:v>528</c:v>
                </c:pt>
                <c:pt idx="68">
                  <c:v>504</c:v>
                </c:pt>
                <c:pt idx="69">
                  <c:v>523</c:v>
                </c:pt>
                <c:pt idx="70">
                  <c:v>497</c:v>
                </c:pt>
                <c:pt idx="71">
                  <c:v>519</c:v>
                </c:pt>
                <c:pt idx="72">
                  <c:v>529</c:v>
                </c:pt>
                <c:pt idx="73">
                  <c:v>525</c:v>
                </c:pt>
                <c:pt idx="74">
                  <c:v>535</c:v>
                </c:pt>
                <c:pt idx="75">
                  <c:v>518</c:v>
                </c:pt>
                <c:pt idx="76">
                  <c:v>544</c:v>
                </c:pt>
                <c:pt idx="77">
                  <c:v>547</c:v>
                </c:pt>
                <c:pt idx="78">
                  <c:v>504</c:v>
                </c:pt>
                <c:pt idx="79">
                  <c:v>517</c:v>
                </c:pt>
                <c:pt idx="80">
                  <c:v>529</c:v>
                </c:pt>
                <c:pt idx="81">
                  <c:v>537</c:v>
                </c:pt>
                <c:pt idx="82">
                  <c:v>527</c:v>
                </c:pt>
                <c:pt idx="83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7A-4804-830D-3520826564EB}"/>
            </c:ext>
          </c:extLst>
        </c:ser>
        <c:ser>
          <c:idx val="2"/>
          <c:order val="1"/>
          <c:tx>
            <c:strRef>
              <c:f>Series4_Q11!$C$12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Series4_Q11!$C$13:$C$108</c:f>
              <c:numCache>
                <c:formatCode>General</c:formatCode>
                <c:ptCount val="96"/>
                <c:pt idx="84">
                  <c:v>527</c:v>
                </c:pt>
                <c:pt idx="85">
                  <c:v>510</c:v>
                </c:pt>
                <c:pt idx="86">
                  <c:v>555</c:v>
                </c:pt>
                <c:pt idx="87">
                  <c:v>512</c:v>
                </c:pt>
                <c:pt idx="88">
                  <c:v>538</c:v>
                </c:pt>
                <c:pt idx="89">
                  <c:v>528</c:v>
                </c:pt>
                <c:pt idx="90">
                  <c:v>560</c:v>
                </c:pt>
                <c:pt idx="91">
                  <c:v>529</c:v>
                </c:pt>
                <c:pt idx="92">
                  <c:v>561</c:v>
                </c:pt>
                <c:pt idx="93">
                  <c:v>502</c:v>
                </c:pt>
                <c:pt idx="94">
                  <c:v>513</c:v>
                </c:pt>
                <c:pt idx="95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A-4804-830D-3520826564EB}"/>
            </c:ext>
          </c:extLst>
        </c:ser>
        <c:ser>
          <c:idx val="3"/>
          <c:order val="2"/>
          <c:tx>
            <c:strRef>
              <c:f>Series4_Q11!$O$12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Series4_Q11!$O$13:$O$108</c:f>
              <c:numCache>
                <c:formatCode>0.00</c:formatCode>
                <c:ptCount val="96"/>
                <c:pt idx="0" formatCode="General">
                  <c:v>549</c:v>
                </c:pt>
                <c:pt idx="1">
                  <c:v>549</c:v>
                </c:pt>
                <c:pt idx="2">
                  <c:v>542.23164805938427</c:v>
                </c:pt>
                <c:pt idx="3">
                  <c:v>540.3225155649119</c:v>
                </c:pt>
                <c:pt idx="4">
                  <c:v>534.01509897453343</c:v>
                </c:pt>
                <c:pt idx="5">
                  <c:v>532.25844856078891</c:v>
                </c:pt>
                <c:pt idx="6">
                  <c:v>532.47673435825686</c:v>
                </c:pt>
                <c:pt idx="7">
                  <c:v>530.91290233591883</c:v>
                </c:pt>
                <c:pt idx="8">
                  <c:v>532.92925675616993</c:v>
                </c:pt>
                <c:pt idx="9">
                  <c:v>530.93268609175902</c:v>
                </c:pt>
                <c:pt idx="10">
                  <c:v>531.06646305772358</c:v>
                </c:pt>
                <c:pt idx="11">
                  <c:v>530.05541378197086</c:v>
                </c:pt>
                <c:pt idx="12">
                  <c:v>529.54710882380039</c:v>
                </c:pt>
                <c:pt idx="13">
                  <c:v>530.48125309149714</c:v>
                </c:pt>
                <c:pt idx="14">
                  <c:v>531.54899155760415</c:v>
                </c:pt>
                <c:pt idx="15">
                  <c:v>534.86435700801781</c:v>
                </c:pt>
                <c:pt idx="16">
                  <c:v>533.62795997286696</c:v>
                </c:pt>
                <c:pt idx="17">
                  <c:v>534.17595081735021</c:v>
                </c:pt>
                <c:pt idx="18">
                  <c:v>531.39642045161668</c:v>
                </c:pt>
                <c:pt idx="19">
                  <c:v>530.34401436535882</c:v>
                </c:pt>
                <c:pt idx="20">
                  <c:v>530.92759490990886</c:v>
                </c:pt>
                <c:pt idx="21">
                  <c:v>530.05929119782957</c:v>
                </c:pt>
                <c:pt idx="22">
                  <c:v>531.05457845395983</c:v>
                </c:pt>
                <c:pt idx="23">
                  <c:v>532.42647595695985</c:v>
                </c:pt>
                <c:pt idx="24">
                  <c:v>531.74632227040445</c:v>
                </c:pt>
                <c:pt idx="25">
                  <c:v>529.77268058713685</c:v>
                </c:pt>
                <c:pt idx="26">
                  <c:v>529.17447351465751</c:v>
                </c:pt>
                <c:pt idx="27">
                  <c:v>528.90192532886579</c:v>
                </c:pt>
                <c:pt idx="28">
                  <c:v>529.66625709802111</c:v>
                </c:pt>
                <c:pt idx="29">
                  <c:v>530.20944778655326</c:v>
                </c:pt>
                <c:pt idx="30">
                  <c:v>529.55649637848558</c:v>
                </c:pt>
                <c:pt idx="31">
                  <c:v>532.24422192200927</c:v>
                </c:pt>
                <c:pt idx="32">
                  <c:v>533.34166983952355</c:v>
                </c:pt>
                <c:pt idx="33">
                  <c:v>530.04000887327538</c:v>
                </c:pt>
                <c:pt idx="34">
                  <c:v>528.28023625654032</c:v>
                </c:pt>
                <c:pt idx="35">
                  <c:v>529.99986939650023</c:v>
                </c:pt>
                <c:pt idx="36">
                  <c:v>532.00532337835773</c:v>
                </c:pt>
                <c:pt idx="37">
                  <c:v>530.50057793788312</c:v>
                </c:pt>
                <c:pt idx="38">
                  <c:v>530.93919497686761</c:v>
                </c:pt>
                <c:pt idx="39">
                  <c:v>529.69341776187059</c:v>
                </c:pt>
                <c:pt idx="40">
                  <c:v>528.72912592782382</c:v>
                </c:pt>
                <c:pt idx="41">
                  <c:v>531.64589381090229</c:v>
                </c:pt>
                <c:pt idx="42">
                  <c:v>528.4314413082385</c:v>
                </c:pt>
                <c:pt idx="43">
                  <c:v>524.24114944423491</c:v>
                </c:pt>
                <c:pt idx="44">
                  <c:v>526.09102157016764</c:v>
                </c:pt>
                <c:pt idx="45">
                  <c:v>526.45563249240399</c:v>
                </c:pt>
                <c:pt idx="46">
                  <c:v>525.39580477779111</c:v>
                </c:pt>
                <c:pt idx="47">
                  <c:v>526.3489134720329</c:v>
                </c:pt>
                <c:pt idx="48">
                  <c:v>527.18255966478785</c:v>
                </c:pt>
                <c:pt idx="49">
                  <c:v>522.77278288732498</c:v>
                </c:pt>
                <c:pt idx="50">
                  <c:v>524.30534045534171</c:v>
                </c:pt>
                <c:pt idx="51">
                  <c:v>523.64036987447992</c:v>
                </c:pt>
                <c:pt idx="52">
                  <c:v>521.80534809945641</c:v>
                </c:pt>
                <c:pt idx="53">
                  <c:v>526.09130066519197</c:v>
                </c:pt>
                <c:pt idx="54">
                  <c:v>526.3305367549475</c:v>
                </c:pt>
                <c:pt idx="55">
                  <c:v>527.66784568568778</c:v>
                </c:pt>
                <c:pt idx="56">
                  <c:v>530.09093502216103</c:v>
                </c:pt>
                <c:pt idx="57">
                  <c:v>533.9650726133716</c:v>
                </c:pt>
                <c:pt idx="58">
                  <c:v>532.84139175002952</c:v>
                </c:pt>
                <c:pt idx="59">
                  <c:v>532.61059198290457</c:v>
                </c:pt>
                <c:pt idx="60">
                  <c:v>528.14716569857183</c:v>
                </c:pt>
                <c:pt idx="61">
                  <c:v>527.00066131510766</c:v>
                </c:pt>
                <c:pt idx="62">
                  <c:v>526.62455887371436</c:v>
                </c:pt>
                <c:pt idx="63">
                  <c:v>532.06123019079143</c:v>
                </c:pt>
                <c:pt idx="64">
                  <c:v>534.30967292135472</c:v>
                </c:pt>
                <c:pt idx="65">
                  <c:v>535.14823751887513</c:v>
                </c:pt>
                <c:pt idx="66">
                  <c:v>532.49752058458841</c:v>
                </c:pt>
                <c:pt idx="67">
                  <c:v>532.05914187651354</c:v>
                </c:pt>
                <c:pt idx="68">
                  <c:v>531.55036963952955</c:v>
                </c:pt>
                <c:pt idx="69">
                  <c:v>528.09721042074455</c:v>
                </c:pt>
                <c:pt idx="70">
                  <c:v>527.45832682735613</c:v>
                </c:pt>
                <c:pt idx="71">
                  <c:v>523.64068468865537</c:v>
                </c:pt>
                <c:pt idx="72">
                  <c:v>523.05902196239151</c:v>
                </c:pt>
                <c:pt idx="73">
                  <c:v>523.80366326294711</c:v>
                </c:pt>
                <c:pt idx="74">
                  <c:v>523.9536119310186</c:v>
                </c:pt>
                <c:pt idx="75">
                  <c:v>525.33816456293494</c:v>
                </c:pt>
                <c:pt idx="76">
                  <c:v>524.41840011182205</c:v>
                </c:pt>
                <c:pt idx="77">
                  <c:v>526.87275491929449</c:v>
                </c:pt>
                <c:pt idx="78">
                  <c:v>529.39550081376194</c:v>
                </c:pt>
                <c:pt idx="79">
                  <c:v>526.21243253198907</c:v>
                </c:pt>
                <c:pt idx="80">
                  <c:v>525.05774761336534</c:v>
                </c:pt>
                <c:pt idx="81">
                  <c:v>525.55186893913344</c:v>
                </c:pt>
                <c:pt idx="82">
                  <c:v>526.98677597769347</c:v>
                </c:pt>
                <c:pt idx="83">
                  <c:v>526.98843347467573</c:v>
                </c:pt>
                <c:pt idx="84">
                  <c:v>530.75007874379787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7A-4804-830D-3520826564EB}"/>
            </c:ext>
          </c:extLst>
        </c:ser>
        <c:ser>
          <c:idx val="4"/>
          <c:order val="3"/>
          <c:tx>
            <c:strRef>
              <c:f>Series4_Q11!$P$12</c:f>
              <c:strCache>
                <c:ptCount val="1"/>
                <c:pt idx="0">
                  <c:v>Simple ES FC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Series4_Q11!$P$13:$P$108</c:f>
              <c:numCache>
                <c:formatCode>General</c:formatCode>
                <c:ptCount val="96"/>
                <c:pt idx="84" formatCode="0.00">
                  <c:v>530.75007874379787</c:v>
                </c:pt>
                <c:pt idx="85" formatCode="0.00">
                  <c:v>530.75007874379787</c:v>
                </c:pt>
                <c:pt idx="86" formatCode="0.00">
                  <c:v>530.75007874379787</c:v>
                </c:pt>
                <c:pt idx="87" formatCode="0.00">
                  <c:v>530.75007874379787</c:v>
                </c:pt>
                <c:pt idx="88" formatCode="0.00">
                  <c:v>530.75007874379787</c:v>
                </c:pt>
                <c:pt idx="89" formatCode="0.00">
                  <c:v>530.75007874379787</c:v>
                </c:pt>
                <c:pt idx="90" formatCode="0.00">
                  <c:v>530.75007874379787</c:v>
                </c:pt>
                <c:pt idx="91" formatCode="0.00">
                  <c:v>530.75007874379787</c:v>
                </c:pt>
                <c:pt idx="92" formatCode="0.00">
                  <c:v>530.75007874379787</c:v>
                </c:pt>
                <c:pt idx="93" formatCode="0.00">
                  <c:v>530.75007874379787</c:v>
                </c:pt>
                <c:pt idx="94" formatCode="0.00">
                  <c:v>530.75007874379787</c:v>
                </c:pt>
                <c:pt idx="95" formatCode="0.00">
                  <c:v>530.75007874379787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77A-4804-830D-3520826564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08688"/>
        <c:axId val="1696622416"/>
      </c:lineChart>
      <c:catAx>
        <c:axId val="16966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22416"/>
        <c:crosses val="autoZero"/>
        <c:auto val="1"/>
        <c:lblAlgn val="ctr"/>
        <c:lblOffset val="100"/>
        <c:noMultiLvlLbl val="0"/>
      </c:catAx>
      <c:valAx>
        <c:axId val="16966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Series4_Q11!$B$12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Series4_Q11!$B$13:$B$108</c:f>
              <c:numCache>
                <c:formatCode>General</c:formatCode>
                <c:ptCount val="96"/>
                <c:pt idx="0">
                  <c:v>549</c:v>
                </c:pt>
                <c:pt idx="1">
                  <c:v>495</c:v>
                </c:pt>
                <c:pt idx="2">
                  <c:v>527</c:v>
                </c:pt>
                <c:pt idx="3">
                  <c:v>490</c:v>
                </c:pt>
                <c:pt idx="4">
                  <c:v>520</c:v>
                </c:pt>
                <c:pt idx="5">
                  <c:v>534</c:v>
                </c:pt>
                <c:pt idx="6">
                  <c:v>520</c:v>
                </c:pt>
                <c:pt idx="7">
                  <c:v>547</c:v>
                </c:pt>
                <c:pt idx="8">
                  <c:v>517</c:v>
                </c:pt>
                <c:pt idx="9">
                  <c:v>532</c:v>
                </c:pt>
                <c:pt idx="10">
                  <c:v>523</c:v>
                </c:pt>
                <c:pt idx="11">
                  <c:v>526</c:v>
                </c:pt>
                <c:pt idx="12">
                  <c:v>537</c:v>
                </c:pt>
                <c:pt idx="13">
                  <c:v>539</c:v>
                </c:pt>
                <c:pt idx="14">
                  <c:v>558</c:v>
                </c:pt>
                <c:pt idx="15">
                  <c:v>525</c:v>
                </c:pt>
                <c:pt idx="16">
                  <c:v>538</c:v>
                </c:pt>
                <c:pt idx="17">
                  <c:v>512</c:v>
                </c:pt>
                <c:pt idx="18">
                  <c:v>523</c:v>
                </c:pt>
                <c:pt idx="19">
                  <c:v>535</c:v>
                </c:pt>
                <c:pt idx="20">
                  <c:v>524</c:v>
                </c:pt>
                <c:pt idx="21">
                  <c:v>538</c:v>
                </c:pt>
                <c:pt idx="22">
                  <c:v>542</c:v>
                </c:pt>
                <c:pt idx="23">
                  <c:v>527</c:v>
                </c:pt>
                <c:pt idx="24">
                  <c:v>516</c:v>
                </c:pt>
                <c:pt idx="25">
                  <c:v>525</c:v>
                </c:pt>
                <c:pt idx="26">
                  <c:v>527</c:v>
                </c:pt>
                <c:pt idx="27">
                  <c:v>535</c:v>
                </c:pt>
                <c:pt idx="28">
                  <c:v>534</c:v>
                </c:pt>
                <c:pt idx="29">
                  <c:v>525</c:v>
                </c:pt>
                <c:pt idx="30">
                  <c:v>551</c:v>
                </c:pt>
                <c:pt idx="31">
                  <c:v>541</c:v>
                </c:pt>
                <c:pt idx="32">
                  <c:v>507</c:v>
                </c:pt>
                <c:pt idx="33">
                  <c:v>516</c:v>
                </c:pt>
                <c:pt idx="34">
                  <c:v>542</c:v>
                </c:pt>
                <c:pt idx="35">
                  <c:v>546</c:v>
                </c:pt>
                <c:pt idx="36">
                  <c:v>520</c:v>
                </c:pt>
                <c:pt idx="37">
                  <c:v>534</c:v>
                </c:pt>
                <c:pt idx="38">
                  <c:v>521</c:v>
                </c:pt>
                <c:pt idx="39">
                  <c:v>522</c:v>
                </c:pt>
                <c:pt idx="40">
                  <c:v>552</c:v>
                </c:pt>
                <c:pt idx="41">
                  <c:v>506</c:v>
                </c:pt>
                <c:pt idx="42">
                  <c:v>495</c:v>
                </c:pt>
                <c:pt idx="43">
                  <c:v>539</c:v>
                </c:pt>
                <c:pt idx="44">
                  <c:v>529</c:v>
                </c:pt>
                <c:pt idx="45">
                  <c:v>518</c:v>
                </c:pt>
                <c:pt idx="46">
                  <c:v>533</c:v>
                </c:pt>
                <c:pt idx="47">
                  <c:v>533</c:v>
                </c:pt>
                <c:pt idx="48">
                  <c:v>492</c:v>
                </c:pt>
                <c:pt idx="49">
                  <c:v>535</c:v>
                </c:pt>
                <c:pt idx="50">
                  <c:v>519</c:v>
                </c:pt>
                <c:pt idx="51">
                  <c:v>509</c:v>
                </c:pt>
                <c:pt idx="52">
                  <c:v>556</c:v>
                </c:pt>
                <c:pt idx="53">
                  <c:v>528</c:v>
                </c:pt>
                <c:pt idx="54">
                  <c:v>537</c:v>
                </c:pt>
                <c:pt idx="55">
                  <c:v>547</c:v>
                </c:pt>
                <c:pt idx="56">
                  <c:v>561</c:v>
                </c:pt>
                <c:pt idx="57">
                  <c:v>525</c:v>
                </c:pt>
                <c:pt idx="58">
                  <c:v>531</c:v>
                </c:pt>
                <c:pt idx="59">
                  <c:v>497</c:v>
                </c:pt>
                <c:pt idx="60">
                  <c:v>519</c:v>
                </c:pt>
                <c:pt idx="61">
                  <c:v>524</c:v>
                </c:pt>
                <c:pt idx="62">
                  <c:v>570</c:v>
                </c:pt>
                <c:pt idx="63">
                  <c:v>550</c:v>
                </c:pt>
                <c:pt idx="64">
                  <c:v>541</c:v>
                </c:pt>
                <c:pt idx="65">
                  <c:v>514</c:v>
                </c:pt>
                <c:pt idx="66">
                  <c:v>529</c:v>
                </c:pt>
                <c:pt idx="67">
                  <c:v>528</c:v>
                </c:pt>
                <c:pt idx="68">
                  <c:v>504</c:v>
                </c:pt>
                <c:pt idx="69">
                  <c:v>523</c:v>
                </c:pt>
                <c:pt idx="70">
                  <c:v>497</c:v>
                </c:pt>
                <c:pt idx="71">
                  <c:v>519</c:v>
                </c:pt>
                <c:pt idx="72">
                  <c:v>529</c:v>
                </c:pt>
                <c:pt idx="73">
                  <c:v>525</c:v>
                </c:pt>
                <c:pt idx="74">
                  <c:v>535</c:v>
                </c:pt>
                <c:pt idx="75">
                  <c:v>518</c:v>
                </c:pt>
                <c:pt idx="76">
                  <c:v>544</c:v>
                </c:pt>
                <c:pt idx="77">
                  <c:v>547</c:v>
                </c:pt>
                <c:pt idx="78">
                  <c:v>504</c:v>
                </c:pt>
                <c:pt idx="79">
                  <c:v>517</c:v>
                </c:pt>
                <c:pt idx="80">
                  <c:v>529</c:v>
                </c:pt>
                <c:pt idx="81">
                  <c:v>537</c:v>
                </c:pt>
                <c:pt idx="82">
                  <c:v>527</c:v>
                </c:pt>
                <c:pt idx="83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7-41D5-8D07-EBF91F729512}"/>
            </c:ext>
          </c:extLst>
        </c:ser>
        <c:ser>
          <c:idx val="1"/>
          <c:order val="1"/>
          <c:tx>
            <c:strRef>
              <c:f>Series4_Q11!$C$12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Series4_Q11!$C$13:$C$108</c:f>
              <c:numCache>
                <c:formatCode>General</c:formatCode>
                <c:ptCount val="96"/>
                <c:pt idx="84">
                  <c:v>527</c:v>
                </c:pt>
                <c:pt idx="85">
                  <c:v>510</c:v>
                </c:pt>
                <c:pt idx="86">
                  <c:v>555</c:v>
                </c:pt>
                <c:pt idx="87">
                  <c:v>512</c:v>
                </c:pt>
                <c:pt idx="88">
                  <c:v>538</c:v>
                </c:pt>
                <c:pt idx="89">
                  <c:v>528</c:v>
                </c:pt>
                <c:pt idx="90">
                  <c:v>560</c:v>
                </c:pt>
                <c:pt idx="91">
                  <c:v>529</c:v>
                </c:pt>
                <c:pt idx="92">
                  <c:v>561</c:v>
                </c:pt>
                <c:pt idx="93">
                  <c:v>502</c:v>
                </c:pt>
                <c:pt idx="94">
                  <c:v>513</c:v>
                </c:pt>
                <c:pt idx="95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7-41D5-8D07-EBF91F729512}"/>
            </c:ext>
          </c:extLst>
        </c:ser>
        <c:ser>
          <c:idx val="2"/>
          <c:order val="2"/>
          <c:tx>
            <c:strRef>
              <c:f>Series4_Q11!$E$12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Series4_Q11!$E$13:$E$108</c:f>
              <c:numCache>
                <c:formatCode>0.00</c:formatCode>
                <c:ptCount val="96"/>
                <c:pt idx="0" formatCode="General">
                  <c:v>549</c:v>
                </c:pt>
                <c:pt idx="1">
                  <c:v>549</c:v>
                </c:pt>
                <c:pt idx="2">
                  <c:v>549</c:v>
                </c:pt>
                <c:pt idx="3">
                  <c:v>549</c:v>
                </c:pt>
                <c:pt idx="4">
                  <c:v>549</c:v>
                </c:pt>
                <c:pt idx="5">
                  <c:v>549</c:v>
                </c:pt>
                <c:pt idx="6">
                  <c:v>549</c:v>
                </c:pt>
                <c:pt idx="7">
                  <c:v>549</c:v>
                </c:pt>
                <c:pt idx="8">
                  <c:v>549</c:v>
                </c:pt>
                <c:pt idx="9">
                  <c:v>549</c:v>
                </c:pt>
                <c:pt idx="10">
                  <c:v>549</c:v>
                </c:pt>
                <c:pt idx="11">
                  <c:v>549</c:v>
                </c:pt>
                <c:pt idx="12">
                  <c:v>549</c:v>
                </c:pt>
                <c:pt idx="13">
                  <c:v>549</c:v>
                </c:pt>
                <c:pt idx="14">
                  <c:v>549</c:v>
                </c:pt>
                <c:pt idx="15">
                  <c:v>549</c:v>
                </c:pt>
                <c:pt idx="16">
                  <c:v>549</c:v>
                </c:pt>
                <c:pt idx="17">
                  <c:v>549</c:v>
                </c:pt>
                <c:pt idx="18">
                  <c:v>549</c:v>
                </c:pt>
                <c:pt idx="19">
                  <c:v>549</c:v>
                </c:pt>
                <c:pt idx="20">
                  <c:v>549</c:v>
                </c:pt>
                <c:pt idx="21">
                  <c:v>549</c:v>
                </c:pt>
                <c:pt idx="22">
                  <c:v>549</c:v>
                </c:pt>
                <c:pt idx="23">
                  <c:v>549</c:v>
                </c:pt>
                <c:pt idx="24">
                  <c:v>549</c:v>
                </c:pt>
                <c:pt idx="25">
                  <c:v>549</c:v>
                </c:pt>
                <c:pt idx="26">
                  <c:v>549</c:v>
                </c:pt>
                <c:pt idx="27">
                  <c:v>549</c:v>
                </c:pt>
                <c:pt idx="28">
                  <c:v>549</c:v>
                </c:pt>
                <c:pt idx="29">
                  <c:v>549</c:v>
                </c:pt>
                <c:pt idx="30">
                  <c:v>549</c:v>
                </c:pt>
                <c:pt idx="31">
                  <c:v>549</c:v>
                </c:pt>
                <c:pt idx="32">
                  <c:v>549</c:v>
                </c:pt>
                <c:pt idx="33">
                  <c:v>549</c:v>
                </c:pt>
                <c:pt idx="34">
                  <c:v>549</c:v>
                </c:pt>
                <c:pt idx="35">
                  <c:v>549</c:v>
                </c:pt>
                <c:pt idx="36">
                  <c:v>549</c:v>
                </c:pt>
                <c:pt idx="37">
                  <c:v>549</c:v>
                </c:pt>
                <c:pt idx="38">
                  <c:v>549</c:v>
                </c:pt>
                <c:pt idx="39">
                  <c:v>549</c:v>
                </c:pt>
                <c:pt idx="40">
                  <c:v>549</c:v>
                </c:pt>
                <c:pt idx="41">
                  <c:v>549</c:v>
                </c:pt>
                <c:pt idx="42">
                  <c:v>549</c:v>
                </c:pt>
                <c:pt idx="43">
                  <c:v>549</c:v>
                </c:pt>
                <c:pt idx="44">
                  <c:v>549</c:v>
                </c:pt>
                <c:pt idx="45">
                  <c:v>549</c:v>
                </c:pt>
                <c:pt idx="46">
                  <c:v>549</c:v>
                </c:pt>
                <c:pt idx="47">
                  <c:v>549</c:v>
                </c:pt>
                <c:pt idx="48">
                  <c:v>549</c:v>
                </c:pt>
                <c:pt idx="49">
                  <c:v>549</c:v>
                </c:pt>
                <c:pt idx="50">
                  <c:v>549</c:v>
                </c:pt>
                <c:pt idx="51">
                  <c:v>549</c:v>
                </c:pt>
                <c:pt idx="52">
                  <c:v>549</c:v>
                </c:pt>
                <c:pt idx="53">
                  <c:v>549</c:v>
                </c:pt>
                <c:pt idx="54">
                  <c:v>549</c:v>
                </c:pt>
                <c:pt idx="55">
                  <c:v>549</c:v>
                </c:pt>
                <c:pt idx="56">
                  <c:v>549</c:v>
                </c:pt>
                <c:pt idx="57">
                  <c:v>549</c:v>
                </c:pt>
                <c:pt idx="58">
                  <c:v>549</c:v>
                </c:pt>
                <c:pt idx="59">
                  <c:v>549</c:v>
                </c:pt>
                <c:pt idx="60">
                  <c:v>549</c:v>
                </c:pt>
                <c:pt idx="61">
                  <c:v>549</c:v>
                </c:pt>
                <c:pt idx="62">
                  <c:v>549</c:v>
                </c:pt>
                <c:pt idx="63">
                  <c:v>549</c:v>
                </c:pt>
                <c:pt idx="64">
                  <c:v>549</c:v>
                </c:pt>
                <c:pt idx="65">
                  <c:v>549</c:v>
                </c:pt>
                <c:pt idx="66">
                  <c:v>549</c:v>
                </c:pt>
                <c:pt idx="67">
                  <c:v>549</c:v>
                </c:pt>
                <c:pt idx="68">
                  <c:v>549</c:v>
                </c:pt>
                <c:pt idx="69">
                  <c:v>549</c:v>
                </c:pt>
                <c:pt idx="70">
                  <c:v>549</c:v>
                </c:pt>
                <c:pt idx="71">
                  <c:v>549</c:v>
                </c:pt>
                <c:pt idx="72">
                  <c:v>549</c:v>
                </c:pt>
                <c:pt idx="73">
                  <c:v>549</c:v>
                </c:pt>
                <c:pt idx="74">
                  <c:v>549</c:v>
                </c:pt>
                <c:pt idx="75">
                  <c:v>549</c:v>
                </c:pt>
                <c:pt idx="76">
                  <c:v>549</c:v>
                </c:pt>
                <c:pt idx="77">
                  <c:v>549</c:v>
                </c:pt>
                <c:pt idx="78">
                  <c:v>549</c:v>
                </c:pt>
                <c:pt idx="79">
                  <c:v>549</c:v>
                </c:pt>
                <c:pt idx="80">
                  <c:v>549</c:v>
                </c:pt>
                <c:pt idx="81">
                  <c:v>549</c:v>
                </c:pt>
                <c:pt idx="82">
                  <c:v>549</c:v>
                </c:pt>
                <c:pt idx="83">
                  <c:v>549</c:v>
                </c:pt>
                <c:pt idx="84">
                  <c:v>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7-41D5-8D07-EBF91F729512}"/>
            </c:ext>
          </c:extLst>
        </c:ser>
        <c:ser>
          <c:idx val="3"/>
          <c:order val="3"/>
          <c:tx>
            <c:strRef>
              <c:f>Series4_Q11!$H$12</c:f>
              <c:strCache>
                <c:ptCount val="1"/>
                <c:pt idx="0">
                  <c:v>Simple Exp Smooth FC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Series4_Q11!$H$13:$H$108</c:f>
              <c:numCache>
                <c:formatCode>General</c:formatCode>
                <c:ptCount val="96"/>
                <c:pt idx="84" formatCode="0.00">
                  <c:v>556</c:v>
                </c:pt>
                <c:pt idx="85" formatCode="0.00">
                  <c:v>555</c:v>
                </c:pt>
                <c:pt idx="86" formatCode="0.00">
                  <c:v>554</c:v>
                </c:pt>
                <c:pt idx="87" formatCode="0.00">
                  <c:v>553</c:v>
                </c:pt>
                <c:pt idx="88" formatCode="0.00">
                  <c:v>552</c:v>
                </c:pt>
                <c:pt idx="89" formatCode="0.00">
                  <c:v>551</c:v>
                </c:pt>
                <c:pt idx="90" formatCode="0.00">
                  <c:v>550</c:v>
                </c:pt>
                <c:pt idx="91" formatCode="0.00">
                  <c:v>549</c:v>
                </c:pt>
                <c:pt idx="92" formatCode="0.00">
                  <c:v>548</c:v>
                </c:pt>
                <c:pt idx="93" formatCode="0.00">
                  <c:v>547</c:v>
                </c:pt>
                <c:pt idx="94" formatCode="0.00">
                  <c:v>546</c:v>
                </c:pt>
                <c:pt idx="95" formatCode="0.00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7-41D5-8D07-EBF91F7295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282336"/>
        <c:axId val="1987283584"/>
      </c:lineChart>
      <c:catAx>
        <c:axId val="198728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83584"/>
        <c:crosses val="autoZero"/>
        <c:auto val="1"/>
        <c:lblAlgn val="ctr"/>
        <c:lblOffset val="100"/>
        <c:noMultiLvlLbl val="0"/>
      </c:catAx>
      <c:valAx>
        <c:axId val="19872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28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Simple Exponential Smoothing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Series4_Q12!$B$12</c:f>
              <c:strCache>
                <c:ptCount val="1"/>
                <c:pt idx="0">
                  <c:v>Data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Series4_Q12!$B$13:$B$108</c:f>
              <c:numCache>
                <c:formatCode>General</c:formatCode>
                <c:ptCount val="96"/>
                <c:pt idx="0">
                  <c:v>549</c:v>
                </c:pt>
                <c:pt idx="1">
                  <c:v>495</c:v>
                </c:pt>
                <c:pt idx="2">
                  <c:v>527</c:v>
                </c:pt>
                <c:pt idx="3">
                  <c:v>490</c:v>
                </c:pt>
                <c:pt idx="4">
                  <c:v>520</c:v>
                </c:pt>
                <c:pt idx="5">
                  <c:v>534</c:v>
                </c:pt>
                <c:pt idx="6">
                  <c:v>520</c:v>
                </c:pt>
                <c:pt idx="7">
                  <c:v>547</c:v>
                </c:pt>
                <c:pt idx="8">
                  <c:v>517</c:v>
                </c:pt>
                <c:pt idx="9">
                  <c:v>532</c:v>
                </c:pt>
                <c:pt idx="10">
                  <c:v>523</c:v>
                </c:pt>
                <c:pt idx="11">
                  <c:v>526</c:v>
                </c:pt>
                <c:pt idx="12">
                  <c:v>537</c:v>
                </c:pt>
                <c:pt idx="13">
                  <c:v>539</c:v>
                </c:pt>
                <c:pt idx="14">
                  <c:v>558</c:v>
                </c:pt>
                <c:pt idx="15">
                  <c:v>525</c:v>
                </c:pt>
                <c:pt idx="16">
                  <c:v>538</c:v>
                </c:pt>
                <c:pt idx="17">
                  <c:v>512</c:v>
                </c:pt>
                <c:pt idx="18">
                  <c:v>523</c:v>
                </c:pt>
                <c:pt idx="19">
                  <c:v>535</c:v>
                </c:pt>
                <c:pt idx="20">
                  <c:v>524</c:v>
                </c:pt>
                <c:pt idx="21">
                  <c:v>538</c:v>
                </c:pt>
                <c:pt idx="22">
                  <c:v>542</c:v>
                </c:pt>
                <c:pt idx="23">
                  <c:v>527</c:v>
                </c:pt>
                <c:pt idx="24">
                  <c:v>516</c:v>
                </c:pt>
                <c:pt idx="25">
                  <c:v>525</c:v>
                </c:pt>
                <c:pt idx="26">
                  <c:v>527</c:v>
                </c:pt>
                <c:pt idx="27">
                  <c:v>535</c:v>
                </c:pt>
                <c:pt idx="28">
                  <c:v>534</c:v>
                </c:pt>
                <c:pt idx="29">
                  <c:v>525</c:v>
                </c:pt>
                <c:pt idx="30">
                  <c:v>551</c:v>
                </c:pt>
                <c:pt idx="31">
                  <c:v>541</c:v>
                </c:pt>
                <c:pt idx="32">
                  <c:v>507</c:v>
                </c:pt>
                <c:pt idx="33">
                  <c:v>516</c:v>
                </c:pt>
                <c:pt idx="34">
                  <c:v>542</c:v>
                </c:pt>
                <c:pt idx="35">
                  <c:v>546</c:v>
                </c:pt>
                <c:pt idx="36">
                  <c:v>520</c:v>
                </c:pt>
                <c:pt idx="37">
                  <c:v>534</c:v>
                </c:pt>
                <c:pt idx="38">
                  <c:v>521</c:v>
                </c:pt>
                <c:pt idx="39">
                  <c:v>522</c:v>
                </c:pt>
                <c:pt idx="40">
                  <c:v>552</c:v>
                </c:pt>
                <c:pt idx="41">
                  <c:v>506</c:v>
                </c:pt>
                <c:pt idx="42">
                  <c:v>495</c:v>
                </c:pt>
                <c:pt idx="43">
                  <c:v>539</c:v>
                </c:pt>
                <c:pt idx="44">
                  <c:v>529</c:v>
                </c:pt>
                <c:pt idx="45">
                  <c:v>518</c:v>
                </c:pt>
                <c:pt idx="46">
                  <c:v>533</c:v>
                </c:pt>
                <c:pt idx="47">
                  <c:v>533</c:v>
                </c:pt>
                <c:pt idx="48">
                  <c:v>492</c:v>
                </c:pt>
                <c:pt idx="49">
                  <c:v>535</c:v>
                </c:pt>
                <c:pt idx="50">
                  <c:v>519</c:v>
                </c:pt>
                <c:pt idx="51">
                  <c:v>509</c:v>
                </c:pt>
                <c:pt idx="52">
                  <c:v>556</c:v>
                </c:pt>
                <c:pt idx="53">
                  <c:v>528</c:v>
                </c:pt>
                <c:pt idx="54">
                  <c:v>537</c:v>
                </c:pt>
                <c:pt idx="55">
                  <c:v>547</c:v>
                </c:pt>
                <c:pt idx="56">
                  <c:v>561</c:v>
                </c:pt>
                <c:pt idx="57">
                  <c:v>525</c:v>
                </c:pt>
                <c:pt idx="58">
                  <c:v>531</c:v>
                </c:pt>
                <c:pt idx="59">
                  <c:v>497</c:v>
                </c:pt>
                <c:pt idx="60">
                  <c:v>519</c:v>
                </c:pt>
                <c:pt idx="61">
                  <c:v>524</c:v>
                </c:pt>
                <c:pt idx="62">
                  <c:v>570</c:v>
                </c:pt>
                <c:pt idx="63">
                  <c:v>550</c:v>
                </c:pt>
                <c:pt idx="64">
                  <c:v>541</c:v>
                </c:pt>
                <c:pt idx="65">
                  <c:v>514</c:v>
                </c:pt>
                <c:pt idx="66">
                  <c:v>529</c:v>
                </c:pt>
                <c:pt idx="67">
                  <c:v>528</c:v>
                </c:pt>
                <c:pt idx="68">
                  <c:v>504</c:v>
                </c:pt>
                <c:pt idx="69">
                  <c:v>523</c:v>
                </c:pt>
                <c:pt idx="70">
                  <c:v>497</c:v>
                </c:pt>
                <c:pt idx="71">
                  <c:v>519</c:v>
                </c:pt>
                <c:pt idx="72">
                  <c:v>529</c:v>
                </c:pt>
                <c:pt idx="73">
                  <c:v>525</c:v>
                </c:pt>
                <c:pt idx="74">
                  <c:v>535</c:v>
                </c:pt>
                <c:pt idx="75">
                  <c:v>518</c:v>
                </c:pt>
                <c:pt idx="76">
                  <c:v>544</c:v>
                </c:pt>
                <c:pt idx="77">
                  <c:v>547</c:v>
                </c:pt>
                <c:pt idx="78">
                  <c:v>504</c:v>
                </c:pt>
                <c:pt idx="79">
                  <c:v>517</c:v>
                </c:pt>
                <c:pt idx="80">
                  <c:v>529</c:v>
                </c:pt>
                <c:pt idx="81">
                  <c:v>537</c:v>
                </c:pt>
                <c:pt idx="82">
                  <c:v>527</c:v>
                </c:pt>
                <c:pt idx="83">
                  <c:v>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17-466E-835E-E2B2D63EBC4B}"/>
            </c:ext>
          </c:extLst>
        </c:ser>
        <c:ser>
          <c:idx val="2"/>
          <c:order val="1"/>
          <c:tx>
            <c:strRef>
              <c:f>Series4_Q12!$C$12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Series4_Q12!$C$13:$C$108</c:f>
              <c:numCache>
                <c:formatCode>General</c:formatCode>
                <c:ptCount val="96"/>
                <c:pt idx="84">
                  <c:v>527</c:v>
                </c:pt>
                <c:pt idx="85">
                  <c:v>510</c:v>
                </c:pt>
                <c:pt idx="86">
                  <c:v>555</c:v>
                </c:pt>
                <c:pt idx="87">
                  <c:v>512</c:v>
                </c:pt>
                <c:pt idx="88">
                  <c:v>538</c:v>
                </c:pt>
                <c:pt idx="89">
                  <c:v>528</c:v>
                </c:pt>
                <c:pt idx="90">
                  <c:v>560</c:v>
                </c:pt>
                <c:pt idx="91">
                  <c:v>529</c:v>
                </c:pt>
                <c:pt idx="92">
                  <c:v>561</c:v>
                </c:pt>
                <c:pt idx="93">
                  <c:v>502</c:v>
                </c:pt>
                <c:pt idx="94">
                  <c:v>513</c:v>
                </c:pt>
                <c:pt idx="95">
                  <c:v>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17-466E-835E-E2B2D63EBC4B}"/>
            </c:ext>
          </c:extLst>
        </c:ser>
        <c:ser>
          <c:idx val="3"/>
          <c:order val="2"/>
          <c:tx>
            <c:strRef>
              <c:f>Series4_Q12!$D$12</c:f>
              <c:strCache>
                <c:ptCount val="1"/>
                <c:pt idx="0">
                  <c:v>Lt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Series4_Q12!$D$13:$D$108</c:f>
              <c:numCache>
                <c:formatCode>0.00</c:formatCode>
                <c:ptCount val="96"/>
                <c:pt idx="0" formatCode="General">
                  <c:v>549</c:v>
                </c:pt>
                <c:pt idx="1">
                  <c:v>549</c:v>
                </c:pt>
                <c:pt idx="2">
                  <c:v>542.23164581551873</c:v>
                </c:pt>
                <c:pt idx="3">
                  <c:v>540.32251296937056</c:v>
                </c:pt>
                <c:pt idx="4">
                  <c:v>534.01509461326214</c:v>
                </c:pt>
                <c:pt idx="5">
                  <c:v>532.25844416378857</c:v>
                </c:pt>
                <c:pt idx="6">
                  <c:v>532.47673058474288</c:v>
                </c:pt>
                <c:pt idx="7">
                  <c:v>530.91289851693011</c:v>
                </c:pt>
                <c:pt idx="8">
                  <c:v>532.92925408432109</c:v>
                </c:pt>
                <c:pt idx="9">
                  <c:v>530.93268309288999</c:v>
                </c:pt>
                <c:pt idx="10">
                  <c:v>531.06646047908271</c:v>
                </c:pt>
                <c:pt idx="11">
                  <c:v>530.05541119135023</c:v>
                </c:pt>
                <c:pt idx="12">
                  <c:v>529.54710638937308</c:v>
                </c:pt>
                <c:pt idx="13">
                  <c:v>530.48125127189132</c:v>
                </c:pt>
                <c:pt idx="14">
                  <c:v>531.54899032004766</c:v>
                </c:pt>
                <c:pt idx="15">
                  <c:v>534.86435702469703</c:v>
                </c:pt>
                <c:pt idx="16">
                  <c:v>533.62795957756134</c:v>
                </c:pt>
                <c:pt idx="17">
                  <c:v>534.17595065326384</c:v>
                </c:pt>
                <c:pt idx="18">
                  <c:v>531.39641938661816</c:v>
                </c:pt>
                <c:pt idx="19">
                  <c:v>530.34401308495012</c:v>
                </c:pt>
                <c:pt idx="20">
                  <c:v>530.92759398345697</c:v>
                </c:pt>
                <c:pt idx="21">
                  <c:v>530.05929009963631</c:v>
                </c:pt>
                <c:pt idx="22">
                  <c:v>531.05457782337487</c:v>
                </c:pt>
                <c:pt idx="23">
                  <c:v>532.42647586022815</c:v>
                </c:pt>
                <c:pt idx="24">
                  <c:v>531.74632196031041</c:v>
                </c:pt>
                <c:pt idx="25">
                  <c:v>529.77267966160196</c:v>
                </c:pt>
                <c:pt idx="26">
                  <c:v>529.17447250680948</c:v>
                </c:pt>
                <c:pt idx="27">
                  <c:v>528.90192435698543</c:v>
                </c:pt>
                <c:pt idx="28">
                  <c:v>529.66625650134995</c:v>
                </c:pt>
                <c:pt idx="29">
                  <c:v>530.20944744474923</c:v>
                </c:pt>
                <c:pt idx="30">
                  <c:v>529.55649586305469</c:v>
                </c:pt>
                <c:pt idx="31">
                  <c:v>532.24422236222586</c:v>
                </c:pt>
                <c:pt idx="32">
                  <c:v>533.34167058839284</c:v>
                </c:pt>
                <c:pt idx="33">
                  <c:v>530.04000843370443</c:v>
                </c:pt>
                <c:pt idx="34">
                  <c:v>528.2802352886597</c:v>
                </c:pt>
                <c:pt idx="35">
                  <c:v>529.99986912003192</c:v>
                </c:pt>
                <c:pt idx="36">
                  <c:v>532.00532380139646</c:v>
                </c:pt>
                <c:pt idx="37">
                  <c:v>530.50057780904035</c:v>
                </c:pt>
                <c:pt idx="38">
                  <c:v>530.93919500958577</c:v>
                </c:pt>
                <c:pt idx="39">
                  <c:v>529.6934173774838</c:v>
                </c:pt>
                <c:pt idx="40">
                  <c:v>528.72912527193091</c:v>
                </c:pt>
                <c:pt idx="41">
                  <c:v>531.6458942041952</c:v>
                </c:pt>
                <c:pt idx="42">
                  <c:v>528.4314405865706</c:v>
                </c:pt>
                <c:pt idx="43">
                  <c:v>524.24114742384177</c:v>
                </c:pt>
                <c:pt idx="44">
                  <c:v>526.09102041628591</c:v>
                </c:pt>
                <c:pt idx="45">
                  <c:v>526.45563160402673</c:v>
                </c:pt>
                <c:pt idx="46">
                  <c:v>525.39580364940548</c:v>
                </c:pt>
                <c:pt idx="47">
                  <c:v>526.34891280105671</c:v>
                </c:pt>
                <c:pt idx="48">
                  <c:v>527.18255935428488</c:v>
                </c:pt>
                <c:pt idx="49">
                  <c:v>522.77278115379715</c:v>
                </c:pt>
                <c:pt idx="50">
                  <c:v>524.30533944717251</c:v>
                </c:pt>
                <c:pt idx="51">
                  <c:v>523.64036877222134</c:v>
                </c:pt>
                <c:pt idx="52">
                  <c:v>521.8053465270026</c:v>
                </c:pt>
                <c:pt idx="53">
                  <c:v>526.09130071072207</c:v>
                </c:pt>
                <c:pt idx="54">
                  <c:v>526.33053687408324</c:v>
                </c:pt>
                <c:pt idx="55">
                  <c:v>527.66784623324008</c:v>
                </c:pt>
                <c:pt idx="56">
                  <c:v>530.09093630439349</c:v>
                </c:pt>
                <c:pt idx="57">
                  <c:v>533.96507501925578</c:v>
                </c:pt>
                <c:pt idx="58">
                  <c:v>532.84139348183419</c:v>
                </c:pt>
                <c:pt idx="59">
                  <c:v>532.61059342112958</c:v>
                </c:pt>
                <c:pt idx="60">
                  <c:v>528.14716547680064</c:v>
                </c:pt>
                <c:pt idx="61">
                  <c:v>527.00066074104052</c:v>
                </c:pt>
                <c:pt idx="62">
                  <c:v>526.62455824691403</c:v>
                </c:pt>
                <c:pt idx="63">
                  <c:v>532.06123144493677</c:v>
                </c:pt>
                <c:pt idx="64">
                  <c:v>534.30967476371654</c:v>
                </c:pt>
                <c:pt idx="65">
                  <c:v>535.14823940831911</c:v>
                </c:pt>
                <c:pt idx="66">
                  <c:v>532.49752135843562</c:v>
                </c:pt>
                <c:pt idx="67">
                  <c:v>532.05914240803418</c:v>
                </c:pt>
                <c:pt idx="68">
                  <c:v>531.5503699357597</c:v>
                </c:pt>
                <c:pt idx="69">
                  <c:v>528.09720953504291</c:v>
                </c:pt>
                <c:pt idx="70">
                  <c:v>527.45832584086361</c:v>
                </c:pt>
                <c:pt idx="71">
                  <c:v>523.64068256017276</c:v>
                </c:pt>
                <c:pt idx="72">
                  <c:v>523.0590199078581</c:v>
                </c:pt>
                <c:pt idx="73">
                  <c:v>523.80366171279456</c:v>
                </c:pt>
                <c:pt idx="74">
                  <c:v>523.95361062487348</c:v>
                </c:pt>
                <c:pt idx="75">
                  <c:v>525.33816387951333</c:v>
                </c:pt>
                <c:pt idx="76">
                  <c:v>524.41839920913719</c:v>
                </c:pt>
                <c:pt idx="77">
                  <c:v>526.87275494342759</c:v>
                </c:pt>
                <c:pt idx="78">
                  <c:v>529.39550167121899</c:v>
                </c:pt>
                <c:pt idx="79">
                  <c:v>526.2124322267116</c:v>
                </c:pt>
                <c:pt idx="80">
                  <c:v>525.05774696354661</c:v>
                </c:pt>
                <c:pt idx="81">
                  <c:v>525.55186853457553</c:v>
                </c:pt>
                <c:pt idx="82">
                  <c:v>526.9867760995478</c:v>
                </c:pt>
                <c:pt idx="83">
                  <c:v>526.98843358180636</c:v>
                </c:pt>
                <c:pt idx="84">
                  <c:v>530.75008008457348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17-466E-835E-E2B2D63EBC4B}"/>
            </c:ext>
          </c:extLst>
        </c:ser>
        <c:ser>
          <c:idx val="4"/>
          <c:order val="3"/>
          <c:tx>
            <c:strRef>
              <c:f>Series4_Q12!$E$12</c:f>
              <c:strCache>
                <c:ptCount val="1"/>
                <c:pt idx="0">
                  <c:v>Simple ES FC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Series4_Q12!$E$13:$E$108</c:f>
              <c:numCache>
                <c:formatCode>General</c:formatCode>
                <c:ptCount val="96"/>
                <c:pt idx="84" formatCode="0.00">
                  <c:v>530.75008008457348</c:v>
                </c:pt>
                <c:pt idx="85" formatCode="0.00">
                  <c:v>530.75008008457348</c:v>
                </c:pt>
                <c:pt idx="86" formatCode="0.00">
                  <c:v>530.75008008457348</c:v>
                </c:pt>
                <c:pt idx="87" formatCode="0.00">
                  <c:v>530.75008008457348</c:v>
                </c:pt>
                <c:pt idx="88" formatCode="0.00">
                  <c:v>530.75008008457348</c:v>
                </c:pt>
                <c:pt idx="89" formatCode="0.00">
                  <c:v>530.75008008457348</c:v>
                </c:pt>
                <c:pt idx="90" formatCode="0.00">
                  <c:v>530.75008008457348</c:v>
                </c:pt>
                <c:pt idx="91" formatCode="0.00">
                  <c:v>530.75008008457348</c:v>
                </c:pt>
                <c:pt idx="92" formatCode="0.00">
                  <c:v>530.75008008457348</c:v>
                </c:pt>
                <c:pt idx="93" formatCode="0.00">
                  <c:v>530.75008008457348</c:v>
                </c:pt>
                <c:pt idx="94" formatCode="0.00">
                  <c:v>530.75008008457348</c:v>
                </c:pt>
                <c:pt idx="95" formatCode="0.00">
                  <c:v>530.75008008457348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17-466E-835E-E2B2D63EB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6608688"/>
        <c:axId val="1696622416"/>
      </c:lineChart>
      <c:catAx>
        <c:axId val="169660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22416"/>
        <c:crosses val="autoZero"/>
        <c:auto val="1"/>
        <c:lblAlgn val="ctr"/>
        <c:lblOffset val="100"/>
        <c:noMultiLvlLbl val="0"/>
      </c:catAx>
      <c:valAx>
        <c:axId val="16966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608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476250</xdr:colOff>
          <xdr:row>7</xdr:row>
          <xdr:rowOff>31750</xdr:rowOff>
        </xdr:from>
        <xdr:to>
          <xdr:col>3</xdr:col>
          <xdr:colOff>450850</xdr:colOff>
          <xdr:row>10</xdr:row>
          <xdr:rowOff>57150</xdr:rowOff>
        </xdr:to>
        <xdr:sp macro="" textlink="">
          <xdr:nvSpPr>
            <xdr:cNvPr id="17411" name="Object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0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5</xdr:row>
          <xdr:rowOff>133350</xdr:rowOff>
        </xdr:from>
        <xdr:to>
          <xdr:col>12</xdr:col>
          <xdr:colOff>107950</xdr:colOff>
          <xdr:row>10</xdr:row>
          <xdr:rowOff>69850</xdr:rowOff>
        </xdr:to>
        <xdr:sp macro="" textlink="">
          <xdr:nvSpPr>
            <xdr:cNvPr id="17413" name="Object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0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38100</xdr:colOff>
          <xdr:row>6</xdr:row>
          <xdr:rowOff>171450</xdr:rowOff>
        </xdr:from>
        <xdr:to>
          <xdr:col>18</xdr:col>
          <xdr:colOff>57150</xdr:colOff>
          <xdr:row>10</xdr:row>
          <xdr:rowOff>12700</xdr:rowOff>
        </xdr:to>
        <xdr:sp macro="" textlink="">
          <xdr:nvSpPr>
            <xdr:cNvPr id="17414" name="Object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0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361950</xdr:colOff>
          <xdr:row>1</xdr:row>
          <xdr:rowOff>0</xdr:rowOff>
        </xdr:from>
        <xdr:to>
          <xdr:col>28</xdr:col>
          <xdr:colOff>603250</xdr:colOff>
          <xdr:row>10</xdr:row>
          <xdr:rowOff>76200</xdr:rowOff>
        </xdr:to>
        <xdr:sp macro="" textlink="">
          <xdr:nvSpPr>
            <xdr:cNvPr id="17415" name="Object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0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1762125</xdr:colOff>
          <xdr:row>2</xdr:row>
          <xdr:rowOff>171450</xdr:rowOff>
        </xdr:from>
        <xdr:to>
          <xdr:col>12</xdr:col>
          <xdr:colOff>438150</xdr:colOff>
          <xdr:row>6</xdr:row>
          <xdr:rowOff>47625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565DE0AB-A077-4716-B535-C0D5E3F7D9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9</xdr:col>
      <xdr:colOff>1225550</xdr:colOff>
      <xdr:row>19</xdr:row>
      <xdr:rowOff>6</xdr:rowOff>
    </xdr:from>
    <xdr:to>
      <xdr:col>21</xdr:col>
      <xdr:colOff>590550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ED040-7898-4857-8DED-42F46EF6D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441324</xdr:colOff>
      <xdr:row>40</xdr:row>
      <xdr:rowOff>171455</xdr:rowOff>
    </xdr:from>
    <xdr:to>
      <xdr:col>21</xdr:col>
      <xdr:colOff>123825</xdr:colOff>
      <xdr:row>60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6186569-6A8F-4353-B883-F1321313E9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0</xdr:rowOff>
        </xdr:from>
        <xdr:to>
          <xdr:col>12</xdr:col>
          <xdr:colOff>457200</xdr:colOff>
          <xdr:row>4</xdr:row>
          <xdr:rowOff>152400</xdr:rowOff>
        </xdr:to>
        <xdr:sp macro="" textlink="">
          <xdr:nvSpPr>
            <xdr:cNvPr id="19458" name="Object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C516EBF7-F2BD-4E4F-826F-41C3F383B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11</xdr:col>
      <xdr:colOff>363537</xdr:colOff>
      <xdr:row>131</xdr:row>
      <xdr:rowOff>19050</xdr:rowOff>
    </xdr:from>
    <xdr:to>
      <xdr:col>21</xdr:col>
      <xdr:colOff>314325</xdr:colOff>
      <xdr:row>148</xdr:row>
      <xdr:rowOff>3174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F02167-BCBB-407E-80E1-1ACBC65AB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273050</xdr:colOff>
          <xdr:row>1</xdr:row>
          <xdr:rowOff>66675</xdr:rowOff>
        </xdr:from>
        <xdr:to>
          <xdr:col>15</xdr:col>
          <xdr:colOff>123825</xdr:colOff>
          <xdr:row>5</xdr:row>
          <xdr:rowOff>139700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C2FC51BE-DB79-4370-A67B-4C613A945A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13</xdr:col>
      <xdr:colOff>474662</xdr:colOff>
      <xdr:row>133</xdr:row>
      <xdr:rowOff>171450</xdr:rowOff>
    </xdr:from>
    <xdr:to>
      <xdr:col>22</xdr:col>
      <xdr:colOff>190500</xdr:colOff>
      <xdr:row>151</xdr:row>
      <xdr:rowOff>57156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5E83F-6295-4C3A-AB10-7C4451E005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184150</xdr:colOff>
          <xdr:row>0</xdr:row>
          <xdr:rowOff>171450</xdr:rowOff>
        </xdr:from>
        <xdr:to>
          <xdr:col>13</xdr:col>
          <xdr:colOff>266700</xdr:colOff>
          <xdr:row>4</xdr:row>
          <xdr:rowOff>101600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9BFAC34A-1A26-4EAE-BFFF-95712A496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346420</xdr:colOff>
      <xdr:row>1</xdr:row>
      <xdr:rowOff>166686</xdr:rowOff>
    </xdr:from>
    <xdr:to>
      <xdr:col>8</xdr:col>
      <xdr:colOff>31956</xdr:colOff>
      <xdr:row>17</xdr:row>
      <xdr:rowOff>14286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75E0A3D-C0A1-4779-8A4D-C85358CDC9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124238</xdr:colOff>
      <xdr:row>17</xdr:row>
      <xdr:rowOff>93248</xdr:rowOff>
    </xdr:from>
    <xdr:to>
      <xdr:col>9</xdr:col>
      <xdr:colOff>138390</xdr:colOff>
      <xdr:row>32</xdr:row>
      <xdr:rowOff>131348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EFFD28-A04D-4D01-B40B-50618CD1B5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0</xdr:row>
          <xdr:rowOff>102582</xdr:rowOff>
        </xdr:from>
        <xdr:to>
          <xdr:col>7</xdr:col>
          <xdr:colOff>1277007</xdr:colOff>
          <xdr:row>7</xdr:row>
          <xdr:rowOff>55594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EB349126-2D06-4970-AD47-3115C29DFC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21</xdr:col>
      <xdr:colOff>123825</xdr:colOff>
      <xdr:row>1</xdr:row>
      <xdr:rowOff>130175</xdr:rowOff>
    </xdr:from>
    <xdr:to>
      <xdr:col>23</xdr:col>
      <xdr:colOff>468137</xdr:colOff>
      <xdr:row>7</xdr:row>
      <xdr:rowOff>16590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EABA9836-EE83-4A1A-B750-77E11492C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0" y="311150"/>
          <a:ext cx="1430162" cy="972265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14</xdr:col>
      <xdr:colOff>22224</xdr:colOff>
      <xdr:row>113</xdr:row>
      <xdr:rowOff>6350</xdr:rowOff>
    </xdr:from>
    <xdr:to>
      <xdr:col>24</xdr:col>
      <xdr:colOff>504825</xdr:colOff>
      <xdr:row>131</xdr:row>
      <xdr:rowOff>44450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65D453-4EA5-41F6-BCD7-E3C5EB98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25399</xdr:colOff>
      <xdr:row>110</xdr:row>
      <xdr:rowOff>123831</xdr:rowOff>
    </xdr:from>
    <xdr:to>
      <xdr:col>12</xdr:col>
      <xdr:colOff>409574</xdr:colOff>
      <xdr:row>132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023E4F-9078-4828-8A30-B50EA90B73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234950</xdr:colOff>
          <xdr:row>0</xdr:row>
          <xdr:rowOff>102582</xdr:rowOff>
        </xdr:from>
        <xdr:to>
          <xdr:col>8</xdr:col>
          <xdr:colOff>505482</xdr:colOff>
          <xdr:row>7</xdr:row>
          <xdr:rowOff>55594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A1791375-FC69-481E-B6B7-D3CDAF1ED5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00" mc:Ignorable="a14" a14:legacySpreadsheetColorIndex="34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9</xdr:col>
      <xdr:colOff>266700</xdr:colOff>
      <xdr:row>1</xdr:row>
      <xdr:rowOff>120650</xdr:rowOff>
    </xdr:from>
    <xdr:to>
      <xdr:col>12</xdr:col>
      <xdr:colOff>150637</xdr:colOff>
      <xdr:row>7</xdr:row>
      <xdr:rowOff>7065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id="{605413D8-B530-4BC3-BC6A-02D68865C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67275" y="301625"/>
          <a:ext cx="1426987" cy="972265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12</xdr:col>
      <xdr:colOff>361950</xdr:colOff>
      <xdr:row>1</xdr:row>
      <xdr:rowOff>82550</xdr:rowOff>
    </xdr:from>
    <xdr:ext cx="1427096" cy="972265"/>
    <xdr:pic>
      <xdr:nvPicPr>
        <xdr:cNvPr id="5" name="Picture 4">
          <a:extLst>
            <a:ext uri="{FF2B5EF4-FFF2-40B4-BE49-F238E27FC236}">
              <a16:creationId xmlns:a16="http://schemas.microsoft.com/office/drawing/2014/main" id="{C7BF18F8-F569-4037-84EF-241F59A2B2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5575" y="263525"/>
          <a:ext cx="1427096" cy="972265"/>
        </a:xfrm>
        <a:prstGeom prst="rect">
          <a:avLst/>
        </a:prstGeom>
        <a:solidFill>
          <a:srgbClr val="FFFF00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>
    <xdr:from>
      <xdr:col>0</xdr:col>
      <xdr:colOff>285750</xdr:colOff>
      <xdr:row>110</xdr:row>
      <xdr:rowOff>104780</xdr:rowOff>
    </xdr:from>
    <xdr:to>
      <xdr:col>13</xdr:col>
      <xdr:colOff>152400</xdr:colOff>
      <xdr:row>128</xdr:row>
      <xdr:rowOff>155574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BE99FF6-E697-41E3-A56D-B2F2D0904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1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Macro-Enabled_Document.docm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Word_Macro-Enabled_Document2.docm"/><Relationship Id="rId4" Type="http://schemas.openxmlformats.org/officeDocument/2006/relationships/package" Target="../embeddings/Microsoft_Word_Document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5.emf"/><Relationship Id="rId4" Type="http://schemas.openxmlformats.org/officeDocument/2006/relationships/package" Target="../embeddings/Microsoft_Word_Document3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Macro-Enabled_Document4.docm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2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Macro-Enabled_Document5.docm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2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6.emf"/><Relationship Id="rId4" Type="http://schemas.openxmlformats.org/officeDocument/2006/relationships/package" Target="../embeddings/Microsoft_Word_Document6.docx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Macro-Enabled_Document7.docm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4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Macro-Enabled_Document8.docm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Y143"/>
  <sheetViews>
    <sheetView tabSelected="1" zoomScaleNormal="100" workbookViewId="0">
      <selection activeCell="C5" sqref="C5"/>
    </sheetView>
  </sheetViews>
  <sheetFormatPr defaultRowHeight="14.5" x14ac:dyDescent="0.35"/>
  <cols>
    <col min="15" max="16" width="9.1796875" style="5"/>
    <col min="23" max="24" width="9.1796875" style="5"/>
  </cols>
  <sheetData>
    <row r="2" spans="1:25" ht="15.5" x14ac:dyDescent="0.35">
      <c r="F2" s="4" t="s">
        <v>13</v>
      </c>
    </row>
    <row r="3" spans="1:25" ht="18.5" x14ac:dyDescent="0.45">
      <c r="F3" s="2" t="s">
        <v>12</v>
      </c>
    </row>
    <row r="4" spans="1:25" ht="15.5" x14ac:dyDescent="0.35">
      <c r="F4" s="3"/>
    </row>
    <row r="5" spans="1:25" ht="15.5" x14ac:dyDescent="0.35">
      <c r="F5" s="4" t="s">
        <v>14</v>
      </c>
    </row>
    <row r="9" spans="1:25" ht="18.5" x14ac:dyDescent="0.45">
      <c r="C9" s="2"/>
    </row>
    <row r="12" spans="1:25" x14ac:dyDescent="0.35">
      <c r="A12">
        <v>1</v>
      </c>
      <c r="B12" t="s">
        <v>1</v>
      </c>
      <c r="C12" s="1">
        <v>88.54</v>
      </c>
      <c r="I12" t="s">
        <v>4</v>
      </c>
      <c r="J12">
        <v>5922</v>
      </c>
      <c r="O12" s="5" t="s">
        <v>16</v>
      </c>
      <c r="P12" s="5" t="s">
        <v>15</v>
      </c>
      <c r="W12" s="5" t="s">
        <v>16</v>
      </c>
      <c r="X12" s="5" t="s">
        <v>15</v>
      </c>
    </row>
    <row r="13" spans="1:25" x14ac:dyDescent="0.35">
      <c r="A13">
        <f>A12+1</f>
        <v>2</v>
      </c>
      <c r="B13" t="s">
        <v>2</v>
      </c>
      <c r="C13" s="1">
        <v>78.930000000000007</v>
      </c>
      <c r="I13" t="s">
        <v>5</v>
      </c>
      <c r="J13">
        <v>5641</v>
      </c>
      <c r="O13" s="5">
        <v>1</v>
      </c>
      <c r="P13" s="5">
        <v>295</v>
      </c>
      <c r="W13" s="5">
        <v>1</v>
      </c>
      <c r="X13" s="5">
        <v>549</v>
      </c>
      <c r="Y13">
        <v>549</v>
      </c>
    </row>
    <row r="14" spans="1:25" x14ac:dyDescent="0.35">
      <c r="A14">
        <f t="shared" ref="A14:A67" si="0">A13+1</f>
        <v>3</v>
      </c>
      <c r="B14" t="s">
        <v>3</v>
      </c>
      <c r="C14" s="1">
        <v>82.7</v>
      </c>
      <c r="I14" t="s">
        <v>6</v>
      </c>
      <c r="J14">
        <v>6109</v>
      </c>
      <c r="O14" s="5">
        <v>2</v>
      </c>
      <c r="P14" s="5">
        <v>343</v>
      </c>
      <c r="W14" s="5">
        <v>2</v>
      </c>
      <c r="X14" s="5">
        <v>495</v>
      </c>
      <c r="Y14">
        <v>495</v>
      </c>
    </row>
    <row r="15" spans="1:25" x14ac:dyDescent="0.35">
      <c r="A15">
        <f t="shared" si="0"/>
        <v>4</v>
      </c>
      <c r="B15" t="s">
        <v>4</v>
      </c>
      <c r="C15" s="1">
        <v>88.04</v>
      </c>
      <c r="I15" t="s">
        <v>7</v>
      </c>
      <c r="J15">
        <v>6431</v>
      </c>
      <c r="O15" s="5">
        <v>3</v>
      </c>
      <c r="P15" s="5">
        <v>342</v>
      </c>
      <c r="W15" s="5">
        <v>3</v>
      </c>
      <c r="X15" s="5">
        <v>527</v>
      </c>
      <c r="Y15">
        <v>527</v>
      </c>
    </row>
    <row r="16" spans="1:25" x14ac:dyDescent="0.35">
      <c r="A16">
        <f t="shared" si="0"/>
        <v>5</v>
      </c>
      <c r="B16" t="s">
        <v>5</v>
      </c>
      <c r="C16" s="1">
        <v>91.53</v>
      </c>
      <c r="I16" t="s">
        <v>8</v>
      </c>
      <c r="J16">
        <v>6419</v>
      </c>
      <c r="O16" s="5">
        <v>4</v>
      </c>
      <c r="P16" s="5">
        <v>373</v>
      </c>
      <c r="W16" s="5">
        <v>4</v>
      </c>
      <c r="X16" s="5">
        <v>490</v>
      </c>
      <c r="Y16">
        <v>490</v>
      </c>
    </row>
    <row r="17" spans="1:25" x14ac:dyDescent="0.35">
      <c r="A17">
        <f t="shared" si="0"/>
        <v>6</v>
      </c>
      <c r="B17" t="s">
        <v>6</v>
      </c>
      <c r="C17" s="1">
        <v>119.3</v>
      </c>
      <c r="I17" t="s">
        <v>9</v>
      </c>
      <c r="J17">
        <v>6591</v>
      </c>
      <c r="O17" s="5">
        <v>5</v>
      </c>
      <c r="P17" s="5">
        <v>425</v>
      </c>
      <c r="W17" s="5">
        <v>5</v>
      </c>
      <c r="X17" s="5">
        <v>520</v>
      </c>
      <c r="Y17">
        <v>520</v>
      </c>
    </row>
    <row r="18" spans="1:25" x14ac:dyDescent="0.35">
      <c r="A18">
        <f t="shared" si="0"/>
        <v>7</v>
      </c>
      <c r="B18" t="s">
        <v>7</v>
      </c>
      <c r="C18" s="1">
        <v>117.94</v>
      </c>
      <c r="I18" t="s">
        <v>10</v>
      </c>
      <c r="J18">
        <v>5428</v>
      </c>
      <c r="O18" s="5">
        <v>6</v>
      </c>
      <c r="P18" s="5">
        <v>443</v>
      </c>
      <c r="W18" s="5">
        <v>6</v>
      </c>
      <c r="X18" s="5">
        <v>534</v>
      </c>
      <c r="Y18">
        <v>534</v>
      </c>
    </row>
    <row r="19" spans="1:25" x14ac:dyDescent="0.35">
      <c r="A19">
        <f t="shared" si="0"/>
        <v>8</v>
      </c>
      <c r="B19" t="s">
        <v>8</v>
      </c>
      <c r="C19" s="1">
        <v>169.53</v>
      </c>
      <c r="I19" t="s">
        <v>11</v>
      </c>
      <c r="J19">
        <v>6024</v>
      </c>
      <c r="O19" s="5">
        <v>7</v>
      </c>
      <c r="P19" s="5">
        <v>372</v>
      </c>
      <c r="W19" s="5">
        <v>7</v>
      </c>
      <c r="X19" s="5">
        <v>520</v>
      </c>
      <c r="Y19">
        <v>520</v>
      </c>
    </row>
    <row r="20" spans="1:25" x14ac:dyDescent="0.35">
      <c r="A20">
        <f t="shared" si="0"/>
        <v>9</v>
      </c>
      <c r="B20" t="s">
        <v>9</v>
      </c>
      <c r="C20" s="1">
        <v>144.12</v>
      </c>
      <c r="I20" t="s">
        <v>0</v>
      </c>
      <c r="J20">
        <v>6434</v>
      </c>
      <c r="O20" s="5">
        <v>8</v>
      </c>
      <c r="P20" s="5">
        <v>410</v>
      </c>
      <c r="W20" s="5">
        <v>8</v>
      </c>
      <c r="X20" s="5">
        <v>547</v>
      </c>
      <c r="Y20">
        <v>547</v>
      </c>
    </row>
    <row r="21" spans="1:25" x14ac:dyDescent="0.35">
      <c r="A21">
        <f t="shared" si="0"/>
        <v>10</v>
      </c>
      <c r="B21" t="s">
        <v>10</v>
      </c>
      <c r="C21" s="1">
        <v>103.19</v>
      </c>
      <c r="I21" t="s">
        <v>1</v>
      </c>
      <c r="J21">
        <v>5791</v>
      </c>
      <c r="O21" s="5">
        <v>9</v>
      </c>
      <c r="P21" s="5">
        <v>354</v>
      </c>
      <c r="W21" s="5">
        <v>9</v>
      </c>
      <c r="X21" s="5">
        <v>517</v>
      </c>
      <c r="Y21">
        <v>517</v>
      </c>
    </row>
    <row r="22" spans="1:25" x14ac:dyDescent="0.35">
      <c r="A22">
        <f t="shared" si="0"/>
        <v>11</v>
      </c>
      <c r="B22" t="s">
        <v>11</v>
      </c>
      <c r="C22" s="1">
        <v>100.31</v>
      </c>
      <c r="I22" t="s">
        <v>2</v>
      </c>
      <c r="J22">
        <v>5921</v>
      </c>
      <c r="O22" s="5">
        <v>10</v>
      </c>
      <c r="P22" s="5">
        <v>342</v>
      </c>
      <c r="W22" s="5">
        <v>10</v>
      </c>
      <c r="X22" s="5">
        <v>532</v>
      </c>
      <c r="Y22">
        <v>532</v>
      </c>
    </row>
    <row r="23" spans="1:25" x14ac:dyDescent="0.35">
      <c r="A23">
        <f t="shared" si="0"/>
        <v>12</v>
      </c>
      <c r="B23" t="s">
        <v>0</v>
      </c>
      <c r="C23" s="1">
        <v>89.27</v>
      </c>
      <c r="I23" t="s">
        <v>3</v>
      </c>
      <c r="J23">
        <v>5631</v>
      </c>
      <c r="O23" s="5">
        <v>11</v>
      </c>
      <c r="P23" s="5">
        <v>360</v>
      </c>
      <c r="W23" s="5">
        <v>11</v>
      </c>
      <c r="X23" s="5">
        <v>523</v>
      </c>
      <c r="Y23">
        <v>523</v>
      </c>
    </row>
    <row r="24" spans="1:25" x14ac:dyDescent="0.35">
      <c r="A24">
        <f t="shared" si="0"/>
        <v>13</v>
      </c>
      <c r="B24" t="s">
        <v>1</v>
      </c>
      <c r="C24" s="1">
        <v>88.39</v>
      </c>
      <c r="I24" t="s">
        <v>4</v>
      </c>
      <c r="J24">
        <v>5595</v>
      </c>
      <c r="O24" s="5">
        <v>12</v>
      </c>
      <c r="P24" s="5">
        <v>443</v>
      </c>
      <c r="W24" s="5">
        <v>12</v>
      </c>
      <c r="X24" s="5">
        <v>526</v>
      </c>
      <c r="Y24">
        <v>526</v>
      </c>
    </row>
    <row r="25" spans="1:25" x14ac:dyDescent="0.35">
      <c r="A25">
        <f t="shared" si="0"/>
        <v>14</v>
      </c>
      <c r="B25" t="s">
        <v>2</v>
      </c>
      <c r="C25" s="1">
        <v>85.67</v>
      </c>
      <c r="I25" t="s">
        <v>5</v>
      </c>
      <c r="J25">
        <v>5866</v>
      </c>
      <c r="O25" s="5">
        <v>13</v>
      </c>
      <c r="P25" s="5">
        <v>368</v>
      </c>
      <c r="W25" s="5">
        <v>13</v>
      </c>
      <c r="X25" s="5">
        <v>537</v>
      </c>
      <c r="Y25">
        <v>537</v>
      </c>
    </row>
    <row r="26" spans="1:25" x14ac:dyDescent="0.35">
      <c r="A26">
        <f t="shared" si="0"/>
        <v>15</v>
      </c>
      <c r="B26" t="s">
        <v>3</v>
      </c>
      <c r="C26" s="1">
        <v>91.33</v>
      </c>
      <c r="I26" t="s">
        <v>6</v>
      </c>
      <c r="J26">
        <v>5937</v>
      </c>
      <c r="O26" s="5">
        <v>14</v>
      </c>
      <c r="P26" s="5">
        <v>374</v>
      </c>
      <c r="W26" s="5">
        <v>14</v>
      </c>
      <c r="X26" s="5">
        <v>539</v>
      </c>
      <c r="Y26">
        <v>539</v>
      </c>
    </row>
    <row r="27" spans="1:25" x14ac:dyDescent="0.35">
      <c r="A27">
        <f t="shared" si="0"/>
        <v>16</v>
      </c>
      <c r="B27" t="s">
        <v>4</v>
      </c>
      <c r="C27" s="1">
        <v>94.63</v>
      </c>
      <c r="I27" t="s">
        <v>7</v>
      </c>
      <c r="J27">
        <v>5544</v>
      </c>
      <c r="O27" s="5">
        <v>15</v>
      </c>
      <c r="P27" s="5">
        <v>314</v>
      </c>
      <c r="W27" s="5">
        <v>15</v>
      </c>
      <c r="X27" s="5">
        <v>558</v>
      </c>
      <c r="Y27">
        <v>558</v>
      </c>
    </row>
    <row r="28" spans="1:25" x14ac:dyDescent="0.35">
      <c r="A28">
        <f t="shared" si="0"/>
        <v>17</v>
      </c>
      <c r="B28" t="s">
        <v>5</v>
      </c>
      <c r="C28" s="1">
        <v>100.82</v>
      </c>
      <c r="I28" t="s">
        <v>8</v>
      </c>
      <c r="J28">
        <v>6018</v>
      </c>
      <c r="O28" s="5">
        <v>16</v>
      </c>
      <c r="P28" s="5">
        <v>344</v>
      </c>
      <c r="W28" s="5">
        <v>16</v>
      </c>
      <c r="X28" s="5">
        <v>525</v>
      </c>
      <c r="Y28">
        <v>525</v>
      </c>
    </row>
    <row r="29" spans="1:25" x14ac:dyDescent="0.35">
      <c r="A29">
        <f t="shared" si="0"/>
        <v>18</v>
      </c>
      <c r="B29" t="s">
        <v>6</v>
      </c>
      <c r="C29" s="1">
        <v>121.68</v>
      </c>
      <c r="I29" t="s">
        <v>9</v>
      </c>
      <c r="J29">
        <v>6077</v>
      </c>
      <c r="O29" s="5">
        <v>17</v>
      </c>
      <c r="P29" s="5">
        <v>421</v>
      </c>
      <c r="W29" s="5">
        <v>17</v>
      </c>
      <c r="X29" s="5">
        <v>538</v>
      </c>
      <c r="Y29">
        <v>538</v>
      </c>
    </row>
    <row r="30" spans="1:25" x14ac:dyDescent="0.35">
      <c r="A30">
        <f t="shared" si="0"/>
        <v>19</v>
      </c>
      <c r="B30" t="s">
        <v>7</v>
      </c>
      <c r="C30" s="1">
        <v>149.16999999999999</v>
      </c>
      <c r="I30" t="s">
        <v>10</v>
      </c>
      <c r="J30">
        <v>6247</v>
      </c>
      <c r="O30" s="5">
        <v>18</v>
      </c>
      <c r="P30" s="5">
        <v>336</v>
      </c>
      <c r="W30" s="5">
        <v>18</v>
      </c>
      <c r="X30" s="5">
        <v>512</v>
      </c>
      <c r="Y30">
        <v>512</v>
      </c>
    </row>
    <row r="31" spans="1:25" x14ac:dyDescent="0.35">
      <c r="A31">
        <f t="shared" si="0"/>
        <v>20</v>
      </c>
      <c r="B31" t="s">
        <v>8</v>
      </c>
      <c r="C31" s="1">
        <v>160.18</v>
      </c>
      <c r="I31" t="s">
        <v>11</v>
      </c>
      <c r="J31">
        <v>6106</v>
      </c>
      <c r="O31" s="5">
        <v>19</v>
      </c>
      <c r="P31" s="5">
        <v>289</v>
      </c>
      <c r="W31" s="5">
        <v>19</v>
      </c>
      <c r="X31" s="5">
        <v>523</v>
      </c>
      <c r="Y31">
        <v>523</v>
      </c>
    </row>
    <row r="32" spans="1:25" x14ac:dyDescent="0.35">
      <c r="A32">
        <f t="shared" si="0"/>
        <v>21</v>
      </c>
      <c r="B32" t="s">
        <v>9</v>
      </c>
      <c r="C32" s="1">
        <v>154.75</v>
      </c>
      <c r="I32" t="s">
        <v>0</v>
      </c>
      <c r="J32">
        <v>6125</v>
      </c>
      <c r="O32" s="5">
        <v>20</v>
      </c>
      <c r="P32" s="5">
        <v>413</v>
      </c>
      <c r="W32" s="5">
        <v>20</v>
      </c>
      <c r="X32" s="5">
        <v>535</v>
      </c>
      <c r="Y32">
        <v>535</v>
      </c>
    </row>
    <row r="33" spans="1:25" x14ac:dyDescent="0.35">
      <c r="A33">
        <f t="shared" si="0"/>
        <v>22</v>
      </c>
      <c r="B33" t="s">
        <v>10</v>
      </c>
      <c r="C33" s="1">
        <v>94.58</v>
      </c>
      <c r="I33" t="s">
        <v>1</v>
      </c>
      <c r="J33">
        <v>6120</v>
      </c>
      <c r="O33" s="5">
        <v>21</v>
      </c>
      <c r="P33" s="5">
        <v>314</v>
      </c>
      <c r="W33" s="5">
        <v>21</v>
      </c>
      <c r="X33" s="5">
        <v>524</v>
      </c>
      <c r="Y33">
        <v>524</v>
      </c>
    </row>
    <row r="34" spans="1:25" x14ac:dyDescent="0.35">
      <c r="A34">
        <f t="shared" si="0"/>
        <v>23</v>
      </c>
      <c r="B34" t="s">
        <v>11</v>
      </c>
      <c r="C34" s="1">
        <v>93.98</v>
      </c>
      <c r="I34" t="s">
        <v>2</v>
      </c>
      <c r="J34">
        <v>6641</v>
      </c>
      <c r="O34" s="5">
        <v>22</v>
      </c>
      <c r="P34" s="5">
        <v>438</v>
      </c>
      <c r="W34" s="5">
        <v>22</v>
      </c>
      <c r="X34" s="5">
        <v>538</v>
      </c>
      <c r="Y34">
        <v>538</v>
      </c>
    </row>
    <row r="35" spans="1:25" x14ac:dyDescent="0.35">
      <c r="A35">
        <f t="shared" si="0"/>
        <v>24</v>
      </c>
      <c r="B35" t="s">
        <v>0</v>
      </c>
      <c r="C35" s="1">
        <v>82.4</v>
      </c>
      <c r="I35" t="s">
        <v>3</v>
      </c>
      <c r="J35">
        <v>6220</v>
      </c>
      <c r="O35" s="5">
        <v>23</v>
      </c>
      <c r="P35" s="5">
        <v>352</v>
      </c>
      <c r="W35" s="5">
        <v>23</v>
      </c>
      <c r="X35" s="5">
        <v>542</v>
      </c>
      <c r="Y35">
        <v>542</v>
      </c>
    </row>
    <row r="36" spans="1:25" x14ac:dyDescent="0.35">
      <c r="A36">
        <f t="shared" si="0"/>
        <v>25</v>
      </c>
      <c r="B36" t="s">
        <v>1</v>
      </c>
      <c r="C36" s="1">
        <v>107.19</v>
      </c>
      <c r="I36" t="s">
        <v>4</v>
      </c>
      <c r="J36">
        <v>6197</v>
      </c>
      <c r="O36" s="5">
        <v>24</v>
      </c>
      <c r="P36" s="5">
        <v>316</v>
      </c>
      <c r="W36" s="5">
        <v>24</v>
      </c>
      <c r="X36" s="5">
        <v>527</v>
      </c>
      <c r="Y36">
        <v>527</v>
      </c>
    </row>
    <row r="37" spans="1:25" x14ac:dyDescent="0.35">
      <c r="A37">
        <f t="shared" si="0"/>
        <v>26</v>
      </c>
      <c r="B37" t="s">
        <v>2</v>
      </c>
      <c r="C37" s="1">
        <v>93.96</v>
      </c>
      <c r="I37" t="s">
        <v>5</v>
      </c>
      <c r="J37">
        <v>6105</v>
      </c>
      <c r="O37" s="5">
        <v>25</v>
      </c>
      <c r="P37" s="5">
        <v>359</v>
      </c>
      <c r="W37" s="5">
        <v>25</v>
      </c>
      <c r="X37" s="5">
        <v>516</v>
      </c>
      <c r="Y37">
        <v>516</v>
      </c>
    </row>
    <row r="38" spans="1:25" x14ac:dyDescent="0.35">
      <c r="A38">
        <f t="shared" si="0"/>
        <v>27</v>
      </c>
      <c r="B38" t="s">
        <v>3</v>
      </c>
      <c r="C38" s="1">
        <v>89.31</v>
      </c>
      <c r="I38" t="s">
        <v>6</v>
      </c>
      <c r="J38">
        <v>6856</v>
      </c>
      <c r="O38" s="5">
        <v>26</v>
      </c>
      <c r="P38" s="5">
        <v>335</v>
      </c>
      <c r="W38" s="5">
        <v>26</v>
      </c>
      <c r="X38" s="5">
        <v>525</v>
      </c>
      <c r="Y38">
        <v>525</v>
      </c>
    </row>
    <row r="39" spans="1:25" x14ac:dyDescent="0.35">
      <c r="A39">
        <f t="shared" si="0"/>
        <v>28</v>
      </c>
      <c r="B39" t="s">
        <v>4</v>
      </c>
      <c r="C39" s="1">
        <v>95.72</v>
      </c>
      <c r="I39" t="s">
        <v>7</v>
      </c>
      <c r="J39">
        <v>6530</v>
      </c>
      <c r="O39" s="5">
        <v>27</v>
      </c>
      <c r="P39" s="5">
        <v>309</v>
      </c>
      <c r="W39" s="5">
        <v>27</v>
      </c>
      <c r="X39" s="5">
        <v>527</v>
      </c>
      <c r="Y39">
        <v>527</v>
      </c>
    </row>
    <row r="40" spans="1:25" x14ac:dyDescent="0.35">
      <c r="A40">
        <f t="shared" si="0"/>
        <v>29</v>
      </c>
      <c r="B40" t="s">
        <v>5</v>
      </c>
      <c r="C40" s="1">
        <v>102.01</v>
      </c>
      <c r="I40" t="s">
        <v>8</v>
      </c>
      <c r="J40">
        <v>6988</v>
      </c>
      <c r="O40" s="5">
        <v>28</v>
      </c>
      <c r="P40" s="5">
        <v>372</v>
      </c>
      <c r="W40" s="5">
        <v>28</v>
      </c>
      <c r="X40" s="5">
        <v>535</v>
      </c>
      <c r="Y40">
        <v>535</v>
      </c>
    </row>
    <row r="41" spans="1:25" x14ac:dyDescent="0.35">
      <c r="A41">
        <f t="shared" si="0"/>
        <v>30</v>
      </c>
      <c r="B41" t="s">
        <v>6</v>
      </c>
      <c r="C41" s="1">
        <v>112.35</v>
      </c>
      <c r="I41" t="s">
        <v>9</v>
      </c>
      <c r="J41">
        <v>6083</v>
      </c>
      <c r="O41" s="5">
        <v>29</v>
      </c>
      <c r="P41" s="5">
        <v>391</v>
      </c>
      <c r="W41" s="5">
        <v>29</v>
      </c>
      <c r="X41" s="5">
        <v>534</v>
      </c>
      <c r="Y41">
        <v>534</v>
      </c>
    </row>
    <row r="42" spans="1:25" x14ac:dyDescent="0.35">
      <c r="A42">
        <f t="shared" si="0"/>
        <v>31</v>
      </c>
      <c r="B42" t="s">
        <v>7</v>
      </c>
      <c r="C42" s="1">
        <v>149.24</v>
      </c>
      <c r="I42" t="s">
        <v>10</v>
      </c>
      <c r="J42">
        <v>6782</v>
      </c>
      <c r="O42" s="5">
        <v>30</v>
      </c>
      <c r="P42" s="5">
        <v>353</v>
      </c>
      <c r="W42" s="5">
        <v>30</v>
      </c>
      <c r="X42" s="5">
        <v>525</v>
      </c>
      <c r="Y42">
        <v>525</v>
      </c>
    </row>
    <row r="43" spans="1:25" x14ac:dyDescent="0.35">
      <c r="A43">
        <f t="shared" si="0"/>
        <v>32</v>
      </c>
      <c r="B43" t="s">
        <v>8</v>
      </c>
      <c r="C43" s="1">
        <v>176.46</v>
      </c>
      <c r="I43" t="s">
        <v>11</v>
      </c>
      <c r="J43">
        <v>5804</v>
      </c>
      <c r="O43" s="5">
        <v>31</v>
      </c>
      <c r="P43" s="5">
        <v>360</v>
      </c>
      <c r="W43" s="5">
        <v>31</v>
      </c>
      <c r="X43" s="5">
        <v>551</v>
      </c>
      <c r="Y43">
        <v>551</v>
      </c>
    </row>
    <row r="44" spans="1:25" x14ac:dyDescent="0.35">
      <c r="A44">
        <f t="shared" si="0"/>
        <v>33</v>
      </c>
      <c r="B44" t="s">
        <v>9</v>
      </c>
      <c r="C44" s="1">
        <v>154.6</v>
      </c>
      <c r="I44" t="s">
        <v>0</v>
      </c>
      <c r="J44">
        <v>6452</v>
      </c>
      <c r="O44" s="5">
        <v>32</v>
      </c>
      <c r="P44" s="5">
        <v>342</v>
      </c>
      <c r="W44" s="5">
        <v>32</v>
      </c>
      <c r="X44" s="5">
        <v>541</v>
      </c>
      <c r="Y44">
        <v>541</v>
      </c>
    </row>
    <row r="45" spans="1:25" x14ac:dyDescent="0.35">
      <c r="A45">
        <f t="shared" si="0"/>
        <v>34</v>
      </c>
      <c r="B45" t="s">
        <v>10</v>
      </c>
      <c r="C45" s="1">
        <v>108.75</v>
      </c>
      <c r="I45" t="s">
        <v>1</v>
      </c>
      <c r="J45">
        <v>6564</v>
      </c>
      <c r="O45" s="5">
        <v>33</v>
      </c>
      <c r="P45" s="5">
        <v>448</v>
      </c>
      <c r="W45" s="5">
        <v>33</v>
      </c>
      <c r="X45" s="5">
        <v>507</v>
      </c>
      <c r="Y45">
        <v>507</v>
      </c>
    </row>
    <row r="46" spans="1:25" x14ac:dyDescent="0.35">
      <c r="A46">
        <f t="shared" si="0"/>
        <v>35</v>
      </c>
      <c r="B46" t="s">
        <v>11</v>
      </c>
      <c r="C46" s="1">
        <v>88.28</v>
      </c>
      <c r="I46" t="s">
        <v>2</v>
      </c>
      <c r="J46">
        <v>6871</v>
      </c>
      <c r="O46" s="5">
        <v>34</v>
      </c>
      <c r="P46" s="5">
        <v>415</v>
      </c>
      <c r="W46" s="5">
        <v>34</v>
      </c>
      <c r="X46" s="5">
        <v>516</v>
      </c>
      <c r="Y46">
        <v>516</v>
      </c>
    </row>
    <row r="47" spans="1:25" x14ac:dyDescent="0.35">
      <c r="A47">
        <f t="shared" si="0"/>
        <v>36</v>
      </c>
      <c r="B47" t="s">
        <v>0</v>
      </c>
      <c r="C47" s="1">
        <v>94.67</v>
      </c>
      <c r="I47" t="s">
        <v>3</v>
      </c>
      <c r="J47">
        <v>6272</v>
      </c>
      <c r="O47" s="5">
        <v>35</v>
      </c>
      <c r="P47" s="5">
        <v>345</v>
      </c>
      <c r="W47" s="5">
        <v>35</v>
      </c>
      <c r="X47" s="5">
        <v>542</v>
      </c>
      <c r="Y47">
        <v>542</v>
      </c>
    </row>
    <row r="48" spans="1:25" x14ac:dyDescent="0.35">
      <c r="A48">
        <f t="shared" si="0"/>
        <v>37</v>
      </c>
      <c r="B48" t="s">
        <v>1</v>
      </c>
      <c r="C48" s="1">
        <v>105.86</v>
      </c>
      <c r="I48" t="s">
        <v>4</v>
      </c>
      <c r="J48">
        <v>6142</v>
      </c>
      <c r="O48" s="5">
        <v>36</v>
      </c>
      <c r="P48" s="5">
        <v>337</v>
      </c>
      <c r="W48" s="5">
        <v>36</v>
      </c>
      <c r="X48" s="5">
        <v>546</v>
      </c>
      <c r="Y48">
        <v>546</v>
      </c>
    </row>
    <row r="49" spans="1:25" x14ac:dyDescent="0.35">
      <c r="A49">
        <f t="shared" si="0"/>
        <v>38</v>
      </c>
      <c r="B49" t="s">
        <v>2</v>
      </c>
      <c r="C49" s="1">
        <v>92.65</v>
      </c>
      <c r="I49" t="s">
        <v>5</v>
      </c>
      <c r="J49">
        <v>6502</v>
      </c>
      <c r="O49" s="5">
        <v>37</v>
      </c>
      <c r="P49" s="5">
        <v>320</v>
      </c>
      <c r="W49" s="5">
        <v>37</v>
      </c>
      <c r="X49" s="5">
        <v>520</v>
      </c>
      <c r="Y49">
        <v>520</v>
      </c>
    </row>
    <row r="50" spans="1:25" x14ac:dyDescent="0.35">
      <c r="A50">
        <f t="shared" si="0"/>
        <v>39</v>
      </c>
      <c r="B50" t="s">
        <v>3</v>
      </c>
      <c r="C50" s="1">
        <v>92.46</v>
      </c>
      <c r="I50" t="s">
        <v>6</v>
      </c>
      <c r="J50">
        <v>6186</v>
      </c>
      <c r="O50" s="5">
        <v>38</v>
      </c>
      <c r="P50" s="5">
        <v>356</v>
      </c>
      <c r="W50" s="5">
        <v>38</v>
      </c>
      <c r="X50" s="5">
        <v>534</v>
      </c>
      <c r="Y50">
        <v>534</v>
      </c>
    </row>
    <row r="51" spans="1:25" x14ac:dyDescent="0.35">
      <c r="A51">
        <f t="shared" si="0"/>
        <v>40</v>
      </c>
      <c r="B51" t="s">
        <v>4</v>
      </c>
      <c r="C51" s="1">
        <v>97.61</v>
      </c>
      <c r="I51" t="s">
        <v>7</v>
      </c>
      <c r="J51">
        <v>6527</v>
      </c>
      <c r="O51" s="5">
        <v>39</v>
      </c>
      <c r="P51" s="5">
        <v>382</v>
      </c>
      <c r="W51" s="5">
        <v>39</v>
      </c>
      <c r="X51" s="5">
        <v>521</v>
      </c>
      <c r="Y51">
        <v>521</v>
      </c>
    </row>
    <row r="52" spans="1:25" x14ac:dyDescent="0.35">
      <c r="A52">
        <f t="shared" si="0"/>
        <v>41</v>
      </c>
      <c r="B52" t="s">
        <v>5</v>
      </c>
      <c r="C52" s="1">
        <v>106.66</v>
      </c>
      <c r="I52" t="s">
        <v>8</v>
      </c>
      <c r="J52">
        <v>5866</v>
      </c>
      <c r="O52" s="5">
        <v>40</v>
      </c>
      <c r="P52" s="5">
        <v>355</v>
      </c>
      <c r="W52" s="5">
        <v>40</v>
      </c>
      <c r="X52" s="5">
        <v>522</v>
      </c>
      <c r="Y52">
        <v>522</v>
      </c>
    </row>
    <row r="53" spans="1:25" x14ac:dyDescent="0.35">
      <c r="A53">
        <f t="shared" si="0"/>
        <v>42</v>
      </c>
      <c r="B53" t="s">
        <v>6</v>
      </c>
      <c r="C53" s="1">
        <v>130.72999999999999</v>
      </c>
      <c r="I53" t="s">
        <v>9</v>
      </c>
      <c r="J53">
        <v>6044</v>
      </c>
      <c r="O53" s="5">
        <v>41</v>
      </c>
      <c r="P53" s="5">
        <v>310</v>
      </c>
      <c r="W53" s="5">
        <v>41</v>
      </c>
      <c r="X53" s="5">
        <v>552</v>
      </c>
      <c r="Y53">
        <v>552</v>
      </c>
    </row>
    <row r="54" spans="1:25" x14ac:dyDescent="0.35">
      <c r="A54">
        <f t="shared" si="0"/>
        <v>43</v>
      </c>
      <c r="B54" t="s">
        <v>7</v>
      </c>
      <c r="C54" s="1">
        <v>139.84</v>
      </c>
      <c r="I54" t="s">
        <v>10</v>
      </c>
      <c r="J54">
        <v>5840</v>
      </c>
      <c r="O54" s="5">
        <v>42</v>
      </c>
      <c r="P54" s="5">
        <v>399</v>
      </c>
      <c r="W54" s="5">
        <v>42</v>
      </c>
      <c r="X54" s="5">
        <v>506</v>
      </c>
      <c r="Y54">
        <v>506</v>
      </c>
    </row>
    <row r="55" spans="1:25" x14ac:dyDescent="0.35">
      <c r="A55">
        <f t="shared" si="0"/>
        <v>44</v>
      </c>
      <c r="B55" t="s">
        <v>8</v>
      </c>
      <c r="C55" s="1">
        <v>175.27</v>
      </c>
      <c r="I55" t="s">
        <v>11</v>
      </c>
      <c r="J55">
        <v>6186</v>
      </c>
      <c r="O55" s="5">
        <v>43</v>
      </c>
      <c r="P55" s="5">
        <v>405</v>
      </c>
      <c r="W55" s="5">
        <v>43</v>
      </c>
      <c r="X55" s="5">
        <v>495</v>
      </c>
      <c r="Y55">
        <v>495</v>
      </c>
    </row>
    <row r="56" spans="1:25" x14ac:dyDescent="0.35">
      <c r="A56">
        <f t="shared" si="0"/>
        <v>45</v>
      </c>
      <c r="B56" t="s">
        <v>9</v>
      </c>
      <c r="C56" s="1">
        <v>146.94</v>
      </c>
      <c r="I56" t="s">
        <v>0</v>
      </c>
      <c r="J56">
        <v>6282</v>
      </c>
      <c r="O56" s="5">
        <v>44</v>
      </c>
      <c r="P56" s="5">
        <v>301</v>
      </c>
      <c r="W56" s="5">
        <v>44</v>
      </c>
      <c r="X56" s="5">
        <v>539</v>
      </c>
      <c r="Y56">
        <v>539</v>
      </c>
    </row>
    <row r="57" spans="1:25" x14ac:dyDescent="0.35">
      <c r="A57">
        <f t="shared" si="0"/>
        <v>46</v>
      </c>
      <c r="B57" t="s">
        <v>10</v>
      </c>
      <c r="C57" s="1">
        <v>106.93</v>
      </c>
      <c r="I57" t="s">
        <v>1</v>
      </c>
      <c r="J57">
        <v>6298</v>
      </c>
      <c r="O57" s="5">
        <v>45</v>
      </c>
      <c r="P57" s="5">
        <v>338</v>
      </c>
      <c r="W57" s="5">
        <v>45</v>
      </c>
      <c r="X57" s="5">
        <v>529</v>
      </c>
      <c r="Y57">
        <v>529</v>
      </c>
    </row>
    <row r="58" spans="1:25" x14ac:dyDescent="0.35">
      <c r="A58">
        <f t="shared" si="0"/>
        <v>47</v>
      </c>
      <c r="B58" t="s">
        <v>11</v>
      </c>
      <c r="C58" s="1">
        <v>109.33</v>
      </c>
      <c r="I58" t="s">
        <v>2</v>
      </c>
      <c r="J58">
        <v>6189</v>
      </c>
      <c r="O58" s="5">
        <v>46</v>
      </c>
      <c r="P58" s="5">
        <v>462</v>
      </c>
      <c r="W58" s="5">
        <v>46</v>
      </c>
      <c r="X58" s="5">
        <v>518</v>
      </c>
      <c r="Y58">
        <v>518</v>
      </c>
    </row>
    <row r="59" spans="1:25" x14ac:dyDescent="0.35">
      <c r="A59">
        <f t="shared" si="0"/>
        <v>48</v>
      </c>
      <c r="B59" t="s">
        <v>0</v>
      </c>
      <c r="C59" s="1">
        <v>108.9</v>
      </c>
      <c r="I59" t="s">
        <v>3</v>
      </c>
      <c r="J59">
        <v>6940</v>
      </c>
      <c r="O59" s="5">
        <v>47</v>
      </c>
      <c r="P59" s="5">
        <v>363</v>
      </c>
      <c r="W59" s="5">
        <v>47</v>
      </c>
      <c r="X59" s="5">
        <v>533</v>
      </c>
      <c r="Y59">
        <v>533</v>
      </c>
    </row>
    <row r="60" spans="1:25" x14ac:dyDescent="0.35">
      <c r="A60">
        <f t="shared" si="0"/>
        <v>49</v>
      </c>
      <c r="B60" t="s">
        <v>1</v>
      </c>
      <c r="C60" s="1">
        <v>109.44</v>
      </c>
      <c r="I60" t="s">
        <v>4</v>
      </c>
      <c r="J60">
        <v>5755</v>
      </c>
      <c r="O60" s="5">
        <v>48</v>
      </c>
      <c r="P60" s="5">
        <v>320</v>
      </c>
      <c r="W60" s="5">
        <v>48</v>
      </c>
      <c r="X60" s="5">
        <v>533</v>
      </c>
      <c r="Y60">
        <v>533</v>
      </c>
    </row>
    <row r="61" spans="1:25" x14ac:dyDescent="0.35">
      <c r="A61">
        <f t="shared" si="0"/>
        <v>50</v>
      </c>
      <c r="B61" t="s">
        <v>2</v>
      </c>
      <c r="C61" s="1">
        <v>98.13</v>
      </c>
      <c r="I61" t="s">
        <v>5</v>
      </c>
      <c r="J61">
        <v>6052</v>
      </c>
      <c r="O61" s="5">
        <v>49</v>
      </c>
      <c r="P61" s="5">
        <v>335</v>
      </c>
      <c r="W61" s="5">
        <v>49</v>
      </c>
      <c r="X61" s="5">
        <v>492</v>
      </c>
      <c r="Y61">
        <v>492</v>
      </c>
    </row>
    <row r="62" spans="1:25" x14ac:dyDescent="0.35">
      <c r="A62">
        <f t="shared" si="0"/>
        <v>51</v>
      </c>
      <c r="B62" t="s">
        <v>3</v>
      </c>
      <c r="C62" s="1">
        <v>102.94</v>
      </c>
      <c r="I62" t="s">
        <v>6</v>
      </c>
      <c r="J62">
        <v>5494</v>
      </c>
      <c r="O62" s="5">
        <v>50</v>
      </c>
      <c r="P62" s="5">
        <v>291</v>
      </c>
      <c r="W62" s="5">
        <v>50</v>
      </c>
      <c r="X62" s="5">
        <v>535</v>
      </c>
      <c r="Y62">
        <v>535</v>
      </c>
    </row>
    <row r="63" spans="1:25" x14ac:dyDescent="0.35">
      <c r="A63">
        <f t="shared" si="0"/>
        <v>52</v>
      </c>
      <c r="B63" t="s">
        <v>4</v>
      </c>
      <c r="C63" s="1">
        <v>97.12</v>
      </c>
      <c r="I63" t="s">
        <v>7</v>
      </c>
      <c r="J63">
        <v>6696</v>
      </c>
      <c r="O63" s="5">
        <v>51</v>
      </c>
      <c r="P63" s="5">
        <v>413</v>
      </c>
      <c r="W63" s="5">
        <v>51</v>
      </c>
      <c r="X63" s="5">
        <v>519</v>
      </c>
      <c r="Y63">
        <v>519</v>
      </c>
    </row>
    <row r="64" spans="1:25" x14ac:dyDescent="0.35">
      <c r="A64">
        <f t="shared" si="0"/>
        <v>53</v>
      </c>
      <c r="B64" t="s">
        <v>5</v>
      </c>
      <c r="C64" s="1">
        <v>115.73</v>
      </c>
      <c r="I64" t="s">
        <v>8</v>
      </c>
      <c r="J64">
        <v>5872</v>
      </c>
      <c r="O64" s="5">
        <v>52</v>
      </c>
      <c r="P64" s="5">
        <v>366</v>
      </c>
      <c r="W64" s="5">
        <v>52</v>
      </c>
      <c r="X64" s="5">
        <v>509</v>
      </c>
      <c r="Y64">
        <v>509</v>
      </c>
    </row>
    <row r="65" spans="1:25" x14ac:dyDescent="0.35">
      <c r="A65">
        <f t="shared" si="0"/>
        <v>54</v>
      </c>
      <c r="B65" t="s">
        <v>6</v>
      </c>
      <c r="C65" s="1">
        <v>143.5</v>
      </c>
      <c r="I65" t="s">
        <v>9</v>
      </c>
      <c r="J65">
        <v>6053</v>
      </c>
      <c r="O65" s="5">
        <v>53</v>
      </c>
      <c r="P65" s="5">
        <v>383</v>
      </c>
      <c r="W65" s="5">
        <v>53</v>
      </c>
      <c r="X65" s="5">
        <v>556</v>
      </c>
      <c r="Y65">
        <v>556</v>
      </c>
    </row>
    <row r="66" spans="1:25" x14ac:dyDescent="0.35">
      <c r="A66">
        <f t="shared" si="0"/>
        <v>55</v>
      </c>
      <c r="B66" t="s">
        <v>7</v>
      </c>
      <c r="C66" s="1">
        <v>171.64</v>
      </c>
      <c r="I66" t="s">
        <v>10</v>
      </c>
      <c r="J66">
        <v>6470</v>
      </c>
      <c r="O66" s="5">
        <v>54</v>
      </c>
      <c r="P66" s="5">
        <v>350</v>
      </c>
      <c r="W66" s="5">
        <v>54</v>
      </c>
      <c r="X66" s="5">
        <v>528</v>
      </c>
      <c r="Y66">
        <v>528</v>
      </c>
    </row>
    <row r="67" spans="1:25" x14ac:dyDescent="0.35">
      <c r="A67">
        <f t="shared" si="0"/>
        <v>56</v>
      </c>
      <c r="B67" t="s">
        <v>8</v>
      </c>
      <c r="C67" s="1">
        <v>178.12</v>
      </c>
      <c r="I67" t="s">
        <v>11</v>
      </c>
      <c r="J67">
        <v>6375</v>
      </c>
      <c r="O67" s="5">
        <v>55</v>
      </c>
      <c r="P67" s="5">
        <v>322</v>
      </c>
      <c r="W67" s="5">
        <v>55</v>
      </c>
      <c r="X67" s="5">
        <v>537</v>
      </c>
      <c r="Y67">
        <v>537</v>
      </c>
    </row>
    <row r="68" spans="1:25" x14ac:dyDescent="0.35">
      <c r="I68" t="s">
        <v>0</v>
      </c>
      <c r="J68">
        <v>6490</v>
      </c>
      <c r="O68" s="5">
        <v>56</v>
      </c>
      <c r="P68" s="5">
        <v>254</v>
      </c>
      <c r="W68" s="5">
        <v>56</v>
      </c>
      <c r="X68" s="5">
        <v>547</v>
      </c>
      <c r="Y68">
        <v>547</v>
      </c>
    </row>
    <row r="69" spans="1:25" x14ac:dyDescent="0.35">
      <c r="I69" t="s">
        <v>1</v>
      </c>
      <c r="J69">
        <v>6398</v>
      </c>
      <c r="O69" s="5">
        <v>57</v>
      </c>
      <c r="P69" s="5">
        <v>309</v>
      </c>
      <c r="W69" s="5">
        <v>57</v>
      </c>
      <c r="X69" s="5">
        <v>561</v>
      </c>
      <c r="Y69">
        <v>561</v>
      </c>
    </row>
    <row r="70" spans="1:25" x14ac:dyDescent="0.35">
      <c r="I70" t="s">
        <v>2</v>
      </c>
      <c r="J70">
        <v>5800</v>
      </c>
      <c r="O70" s="5">
        <v>58</v>
      </c>
      <c r="P70" s="5">
        <v>445</v>
      </c>
      <c r="W70" s="5">
        <v>58</v>
      </c>
      <c r="X70" s="5">
        <v>525</v>
      </c>
      <c r="Y70">
        <v>525</v>
      </c>
    </row>
    <row r="71" spans="1:25" x14ac:dyDescent="0.35">
      <c r="I71" t="s">
        <v>3</v>
      </c>
      <c r="J71">
        <v>5868</v>
      </c>
      <c r="O71" s="5">
        <v>59</v>
      </c>
      <c r="P71" s="5">
        <v>392</v>
      </c>
      <c r="W71" s="5">
        <v>59</v>
      </c>
      <c r="X71" s="5">
        <v>531</v>
      </c>
      <c r="Y71">
        <v>531</v>
      </c>
    </row>
    <row r="72" spans="1:25" x14ac:dyDescent="0.35">
      <c r="I72" t="s">
        <v>4</v>
      </c>
      <c r="J72">
        <v>6402</v>
      </c>
      <c r="O72" s="5">
        <v>60</v>
      </c>
      <c r="P72" s="5">
        <v>332</v>
      </c>
      <c r="W72" s="5">
        <v>60</v>
      </c>
      <c r="X72" s="5">
        <v>497</v>
      </c>
      <c r="Y72">
        <v>497</v>
      </c>
    </row>
    <row r="73" spans="1:25" x14ac:dyDescent="0.35">
      <c r="I73" t="s">
        <v>5</v>
      </c>
      <c r="J73">
        <v>6281</v>
      </c>
      <c r="W73" s="5">
        <v>61</v>
      </c>
      <c r="X73" s="5">
        <v>519</v>
      </c>
      <c r="Y73">
        <v>519</v>
      </c>
    </row>
    <row r="74" spans="1:25" x14ac:dyDescent="0.35">
      <c r="I74" t="s">
        <v>6</v>
      </c>
      <c r="J74">
        <v>5893</v>
      </c>
      <c r="W74" s="5">
        <v>62</v>
      </c>
      <c r="X74" s="5">
        <v>524</v>
      </c>
      <c r="Y74">
        <v>524</v>
      </c>
    </row>
    <row r="75" spans="1:25" x14ac:dyDescent="0.35">
      <c r="I75" t="s">
        <v>7</v>
      </c>
      <c r="J75">
        <v>6093</v>
      </c>
      <c r="W75" s="5">
        <v>63</v>
      </c>
      <c r="X75" s="5">
        <v>570</v>
      </c>
      <c r="Y75">
        <v>570</v>
      </c>
    </row>
    <row r="76" spans="1:25" x14ac:dyDescent="0.35">
      <c r="I76" t="s">
        <v>8</v>
      </c>
      <c r="J76">
        <v>6194</v>
      </c>
      <c r="W76" s="5">
        <v>64</v>
      </c>
      <c r="X76" s="5">
        <v>550</v>
      </c>
      <c r="Y76">
        <v>550</v>
      </c>
    </row>
    <row r="77" spans="1:25" x14ac:dyDescent="0.35">
      <c r="I77" t="s">
        <v>9</v>
      </c>
      <c r="J77">
        <v>6312</v>
      </c>
      <c r="W77" s="5">
        <v>65</v>
      </c>
      <c r="X77" s="5">
        <v>541</v>
      </c>
      <c r="Y77">
        <v>541</v>
      </c>
    </row>
    <row r="78" spans="1:25" x14ac:dyDescent="0.35">
      <c r="I78" t="s">
        <v>10</v>
      </c>
      <c r="J78">
        <v>6175</v>
      </c>
      <c r="W78" s="5">
        <v>66</v>
      </c>
      <c r="X78" s="5">
        <v>514</v>
      </c>
      <c r="Y78">
        <v>514</v>
      </c>
    </row>
    <row r="79" spans="1:25" x14ac:dyDescent="0.35">
      <c r="I79" t="s">
        <v>11</v>
      </c>
      <c r="J79">
        <v>5849</v>
      </c>
      <c r="W79" s="5">
        <v>67</v>
      </c>
      <c r="X79" s="5">
        <v>529</v>
      </c>
      <c r="Y79">
        <v>529</v>
      </c>
    </row>
    <row r="80" spans="1:25" x14ac:dyDescent="0.35">
      <c r="I80" t="s">
        <v>0</v>
      </c>
      <c r="J80">
        <v>6677</v>
      </c>
      <c r="W80" s="5">
        <v>68</v>
      </c>
      <c r="X80" s="5">
        <v>528</v>
      </c>
      <c r="Y80">
        <v>528</v>
      </c>
    </row>
    <row r="81" spans="9:25" x14ac:dyDescent="0.35">
      <c r="I81" t="s">
        <v>1</v>
      </c>
      <c r="J81">
        <v>6247</v>
      </c>
      <c r="W81" s="5">
        <v>69</v>
      </c>
      <c r="X81" s="5">
        <v>504</v>
      </c>
      <c r="Y81">
        <v>504</v>
      </c>
    </row>
    <row r="82" spans="9:25" x14ac:dyDescent="0.35">
      <c r="I82" t="s">
        <v>2</v>
      </c>
      <c r="J82">
        <v>6111</v>
      </c>
      <c r="W82" s="5">
        <v>70</v>
      </c>
      <c r="X82" s="5">
        <v>523</v>
      </c>
      <c r="Y82">
        <v>523</v>
      </c>
    </row>
    <row r="83" spans="9:25" x14ac:dyDescent="0.35">
      <c r="I83" t="s">
        <v>3</v>
      </c>
      <c r="J83">
        <v>6327</v>
      </c>
      <c r="W83" s="5">
        <v>71</v>
      </c>
      <c r="X83" s="5">
        <v>497</v>
      </c>
      <c r="Y83">
        <v>497</v>
      </c>
    </row>
    <row r="84" spans="9:25" x14ac:dyDescent="0.35">
      <c r="I84" t="s">
        <v>4</v>
      </c>
      <c r="J84">
        <v>6325</v>
      </c>
      <c r="W84" s="5">
        <v>72</v>
      </c>
      <c r="X84" s="5">
        <v>519</v>
      </c>
      <c r="Y84">
        <v>519</v>
      </c>
    </row>
    <row r="85" spans="9:25" x14ac:dyDescent="0.35">
      <c r="I85" t="s">
        <v>5</v>
      </c>
      <c r="J85">
        <v>5863</v>
      </c>
      <c r="W85" s="5">
        <v>73</v>
      </c>
      <c r="X85" s="5">
        <v>529</v>
      </c>
      <c r="Y85">
        <v>529</v>
      </c>
    </row>
    <row r="86" spans="9:25" x14ac:dyDescent="0.35">
      <c r="I86" t="s">
        <v>6</v>
      </c>
      <c r="J86">
        <v>5765</v>
      </c>
      <c r="W86" s="5">
        <v>74</v>
      </c>
      <c r="X86" s="5">
        <v>525</v>
      </c>
      <c r="Y86">
        <v>525</v>
      </c>
    </row>
    <row r="87" spans="9:25" x14ac:dyDescent="0.35">
      <c r="I87" t="s">
        <v>7</v>
      </c>
      <c r="J87">
        <v>6364</v>
      </c>
      <c r="W87" s="5">
        <v>75</v>
      </c>
      <c r="X87" s="5">
        <v>535</v>
      </c>
      <c r="Y87">
        <v>535</v>
      </c>
    </row>
    <row r="88" spans="9:25" x14ac:dyDescent="0.35">
      <c r="I88" t="s">
        <v>8</v>
      </c>
      <c r="J88">
        <v>5658</v>
      </c>
      <c r="W88" s="5">
        <v>76</v>
      </c>
      <c r="X88" s="5">
        <v>518</v>
      </c>
      <c r="Y88">
        <v>518</v>
      </c>
    </row>
    <row r="89" spans="9:25" x14ac:dyDescent="0.35">
      <c r="I89" t="s">
        <v>9</v>
      </c>
      <c r="J89">
        <v>5539</v>
      </c>
      <c r="W89" s="5">
        <v>77</v>
      </c>
      <c r="X89" s="5">
        <v>544</v>
      </c>
      <c r="Y89">
        <v>544</v>
      </c>
    </row>
    <row r="90" spans="9:25" x14ac:dyDescent="0.35">
      <c r="I90" t="s">
        <v>10</v>
      </c>
      <c r="J90">
        <v>6208</v>
      </c>
      <c r="W90" s="5">
        <v>78</v>
      </c>
      <c r="X90" s="5">
        <v>547</v>
      </c>
      <c r="Y90">
        <v>547</v>
      </c>
    </row>
    <row r="91" spans="9:25" x14ac:dyDescent="0.35">
      <c r="I91" t="s">
        <v>11</v>
      </c>
      <c r="J91">
        <v>6174</v>
      </c>
      <c r="W91" s="5">
        <v>79</v>
      </c>
      <c r="X91" s="5">
        <v>504</v>
      </c>
      <c r="Y91">
        <v>504</v>
      </c>
    </row>
    <row r="92" spans="9:25" x14ac:dyDescent="0.35">
      <c r="I92" t="s">
        <v>0</v>
      </c>
      <c r="J92">
        <v>6632</v>
      </c>
      <c r="W92" s="5">
        <v>80</v>
      </c>
      <c r="X92" s="5">
        <v>517</v>
      </c>
      <c r="Y92">
        <v>517</v>
      </c>
    </row>
    <row r="93" spans="9:25" x14ac:dyDescent="0.35">
      <c r="I93" t="s">
        <v>1</v>
      </c>
      <c r="J93">
        <v>6392</v>
      </c>
      <c r="W93" s="5">
        <v>81</v>
      </c>
      <c r="X93" s="5">
        <v>529</v>
      </c>
      <c r="Y93">
        <v>529</v>
      </c>
    </row>
    <row r="94" spans="9:25" x14ac:dyDescent="0.35">
      <c r="I94" t="s">
        <v>2</v>
      </c>
      <c r="J94">
        <v>6338</v>
      </c>
      <c r="W94" s="5">
        <v>82</v>
      </c>
      <c r="X94" s="5">
        <v>537</v>
      </c>
      <c r="Y94">
        <v>537</v>
      </c>
    </row>
    <row r="95" spans="9:25" x14ac:dyDescent="0.35">
      <c r="I95" t="s">
        <v>3</v>
      </c>
      <c r="J95">
        <v>5969</v>
      </c>
      <c r="W95" s="5">
        <v>83</v>
      </c>
      <c r="X95" s="5">
        <v>527</v>
      </c>
      <c r="Y95">
        <v>527</v>
      </c>
    </row>
    <row r="96" spans="9:25" x14ac:dyDescent="0.35">
      <c r="I96" t="s">
        <v>4</v>
      </c>
      <c r="J96">
        <v>5924</v>
      </c>
      <c r="W96" s="5">
        <v>84</v>
      </c>
      <c r="X96" s="5">
        <v>557</v>
      </c>
      <c r="Y96">
        <v>557</v>
      </c>
    </row>
    <row r="97" spans="9:25" x14ac:dyDescent="0.35">
      <c r="I97" t="s">
        <v>5</v>
      </c>
      <c r="J97">
        <v>6048</v>
      </c>
      <c r="W97" s="5">
        <v>85</v>
      </c>
      <c r="X97" s="5">
        <v>527</v>
      </c>
      <c r="Y97">
        <v>527</v>
      </c>
    </row>
    <row r="98" spans="9:25" x14ac:dyDescent="0.35">
      <c r="I98" t="s">
        <v>6</v>
      </c>
      <c r="J98">
        <v>5893</v>
      </c>
      <c r="W98" s="5">
        <v>86</v>
      </c>
      <c r="X98" s="5">
        <v>510</v>
      </c>
      <c r="Y98">
        <v>510</v>
      </c>
    </row>
    <row r="99" spans="9:25" x14ac:dyDescent="0.35">
      <c r="I99" t="s">
        <v>7</v>
      </c>
      <c r="J99">
        <v>5573</v>
      </c>
      <c r="W99" s="5">
        <v>87</v>
      </c>
      <c r="X99" s="5">
        <v>555</v>
      </c>
      <c r="Y99">
        <v>555</v>
      </c>
    </row>
    <row r="100" spans="9:25" x14ac:dyDescent="0.35">
      <c r="I100" t="s">
        <v>8</v>
      </c>
      <c r="J100">
        <v>5346</v>
      </c>
      <c r="W100" s="5">
        <v>88</v>
      </c>
      <c r="X100" s="5">
        <v>512</v>
      </c>
      <c r="Y100">
        <v>512</v>
      </c>
    </row>
    <row r="101" spans="9:25" x14ac:dyDescent="0.35">
      <c r="I101" t="s">
        <v>9</v>
      </c>
      <c r="J101">
        <v>6116</v>
      </c>
      <c r="W101" s="5">
        <v>89</v>
      </c>
      <c r="X101" s="5">
        <v>538</v>
      </c>
      <c r="Y101">
        <v>538</v>
      </c>
    </row>
    <row r="102" spans="9:25" x14ac:dyDescent="0.35">
      <c r="I102" t="s">
        <v>10</v>
      </c>
      <c r="J102">
        <v>5990</v>
      </c>
      <c r="W102" s="5">
        <v>90</v>
      </c>
      <c r="X102" s="5">
        <v>528</v>
      </c>
      <c r="Y102">
        <v>528</v>
      </c>
    </row>
    <row r="103" spans="9:25" x14ac:dyDescent="0.35">
      <c r="I103" t="s">
        <v>11</v>
      </c>
      <c r="J103">
        <v>6032</v>
      </c>
      <c r="W103" s="5">
        <v>91</v>
      </c>
      <c r="X103" s="5">
        <v>560</v>
      </c>
      <c r="Y103">
        <v>560</v>
      </c>
    </row>
    <row r="104" spans="9:25" x14ac:dyDescent="0.35">
      <c r="I104" t="s">
        <v>0</v>
      </c>
      <c r="J104">
        <v>5900</v>
      </c>
      <c r="W104" s="5">
        <v>92</v>
      </c>
      <c r="X104" s="5">
        <v>529</v>
      </c>
      <c r="Y104">
        <v>529</v>
      </c>
    </row>
    <row r="105" spans="9:25" x14ac:dyDescent="0.35">
      <c r="I105" t="s">
        <v>1</v>
      </c>
      <c r="J105">
        <v>5518</v>
      </c>
      <c r="W105" s="5">
        <v>93</v>
      </c>
      <c r="X105" s="5">
        <v>561</v>
      </c>
      <c r="Y105">
        <v>561</v>
      </c>
    </row>
    <row r="106" spans="9:25" x14ac:dyDescent="0.35">
      <c r="I106" t="s">
        <v>2</v>
      </c>
      <c r="J106">
        <v>6188</v>
      </c>
      <c r="W106" s="5">
        <v>94</v>
      </c>
      <c r="X106" s="5">
        <v>502</v>
      </c>
      <c r="Y106">
        <v>502</v>
      </c>
    </row>
    <row r="107" spans="9:25" x14ac:dyDescent="0.35">
      <c r="I107" t="s">
        <v>3</v>
      </c>
      <c r="J107">
        <v>5714</v>
      </c>
      <c r="W107" s="5">
        <v>95</v>
      </c>
      <c r="X107" s="5">
        <v>513</v>
      </c>
      <c r="Y107">
        <v>513</v>
      </c>
    </row>
    <row r="108" spans="9:25" x14ac:dyDescent="0.35">
      <c r="I108" t="s">
        <v>4</v>
      </c>
      <c r="J108">
        <v>5546</v>
      </c>
      <c r="W108" s="5">
        <v>96</v>
      </c>
      <c r="X108" s="5">
        <v>521</v>
      </c>
      <c r="Y108">
        <v>521</v>
      </c>
    </row>
    <row r="109" spans="9:25" x14ac:dyDescent="0.35">
      <c r="I109" t="s">
        <v>5</v>
      </c>
      <c r="J109">
        <v>5543</v>
      </c>
    </row>
    <row r="110" spans="9:25" x14ac:dyDescent="0.35">
      <c r="I110" t="s">
        <v>6</v>
      </c>
      <c r="J110">
        <v>5652</v>
      </c>
    </row>
    <row r="111" spans="9:25" x14ac:dyDescent="0.35">
      <c r="I111" t="s">
        <v>7</v>
      </c>
      <c r="J111">
        <v>5637</v>
      </c>
    </row>
    <row r="112" spans="9:25" x14ac:dyDescent="0.35">
      <c r="I112" t="s">
        <v>8</v>
      </c>
      <c r="J112">
        <v>5608</v>
      </c>
    </row>
    <row r="113" spans="9:10" x14ac:dyDescent="0.35">
      <c r="I113" t="s">
        <v>9</v>
      </c>
      <c r="J113">
        <v>6013</v>
      </c>
    </row>
    <row r="114" spans="9:10" x14ac:dyDescent="0.35">
      <c r="I114" t="s">
        <v>10</v>
      </c>
      <c r="J114">
        <v>5905</v>
      </c>
    </row>
    <row r="115" spans="9:10" x14ac:dyDescent="0.35">
      <c r="I115" t="s">
        <v>11</v>
      </c>
      <c r="J115">
        <v>5562</v>
      </c>
    </row>
    <row r="116" spans="9:10" x14ac:dyDescent="0.35">
      <c r="I116" t="s">
        <v>0</v>
      </c>
      <c r="J116">
        <v>6130</v>
      </c>
    </row>
    <row r="117" spans="9:10" x14ac:dyDescent="0.35">
      <c r="I117" t="s">
        <v>1</v>
      </c>
      <c r="J117">
        <v>5205</v>
      </c>
    </row>
    <row r="118" spans="9:10" x14ac:dyDescent="0.35">
      <c r="I118" t="s">
        <v>2</v>
      </c>
      <c r="J118">
        <v>5893</v>
      </c>
    </row>
    <row r="119" spans="9:10" x14ac:dyDescent="0.35">
      <c r="I119" t="s">
        <v>3</v>
      </c>
      <c r="J119">
        <v>5688</v>
      </c>
    </row>
    <row r="120" spans="9:10" x14ac:dyDescent="0.35">
      <c r="I120" t="s">
        <v>4</v>
      </c>
      <c r="J120">
        <v>5731</v>
      </c>
    </row>
    <row r="121" spans="9:10" x14ac:dyDescent="0.35">
      <c r="I121" t="s">
        <v>5</v>
      </c>
      <c r="J121">
        <v>5518</v>
      </c>
    </row>
    <row r="122" spans="9:10" x14ac:dyDescent="0.35">
      <c r="I122" t="s">
        <v>6</v>
      </c>
      <c r="J122">
        <v>5546</v>
      </c>
    </row>
    <row r="123" spans="9:10" x14ac:dyDescent="0.35">
      <c r="I123" t="s">
        <v>7</v>
      </c>
      <c r="J123">
        <v>5963</v>
      </c>
    </row>
    <row r="124" spans="9:10" x14ac:dyDescent="0.35">
      <c r="I124" t="s">
        <v>8</v>
      </c>
      <c r="J124">
        <v>5946</v>
      </c>
    </row>
    <row r="125" spans="9:10" x14ac:dyDescent="0.35">
      <c r="I125" t="s">
        <v>9</v>
      </c>
      <c r="J125">
        <v>5840</v>
      </c>
    </row>
    <row r="126" spans="9:10" x14ac:dyDescent="0.35">
      <c r="I126" t="s">
        <v>10</v>
      </c>
      <c r="J126">
        <v>5909</v>
      </c>
    </row>
    <row r="127" spans="9:10" x14ac:dyDescent="0.35">
      <c r="I127" t="s">
        <v>11</v>
      </c>
      <c r="J127">
        <v>6190</v>
      </c>
    </row>
    <row r="128" spans="9:10" x14ac:dyDescent="0.35">
      <c r="I128" t="s">
        <v>0</v>
      </c>
      <c r="J128">
        <v>5791</v>
      </c>
    </row>
    <row r="129" spans="9:10" x14ac:dyDescent="0.35">
      <c r="I129" t="s">
        <v>1</v>
      </c>
      <c r="J129">
        <v>5877</v>
      </c>
    </row>
    <row r="130" spans="9:10" x14ac:dyDescent="0.35">
      <c r="I130" t="s">
        <v>2</v>
      </c>
      <c r="J130">
        <v>6256</v>
      </c>
    </row>
    <row r="131" spans="9:10" x14ac:dyDescent="0.35">
      <c r="I131" t="s">
        <v>3</v>
      </c>
      <c r="J131">
        <v>5600</v>
      </c>
    </row>
    <row r="132" spans="9:10" x14ac:dyDescent="0.35">
      <c r="I132" t="s">
        <v>4</v>
      </c>
      <c r="J132">
        <v>6014</v>
      </c>
    </row>
    <row r="133" spans="9:10" x14ac:dyDescent="0.35">
      <c r="I133" t="s">
        <v>5</v>
      </c>
      <c r="J133">
        <v>5747</v>
      </c>
    </row>
    <row r="134" spans="9:10" x14ac:dyDescent="0.35">
      <c r="I134" t="s">
        <v>6</v>
      </c>
      <c r="J134">
        <v>6049</v>
      </c>
    </row>
    <row r="135" spans="9:10" x14ac:dyDescent="0.35">
      <c r="I135" t="s">
        <v>7</v>
      </c>
      <c r="J135">
        <v>5665</v>
      </c>
    </row>
    <row r="136" spans="9:10" x14ac:dyDescent="0.35">
      <c r="I136" t="s">
        <v>8</v>
      </c>
      <c r="J136">
        <v>5478</v>
      </c>
    </row>
    <row r="137" spans="9:10" x14ac:dyDescent="0.35">
      <c r="I137" t="s">
        <v>9</v>
      </c>
      <c r="J137">
        <v>6039</v>
      </c>
    </row>
    <row r="138" spans="9:10" x14ac:dyDescent="0.35">
      <c r="I138" t="s">
        <v>10</v>
      </c>
      <c r="J138">
        <v>5545</v>
      </c>
    </row>
    <row r="139" spans="9:10" x14ac:dyDescent="0.35">
      <c r="I139" t="s">
        <v>11</v>
      </c>
      <c r="J139">
        <v>5885</v>
      </c>
    </row>
    <row r="140" spans="9:10" x14ac:dyDescent="0.35">
      <c r="I140" t="s">
        <v>0</v>
      </c>
      <c r="J140">
        <v>5893</v>
      </c>
    </row>
    <row r="141" spans="9:10" x14ac:dyDescent="0.35">
      <c r="I141" t="s">
        <v>1</v>
      </c>
      <c r="J141">
        <v>5640</v>
      </c>
    </row>
    <row r="142" spans="9:10" x14ac:dyDescent="0.35">
      <c r="I142" t="s">
        <v>2</v>
      </c>
      <c r="J142">
        <v>5609</v>
      </c>
    </row>
    <row r="143" spans="9:10" x14ac:dyDescent="0.35">
      <c r="I143" t="s">
        <v>3</v>
      </c>
      <c r="J143">
        <v>5337</v>
      </c>
    </row>
  </sheetData>
  <pageMargins left="0.7" right="0.7" top="0.75" bottom="0.75" header="0.3" footer="0.3"/>
  <pageSetup scale="35" fitToHeight="100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7411" r:id="rId4">
          <objectPr defaultSize="0" autoPict="0" r:id="rId5">
            <anchor moveWithCells="1">
              <from>
                <xdr:col>0</xdr:col>
                <xdr:colOff>476250</xdr:colOff>
                <xdr:row>7</xdr:row>
                <xdr:rowOff>31750</xdr:rowOff>
              </from>
              <to>
                <xdr:col>3</xdr:col>
                <xdr:colOff>450850</xdr:colOff>
                <xdr:row>10</xdr:row>
                <xdr:rowOff>57150</xdr:rowOff>
              </to>
            </anchor>
          </objectPr>
        </oleObject>
      </mc:Choice>
      <mc:Fallback>
        <oleObject progId="Word.Document.12" shapeId="17411" r:id="rId4"/>
      </mc:Fallback>
    </mc:AlternateContent>
    <mc:AlternateContent xmlns:mc="http://schemas.openxmlformats.org/markup-compatibility/2006">
      <mc:Choice Requires="x14">
        <oleObject progId="Word.DocumentMacroEnabled.12" shapeId="17413" r:id="rId6">
          <objectPr defaultSize="0" r:id="rId7">
            <anchor moveWithCells="1">
              <from>
                <xdr:col>6</xdr:col>
                <xdr:colOff>57150</xdr:colOff>
                <xdr:row>5</xdr:row>
                <xdr:rowOff>133350</xdr:rowOff>
              </from>
              <to>
                <xdr:col>12</xdr:col>
                <xdr:colOff>107950</xdr:colOff>
                <xdr:row>10</xdr:row>
                <xdr:rowOff>69850</xdr:rowOff>
              </to>
            </anchor>
          </objectPr>
        </oleObject>
      </mc:Choice>
      <mc:Fallback>
        <oleObject progId="Word.DocumentMacroEnabled.12" shapeId="17413" r:id="rId6"/>
      </mc:Fallback>
    </mc:AlternateContent>
    <mc:AlternateContent xmlns:mc="http://schemas.openxmlformats.org/markup-compatibility/2006">
      <mc:Choice Requires="x14">
        <oleObject progId="Word.Document.12" shapeId="17414" r:id="rId8">
          <objectPr defaultSize="0" autoPict="0" r:id="rId9">
            <anchor moveWithCells="1">
              <from>
                <xdr:col>13</xdr:col>
                <xdr:colOff>38100</xdr:colOff>
                <xdr:row>6</xdr:row>
                <xdr:rowOff>171450</xdr:rowOff>
              </from>
              <to>
                <xdr:col>18</xdr:col>
                <xdr:colOff>57150</xdr:colOff>
                <xdr:row>10</xdr:row>
                <xdr:rowOff>12700</xdr:rowOff>
              </to>
            </anchor>
          </objectPr>
        </oleObject>
      </mc:Choice>
      <mc:Fallback>
        <oleObject progId="Word.Document.12" shapeId="17414" r:id="rId8"/>
      </mc:Fallback>
    </mc:AlternateContent>
    <mc:AlternateContent xmlns:mc="http://schemas.openxmlformats.org/markup-compatibility/2006">
      <mc:Choice Requires="x14">
        <oleObject progId="Word.DocumentMacroEnabled.12" shapeId="17415" r:id="rId10">
          <objectPr defaultSize="0" autoPict="0" r:id="rId11">
            <anchor moveWithCells="1">
              <from>
                <xdr:col>18</xdr:col>
                <xdr:colOff>361950</xdr:colOff>
                <xdr:row>1</xdr:row>
                <xdr:rowOff>0</xdr:rowOff>
              </from>
              <to>
                <xdr:col>28</xdr:col>
                <xdr:colOff>603250</xdr:colOff>
                <xdr:row>10</xdr:row>
                <xdr:rowOff>76200</xdr:rowOff>
              </to>
            </anchor>
          </objectPr>
        </oleObject>
      </mc:Choice>
      <mc:Fallback>
        <oleObject progId="Word.DocumentMacroEnabled.12" shapeId="17415" r:id="rId10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19E2-1708-4ABD-9277-A0BBAE5D3096}">
  <dimension ref="A1:X69"/>
  <sheetViews>
    <sheetView workbookViewId="0">
      <pane ySplit="1" topLeftCell="A2" activePane="bottomLeft" state="frozen"/>
      <selection pane="bottomLeft" activeCell="J17" sqref="J17"/>
    </sheetView>
  </sheetViews>
  <sheetFormatPr defaultRowHeight="14.5" x14ac:dyDescent="0.35"/>
  <cols>
    <col min="1" max="1" width="2.81640625" bestFit="1" customWidth="1"/>
    <col min="2" max="2" width="4.81640625" customWidth="1"/>
    <col min="3" max="3" width="11" bestFit="1" customWidth="1"/>
    <col min="4" max="4" width="6.36328125" bestFit="1" customWidth="1"/>
    <col min="5" max="5" width="8.54296875" bestFit="1" customWidth="1"/>
    <col min="6" max="6" width="6.90625" bestFit="1" customWidth="1"/>
    <col min="7" max="7" width="9.36328125" bestFit="1" customWidth="1"/>
    <col min="8" max="8" width="17.54296875" customWidth="1"/>
    <col min="9" max="9" width="12.54296875" bestFit="1" customWidth="1"/>
    <col min="10" max="10" width="25.6328125" bestFit="1" customWidth="1"/>
    <col min="11" max="14" width="9.54296875" customWidth="1"/>
    <col min="15" max="15" width="4.453125" bestFit="1" customWidth="1"/>
    <col min="16" max="20" width="7.36328125" bestFit="1" customWidth="1"/>
    <col min="21" max="21" width="11.26953125" bestFit="1" customWidth="1"/>
    <col min="22" max="22" width="11.81640625" bestFit="1" customWidth="1"/>
    <col min="23" max="23" width="6.54296875" bestFit="1" customWidth="1"/>
    <col min="24" max="24" width="9.90625" bestFit="1" customWidth="1"/>
  </cols>
  <sheetData>
    <row r="1" spans="1:24" ht="29" x14ac:dyDescent="0.35">
      <c r="A1" s="10" t="s">
        <v>17</v>
      </c>
      <c r="B1" s="10" t="s">
        <v>36</v>
      </c>
      <c r="C1" s="10" t="s">
        <v>35</v>
      </c>
      <c r="D1" s="10" t="s">
        <v>23</v>
      </c>
      <c r="E1" s="10" t="s">
        <v>18</v>
      </c>
      <c r="F1" s="10" t="s">
        <v>19</v>
      </c>
      <c r="G1" s="10" t="s">
        <v>40</v>
      </c>
      <c r="H1" s="10" t="s">
        <v>20</v>
      </c>
      <c r="I1" s="10" t="s">
        <v>21</v>
      </c>
      <c r="J1" s="10" t="s">
        <v>22</v>
      </c>
    </row>
    <row r="2" spans="1:24" ht="15.5" x14ac:dyDescent="0.35">
      <c r="A2">
        <v>1</v>
      </c>
      <c r="B2">
        <v>2000</v>
      </c>
      <c r="C2" t="s">
        <v>1</v>
      </c>
      <c r="D2" s="1">
        <v>88.54</v>
      </c>
      <c r="E2" s="6"/>
      <c r="G2" s="12">
        <f>X5</f>
        <v>0.87635865392911094</v>
      </c>
      <c r="H2" s="13">
        <f>D2/G2</f>
        <v>101.03169473255643</v>
      </c>
      <c r="P2">
        <v>0</v>
      </c>
      <c r="Q2">
        <v>1</v>
      </c>
      <c r="R2">
        <v>2</v>
      </c>
      <c r="S2">
        <v>3</v>
      </c>
      <c r="T2">
        <v>4</v>
      </c>
      <c r="V2" t="s">
        <v>37</v>
      </c>
      <c r="W2" t="s">
        <v>35</v>
      </c>
      <c r="X2" t="s">
        <v>41</v>
      </c>
    </row>
    <row r="3" spans="1:24" ht="15.5" x14ac:dyDescent="0.35">
      <c r="A3">
        <f>A2+1</f>
        <v>2</v>
      </c>
      <c r="B3">
        <v>2000</v>
      </c>
      <c r="C3" t="s">
        <v>2</v>
      </c>
      <c r="D3" s="1">
        <v>78.930000000000007</v>
      </c>
      <c r="E3" s="6"/>
      <c r="G3" s="12">
        <f>X6</f>
        <v>0.78848063264688395</v>
      </c>
      <c r="H3" s="13">
        <f t="shared" ref="H3:H57" si="0">D3/G3</f>
        <v>100.10391724529309</v>
      </c>
      <c r="O3" t="s">
        <v>24</v>
      </c>
      <c r="P3" s="1"/>
      <c r="Q3" s="1">
        <f>D12</f>
        <v>100.31</v>
      </c>
      <c r="R3" s="1">
        <f>D24</f>
        <v>93.98</v>
      </c>
      <c r="S3" s="1">
        <f>D36</f>
        <v>88.28</v>
      </c>
      <c r="T3" s="1">
        <f>D48</f>
        <v>109.33</v>
      </c>
      <c r="U3" s="12"/>
      <c r="V3" s="12">
        <f>AVERAGE(P3:T3)</f>
        <v>97.975000000000009</v>
      </c>
      <c r="W3" t="s">
        <v>24</v>
      </c>
      <c r="X3" s="12">
        <f>V3*V17</f>
        <v>0.85960953825141817</v>
      </c>
    </row>
    <row r="4" spans="1:24" ht="15.5" x14ac:dyDescent="0.35">
      <c r="A4">
        <f t="shared" ref="A4:A67" si="1">A3+1</f>
        <v>3</v>
      </c>
      <c r="B4">
        <v>2000</v>
      </c>
      <c r="C4" t="s">
        <v>3</v>
      </c>
      <c r="D4" s="1">
        <v>82.7</v>
      </c>
      <c r="E4" s="6"/>
      <c r="G4" s="12">
        <f>X7</f>
        <v>0.80497530916551274</v>
      </c>
      <c r="H4" s="13">
        <f t="shared" si="0"/>
        <v>102.73607035939021</v>
      </c>
      <c r="O4" t="s">
        <v>25</v>
      </c>
      <c r="P4" s="1"/>
      <c r="Q4" s="1">
        <f t="shared" ref="Q4:Q14" si="2">D13</f>
        <v>89.27</v>
      </c>
      <c r="R4" s="1">
        <f t="shared" ref="R4:R14" si="3">D25</f>
        <v>82.4</v>
      </c>
      <c r="S4" s="1">
        <f t="shared" ref="S4:S14" si="4">D37</f>
        <v>94.67</v>
      </c>
      <c r="T4" s="1">
        <f t="shared" ref="T4:T12" si="5">D49</f>
        <v>108.9</v>
      </c>
      <c r="U4" s="12"/>
      <c r="V4" s="12">
        <f t="shared" ref="V4:V13" si="6">AVERAGE(P4:T4)</f>
        <v>93.81</v>
      </c>
      <c r="W4" t="s">
        <v>25</v>
      </c>
      <c r="X4" s="12">
        <f>V4*V$17</f>
        <v>0.82306681075137056</v>
      </c>
    </row>
    <row r="5" spans="1:24" ht="15.5" x14ac:dyDescent="0.35">
      <c r="A5">
        <f t="shared" si="1"/>
        <v>4</v>
      </c>
      <c r="B5">
        <v>2000</v>
      </c>
      <c r="C5" t="s">
        <v>4</v>
      </c>
      <c r="D5" s="1">
        <v>88.04</v>
      </c>
      <c r="E5" s="6"/>
      <c r="G5" s="12">
        <f>X8</f>
        <v>0.83020865473337269</v>
      </c>
      <c r="H5" s="13">
        <f t="shared" si="0"/>
        <v>106.0456302136174</v>
      </c>
      <c r="O5" t="s">
        <v>26</v>
      </c>
      <c r="P5" s="1">
        <f>D2</f>
        <v>88.54</v>
      </c>
      <c r="Q5" s="1">
        <f t="shared" si="2"/>
        <v>88.39</v>
      </c>
      <c r="R5" s="1">
        <f t="shared" si="3"/>
        <v>107.19</v>
      </c>
      <c r="S5" s="1">
        <f t="shared" si="4"/>
        <v>105.86</v>
      </c>
      <c r="T5" s="1">
        <f t="shared" si="5"/>
        <v>109.44</v>
      </c>
      <c r="U5" s="12"/>
      <c r="V5" s="12">
        <f t="shared" si="6"/>
        <v>99.884</v>
      </c>
      <c r="W5" t="s">
        <v>26</v>
      </c>
      <c r="X5" s="12">
        <f>V5*V$17</f>
        <v>0.87635865392911094</v>
      </c>
    </row>
    <row r="6" spans="1:24" ht="15.5" x14ac:dyDescent="0.35">
      <c r="A6">
        <f t="shared" si="1"/>
        <v>5</v>
      </c>
      <c r="B6">
        <v>2000</v>
      </c>
      <c r="C6" t="s">
        <v>5</v>
      </c>
      <c r="D6" s="1">
        <v>91.53</v>
      </c>
      <c r="E6" s="6"/>
      <c r="G6" s="12">
        <f>X9</f>
        <v>0.90676852031930655</v>
      </c>
      <c r="H6" s="13">
        <f t="shared" si="0"/>
        <v>100.94086632801161</v>
      </c>
      <c r="O6" t="s">
        <v>27</v>
      </c>
      <c r="P6" s="1">
        <f t="shared" ref="P6:P14" si="7">D3</f>
        <v>78.930000000000007</v>
      </c>
      <c r="Q6" s="1">
        <f t="shared" si="2"/>
        <v>85.67</v>
      </c>
      <c r="R6" s="1">
        <f t="shared" si="3"/>
        <v>93.96</v>
      </c>
      <c r="S6" s="1">
        <f t="shared" si="4"/>
        <v>92.65</v>
      </c>
      <c r="T6" s="1">
        <f t="shared" si="5"/>
        <v>98.13</v>
      </c>
      <c r="U6" s="12"/>
      <c r="V6" s="12">
        <f t="shared" si="6"/>
        <v>89.868000000000009</v>
      </c>
      <c r="W6" t="s">
        <v>27</v>
      </c>
      <c r="X6" s="12">
        <f>V6*V$17</f>
        <v>0.78848063264688395</v>
      </c>
    </row>
    <row r="7" spans="1:24" ht="15.5" x14ac:dyDescent="0.35">
      <c r="A7">
        <f t="shared" si="1"/>
        <v>6</v>
      </c>
      <c r="B7">
        <v>2000</v>
      </c>
      <c r="C7" t="s">
        <v>6</v>
      </c>
      <c r="D7" s="1">
        <v>119.3</v>
      </c>
      <c r="E7" s="6"/>
      <c r="G7" s="12">
        <f>X10</f>
        <v>1.1012126804288034</v>
      </c>
      <c r="H7" s="13">
        <f t="shared" si="0"/>
        <v>108.33511284445575</v>
      </c>
      <c r="O7" t="s">
        <v>3</v>
      </c>
      <c r="P7" s="1">
        <f t="shared" si="7"/>
        <v>82.7</v>
      </c>
      <c r="Q7" s="1">
        <f t="shared" si="2"/>
        <v>91.33</v>
      </c>
      <c r="R7" s="1">
        <f t="shared" si="3"/>
        <v>89.31</v>
      </c>
      <c r="S7" s="1">
        <f t="shared" si="4"/>
        <v>92.46</v>
      </c>
      <c r="T7" s="1">
        <f t="shared" si="5"/>
        <v>102.94</v>
      </c>
      <c r="U7" s="12"/>
      <c r="V7" s="12">
        <f t="shared" si="6"/>
        <v>91.748000000000005</v>
      </c>
      <c r="W7" t="s">
        <v>3</v>
      </c>
      <c r="X7" s="12">
        <f>V7*V$17</f>
        <v>0.80497530916551274</v>
      </c>
    </row>
    <row r="8" spans="1:24" x14ac:dyDescent="0.35">
      <c r="A8">
        <f t="shared" si="1"/>
        <v>7</v>
      </c>
      <c r="B8">
        <v>2000</v>
      </c>
      <c r="C8" t="s">
        <v>7</v>
      </c>
      <c r="D8" s="1">
        <v>117.94</v>
      </c>
      <c r="E8" s="13">
        <f>(SUM(D3:D13)+((D2+D14)/2))/12</f>
        <v>106.11041666666665</v>
      </c>
      <c r="F8" s="13">
        <f>D8/E8</f>
        <v>1.1114837138986513</v>
      </c>
      <c r="G8" s="12">
        <f>X11</f>
        <v>1.2771617458035818</v>
      </c>
      <c r="H8" s="13">
        <f t="shared" si="0"/>
        <v>92.345390384201437</v>
      </c>
      <c r="O8" t="s">
        <v>28</v>
      </c>
      <c r="P8" s="1">
        <f t="shared" si="7"/>
        <v>88.04</v>
      </c>
      <c r="Q8" s="1">
        <f t="shared" si="2"/>
        <v>94.63</v>
      </c>
      <c r="R8" s="1">
        <f t="shared" si="3"/>
        <v>95.72</v>
      </c>
      <c r="S8" s="1">
        <f t="shared" si="4"/>
        <v>97.61</v>
      </c>
      <c r="T8" s="1">
        <f t="shared" si="5"/>
        <v>97.12</v>
      </c>
      <c r="U8" s="12"/>
      <c r="V8" s="12">
        <f t="shared" si="6"/>
        <v>94.623999999999995</v>
      </c>
      <c r="W8" t="s">
        <v>28</v>
      </c>
      <c r="X8" s="12">
        <f>V8*V$17</f>
        <v>0.83020865473337269</v>
      </c>
    </row>
    <row r="9" spans="1:24" x14ac:dyDescent="0.35">
      <c r="A9">
        <f t="shared" si="1"/>
        <v>8</v>
      </c>
      <c r="B9">
        <v>2000</v>
      </c>
      <c r="C9" t="s">
        <v>8</v>
      </c>
      <c r="D9" s="1">
        <v>169.53</v>
      </c>
      <c r="E9" s="13">
        <f t="shared" ref="E9:E50" si="8">(SUM(D4:D14)+((D3+D15)/2))/12</f>
        <v>106.38499999999999</v>
      </c>
      <c r="F9" s="13">
        <f t="shared" ref="F9:F51" si="9">D9/E9</f>
        <v>1.5935517225172724</v>
      </c>
      <c r="G9" s="12">
        <f>X12</f>
        <v>1.5083153349311333</v>
      </c>
      <c r="H9" s="13">
        <f t="shared" si="0"/>
        <v>112.39692130275955</v>
      </c>
      <c r="O9" t="s">
        <v>29</v>
      </c>
      <c r="P9" s="1">
        <f t="shared" si="7"/>
        <v>91.53</v>
      </c>
      <c r="Q9" s="1">
        <f t="shared" si="2"/>
        <v>100.82</v>
      </c>
      <c r="R9" s="1">
        <f t="shared" si="3"/>
        <v>102.01</v>
      </c>
      <c r="S9" s="1">
        <f t="shared" si="4"/>
        <v>106.66</v>
      </c>
      <c r="T9" s="1">
        <f t="shared" si="5"/>
        <v>115.73</v>
      </c>
      <c r="U9" s="12"/>
      <c r="V9" s="12">
        <f t="shared" si="6"/>
        <v>103.35</v>
      </c>
      <c r="W9" t="s">
        <v>29</v>
      </c>
      <c r="X9" s="12">
        <f>V9*V$17</f>
        <v>0.90676852031930655</v>
      </c>
    </row>
    <row r="10" spans="1:24" x14ac:dyDescent="0.35">
      <c r="A10">
        <f t="shared" si="1"/>
        <v>9</v>
      </c>
      <c r="B10">
        <v>2000</v>
      </c>
      <c r="C10" t="s">
        <v>9</v>
      </c>
      <c r="D10" s="1">
        <v>144.12</v>
      </c>
      <c r="E10" s="13">
        <f t="shared" si="8"/>
        <v>107.02541666666669</v>
      </c>
      <c r="F10" s="13">
        <f t="shared" si="9"/>
        <v>1.3465960188584485</v>
      </c>
      <c r="G10" s="12">
        <f>X13</f>
        <v>1.31696392666888</v>
      </c>
      <c r="H10" s="13">
        <f t="shared" si="0"/>
        <v>109.4335213604037</v>
      </c>
      <c r="O10" t="s">
        <v>30</v>
      </c>
      <c r="P10" s="1">
        <f t="shared" si="7"/>
        <v>119.3</v>
      </c>
      <c r="Q10" s="1">
        <f t="shared" si="2"/>
        <v>121.68</v>
      </c>
      <c r="R10" s="1">
        <f t="shared" si="3"/>
        <v>112.35</v>
      </c>
      <c r="S10" s="1">
        <f t="shared" si="4"/>
        <v>130.72999999999999</v>
      </c>
      <c r="T10" s="1">
        <f t="shared" si="5"/>
        <v>143.5</v>
      </c>
      <c r="U10" s="12"/>
      <c r="V10" s="12">
        <f t="shared" si="6"/>
        <v>125.51200000000001</v>
      </c>
      <c r="W10" t="s">
        <v>30</v>
      </c>
      <c r="X10" s="12">
        <f>V10*V$17</f>
        <v>1.1012126804288034</v>
      </c>
    </row>
    <row r="11" spans="1:24" x14ac:dyDescent="0.35">
      <c r="A11">
        <f t="shared" si="1"/>
        <v>10</v>
      </c>
      <c r="B11">
        <v>2000</v>
      </c>
      <c r="C11" t="s">
        <v>10</v>
      </c>
      <c r="D11" s="1">
        <v>103.19</v>
      </c>
      <c r="E11" s="13">
        <f t="shared" si="8"/>
        <v>107.65958333333332</v>
      </c>
      <c r="F11" s="13">
        <f t="shared" si="9"/>
        <v>0.9584841107967631</v>
      </c>
      <c r="G11" s="12">
        <f>X14</f>
        <v>0.90687819237062728</v>
      </c>
      <c r="H11" s="13">
        <f t="shared" si="0"/>
        <v>113.78595369049057</v>
      </c>
      <c r="O11" t="s">
        <v>31</v>
      </c>
      <c r="P11" s="1">
        <f t="shared" si="7"/>
        <v>117.94</v>
      </c>
      <c r="Q11" s="1">
        <f t="shared" si="2"/>
        <v>149.16999999999999</v>
      </c>
      <c r="R11" s="1">
        <f t="shared" si="3"/>
        <v>149.24</v>
      </c>
      <c r="S11" s="1">
        <f t="shared" si="4"/>
        <v>139.84</v>
      </c>
      <c r="T11" s="1">
        <f t="shared" si="5"/>
        <v>171.64</v>
      </c>
      <c r="U11" s="12"/>
      <c r="V11" s="12">
        <f t="shared" si="6"/>
        <v>145.566</v>
      </c>
      <c r="W11" t="s">
        <v>31</v>
      </c>
      <c r="X11" s="12">
        <f>V11*V$17</f>
        <v>1.2771617458035818</v>
      </c>
    </row>
    <row r="12" spans="1:24" x14ac:dyDescent="0.35">
      <c r="A12">
        <f t="shared" si="1"/>
        <v>11</v>
      </c>
      <c r="B12">
        <v>2001</v>
      </c>
      <c r="C12" t="s">
        <v>11</v>
      </c>
      <c r="D12" s="1">
        <v>100.31</v>
      </c>
      <c r="E12" s="13">
        <f t="shared" si="8"/>
        <v>108.32124999999998</v>
      </c>
      <c r="F12" s="13">
        <f t="shared" si="9"/>
        <v>0.92604175081066753</v>
      </c>
      <c r="G12" s="12">
        <f>X3</f>
        <v>0.85960953825141817</v>
      </c>
      <c r="H12" s="13">
        <f t="shared" si="0"/>
        <v>116.69251623713531</v>
      </c>
      <c r="O12" t="s">
        <v>32</v>
      </c>
      <c r="P12" s="1">
        <f t="shared" si="7"/>
        <v>169.53</v>
      </c>
      <c r="Q12" s="1">
        <f t="shared" si="2"/>
        <v>160.18</v>
      </c>
      <c r="R12" s="1">
        <f t="shared" si="3"/>
        <v>176.46</v>
      </c>
      <c r="S12" s="1">
        <f t="shared" si="4"/>
        <v>175.27</v>
      </c>
      <c r="T12" s="1">
        <f t="shared" si="5"/>
        <v>178.12</v>
      </c>
      <c r="U12" s="12"/>
      <c r="V12" s="12">
        <f t="shared" si="6"/>
        <v>171.91200000000001</v>
      </c>
      <c r="W12" t="s">
        <v>32</v>
      </c>
      <c r="X12" s="12">
        <f>V12*V$17</f>
        <v>1.5083153349311333</v>
      </c>
    </row>
    <row r="13" spans="1:24" x14ac:dyDescent="0.35">
      <c r="A13">
        <f t="shared" si="1"/>
        <v>12</v>
      </c>
      <c r="B13">
        <v>2001</v>
      </c>
      <c r="C13" t="s">
        <v>0</v>
      </c>
      <c r="D13" s="1">
        <v>89.27</v>
      </c>
      <c r="E13" s="13">
        <f t="shared" si="8"/>
        <v>108.80749999999999</v>
      </c>
      <c r="F13" s="13">
        <f t="shared" si="9"/>
        <v>0.82043976747926384</v>
      </c>
      <c r="G13" s="12">
        <f>X4</f>
        <v>0.82306681075137056</v>
      </c>
      <c r="H13" s="13">
        <f t="shared" si="0"/>
        <v>108.46021104715204</v>
      </c>
      <c r="O13" t="s">
        <v>33</v>
      </c>
      <c r="P13" s="1">
        <f t="shared" si="7"/>
        <v>144.12</v>
      </c>
      <c r="Q13" s="1">
        <f t="shared" si="2"/>
        <v>154.75</v>
      </c>
      <c r="R13" s="1">
        <f t="shared" si="3"/>
        <v>154.6</v>
      </c>
      <c r="S13" s="1">
        <f t="shared" si="4"/>
        <v>146.94</v>
      </c>
      <c r="T13" s="1"/>
      <c r="U13" s="12"/>
      <c r="V13" s="12">
        <f t="shared" si="6"/>
        <v>150.10250000000002</v>
      </c>
      <c r="W13" t="s">
        <v>33</v>
      </c>
      <c r="X13" s="12">
        <f>V13*V$17</f>
        <v>1.31696392666888</v>
      </c>
    </row>
    <row r="14" spans="1:24" x14ac:dyDescent="0.35">
      <c r="A14">
        <f t="shared" si="1"/>
        <v>13</v>
      </c>
      <c r="B14">
        <v>2001</v>
      </c>
      <c r="C14" t="s">
        <v>1</v>
      </c>
      <c r="D14" s="1">
        <v>88.39</v>
      </c>
      <c r="E14" s="13">
        <f t="shared" si="8"/>
        <v>110.20791666666668</v>
      </c>
      <c r="F14" s="13">
        <f t="shared" si="9"/>
        <v>0.80202949727598205</v>
      </c>
      <c r="G14" s="12">
        <f>X5</f>
        <v>0.87635865392911094</v>
      </c>
      <c r="H14" s="13">
        <f t="shared" si="0"/>
        <v>100.86053193370977</v>
      </c>
      <c r="O14" t="s">
        <v>34</v>
      </c>
      <c r="P14" s="1">
        <f t="shared" si="7"/>
        <v>103.19</v>
      </c>
      <c r="Q14" s="1">
        <f t="shared" si="2"/>
        <v>94.58</v>
      </c>
      <c r="R14" s="1">
        <f t="shared" si="3"/>
        <v>108.75</v>
      </c>
      <c r="S14" s="1">
        <f t="shared" si="4"/>
        <v>106.93</v>
      </c>
      <c r="T14" s="1"/>
      <c r="U14" s="12"/>
      <c r="V14" s="12">
        <f>AVERAGE(P14:T14)</f>
        <v>103.3625</v>
      </c>
      <c r="W14" t="s">
        <v>34</v>
      </c>
      <c r="X14" s="12">
        <f>V14*V$17</f>
        <v>0.90687819237062728</v>
      </c>
    </row>
    <row r="15" spans="1:24" x14ac:dyDescent="0.35">
      <c r="A15">
        <f t="shared" si="1"/>
        <v>14</v>
      </c>
      <c r="B15">
        <v>2001</v>
      </c>
      <c r="C15" t="s">
        <v>2</v>
      </c>
      <c r="D15" s="1">
        <v>85.67</v>
      </c>
      <c r="E15" s="13">
        <f t="shared" si="8"/>
        <v>111.11958333333335</v>
      </c>
      <c r="F15" s="13">
        <f t="shared" si="9"/>
        <v>0.77097121344497466</v>
      </c>
      <c r="G15" s="12">
        <f>G3</f>
        <v>0.78848063264688395</v>
      </c>
      <c r="H15" s="13">
        <f t="shared" si="0"/>
        <v>108.65200291909613</v>
      </c>
      <c r="P15" s="1">
        <f>SUM(P3:P14)</f>
        <v>1083.82</v>
      </c>
      <c r="Q15" s="1">
        <f t="shared" ref="Q15:X15" si="10">SUM(Q3:Q14)</f>
        <v>1330.7799999999997</v>
      </c>
      <c r="R15" s="1">
        <f t="shared" si="10"/>
        <v>1365.9699999999998</v>
      </c>
      <c r="S15" s="1">
        <f>SUM(S3:S14)</f>
        <v>1377.9</v>
      </c>
      <c r="T15" s="1">
        <f>SUM(T3:T14)</f>
        <v>1234.8499999999999</v>
      </c>
      <c r="U15" s="14" t="s">
        <v>38</v>
      </c>
      <c r="V15" s="12">
        <f>SUM(V3:V14)</f>
        <v>1367.7139999999999</v>
      </c>
      <c r="W15" s="12"/>
      <c r="X15" s="12">
        <f t="shared" si="10"/>
        <v>12</v>
      </c>
    </row>
    <row r="16" spans="1:24" x14ac:dyDescent="0.35">
      <c r="A16">
        <f t="shared" si="1"/>
        <v>15</v>
      </c>
      <c r="B16">
        <v>2001</v>
      </c>
      <c r="C16" t="s">
        <v>3</v>
      </c>
      <c r="D16" s="1">
        <v>91.33</v>
      </c>
      <c r="E16" s="13">
        <f t="shared" si="8"/>
        <v>111.17291666666667</v>
      </c>
      <c r="F16" s="13">
        <f t="shared" si="9"/>
        <v>0.821513033375185</v>
      </c>
      <c r="G16" s="12">
        <f t="shared" ref="G16:G56" si="11">G4</f>
        <v>0.80497530916551274</v>
      </c>
      <c r="H16" s="13">
        <f t="shared" si="0"/>
        <v>113.45689608129513</v>
      </c>
      <c r="V16" s="12"/>
      <c r="W16" s="12"/>
      <c r="X16" s="12"/>
    </row>
    <row r="17" spans="1:22" x14ac:dyDescent="0.35">
      <c r="A17">
        <f t="shared" si="1"/>
        <v>16</v>
      </c>
      <c r="B17">
        <v>2001</v>
      </c>
      <c r="C17" t="s">
        <v>4</v>
      </c>
      <c r="D17" s="1">
        <v>94.63</v>
      </c>
      <c r="E17" s="13">
        <f t="shared" si="8"/>
        <v>111.25708333333331</v>
      </c>
      <c r="F17" s="13">
        <f t="shared" si="9"/>
        <v>0.85055258653943389</v>
      </c>
      <c r="G17" s="12">
        <f t="shared" si="11"/>
        <v>0.83020865473337269</v>
      </c>
      <c r="H17" s="13">
        <f t="shared" si="0"/>
        <v>113.98339376549993</v>
      </c>
      <c r="U17" t="s">
        <v>39</v>
      </c>
      <c r="V17">
        <f>12/V15</f>
        <v>8.773764105653668E-3</v>
      </c>
    </row>
    <row r="18" spans="1:22" x14ac:dyDescent="0.35">
      <c r="A18">
        <f t="shared" si="1"/>
        <v>17</v>
      </c>
      <c r="B18">
        <v>2001</v>
      </c>
      <c r="C18" t="s">
        <v>5</v>
      </c>
      <c r="D18" s="1">
        <v>100.82</v>
      </c>
      <c r="E18" s="13">
        <f t="shared" si="8"/>
        <v>110.63458333333331</v>
      </c>
      <c r="F18" s="13">
        <f t="shared" si="9"/>
        <v>0.91128828764363179</v>
      </c>
      <c r="G18" s="12">
        <f t="shared" si="11"/>
        <v>0.90676852031930655</v>
      </c>
      <c r="H18" s="13">
        <f t="shared" si="0"/>
        <v>111.18603892920495</v>
      </c>
    </row>
    <row r="19" spans="1:22" x14ac:dyDescent="0.35">
      <c r="A19">
        <f t="shared" si="1"/>
        <v>18</v>
      </c>
      <c r="B19">
        <v>2001</v>
      </c>
      <c r="C19" t="s">
        <v>6</v>
      </c>
      <c r="D19" s="1">
        <v>121.68</v>
      </c>
      <c r="E19" s="13">
        <f t="shared" si="8"/>
        <v>110.08458333333333</v>
      </c>
      <c r="F19" s="13">
        <f t="shared" si="9"/>
        <v>1.1053318849521014</v>
      </c>
      <c r="G19" s="12">
        <f t="shared" si="11"/>
        <v>1.1012126804288034</v>
      </c>
      <c r="H19" s="13">
        <f t="shared" si="0"/>
        <v>110.49636656255973</v>
      </c>
    </row>
    <row r="20" spans="1:22" x14ac:dyDescent="0.35">
      <c r="A20">
        <f t="shared" si="1"/>
        <v>19</v>
      </c>
      <c r="B20">
        <v>2001</v>
      </c>
      <c r="C20" t="s">
        <v>7</v>
      </c>
      <c r="D20" s="1">
        <v>149.16999999999999</v>
      </c>
      <c r="E20" s="13">
        <f t="shared" si="8"/>
        <v>110.58166666666666</v>
      </c>
      <c r="F20" s="13">
        <f t="shared" si="9"/>
        <v>1.3489577838399975</v>
      </c>
      <c r="G20" s="12">
        <f t="shared" si="11"/>
        <v>1.2771617458035818</v>
      </c>
      <c r="H20" s="13">
        <f t="shared" si="0"/>
        <v>116.79804886901243</v>
      </c>
    </row>
    <row r="21" spans="1:22" x14ac:dyDescent="0.35">
      <c r="A21">
        <f t="shared" si="1"/>
        <v>20</v>
      </c>
      <c r="B21">
        <v>2001</v>
      </c>
      <c r="C21" t="s">
        <v>8</v>
      </c>
      <c r="D21" s="1">
        <v>160.18</v>
      </c>
      <c r="E21" s="13">
        <f t="shared" si="8"/>
        <v>111.71041666666667</v>
      </c>
      <c r="F21" s="13">
        <f t="shared" si="9"/>
        <v>1.4338859775088117</v>
      </c>
      <c r="G21" s="12">
        <f t="shared" si="11"/>
        <v>1.5083153349311333</v>
      </c>
      <c r="H21" s="13">
        <f t="shared" si="0"/>
        <v>106.1979523050553</v>
      </c>
    </row>
    <row r="22" spans="1:22" x14ac:dyDescent="0.35">
      <c r="A22">
        <f t="shared" si="1"/>
        <v>21</v>
      </c>
      <c r="B22">
        <v>2001</v>
      </c>
      <c r="C22" t="s">
        <v>9</v>
      </c>
      <c r="D22" s="1">
        <v>154.75</v>
      </c>
      <c r="E22" s="13">
        <f t="shared" si="8"/>
        <v>111.97166666666668</v>
      </c>
      <c r="F22" s="13">
        <f t="shared" si="9"/>
        <v>1.3820460533170593</v>
      </c>
      <c r="G22" s="12">
        <f t="shared" si="11"/>
        <v>1.31696392666888</v>
      </c>
      <c r="H22" s="13">
        <f t="shared" si="0"/>
        <v>117.50511678131052</v>
      </c>
    </row>
    <row r="23" spans="1:22" x14ac:dyDescent="0.35">
      <c r="A23">
        <f t="shared" si="1"/>
        <v>22</v>
      </c>
      <c r="B23">
        <v>2001</v>
      </c>
      <c r="C23" t="s">
        <v>10</v>
      </c>
      <c r="D23" s="1">
        <v>94.58</v>
      </c>
      <c r="E23" s="13">
        <f t="shared" si="8"/>
        <v>111.93291666666666</v>
      </c>
      <c r="F23" s="13">
        <f t="shared" si="9"/>
        <v>0.84497038776946021</v>
      </c>
      <c r="G23" s="12">
        <f t="shared" si="11"/>
        <v>0.90687819237062728</v>
      </c>
      <c r="H23" s="13">
        <f t="shared" si="0"/>
        <v>104.29184514048453</v>
      </c>
    </row>
    <row r="24" spans="1:22" x14ac:dyDescent="0.35">
      <c r="A24">
        <f t="shared" si="1"/>
        <v>23</v>
      </c>
      <c r="B24">
        <v>2001.5279503105601</v>
      </c>
      <c r="C24" t="s">
        <v>11</v>
      </c>
      <c r="D24" s="1">
        <v>93.98</v>
      </c>
      <c r="E24" s="13">
        <f t="shared" si="8"/>
        <v>112.02791666666667</v>
      </c>
      <c r="F24" s="13">
        <f t="shared" si="9"/>
        <v>0.83889804252660238</v>
      </c>
      <c r="G24" s="12">
        <f t="shared" si="11"/>
        <v>0.85960953825141817</v>
      </c>
      <c r="H24" s="13">
        <f t="shared" si="0"/>
        <v>109.32870776558644</v>
      </c>
    </row>
    <row r="25" spans="1:22" x14ac:dyDescent="0.35">
      <c r="A25">
        <f t="shared" si="1"/>
        <v>24</v>
      </c>
      <c r="B25">
        <v>2001.59570863919</v>
      </c>
      <c r="C25" t="s">
        <v>0</v>
      </c>
      <c r="D25" s="1">
        <v>82.4</v>
      </c>
      <c r="E25" s="13">
        <f t="shared" si="8"/>
        <v>111.68875000000001</v>
      </c>
      <c r="F25" s="13">
        <f t="shared" si="9"/>
        <v>0.73776454656355273</v>
      </c>
      <c r="G25" s="12">
        <f t="shared" si="11"/>
        <v>0.82306681075137056</v>
      </c>
      <c r="H25" s="13">
        <f t="shared" si="0"/>
        <v>100.11337952599226</v>
      </c>
    </row>
    <row r="26" spans="1:22" x14ac:dyDescent="0.35">
      <c r="A26">
        <f t="shared" si="1"/>
        <v>25</v>
      </c>
      <c r="B26">
        <v>2001.6634669678101</v>
      </c>
      <c r="C26" t="s">
        <v>1</v>
      </c>
      <c r="D26" s="1">
        <v>107.19</v>
      </c>
      <c r="E26" s="13">
        <f t="shared" si="8"/>
        <v>111.30291666666665</v>
      </c>
      <c r="F26" s="13">
        <f t="shared" si="9"/>
        <v>0.96304753918548125</v>
      </c>
      <c r="G26" s="12">
        <f t="shared" si="11"/>
        <v>0.87635865392911094</v>
      </c>
      <c r="H26" s="13">
        <f t="shared" si="0"/>
        <v>122.31293605582475</v>
      </c>
    </row>
    <row r="27" spans="1:22" x14ac:dyDescent="0.35">
      <c r="A27">
        <f t="shared" si="1"/>
        <v>26</v>
      </c>
      <c r="B27">
        <v>2001.73122529644</v>
      </c>
      <c r="C27" t="s">
        <v>2</v>
      </c>
      <c r="D27" s="1">
        <v>93.96</v>
      </c>
      <c r="E27" s="13">
        <f t="shared" si="8"/>
        <v>111.98416666666667</v>
      </c>
      <c r="F27" s="13">
        <f t="shared" si="9"/>
        <v>0.8390471867302669</v>
      </c>
      <c r="G27" s="12">
        <f t="shared" si="11"/>
        <v>0.78848063264688395</v>
      </c>
      <c r="H27" s="13">
        <f t="shared" si="0"/>
        <v>119.16589464548001</v>
      </c>
    </row>
    <row r="28" spans="1:22" x14ac:dyDescent="0.35">
      <c r="A28">
        <f t="shared" si="1"/>
        <v>27</v>
      </c>
      <c r="B28">
        <v>2001.7989836250699</v>
      </c>
      <c r="C28" t="s">
        <v>3</v>
      </c>
      <c r="D28" s="1">
        <v>89.31</v>
      </c>
      <c r="E28" s="13">
        <f t="shared" si="8"/>
        <v>112.65625</v>
      </c>
      <c r="F28" s="13">
        <f t="shared" si="9"/>
        <v>0.79276560332871016</v>
      </c>
      <c r="G28" s="12">
        <f t="shared" si="11"/>
        <v>0.80497530916551274</v>
      </c>
      <c r="H28" s="13">
        <f t="shared" si="0"/>
        <v>110.94750234337532</v>
      </c>
    </row>
    <row r="29" spans="1:22" x14ac:dyDescent="0.35">
      <c r="A29">
        <f t="shared" si="1"/>
        <v>28</v>
      </c>
      <c r="B29">
        <v>2001.8667419537001</v>
      </c>
      <c r="C29" t="s">
        <v>4</v>
      </c>
      <c r="D29" s="1">
        <v>95.72</v>
      </c>
      <c r="E29" s="13">
        <f t="shared" si="8"/>
        <v>113.24041666666665</v>
      </c>
      <c r="F29" s="13">
        <f t="shared" si="9"/>
        <v>0.84528124160616991</v>
      </c>
      <c r="G29" s="12">
        <f t="shared" si="11"/>
        <v>0.83020865473337269</v>
      </c>
      <c r="H29" s="13">
        <f t="shared" si="0"/>
        <v>115.29631672021192</v>
      </c>
    </row>
    <row r="30" spans="1:22" x14ac:dyDescent="0.35">
      <c r="A30">
        <f t="shared" si="1"/>
        <v>29</v>
      </c>
      <c r="B30">
        <v>2001.93450028233</v>
      </c>
      <c r="C30" t="s">
        <v>5</v>
      </c>
      <c r="D30" s="1">
        <v>102.01</v>
      </c>
      <c r="E30" s="13">
        <f t="shared" si="8"/>
        <v>113.59333333333332</v>
      </c>
      <c r="F30" s="13">
        <f t="shared" si="9"/>
        <v>0.89802805328951241</v>
      </c>
      <c r="G30" s="12">
        <f t="shared" si="11"/>
        <v>0.90676852031930655</v>
      </c>
      <c r="H30" s="13">
        <f t="shared" si="0"/>
        <v>112.49839150137075</v>
      </c>
    </row>
    <row r="31" spans="1:22" x14ac:dyDescent="0.35">
      <c r="A31">
        <f t="shared" si="1"/>
        <v>30</v>
      </c>
      <c r="B31">
        <v>2002.0022586109501</v>
      </c>
      <c r="C31" t="s">
        <v>6</v>
      </c>
      <c r="D31" s="1">
        <v>112.35</v>
      </c>
      <c r="E31" s="13">
        <f t="shared" si="8"/>
        <v>113.86708333333333</v>
      </c>
      <c r="F31" s="13">
        <f t="shared" si="9"/>
        <v>0.98667671737149676</v>
      </c>
      <c r="G31" s="12">
        <f t="shared" si="11"/>
        <v>1.1012126804288034</v>
      </c>
      <c r="H31" s="13">
        <f t="shared" si="0"/>
        <v>102.02388875167311</v>
      </c>
    </row>
    <row r="32" spans="1:22" x14ac:dyDescent="0.35">
      <c r="A32">
        <f t="shared" si="1"/>
        <v>31</v>
      </c>
      <c r="B32">
        <v>2002.07001693958</v>
      </c>
      <c r="C32" t="s">
        <v>7</v>
      </c>
      <c r="D32" s="1">
        <v>149.24</v>
      </c>
      <c r="E32" s="13">
        <f t="shared" si="8"/>
        <v>114.32291666666669</v>
      </c>
      <c r="F32" s="13">
        <f t="shared" si="9"/>
        <v>1.305425056947608</v>
      </c>
      <c r="G32" s="12">
        <f t="shared" si="11"/>
        <v>1.2771617458035818</v>
      </c>
      <c r="H32" s="13">
        <f t="shared" si="0"/>
        <v>116.85285790179941</v>
      </c>
    </row>
    <row r="33" spans="1:8" x14ac:dyDescent="0.35">
      <c r="A33">
        <f t="shared" si="1"/>
        <v>32</v>
      </c>
      <c r="B33">
        <v>2002.1377752682099</v>
      </c>
      <c r="C33" t="s">
        <v>8</v>
      </c>
      <c r="D33" s="1">
        <v>176.46</v>
      </c>
      <c r="E33" s="13">
        <f t="shared" si="8"/>
        <v>114.21291666666667</v>
      </c>
      <c r="F33" s="13">
        <f t="shared" si="9"/>
        <v>1.5450091386336193</v>
      </c>
      <c r="G33" s="12">
        <f t="shared" si="11"/>
        <v>1.5083153349311333</v>
      </c>
      <c r="H33" s="13">
        <f t="shared" si="0"/>
        <v>116.99145126576389</v>
      </c>
    </row>
    <row r="34" spans="1:8" x14ac:dyDescent="0.35">
      <c r="A34">
        <f t="shared" si="1"/>
        <v>33</v>
      </c>
      <c r="B34">
        <v>2002.20553359684</v>
      </c>
      <c r="C34" t="s">
        <v>9</v>
      </c>
      <c r="D34" s="1">
        <v>154.6</v>
      </c>
      <c r="E34" s="13">
        <f t="shared" si="8"/>
        <v>114.28958333333334</v>
      </c>
      <c r="F34" s="13">
        <f t="shared" si="9"/>
        <v>1.352704205326382</v>
      </c>
      <c r="G34" s="12">
        <f t="shared" si="11"/>
        <v>1.31696392666888</v>
      </c>
      <c r="H34" s="13">
        <f t="shared" si="0"/>
        <v>117.39121844517354</v>
      </c>
    </row>
    <row r="35" spans="1:8" x14ac:dyDescent="0.35">
      <c r="A35">
        <f t="shared" si="1"/>
        <v>34</v>
      </c>
      <c r="B35">
        <v>2002.2732919254699</v>
      </c>
      <c r="C35" t="s">
        <v>10</v>
      </c>
      <c r="D35" s="1">
        <v>108.75</v>
      </c>
      <c r="E35" s="13">
        <f t="shared" si="8"/>
        <v>114.49958333333335</v>
      </c>
      <c r="F35" s="13">
        <f t="shared" si="9"/>
        <v>0.9497851156663597</v>
      </c>
      <c r="G35" s="12">
        <f t="shared" si="11"/>
        <v>0.90687819237062728</v>
      </c>
      <c r="H35" s="13">
        <f t="shared" si="0"/>
        <v>119.91687628491957</v>
      </c>
    </row>
    <row r="36" spans="1:8" x14ac:dyDescent="0.35">
      <c r="A36">
        <f t="shared" si="1"/>
        <v>35</v>
      </c>
      <c r="B36">
        <v>2002.54432523998</v>
      </c>
      <c r="C36" t="s">
        <v>11</v>
      </c>
      <c r="D36" s="1">
        <v>88.28</v>
      </c>
      <c r="E36" s="13">
        <f t="shared" si="8"/>
        <v>114.77208333333334</v>
      </c>
      <c r="F36" s="13">
        <f t="shared" si="9"/>
        <v>0.7691765927399592</v>
      </c>
      <c r="G36" s="12">
        <f t="shared" si="11"/>
        <v>0.85960953825141817</v>
      </c>
      <c r="H36" s="13">
        <f t="shared" si="0"/>
        <v>102.69779018457088</v>
      </c>
    </row>
    <row r="37" spans="1:8" x14ac:dyDescent="0.35">
      <c r="A37">
        <f t="shared" si="1"/>
        <v>36</v>
      </c>
      <c r="B37">
        <v>2002.54432523998</v>
      </c>
      <c r="C37" t="s">
        <v>0</v>
      </c>
      <c r="D37" s="1">
        <v>94.67</v>
      </c>
      <c r="E37" s="13">
        <f t="shared" si="8"/>
        <v>115.73166666666667</v>
      </c>
      <c r="F37" s="13">
        <f t="shared" si="9"/>
        <v>0.8180129322138856</v>
      </c>
      <c r="G37" s="12">
        <f t="shared" si="11"/>
        <v>0.82306681075137056</v>
      </c>
      <c r="H37" s="13">
        <f t="shared" si="0"/>
        <v>115.02103931705931</v>
      </c>
    </row>
    <row r="38" spans="1:8" x14ac:dyDescent="0.35">
      <c r="A38">
        <f t="shared" si="1"/>
        <v>37</v>
      </c>
      <c r="B38">
        <v>2002.54432523998</v>
      </c>
      <c r="C38" t="s">
        <v>1</v>
      </c>
      <c r="D38" s="1">
        <v>105.86</v>
      </c>
      <c r="E38" s="13">
        <f t="shared" si="8"/>
        <v>116.10583333333334</v>
      </c>
      <c r="F38" s="13">
        <f t="shared" si="9"/>
        <v>0.91175436204037985</v>
      </c>
      <c r="G38" s="12">
        <f t="shared" si="11"/>
        <v>0.87635865392911094</v>
      </c>
      <c r="H38" s="13">
        <f t="shared" si="0"/>
        <v>120.79529257271768</v>
      </c>
    </row>
    <row r="39" spans="1:8" x14ac:dyDescent="0.35">
      <c r="A39">
        <f t="shared" si="1"/>
        <v>38</v>
      </c>
      <c r="B39">
        <v>2002.54432523998</v>
      </c>
      <c r="C39" t="s">
        <v>2</v>
      </c>
      <c r="D39" s="1">
        <v>92.65</v>
      </c>
      <c r="E39" s="13">
        <f t="shared" si="8"/>
        <v>115.66458333333333</v>
      </c>
      <c r="F39" s="13">
        <f t="shared" si="9"/>
        <v>0.80102307318215393</v>
      </c>
      <c r="G39" s="12">
        <f t="shared" si="11"/>
        <v>0.78848063264688395</v>
      </c>
      <c r="H39" s="13">
        <f t="shared" si="0"/>
        <v>117.50447146555688</v>
      </c>
    </row>
    <row r="40" spans="1:8" x14ac:dyDescent="0.35">
      <c r="A40">
        <f t="shared" si="1"/>
        <v>39</v>
      </c>
      <c r="B40">
        <v>2002.6120835686099</v>
      </c>
      <c r="C40" t="s">
        <v>3</v>
      </c>
      <c r="D40" s="1">
        <v>92.46</v>
      </c>
      <c r="E40" s="13">
        <f t="shared" si="8"/>
        <v>115.29583333333333</v>
      </c>
      <c r="F40" s="13">
        <f t="shared" si="9"/>
        <v>0.8019370460048425</v>
      </c>
      <c r="G40" s="12">
        <f t="shared" si="11"/>
        <v>0.80497530916551274</v>
      </c>
      <c r="H40" s="13">
        <f t="shared" si="0"/>
        <v>114.860665845577</v>
      </c>
    </row>
    <row r="41" spans="1:8" x14ac:dyDescent="0.35">
      <c r="A41">
        <f t="shared" si="1"/>
        <v>40</v>
      </c>
      <c r="B41">
        <v>2002.6798418972301</v>
      </c>
      <c r="C41" t="s">
        <v>4</v>
      </c>
      <c r="D41" s="1">
        <v>97.61</v>
      </c>
      <c r="E41" s="13">
        <f t="shared" si="8"/>
        <v>114.90083333333332</v>
      </c>
      <c r="F41" s="13">
        <f t="shared" si="9"/>
        <v>0.8495151616248795</v>
      </c>
      <c r="G41" s="12">
        <f t="shared" si="11"/>
        <v>0.83020865473337269</v>
      </c>
      <c r="H41" s="13">
        <f t="shared" si="0"/>
        <v>117.57285285269417</v>
      </c>
    </row>
    <row r="42" spans="1:8" x14ac:dyDescent="0.35">
      <c r="A42">
        <f t="shared" si="1"/>
        <v>41</v>
      </c>
      <c r="B42">
        <v>2002.74760022586</v>
      </c>
      <c r="C42" t="s">
        <v>5</v>
      </c>
      <c r="D42" s="1">
        <v>106.66</v>
      </c>
      <c r="E42" s="13">
        <f t="shared" si="8"/>
        <v>115.70208333333335</v>
      </c>
      <c r="F42" s="13">
        <f t="shared" si="9"/>
        <v>0.92185029799953166</v>
      </c>
      <c r="G42" s="12">
        <f t="shared" si="11"/>
        <v>0.90676852031930655</v>
      </c>
      <c r="H42" s="13">
        <f t="shared" si="0"/>
        <v>117.62649188840508</v>
      </c>
    </row>
    <row r="43" spans="1:8" x14ac:dyDescent="0.35">
      <c r="A43">
        <f t="shared" si="1"/>
        <v>42</v>
      </c>
      <c r="B43">
        <v>2002.8153585544901</v>
      </c>
      <c r="C43" t="s">
        <v>6</v>
      </c>
      <c r="D43" s="1">
        <v>130.72999999999999</v>
      </c>
      <c r="E43" s="13">
        <f t="shared" si="8"/>
        <v>117.17208333333333</v>
      </c>
      <c r="F43" s="13">
        <f t="shared" si="9"/>
        <v>1.1157094444424689</v>
      </c>
      <c r="G43" s="12">
        <f t="shared" si="11"/>
        <v>1.1012126804288034</v>
      </c>
      <c r="H43" s="13">
        <f t="shared" si="0"/>
        <v>118.71457923013998</v>
      </c>
    </row>
    <row r="44" spans="1:8" x14ac:dyDescent="0.35">
      <c r="A44">
        <f t="shared" si="1"/>
        <v>43</v>
      </c>
      <c r="B44">
        <v>2002.88311688312</v>
      </c>
      <c r="C44" t="s">
        <v>7</v>
      </c>
      <c r="D44" s="1">
        <v>139.84</v>
      </c>
      <c r="E44" s="13">
        <f t="shared" si="8"/>
        <v>117.91416666666669</v>
      </c>
      <c r="F44" s="13">
        <f t="shared" si="9"/>
        <v>1.1859474052453407</v>
      </c>
      <c r="G44" s="12">
        <f t="shared" si="11"/>
        <v>1.2771617458035818</v>
      </c>
      <c r="H44" s="13">
        <f t="shared" si="0"/>
        <v>109.49278778469331</v>
      </c>
    </row>
    <row r="45" spans="1:8" x14ac:dyDescent="0.35">
      <c r="A45">
        <f t="shared" si="1"/>
        <v>44</v>
      </c>
      <c r="B45">
        <v>2002.9508752117499</v>
      </c>
      <c r="C45" t="s">
        <v>8</v>
      </c>
      <c r="D45" s="1">
        <v>175.27</v>
      </c>
      <c r="E45" s="13">
        <f t="shared" si="8"/>
        <v>118.29166666666669</v>
      </c>
      <c r="F45" s="13">
        <f t="shared" si="9"/>
        <v>1.4816766467065867</v>
      </c>
      <c r="G45" s="12">
        <f t="shared" si="11"/>
        <v>1.5083153349311333</v>
      </c>
      <c r="H45" s="13">
        <f t="shared" si="0"/>
        <v>116.20249157514698</v>
      </c>
    </row>
    <row r="46" spans="1:8" x14ac:dyDescent="0.35">
      <c r="A46">
        <f t="shared" si="1"/>
        <v>45</v>
      </c>
      <c r="B46">
        <v>2003.01863354037</v>
      </c>
      <c r="C46" t="s">
        <v>9</v>
      </c>
      <c r="D46" s="1">
        <v>146.94</v>
      </c>
      <c r="E46" s="13">
        <f t="shared" si="8"/>
        <v>118.95666666666669</v>
      </c>
      <c r="F46" s="13">
        <f t="shared" si="9"/>
        <v>1.2352397231484851</v>
      </c>
      <c r="G46" s="12">
        <f t="shared" si="11"/>
        <v>1.31696392666888</v>
      </c>
      <c r="H46" s="13">
        <f t="shared" si="0"/>
        <v>111.57481007977879</v>
      </c>
    </row>
    <row r="47" spans="1:8" x14ac:dyDescent="0.35">
      <c r="A47">
        <f t="shared" si="1"/>
        <v>46</v>
      </c>
      <c r="B47">
        <v>2003.086391869</v>
      </c>
      <c r="C47" t="s">
        <v>10</v>
      </c>
      <c r="D47" s="1">
        <v>106.93</v>
      </c>
      <c r="E47" s="13">
        <f t="shared" si="8"/>
        <v>119.37291666666668</v>
      </c>
      <c r="F47" s="13">
        <f t="shared" si="9"/>
        <v>0.89576432398471173</v>
      </c>
      <c r="G47" s="12">
        <f t="shared" si="11"/>
        <v>0.90687819237062728</v>
      </c>
      <c r="H47" s="13">
        <f t="shared" si="0"/>
        <v>117.90999155077196</v>
      </c>
    </row>
    <row r="48" spans="1:8" x14ac:dyDescent="0.35">
      <c r="A48">
        <f t="shared" si="1"/>
        <v>47</v>
      </c>
      <c r="B48">
        <v>2003.5607001694</v>
      </c>
      <c r="C48" t="s">
        <v>11</v>
      </c>
      <c r="D48" s="1">
        <v>109.33</v>
      </c>
      <c r="E48" s="13">
        <f t="shared" si="8"/>
        <v>119.73041666666667</v>
      </c>
      <c r="F48" s="13">
        <f t="shared" si="9"/>
        <v>0.91313471583731509</v>
      </c>
      <c r="G48" s="12">
        <f t="shared" si="11"/>
        <v>0.85960953825141817</v>
      </c>
      <c r="H48" s="13">
        <f t="shared" si="0"/>
        <v>127.18565247937397</v>
      </c>
    </row>
    <row r="49" spans="1:10" x14ac:dyDescent="0.35">
      <c r="A49">
        <f t="shared" si="1"/>
        <v>48</v>
      </c>
      <c r="B49">
        <v>2003.6284584980201</v>
      </c>
      <c r="C49" t="s">
        <v>0</v>
      </c>
      <c r="D49" s="1">
        <v>108.9</v>
      </c>
      <c r="E49" s="13">
        <f t="shared" si="8"/>
        <v>120.64041666666668</v>
      </c>
      <c r="F49" s="13">
        <f t="shared" si="9"/>
        <v>0.90268255870579572</v>
      </c>
      <c r="G49" s="12">
        <f t="shared" si="11"/>
        <v>0.82306681075137056</v>
      </c>
      <c r="H49" s="13">
        <f t="shared" si="0"/>
        <v>132.31003677646308</v>
      </c>
    </row>
    <row r="50" spans="1:10" x14ac:dyDescent="0.35">
      <c r="A50">
        <f t="shared" si="1"/>
        <v>49</v>
      </c>
      <c r="B50">
        <v>2003.69621682665</v>
      </c>
      <c r="C50" t="s">
        <v>1</v>
      </c>
      <c r="D50" s="1">
        <v>109.44</v>
      </c>
      <c r="E50" s="13">
        <f t="shared" si="8"/>
        <v>122.4975</v>
      </c>
      <c r="F50" s="13">
        <f t="shared" si="9"/>
        <v>0.89340598787730363</v>
      </c>
      <c r="G50" s="12">
        <f t="shared" si="11"/>
        <v>0.87635865392911094</v>
      </c>
      <c r="H50" s="13">
        <f t="shared" si="0"/>
        <v>124.88037803852468</v>
      </c>
    </row>
    <row r="51" spans="1:10" x14ac:dyDescent="0.35">
      <c r="A51">
        <f t="shared" si="1"/>
        <v>50</v>
      </c>
      <c r="B51">
        <v>2003.7639751552799</v>
      </c>
      <c r="C51" t="s">
        <v>2</v>
      </c>
      <c r="D51" s="1">
        <v>98.13</v>
      </c>
      <c r="E51" s="13">
        <f>(SUM(D46:D56)+((D45+D57)/2))/12</f>
        <v>123.94124999999998</v>
      </c>
      <c r="F51" s="13">
        <f t="shared" si="9"/>
        <v>0.79174608937702351</v>
      </c>
      <c r="G51" s="12">
        <f t="shared" si="11"/>
        <v>0.78848063264688395</v>
      </c>
      <c r="H51" s="13">
        <f>D51/G51</f>
        <v>124.45454705790712</v>
      </c>
    </row>
    <row r="52" spans="1:10" x14ac:dyDescent="0.35">
      <c r="A52">
        <f t="shared" si="1"/>
        <v>51</v>
      </c>
      <c r="B52">
        <v>2003.7639751552799</v>
      </c>
      <c r="C52" t="s">
        <v>3</v>
      </c>
      <c r="D52" s="1">
        <v>102.94</v>
      </c>
      <c r="E52" s="13"/>
      <c r="G52" s="12">
        <f t="shared" si="11"/>
        <v>0.80497530916551274</v>
      </c>
      <c r="H52" s="13">
        <f>D52/G52</f>
        <v>127.87969870369561</v>
      </c>
    </row>
    <row r="53" spans="1:10" x14ac:dyDescent="0.35">
      <c r="A53">
        <f t="shared" si="1"/>
        <v>52</v>
      </c>
      <c r="B53">
        <v>2003.7639751552799</v>
      </c>
      <c r="C53" t="s">
        <v>4</v>
      </c>
      <c r="D53" s="1">
        <v>97.12</v>
      </c>
      <c r="E53" s="13"/>
      <c r="G53" s="12">
        <f t="shared" si="11"/>
        <v>0.83020865473337269</v>
      </c>
      <c r="H53" s="13">
        <f t="shared" si="0"/>
        <v>116.98263978130989</v>
      </c>
    </row>
    <row r="54" spans="1:10" x14ac:dyDescent="0.35">
      <c r="A54">
        <f t="shared" si="1"/>
        <v>53</v>
      </c>
      <c r="B54">
        <v>2003.7639751552799</v>
      </c>
      <c r="C54" t="s">
        <v>5</v>
      </c>
      <c r="D54" s="1">
        <v>115.73</v>
      </c>
      <c r="E54" s="13"/>
      <c r="G54" s="12">
        <f t="shared" si="11"/>
        <v>0.90676852031930655</v>
      </c>
      <c r="H54" s="13">
        <f t="shared" si="0"/>
        <v>127.62904468634092</v>
      </c>
    </row>
    <row r="55" spans="1:10" x14ac:dyDescent="0.35">
      <c r="A55">
        <f t="shared" si="1"/>
        <v>54</v>
      </c>
      <c r="B55">
        <v>2003.7639751552799</v>
      </c>
      <c r="C55" t="s">
        <v>6</v>
      </c>
      <c r="D55" s="1">
        <v>143.5</v>
      </c>
      <c r="E55" s="13"/>
      <c r="G55" s="12">
        <f t="shared" si="11"/>
        <v>1.1012126804288034</v>
      </c>
      <c r="H55" s="13">
        <f>D55/G55</f>
        <v>130.31088594450461</v>
      </c>
    </row>
    <row r="56" spans="1:10" x14ac:dyDescent="0.35">
      <c r="A56">
        <f t="shared" si="1"/>
        <v>55</v>
      </c>
      <c r="B56">
        <v>2003.7639751552799</v>
      </c>
      <c r="C56" t="s">
        <v>7</v>
      </c>
      <c r="D56" s="1">
        <v>171.64</v>
      </c>
      <c r="E56" s="13"/>
      <c r="G56" s="12">
        <f t="shared" si="11"/>
        <v>1.2771617458035818</v>
      </c>
      <c r="H56" s="13">
        <f t="shared" si="0"/>
        <v>134.3917483936267</v>
      </c>
    </row>
    <row r="57" spans="1:10" x14ac:dyDescent="0.35">
      <c r="A57">
        <f t="shared" si="1"/>
        <v>56</v>
      </c>
      <c r="B57">
        <v>2003.7639751552799</v>
      </c>
      <c r="C57" t="s">
        <v>8</v>
      </c>
      <c r="D57" s="1">
        <v>178.12</v>
      </c>
      <c r="E57" s="13"/>
      <c r="G57" s="12">
        <f>G45</f>
        <v>1.5083153349311333</v>
      </c>
      <c r="H57" s="13">
        <f t="shared" si="0"/>
        <v>118.09201688460763</v>
      </c>
    </row>
    <row r="58" spans="1:10" x14ac:dyDescent="0.35">
      <c r="A58" s="15">
        <f t="shared" si="1"/>
        <v>57</v>
      </c>
      <c r="B58" s="15">
        <v>2004.7639751552799</v>
      </c>
      <c r="C58" s="15" t="s">
        <v>33</v>
      </c>
      <c r="G58" s="12">
        <f t="shared" ref="G58:G69" si="12">G46</f>
        <v>1.31696392666888</v>
      </c>
      <c r="I58" s="13">
        <f>H57</f>
        <v>118.09201688460763</v>
      </c>
      <c r="J58" s="13">
        <f>I58*G58</f>
        <v>155.52292626460053</v>
      </c>
    </row>
    <row r="59" spans="1:10" x14ac:dyDescent="0.35">
      <c r="A59" s="15">
        <f t="shared" si="1"/>
        <v>58</v>
      </c>
      <c r="B59" s="15">
        <v>2004.7639751552799</v>
      </c>
      <c r="C59" s="15" t="s">
        <v>34</v>
      </c>
      <c r="G59" s="12">
        <f t="shared" si="12"/>
        <v>0.90687819237062728</v>
      </c>
      <c r="I59" s="13">
        <f>I58</f>
        <v>118.09201688460763</v>
      </c>
      <c r="J59" s="13">
        <f t="shared" ref="J59:J69" si="13">I59*G59</f>
        <v>107.09507480571456</v>
      </c>
    </row>
    <row r="60" spans="1:10" x14ac:dyDescent="0.35">
      <c r="A60" s="15">
        <f t="shared" si="1"/>
        <v>59</v>
      </c>
      <c r="B60" s="15">
        <v>2004.7639751552799</v>
      </c>
      <c r="C60" s="15" t="s">
        <v>24</v>
      </c>
      <c r="G60" s="12">
        <f t="shared" si="12"/>
        <v>0.85960953825141817</v>
      </c>
      <c r="I60" s="13">
        <f t="shared" ref="I60:I69" si="14">I59</f>
        <v>118.09201688460763</v>
      </c>
      <c r="J60" s="13">
        <f t="shared" si="13"/>
        <v>101.51302410535624</v>
      </c>
    </row>
    <row r="61" spans="1:10" x14ac:dyDescent="0.35">
      <c r="A61" s="15">
        <f t="shared" si="1"/>
        <v>60</v>
      </c>
      <c r="B61" s="15">
        <v>2004.7639751552799</v>
      </c>
      <c r="C61" s="15" t="s">
        <v>25</v>
      </c>
      <c r="G61" s="12">
        <f t="shared" si="12"/>
        <v>0.82306681075137056</v>
      </c>
      <c r="I61" s="13">
        <f t="shared" si="14"/>
        <v>118.09201688460763</v>
      </c>
      <c r="J61" s="13">
        <f t="shared" si="13"/>
        <v>97.197619712411012</v>
      </c>
    </row>
    <row r="62" spans="1:10" x14ac:dyDescent="0.35">
      <c r="A62" s="15">
        <f t="shared" si="1"/>
        <v>61</v>
      </c>
      <c r="B62" s="15">
        <v>2004.7639751552799</v>
      </c>
      <c r="C62" s="15" t="s">
        <v>26</v>
      </c>
      <c r="G62" s="12">
        <f t="shared" si="12"/>
        <v>0.87635865392911094</v>
      </c>
      <c r="I62" s="13">
        <f t="shared" si="14"/>
        <v>118.09201688460763</v>
      </c>
      <c r="J62" s="13">
        <f t="shared" si="13"/>
        <v>103.49096095676859</v>
      </c>
    </row>
    <row r="63" spans="1:10" x14ac:dyDescent="0.35">
      <c r="A63" s="15">
        <f t="shared" si="1"/>
        <v>62</v>
      </c>
      <c r="B63" s="15">
        <v>2004.7639751552799</v>
      </c>
      <c r="C63" s="15" t="s">
        <v>27</v>
      </c>
      <c r="G63" s="12">
        <f t="shared" si="12"/>
        <v>0.78848063264688395</v>
      </c>
      <c r="I63" s="13">
        <f t="shared" si="14"/>
        <v>118.09201688460763</v>
      </c>
      <c r="J63" s="13">
        <f t="shared" si="13"/>
        <v>93.113268183721928</v>
      </c>
    </row>
    <row r="64" spans="1:10" x14ac:dyDescent="0.35">
      <c r="A64" s="15">
        <f t="shared" si="1"/>
        <v>63</v>
      </c>
      <c r="B64" s="15">
        <v>2004.7639751552799</v>
      </c>
      <c r="C64" s="15" t="s">
        <v>3</v>
      </c>
      <c r="G64" s="12">
        <f t="shared" si="12"/>
        <v>0.80497530916551274</v>
      </c>
      <c r="I64" s="13">
        <f t="shared" si="14"/>
        <v>118.09201688460763</v>
      </c>
      <c r="J64" s="13">
        <f t="shared" si="13"/>
        <v>95.061157801665985</v>
      </c>
    </row>
    <row r="65" spans="1:10" x14ac:dyDescent="0.35">
      <c r="A65" s="15">
        <f t="shared" si="1"/>
        <v>64</v>
      </c>
      <c r="B65" s="15">
        <v>2004.7639751552799</v>
      </c>
      <c r="C65" s="15" t="s">
        <v>28</v>
      </c>
      <c r="G65" s="12">
        <f t="shared" si="12"/>
        <v>0.83020865473337269</v>
      </c>
      <c r="I65" s="13">
        <f t="shared" si="14"/>
        <v>118.09201688460763</v>
      </c>
      <c r="J65" s="13">
        <f t="shared" si="13"/>
        <v>98.041014472520828</v>
      </c>
    </row>
    <row r="66" spans="1:10" x14ac:dyDescent="0.35">
      <c r="A66" s="15">
        <f t="shared" si="1"/>
        <v>65</v>
      </c>
      <c r="B66" s="15">
        <v>2004.7639751552799</v>
      </c>
      <c r="C66" s="15" t="s">
        <v>29</v>
      </c>
      <c r="G66" s="12">
        <f t="shared" si="12"/>
        <v>0.90676852031930655</v>
      </c>
      <c r="I66" s="13">
        <f t="shared" si="14"/>
        <v>118.09201688460763</v>
      </c>
      <c r="J66" s="13">
        <f t="shared" si="13"/>
        <v>107.08212341197823</v>
      </c>
    </row>
    <row r="67" spans="1:10" x14ac:dyDescent="0.35">
      <c r="A67" s="15">
        <f t="shared" si="1"/>
        <v>66</v>
      </c>
      <c r="B67" s="15">
        <v>2004.7639751552799</v>
      </c>
      <c r="C67" s="15" t="s">
        <v>30</v>
      </c>
      <c r="G67" s="12">
        <f t="shared" si="12"/>
        <v>1.1012126804288034</v>
      </c>
      <c r="I67" s="13">
        <f t="shared" si="14"/>
        <v>118.09201688460763</v>
      </c>
      <c r="J67" s="13">
        <f t="shared" si="13"/>
        <v>130.04442645074226</v>
      </c>
    </row>
    <row r="68" spans="1:10" x14ac:dyDescent="0.35">
      <c r="A68" s="15">
        <f t="shared" ref="A68:A69" si="15">A67+1</f>
        <v>67</v>
      </c>
      <c r="B68" s="15">
        <v>2004.7639751552799</v>
      </c>
      <c r="C68" s="15" t="s">
        <v>31</v>
      </c>
      <c r="G68" s="12">
        <f t="shared" si="12"/>
        <v>1.2771617458035818</v>
      </c>
      <c r="I68" s="13">
        <f t="shared" si="14"/>
        <v>118.09201688460763</v>
      </c>
      <c r="J68" s="13">
        <f t="shared" si="13"/>
        <v>150.82260644981153</v>
      </c>
    </row>
    <row r="69" spans="1:10" x14ac:dyDescent="0.35">
      <c r="A69" s="15">
        <f t="shared" si="15"/>
        <v>68</v>
      </c>
      <c r="B69" s="15">
        <v>2004.7639751552799</v>
      </c>
      <c r="C69" s="15" t="s">
        <v>32</v>
      </c>
      <c r="G69" s="12">
        <f t="shared" si="12"/>
        <v>1.5083153349311333</v>
      </c>
      <c r="I69" s="13">
        <f t="shared" si="14"/>
        <v>118.09201688460763</v>
      </c>
      <c r="J69" s="13">
        <f t="shared" si="13"/>
        <v>178.12</v>
      </c>
    </row>
  </sheetData>
  <phoneticPr fontId="7" type="noConversion"/>
  <conditionalFormatting sqref="Q3:T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3:T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3:X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18433" r:id="rId4">
          <objectPr defaultSize="0" r:id="rId5">
            <anchor moveWithCells="1">
              <from>
                <xdr:col>9</xdr:col>
                <xdr:colOff>1765300</xdr:colOff>
                <xdr:row>2</xdr:row>
                <xdr:rowOff>171450</xdr:rowOff>
              </from>
              <to>
                <xdr:col>12</xdr:col>
                <xdr:colOff>438150</xdr:colOff>
                <xdr:row>6</xdr:row>
                <xdr:rowOff>50800</xdr:rowOff>
              </to>
            </anchor>
          </objectPr>
        </oleObject>
      </mc:Choice>
      <mc:Fallback>
        <oleObject progId="Word.Document.12" shapeId="184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82624-FC7A-4DE8-8191-F8D497ADCEE7}">
  <dimension ref="A1:K150"/>
  <sheetViews>
    <sheetView workbookViewId="0">
      <pane ySplit="6" topLeftCell="A127" activePane="bottomLeft" state="frozen"/>
      <selection pane="bottomLeft" activeCell="E138" sqref="E138"/>
    </sheetView>
  </sheetViews>
  <sheetFormatPr defaultRowHeight="14.5" x14ac:dyDescent="0.35"/>
  <cols>
    <col min="1" max="1" width="3.81640625" bestFit="1" customWidth="1"/>
    <col min="2" max="2" width="10.36328125" bestFit="1" customWidth="1"/>
    <col min="3" max="3" width="8.08984375" customWidth="1"/>
    <col min="4" max="4" width="8.81640625" bestFit="1" customWidth="1"/>
    <col min="5" max="5" width="8.26953125" bestFit="1" customWidth="1"/>
    <col min="6" max="6" width="8.81640625" bestFit="1" customWidth="1"/>
    <col min="7" max="7" width="14.453125" bestFit="1" customWidth="1"/>
    <col min="9" max="9" width="9.453125" bestFit="1" customWidth="1"/>
    <col min="10" max="10" width="7.36328125" bestFit="1" customWidth="1"/>
    <col min="11" max="11" width="12.26953125" bestFit="1" customWidth="1"/>
  </cols>
  <sheetData>
    <row r="1" spans="1:11" x14ac:dyDescent="0.35">
      <c r="B1" s="5"/>
      <c r="E1" s="16"/>
    </row>
    <row r="2" spans="1:11" ht="15.5" x14ac:dyDescent="0.35">
      <c r="C2" s="60" t="s">
        <v>42</v>
      </c>
      <c r="E2" s="16"/>
    </row>
    <row r="3" spans="1:11" x14ac:dyDescent="0.35">
      <c r="D3" s="18" t="s">
        <v>43</v>
      </c>
      <c r="E3" s="19" t="s">
        <v>44</v>
      </c>
      <c r="F3" s="18"/>
      <c r="G3" s="18"/>
      <c r="H3" s="20"/>
      <c r="I3" s="18"/>
      <c r="J3" s="18"/>
      <c r="K3" s="21"/>
    </row>
    <row r="4" spans="1:11" x14ac:dyDescent="0.35">
      <c r="D4" s="22">
        <v>0.3375753032334714</v>
      </c>
      <c r="E4" s="19">
        <v>0.19284376072023129</v>
      </c>
      <c r="F4" s="18"/>
      <c r="G4" s="18"/>
      <c r="H4" s="20"/>
      <c r="I4" s="18"/>
      <c r="J4" s="18"/>
      <c r="K4" s="21"/>
    </row>
    <row r="5" spans="1:11" x14ac:dyDescent="0.35">
      <c r="D5" s="18"/>
      <c r="E5" s="19"/>
      <c r="F5" s="18" t="s">
        <v>45</v>
      </c>
      <c r="G5" s="18"/>
      <c r="H5" s="20"/>
      <c r="I5" s="18"/>
      <c r="J5" s="18"/>
      <c r="K5" s="21"/>
    </row>
    <row r="6" spans="1:11" ht="26.5" x14ac:dyDescent="0.4">
      <c r="A6" s="7" t="s">
        <v>17</v>
      </c>
      <c r="B6" s="8" t="s">
        <v>35</v>
      </c>
      <c r="C6" s="9" t="s">
        <v>23</v>
      </c>
      <c r="D6" s="18" t="s">
        <v>46</v>
      </c>
      <c r="E6" s="18" t="s">
        <v>47</v>
      </c>
      <c r="F6" s="18" t="s">
        <v>48</v>
      </c>
      <c r="G6" s="23" t="s">
        <v>49</v>
      </c>
      <c r="H6" s="20"/>
      <c r="I6" s="18" t="s">
        <v>50</v>
      </c>
      <c r="J6" s="18" t="s">
        <v>51</v>
      </c>
      <c r="K6" s="21" t="s">
        <v>52</v>
      </c>
    </row>
    <row r="7" spans="1:11" x14ac:dyDescent="0.35">
      <c r="A7">
        <v>1</v>
      </c>
      <c r="B7" t="s">
        <v>4</v>
      </c>
      <c r="C7">
        <v>5922</v>
      </c>
      <c r="D7">
        <f>C7</f>
        <v>5922</v>
      </c>
      <c r="E7" s="59">
        <f>C8-C7</f>
        <v>-281</v>
      </c>
    </row>
    <row r="8" spans="1:11" x14ac:dyDescent="0.35">
      <c r="A8">
        <v>2</v>
      </c>
      <c r="B8" t="s">
        <v>5</v>
      </c>
      <c r="C8">
        <v>5641</v>
      </c>
      <c r="D8" s="13">
        <f>$D$4*C8+(1-$D$4)*F8</f>
        <v>5641</v>
      </c>
      <c r="E8" s="59">
        <f>$E$4*(D8-D7)+(1-$E$4)*E7</f>
        <v>-281</v>
      </c>
      <c r="F8" s="13">
        <f>D7+E7</f>
        <v>5641</v>
      </c>
    </row>
    <row r="9" spans="1:11" x14ac:dyDescent="0.35">
      <c r="A9">
        <v>3</v>
      </c>
      <c r="B9" t="s">
        <v>6</v>
      </c>
      <c r="C9">
        <v>6109</v>
      </c>
      <c r="D9" s="13">
        <f>$D$4*C9+(1-$D$4)*F9</f>
        <v>5612.8439021218701</v>
      </c>
      <c r="E9" s="59">
        <f>$E$4*(D9-D8)+(1-$E$4)*E8</f>
        <v>-232.24063103964048</v>
      </c>
      <c r="F9" s="13">
        <f>D8+E8</f>
        <v>5360</v>
      </c>
      <c r="I9" s="13">
        <f>F9-C9</f>
        <v>-749</v>
      </c>
      <c r="J9" s="1">
        <f>ABS(I9)</f>
        <v>749</v>
      </c>
      <c r="K9" s="13">
        <f>I9^2</f>
        <v>561001</v>
      </c>
    </row>
    <row r="10" spans="1:11" x14ac:dyDescent="0.35">
      <c r="A10">
        <v>4</v>
      </c>
      <c r="B10" t="s">
        <v>7</v>
      </c>
      <c r="C10">
        <v>6431</v>
      </c>
      <c r="D10" s="13">
        <f>$D$4*C10+(1-$D$4)*F10</f>
        <v>5735.1912653620921</v>
      </c>
      <c r="E10" s="59">
        <f t="shared" ref="E10:E73" si="0">$E$4*(D10-D9)+(1-$E$4)*E9</f>
        <v>-163.86054871646795</v>
      </c>
      <c r="F10" s="13">
        <f>D9+E9</f>
        <v>5380.6032710822292</v>
      </c>
      <c r="I10" s="13">
        <f>F10-C10</f>
        <v>-1050.3967289177708</v>
      </c>
      <c r="J10" s="1">
        <f t="shared" ref="J10:J73" si="1">ABS(I10)</f>
        <v>1050.3967289177708</v>
      </c>
      <c r="K10" s="13">
        <f t="shared" ref="K10:K73" si="2">I10^2</f>
        <v>1103333.2881211529</v>
      </c>
    </row>
    <row r="11" spans="1:11" x14ac:dyDescent="0.35">
      <c r="A11">
        <v>5</v>
      </c>
      <c r="B11" t="s">
        <v>8</v>
      </c>
      <c r="C11">
        <v>6419</v>
      </c>
      <c r="D11" s="13">
        <f>$D$4*C11+(1-$D$4)*F11</f>
        <v>5857.4829320156769</v>
      </c>
      <c r="E11" s="59">
        <f t="shared" si="0"/>
        <v>-108.67787936608138</v>
      </c>
      <c r="F11" s="13">
        <f>D10+E10</f>
        <v>5571.3307166456243</v>
      </c>
      <c r="I11" s="13">
        <f>F11-C11</f>
        <v>-847.66928335437569</v>
      </c>
      <c r="J11" s="1">
        <f t="shared" si="1"/>
        <v>847.66928335437569</v>
      </c>
      <c r="K11" s="13">
        <f t="shared" si="2"/>
        <v>718543.2139425209</v>
      </c>
    </row>
    <row r="12" spans="1:11" x14ac:dyDescent="0.35">
      <c r="A12">
        <v>6</v>
      </c>
      <c r="B12" t="s">
        <v>9</v>
      </c>
      <c r="C12">
        <v>6591</v>
      </c>
      <c r="D12" s="13">
        <f>$D$4*C12+(1-$D$4)*F12</f>
        <v>6033.1092673831063</v>
      </c>
      <c r="E12" s="59">
        <f t="shared" si="0"/>
        <v>-53.851585408258963</v>
      </c>
      <c r="F12" s="13">
        <f>D11+E11</f>
        <v>5748.8050526495954</v>
      </c>
      <c r="I12" s="13">
        <f>F12-C12</f>
        <v>-842.19494735040462</v>
      </c>
      <c r="J12" s="1">
        <f t="shared" si="1"/>
        <v>842.19494735040462</v>
      </c>
      <c r="K12" s="13">
        <f t="shared" si="2"/>
        <v>709292.32934255083</v>
      </c>
    </row>
    <row r="13" spans="1:11" x14ac:dyDescent="0.35">
      <c r="A13">
        <v>7</v>
      </c>
      <c r="B13" t="s">
        <v>10</v>
      </c>
      <c r="C13">
        <v>5428</v>
      </c>
      <c r="D13" s="13">
        <f>$D$4*C13+(1-$D$4)*F13</f>
        <v>5793.1667028224074</v>
      </c>
      <c r="E13" s="59">
        <f t="shared" si="0"/>
        <v>-89.738069664125646</v>
      </c>
      <c r="F13" s="13">
        <f>D12+E12</f>
        <v>5979.2576819748474</v>
      </c>
      <c r="I13" s="13">
        <f>F13-C13</f>
        <v>551.2576819748474</v>
      </c>
      <c r="J13" s="1">
        <f t="shared" si="1"/>
        <v>551.2576819748474</v>
      </c>
      <c r="K13" s="13">
        <f t="shared" si="2"/>
        <v>303885.031936282</v>
      </c>
    </row>
    <row r="14" spans="1:11" x14ac:dyDescent="0.35">
      <c r="A14">
        <v>8</v>
      </c>
      <c r="B14" t="s">
        <v>11</v>
      </c>
      <c r="C14">
        <v>6024</v>
      </c>
      <c r="D14" s="13">
        <f>$D$4*C14+(1-$D$4)*F14</f>
        <v>5811.6456095278436</v>
      </c>
      <c r="E14" s="59">
        <f t="shared" si="0"/>
        <v>-68.869100967246936</v>
      </c>
      <c r="F14" s="13">
        <f>D13+E13</f>
        <v>5703.4286331582816</v>
      </c>
      <c r="I14" s="13">
        <f>F14-C14</f>
        <v>-320.57136684171837</v>
      </c>
      <c r="J14" s="1">
        <f t="shared" si="1"/>
        <v>320.57136684171837</v>
      </c>
      <c r="K14" s="13">
        <f t="shared" si="2"/>
        <v>102766.00123876757</v>
      </c>
    </row>
    <row r="15" spans="1:11" x14ac:dyDescent="0.35">
      <c r="A15">
        <v>9</v>
      </c>
      <c r="B15" t="s">
        <v>0</v>
      </c>
      <c r="C15">
        <v>6434</v>
      </c>
      <c r="D15" s="13">
        <f>$D$4*C15+(1-$D$4)*F15</f>
        <v>5976.1164882853518</v>
      </c>
      <c r="E15" s="59">
        <f t="shared" si="0"/>
        <v>-23.870941750742631</v>
      </c>
      <c r="F15" s="13">
        <f>D14+E14</f>
        <v>5742.776508560597</v>
      </c>
      <c r="I15" s="13">
        <f>F15-C15</f>
        <v>-691.22349143940301</v>
      </c>
      <c r="J15" s="1">
        <f t="shared" si="1"/>
        <v>691.22349143940301</v>
      </c>
      <c r="K15" s="13">
        <f t="shared" si="2"/>
        <v>477789.91511767847</v>
      </c>
    </row>
    <row r="16" spans="1:11" x14ac:dyDescent="0.35">
      <c r="A16">
        <v>10</v>
      </c>
      <c r="B16" t="s">
        <v>1</v>
      </c>
      <c r="C16">
        <v>5791</v>
      </c>
      <c r="D16" s="13">
        <f>$D$4*C16+(1-$D$4)*F16</f>
        <v>5897.8130322681418</v>
      </c>
      <c r="E16" s="59">
        <f t="shared" si="0"/>
        <v>-34.367912507345842</v>
      </c>
      <c r="F16" s="13">
        <f>D15+E15</f>
        <v>5952.2455465346093</v>
      </c>
      <c r="I16" s="13">
        <f>F16-C16</f>
        <v>161.24554653460928</v>
      </c>
      <c r="J16" s="1">
        <f t="shared" si="1"/>
        <v>161.24554653460928</v>
      </c>
      <c r="K16" s="13">
        <f t="shared" si="2"/>
        <v>26000.126277244846</v>
      </c>
    </row>
    <row r="17" spans="1:11" x14ac:dyDescent="0.35">
      <c r="A17">
        <v>11</v>
      </c>
      <c r="B17" t="s">
        <v>2</v>
      </c>
      <c r="C17">
        <v>5921</v>
      </c>
      <c r="D17" s="13">
        <f>$D$4*C17+(1-$D$4)*F17</f>
        <v>5882.8742259101109</v>
      </c>
      <c r="E17" s="59">
        <f t="shared" si="0"/>
        <v>-30.621130610079373</v>
      </c>
      <c r="F17" s="13">
        <f>D16+E16</f>
        <v>5863.4451197607959</v>
      </c>
      <c r="I17" s="13">
        <f>F17-C17</f>
        <v>-57.554880239204067</v>
      </c>
      <c r="J17" s="1">
        <f t="shared" si="1"/>
        <v>57.554880239204067</v>
      </c>
      <c r="K17" s="13">
        <f t="shared" si="2"/>
        <v>3312.564239349123</v>
      </c>
    </row>
    <row r="18" spans="1:11" x14ac:dyDescent="0.35">
      <c r="A18">
        <v>12</v>
      </c>
      <c r="B18" t="s">
        <v>3</v>
      </c>
      <c r="C18">
        <v>5631</v>
      </c>
      <c r="D18" s="13">
        <f>$D$4*C18+(1-$D$4)*F18</f>
        <v>5777.5635145627793</v>
      </c>
      <c r="E18" s="59">
        <f t="shared" si="0"/>
        <v>-45.024550246068429</v>
      </c>
      <c r="F18" s="13">
        <f>D17+E17</f>
        <v>5852.2530953000314</v>
      </c>
      <c r="I18" s="13">
        <f>F18-C18</f>
        <v>221.25309530003142</v>
      </c>
      <c r="J18" s="1">
        <f t="shared" si="1"/>
        <v>221.25309530003142</v>
      </c>
      <c r="K18" s="13">
        <f t="shared" si="2"/>
        <v>48952.932179844785</v>
      </c>
    </row>
    <row r="19" spans="1:11" x14ac:dyDescent="0.35">
      <c r="A19">
        <v>13</v>
      </c>
      <c r="B19" t="s">
        <v>4</v>
      </c>
      <c r="C19">
        <v>5595</v>
      </c>
      <c r="D19" s="13">
        <f>$D$4*C19+(1-$D$4)*F19</f>
        <v>5686.1092067310801</v>
      </c>
      <c r="E19" s="59">
        <f t="shared" si="0"/>
        <v>-53.978239308210163</v>
      </c>
      <c r="F19" s="13">
        <f>D18+E18</f>
        <v>5732.5389643167109</v>
      </c>
      <c r="I19" s="13">
        <f>F19-C19</f>
        <v>137.53896431671092</v>
      </c>
      <c r="J19" s="1">
        <f t="shared" si="1"/>
        <v>137.53896431671092</v>
      </c>
      <c r="K19" s="13">
        <f t="shared" si="2"/>
        <v>18916.96670531348</v>
      </c>
    </row>
    <row r="20" spans="1:11" x14ac:dyDescent="0.35">
      <c r="A20">
        <v>14</v>
      </c>
      <c r="B20" t="s">
        <v>5</v>
      </c>
      <c r="C20">
        <v>5866</v>
      </c>
      <c r="D20" s="13">
        <f>$D$4*C20+(1-$D$4)*F20</f>
        <v>5711.0793770120126</v>
      </c>
      <c r="E20" s="59">
        <f t="shared" si="0"/>
        <v>-38.753531100158717</v>
      </c>
      <c r="F20" s="13">
        <f>D19+E19</f>
        <v>5632.1309674228696</v>
      </c>
      <c r="I20" s="13">
        <f>F20-C20</f>
        <v>-233.86903257713038</v>
      </c>
      <c r="J20" s="1">
        <f t="shared" si="1"/>
        <v>233.86903257713038</v>
      </c>
      <c r="K20" s="13">
        <f t="shared" si="2"/>
        <v>54694.724398562874</v>
      </c>
    </row>
    <row r="21" spans="1:11" x14ac:dyDescent="0.35">
      <c r="A21">
        <v>15</v>
      </c>
      <c r="B21" t="s">
        <v>6</v>
      </c>
      <c r="C21">
        <v>5937</v>
      </c>
      <c r="D21" s="13">
        <f>$D$4*C21+(1-$D$4)*F21</f>
        <v>5761.6733037362228</v>
      </c>
      <c r="E21" s="59">
        <f t="shared" si="0"/>
        <v>-21.523431322515165</v>
      </c>
      <c r="F21" s="13">
        <f>D20+E20</f>
        <v>5672.3258459118542</v>
      </c>
      <c r="I21" s="13">
        <f>F21-C21</f>
        <v>-264.67415408814577</v>
      </c>
      <c r="J21" s="1">
        <f t="shared" si="1"/>
        <v>264.67415408814577</v>
      </c>
      <c r="K21" s="13">
        <f t="shared" si="2"/>
        <v>70052.407842275526</v>
      </c>
    </row>
    <row r="22" spans="1:11" x14ac:dyDescent="0.35">
      <c r="A22">
        <v>16</v>
      </c>
      <c r="B22" t="s">
        <v>7</v>
      </c>
      <c r="C22">
        <v>5544</v>
      </c>
      <c r="D22" s="13">
        <f>$D$4*C22+(1-$D$4)*F22</f>
        <v>5673.9345197544435</v>
      </c>
      <c r="E22" s="59">
        <f t="shared" si="0"/>
        <v>-34.292648946744023</v>
      </c>
      <c r="F22" s="13">
        <f>D21+E21</f>
        <v>5740.1498724137073</v>
      </c>
      <c r="I22" s="13">
        <f>F22-C22</f>
        <v>196.14987241370727</v>
      </c>
      <c r="J22" s="1">
        <f t="shared" si="1"/>
        <v>196.14987241370727</v>
      </c>
      <c r="K22" s="13">
        <f t="shared" si="2"/>
        <v>38474.772447913638</v>
      </c>
    </row>
    <row r="23" spans="1:11" x14ac:dyDescent="0.35">
      <c r="A23">
        <v>17</v>
      </c>
      <c r="B23" t="s">
        <v>8</v>
      </c>
      <c r="C23">
        <v>6018</v>
      </c>
      <c r="D23" s="13">
        <f>$D$4*C23+(1-$D$4)*F23</f>
        <v>5767.3662310006403</v>
      </c>
      <c r="E23" s="59">
        <f t="shared" si="0"/>
        <v>-9.6618029915519159</v>
      </c>
      <c r="F23" s="13">
        <f>D22+E22</f>
        <v>5639.6418708076999</v>
      </c>
      <c r="I23" s="13">
        <f>F23-C23</f>
        <v>-378.35812919230011</v>
      </c>
      <c r="J23" s="1">
        <f t="shared" si="1"/>
        <v>378.35812919230011</v>
      </c>
      <c r="K23" s="13">
        <f t="shared" si="2"/>
        <v>143154.87392589726</v>
      </c>
    </row>
    <row r="24" spans="1:11" x14ac:dyDescent="0.35">
      <c r="A24">
        <v>18</v>
      </c>
      <c r="B24" t="s">
        <v>9</v>
      </c>
      <c r="C24">
        <v>6077</v>
      </c>
      <c r="D24" s="13">
        <f>$D$4*C24+(1-$D$4)*F24</f>
        <v>5865.4907275450259</v>
      </c>
      <c r="E24" s="59">
        <f t="shared" si="0"/>
        <v>11.124112365075613</v>
      </c>
      <c r="F24" s="13">
        <f>D23+E23</f>
        <v>5757.7044280090886</v>
      </c>
      <c r="I24" s="13">
        <f>F24-C24</f>
        <v>-319.29557199091141</v>
      </c>
      <c r="J24" s="1">
        <f t="shared" si="1"/>
        <v>319.29557199091141</v>
      </c>
      <c r="K24" s="13">
        <f t="shared" si="2"/>
        <v>101949.66229300329</v>
      </c>
    </row>
    <row r="25" spans="1:11" x14ac:dyDescent="0.35">
      <c r="A25">
        <v>19</v>
      </c>
      <c r="B25" t="s">
        <v>10</v>
      </c>
      <c r="C25">
        <v>6247</v>
      </c>
      <c r="D25" s="13">
        <f>$D$4*C25+(1-$D$4)*F25</f>
        <v>6001.6477226406259</v>
      </c>
      <c r="E25" s="59">
        <f t="shared" si="0"/>
        <v>35.235923684521595</v>
      </c>
      <c r="F25" s="13">
        <f>D24+E24</f>
        <v>5876.6148399101012</v>
      </c>
      <c r="I25" s="13">
        <f>F25-C25</f>
        <v>-370.38516008989882</v>
      </c>
      <c r="J25" s="1">
        <f t="shared" si="1"/>
        <v>370.38516008989882</v>
      </c>
      <c r="K25" s="13">
        <f t="shared" si="2"/>
        <v>137185.16681481997</v>
      </c>
    </row>
    <row r="26" spans="1:11" x14ac:dyDescent="0.35">
      <c r="A26">
        <v>20</v>
      </c>
      <c r="B26" t="s">
        <v>11</v>
      </c>
      <c r="C26">
        <v>6106</v>
      </c>
      <c r="D26" s="13">
        <f>$D$4*C26+(1-$D$4)*F26</f>
        <v>6060.2156203753275</v>
      </c>
      <c r="E26" s="59">
        <f t="shared" si="0"/>
        <v>39.735349305385142</v>
      </c>
      <c r="F26" s="13">
        <f>D25+E25</f>
        <v>6036.8836463251473</v>
      </c>
      <c r="I26" s="13">
        <f>F26-C26</f>
        <v>-69.116353674852689</v>
      </c>
      <c r="J26" s="1">
        <f t="shared" si="1"/>
        <v>69.116353674852689</v>
      </c>
      <c r="K26" s="13">
        <f t="shared" si="2"/>
        <v>4777.0703453073229</v>
      </c>
    </row>
    <row r="27" spans="1:11" x14ac:dyDescent="0.35">
      <c r="A27">
        <v>21</v>
      </c>
      <c r="B27" t="s">
        <v>0</v>
      </c>
      <c r="C27">
        <v>6125</v>
      </c>
      <c r="D27" s="13">
        <f>$D$4*C27+(1-$D$4)*F27</f>
        <v>6108.4069036864512</v>
      </c>
      <c r="E27" s="59">
        <f t="shared" si="0"/>
        <v>41.366023419453853</v>
      </c>
      <c r="F27" s="13">
        <f>D26+E26</f>
        <v>6099.9509696807127</v>
      </c>
      <c r="I27" s="13">
        <f>F27-C27</f>
        <v>-25.04903031928734</v>
      </c>
      <c r="J27" s="1">
        <f t="shared" si="1"/>
        <v>25.04903031928734</v>
      </c>
      <c r="K27" s="13">
        <f t="shared" si="2"/>
        <v>627.45391993657643</v>
      </c>
    </row>
    <row r="28" spans="1:11" x14ac:dyDescent="0.35">
      <c r="A28">
        <v>22</v>
      </c>
      <c r="B28" t="s">
        <v>1</v>
      </c>
      <c r="C28">
        <v>6120</v>
      </c>
      <c r="D28" s="13">
        <f>$D$4*C28+(1-$D$4)*F28</f>
        <v>6139.722322209981</v>
      </c>
      <c r="E28" s="59">
        <f t="shared" si="0"/>
        <v>39.427826973810696</v>
      </c>
      <c r="F28" s="13">
        <f>D27+E27</f>
        <v>6149.7729271059052</v>
      </c>
      <c r="I28" s="13">
        <f>F28-C28</f>
        <v>29.772927105905183</v>
      </c>
      <c r="J28" s="1">
        <f t="shared" si="1"/>
        <v>29.772927105905183</v>
      </c>
      <c r="K28" s="13">
        <f t="shared" si="2"/>
        <v>886.42718845354352</v>
      </c>
    </row>
    <row r="29" spans="1:11" x14ac:dyDescent="0.35">
      <c r="A29">
        <v>23</v>
      </c>
      <c r="B29" t="s">
        <v>2</v>
      </c>
      <c r="C29">
        <v>6641</v>
      </c>
      <c r="D29" s="13">
        <f>$D$4*C29+(1-$D$4)*F29</f>
        <v>6335.0592526214068</v>
      </c>
      <c r="E29" s="59">
        <f t="shared" si="0"/>
        <v>69.493924811239935</v>
      </c>
      <c r="F29" s="13">
        <f>D28+E28</f>
        <v>6179.1501491837917</v>
      </c>
      <c r="I29" s="13">
        <f>F29-C29</f>
        <v>-461.84985081620835</v>
      </c>
      <c r="J29" s="1">
        <f t="shared" si="1"/>
        <v>461.84985081620835</v>
      </c>
      <c r="K29" s="13">
        <f t="shared" si="2"/>
        <v>213305.28469895391</v>
      </c>
    </row>
    <row r="30" spans="1:11" x14ac:dyDescent="0.35">
      <c r="A30">
        <v>24</v>
      </c>
      <c r="B30" t="s">
        <v>3</v>
      </c>
      <c r="C30">
        <v>6220</v>
      </c>
      <c r="D30" s="13">
        <f>$D$4*C30+(1-$D$4)*F30</f>
        <v>6342.2525825981202</v>
      </c>
      <c r="E30" s="59">
        <f t="shared" si="0"/>
        <v>57.479643808242407</v>
      </c>
      <c r="F30" s="13">
        <f>D29+E29</f>
        <v>6404.5531774326464</v>
      </c>
      <c r="I30" s="13">
        <f>F30-C30</f>
        <v>184.55317743264641</v>
      </c>
      <c r="J30" s="1">
        <f t="shared" si="1"/>
        <v>184.55317743264641</v>
      </c>
      <c r="K30" s="13">
        <f t="shared" si="2"/>
        <v>34059.875300485866</v>
      </c>
    </row>
    <row r="31" spans="1:11" x14ac:dyDescent="0.35">
      <c r="A31">
        <v>25</v>
      </c>
      <c r="B31" t="s">
        <v>4</v>
      </c>
      <c r="C31">
        <v>6197</v>
      </c>
      <c r="D31" s="13">
        <f>$D$4*C31+(1-$D$4)*F31</f>
        <v>6331.2948336020372</v>
      </c>
      <c r="E31" s="59">
        <f t="shared" si="0"/>
        <v>44.281919605968604</v>
      </c>
      <c r="F31" s="13">
        <f>D30+E30</f>
        <v>6399.7322264063623</v>
      </c>
      <c r="I31" s="13">
        <f>F31-C31</f>
        <v>202.73222640636232</v>
      </c>
      <c r="J31" s="1">
        <f t="shared" si="1"/>
        <v>202.73222640636232</v>
      </c>
      <c r="K31" s="13">
        <f t="shared" si="2"/>
        <v>41100.355623680553</v>
      </c>
    </row>
    <row r="32" spans="1:11" x14ac:dyDescent="0.35">
      <c r="A32">
        <v>26</v>
      </c>
      <c r="B32" t="s">
        <v>5</v>
      </c>
      <c r="C32">
        <v>6105</v>
      </c>
      <c r="D32" s="13">
        <f>$D$4*C32+(1-$D$4)*F32</f>
        <v>6284.2367236958853</v>
      </c>
      <c r="E32" s="59">
        <f t="shared" si="0"/>
        <v>26.667564810554371</v>
      </c>
      <c r="F32" s="13">
        <f>D31+E31</f>
        <v>6375.5767532080063</v>
      </c>
      <c r="I32" s="13">
        <f>F32-C32</f>
        <v>270.57675320800627</v>
      </c>
      <c r="J32" s="1">
        <f t="shared" si="1"/>
        <v>270.57675320800627</v>
      </c>
      <c r="K32" s="13">
        <f t="shared" si="2"/>
        <v>73211.779376586332</v>
      </c>
    </row>
    <row r="33" spans="1:11" x14ac:dyDescent="0.35">
      <c r="A33">
        <v>27</v>
      </c>
      <c r="B33" t="s">
        <v>6</v>
      </c>
      <c r="C33">
        <v>6856</v>
      </c>
      <c r="D33" s="13">
        <f>$D$4*C33+(1-$D$4)*F33</f>
        <v>6494.9151386051435</v>
      </c>
      <c r="E33" s="59">
        <f t="shared" si="0"/>
        <v>62.152909156915157</v>
      </c>
      <c r="F33" s="13">
        <f>D32+E32</f>
        <v>6310.90428850644</v>
      </c>
      <c r="I33" s="13">
        <f>F33-C33</f>
        <v>-545.09571149355997</v>
      </c>
      <c r="J33" s="1">
        <f t="shared" si="1"/>
        <v>545.09571149355997</v>
      </c>
      <c r="K33" s="13">
        <f t="shared" si="2"/>
        <v>297129.33468867035</v>
      </c>
    </row>
    <row r="34" spans="1:11" x14ac:dyDescent="0.35">
      <c r="A34">
        <v>28</v>
      </c>
      <c r="B34" t="s">
        <v>7</v>
      </c>
      <c r="C34">
        <v>6530</v>
      </c>
      <c r="D34" s="13">
        <f>$D$4*C34+(1-$D$4)*F34</f>
        <v>6547.9305433308436</v>
      </c>
      <c r="E34" s="59">
        <f t="shared" si="0"/>
        <v>60.390798438801866</v>
      </c>
      <c r="F34" s="13">
        <f>D33+E33</f>
        <v>6557.068047762059</v>
      </c>
      <c r="I34" s="13">
        <f>F34-C34</f>
        <v>27.068047762058995</v>
      </c>
      <c r="J34" s="1">
        <f t="shared" si="1"/>
        <v>27.068047762058995</v>
      </c>
      <c r="K34" s="13">
        <f t="shared" si="2"/>
        <v>732.67920964910695</v>
      </c>
    </row>
    <row r="35" spans="1:11" x14ac:dyDescent="0.35">
      <c r="A35">
        <v>29</v>
      </c>
      <c r="B35" t="s">
        <v>8</v>
      </c>
      <c r="C35">
        <v>6988</v>
      </c>
      <c r="D35" s="13">
        <f>$D$4*C35+(1-$D$4)*F35</f>
        <v>6736.4914799530343</v>
      </c>
      <c r="E35" s="59">
        <f t="shared" si="0"/>
        <v>85.107609898118255</v>
      </c>
      <c r="F35" s="13">
        <f>D34+E34</f>
        <v>6608.3213417696452</v>
      </c>
      <c r="I35" s="13">
        <f>F35-C35</f>
        <v>-379.67865823035481</v>
      </c>
      <c r="J35" s="1">
        <f t="shared" si="1"/>
        <v>379.67865823035481</v>
      </c>
      <c r="K35" s="13">
        <f t="shared" si="2"/>
        <v>144155.88351560259</v>
      </c>
    </row>
    <row r="36" spans="1:11" x14ac:dyDescent="0.35">
      <c r="A36">
        <v>30</v>
      </c>
      <c r="B36" t="s">
        <v>9</v>
      </c>
      <c r="C36">
        <v>6083</v>
      </c>
      <c r="D36" s="13">
        <f>$D$4*C36+(1-$D$4)*F36</f>
        <v>6572.2662781266836</v>
      </c>
      <c r="E36" s="59">
        <f t="shared" si="0"/>
        <v>37.025332814222274</v>
      </c>
      <c r="F36" s="13">
        <f>D35+E35</f>
        <v>6821.5990898511527</v>
      </c>
      <c r="I36" s="13">
        <f>F36-C36</f>
        <v>738.59908985115271</v>
      </c>
      <c r="J36" s="1">
        <f t="shared" si="1"/>
        <v>738.59908985115271</v>
      </c>
      <c r="K36" s="13">
        <f t="shared" si="2"/>
        <v>545528.61552895117</v>
      </c>
    </row>
    <row r="37" spans="1:11" x14ac:dyDescent="0.35">
      <c r="A37">
        <v>31</v>
      </c>
      <c r="B37" t="s">
        <v>10</v>
      </c>
      <c r="C37">
        <v>6782</v>
      </c>
      <c r="D37" s="13">
        <f>$D$4*C37+(1-$D$4)*F37</f>
        <v>6667.5936977484944</v>
      </c>
      <c r="E37" s="59">
        <f t="shared" si="0"/>
        <v>48.268526492035022</v>
      </c>
      <c r="F37" s="13">
        <f>D36+E36</f>
        <v>6609.2916109409061</v>
      </c>
      <c r="I37" s="13">
        <f>F37-C37</f>
        <v>-172.70838905909386</v>
      </c>
      <c r="J37" s="1">
        <f t="shared" si="1"/>
        <v>172.70838905909386</v>
      </c>
      <c r="K37" s="13">
        <f t="shared" si="2"/>
        <v>29828.187651387332</v>
      </c>
    </row>
    <row r="38" spans="1:11" x14ac:dyDescent="0.35">
      <c r="A38">
        <v>32</v>
      </c>
      <c r="B38" t="s">
        <v>11</v>
      </c>
      <c r="C38">
        <v>5804</v>
      </c>
      <c r="D38" s="13">
        <f>$D$4*C38+(1-$D$4)*F38</f>
        <v>6408.0400573853849</v>
      </c>
      <c r="E38" s="59">
        <f t="shared" si="0"/>
        <v>-11.093057797361581</v>
      </c>
      <c r="F38" s="13">
        <f>D37+E37</f>
        <v>6715.862224240529</v>
      </c>
      <c r="I38" s="13">
        <f>F38-C38</f>
        <v>911.86222424052903</v>
      </c>
      <c r="J38" s="1">
        <f t="shared" si="1"/>
        <v>911.86222424052903</v>
      </c>
      <c r="K38" s="13">
        <f t="shared" si="2"/>
        <v>831492.71599688486</v>
      </c>
    </row>
    <row r="39" spans="1:11" x14ac:dyDescent="0.35">
      <c r="A39">
        <v>33</v>
      </c>
      <c r="B39" t="s">
        <v>0</v>
      </c>
      <c r="C39">
        <v>6452</v>
      </c>
      <c r="D39" s="13">
        <f>$D$4*C39+(1-$D$4)*F39</f>
        <v>6415.5315328960087</v>
      </c>
      <c r="E39" s="59">
        <f t="shared" si="0"/>
        <v>-7.5091465030192817</v>
      </c>
      <c r="F39" s="13">
        <f>D38+E38</f>
        <v>6396.9469995880236</v>
      </c>
      <c r="I39" s="13">
        <f>F39-C39</f>
        <v>-55.053000411976427</v>
      </c>
      <c r="J39" s="1">
        <f t="shared" si="1"/>
        <v>55.053000411976427</v>
      </c>
      <c r="K39" s="13">
        <f t="shared" si="2"/>
        <v>3030.8328543610764</v>
      </c>
    </row>
    <row r="40" spans="1:11" x14ac:dyDescent="0.35">
      <c r="A40">
        <v>34</v>
      </c>
      <c r="B40" t="s">
        <v>1</v>
      </c>
      <c r="C40">
        <v>6564</v>
      </c>
      <c r="D40" s="13">
        <f>$D$4*C40+(1-$D$4)*F40</f>
        <v>6460.6765766040098</v>
      </c>
      <c r="E40" s="59">
        <f t="shared" si="0"/>
        <v>2.6448855549522863</v>
      </c>
      <c r="F40" s="13">
        <f>D39+E39</f>
        <v>6408.0223863929896</v>
      </c>
      <c r="I40" s="13">
        <f>F40-C40</f>
        <v>-155.97761360701043</v>
      </c>
      <c r="J40" s="1">
        <f t="shared" si="1"/>
        <v>155.97761360701043</v>
      </c>
      <c r="K40" s="13">
        <f t="shared" si="2"/>
        <v>24329.015946537846</v>
      </c>
    </row>
    <row r="41" spans="1:11" x14ac:dyDescent="0.35">
      <c r="A41">
        <v>35</v>
      </c>
      <c r="B41" t="s">
        <v>2</v>
      </c>
      <c r="C41">
        <v>6871</v>
      </c>
      <c r="D41" s="13">
        <f>$D$4*C41+(1-$D$4)*F41</f>
        <v>6600.943668192429</v>
      </c>
      <c r="E41" s="59">
        <f t="shared" si="0"/>
        <v>29.184469325060537</v>
      </c>
      <c r="F41" s="13">
        <f>D40+E40</f>
        <v>6463.3214621589623</v>
      </c>
      <c r="I41" s="13">
        <f>F41-C41</f>
        <v>-407.67853784103772</v>
      </c>
      <c r="J41" s="1">
        <f t="shared" si="1"/>
        <v>407.67853784103772</v>
      </c>
      <c r="K41" s="13">
        <f t="shared" si="2"/>
        <v>166201.79021620643</v>
      </c>
    </row>
    <row r="42" spans="1:11" x14ac:dyDescent="0.35">
      <c r="A42">
        <v>36</v>
      </c>
      <c r="B42" t="s">
        <v>3</v>
      </c>
      <c r="C42">
        <v>6272</v>
      </c>
      <c r="D42" s="13">
        <f>$D$4*C42+(1-$D$4)*F42</f>
        <v>6509.2329228985845</v>
      </c>
      <c r="E42" s="59">
        <f t="shared" si="0"/>
        <v>5.8705814848714226</v>
      </c>
      <c r="F42" s="13">
        <f>D41+E41</f>
        <v>6630.1281375174894</v>
      </c>
      <c r="I42" s="13">
        <f>F42-C42</f>
        <v>358.12813751748945</v>
      </c>
      <c r="J42" s="1">
        <f t="shared" si="1"/>
        <v>358.12813751748945</v>
      </c>
      <c r="K42" s="13">
        <f t="shared" si="2"/>
        <v>128255.76288174583</v>
      </c>
    </row>
    <row r="43" spans="1:11" x14ac:dyDescent="0.35">
      <c r="A43">
        <v>37</v>
      </c>
      <c r="B43" t="s">
        <v>4</v>
      </c>
      <c r="C43">
        <v>6142</v>
      </c>
      <c r="D43" s="13">
        <f>$D$4*C43+(1-$D$4)*F43</f>
        <v>6389.152975753741</v>
      </c>
      <c r="E43" s="59">
        <f t="shared" si="0"/>
        <v>-18.418192120783978</v>
      </c>
      <c r="F43" s="13">
        <f>D42+E42</f>
        <v>6515.1035043834563</v>
      </c>
      <c r="I43" s="13">
        <f>F43-C43</f>
        <v>373.10350438345631</v>
      </c>
      <c r="J43" s="1">
        <f t="shared" si="1"/>
        <v>373.10350438345631</v>
      </c>
      <c r="K43" s="13">
        <f t="shared" si="2"/>
        <v>139206.2249832158</v>
      </c>
    </row>
    <row r="44" spans="1:11" x14ac:dyDescent="0.35">
      <c r="A44">
        <v>38</v>
      </c>
      <c r="B44" t="s">
        <v>5</v>
      </c>
      <c r="C44">
        <v>6502</v>
      </c>
      <c r="D44" s="13">
        <f>$D$4*C44+(1-$D$4)*F44</f>
        <v>6415.0466788520698</v>
      </c>
      <c r="E44" s="59">
        <f t="shared" si="0"/>
        <v>-9.8729196020894214</v>
      </c>
      <c r="F44" s="13">
        <f>D43+E43</f>
        <v>6370.7347836329573</v>
      </c>
      <c r="I44" s="13">
        <f>F44-C44</f>
        <v>-131.26521636704274</v>
      </c>
      <c r="J44" s="1">
        <f t="shared" si="1"/>
        <v>131.26521636704274</v>
      </c>
      <c r="K44" s="13">
        <f t="shared" si="2"/>
        <v>17230.557027886545</v>
      </c>
    </row>
    <row r="45" spans="1:11" x14ac:dyDescent="0.35">
      <c r="A45">
        <v>39</v>
      </c>
      <c r="B45" t="s">
        <v>6</v>
      </c>
      <c r="C45">
        <v>6186</v>
      </c>
      <c r="D45" s="13">
        <f>$D$4*C45+(1-$D$4)*F45</f>
        <v>6331.1861110103482</v>
      </c>
      <c r="E45" s="59">
        <f t="shared" si="0"/>
        <v>-24.14097593546569</v>
      </c>
      <c r="F45" s="13">
        <f>D44+E44</f>
        <v>6405.1737592499803</v>
      </c>
      <c r="I45" s="13">
        <f>F45-C45</f>
        <v>219.17375924998032</v>
      </c>
      <c r="J45" s="1">
        <f t="shared" si="1"/>
        <v>219.17375924998032</v>
      </c>
      <c r="K45" s="13">
        <f t="shared" si="2"/>
        <v>48037.136743768337</v>
      </c>
    </row>
    <row r="46" spans="1:11" x14ac:dyDescent="0.35">
      <c r="A46">
        <v>40</v>
      </c>
      <c r="B46" t="s">
        <v>7</v>
      </c>
      <c r="C46">
        <v>6527</v>
      </c>
      <c r="D46" s="13">
        <f>$D$4*C46+(1-$D$4)*F46</f>
        <v>6381.2964652996561</v>
      </c>
      <c r="E46" s="59">
        <f t="shared" si="0"/>
        <v>-9.8220701764405707</v>
      </c>
      <c r="F46" s="13">
        <f>D45+E45</f>
        <v>6307.0451350748826</v>
      </c>
      <c r="I46" s="13">
        <f>F46-C46</f>
        <v>-219.95486492511736</v>
      </c>
      <c r="J46" s="1">
        <f t="shared" si="1"/>
        <v>219.95486492511736</v>
      </c>
      <c r="K46" s="13">
        <f t="shared" si="2"/>
        <v>48380.142604226625</v>
      </c>
    </row>
    <row r="47" spans="1:11" x14ac:dyDescent="0.35">
      <c r="A47">
        <v>41</v>
      </c>
      <c r="B47" t="s">
        <v>8</v>
      </c>
      <c r="C47">
        <v>5866</v>
      </c>
      <c r="D47" s="13">
        <f>$D$4*C47+(1-$D$4)*F47</f>
        <v>6200.8387229127402</v>
      </c>
      <c r="E47" s="59">
        <f t="shared" si="0"/>
        <v>-42.728094918533294</v>
      </c>
      <c r="F47" s="13">
        <f>D46+E46</f>
        <v>6371.4743951232158</v>
      </c>
      <c r="I47" s="13">
        <f>F47-C47</f>
        <v>505.4743951232158</v>
      </c>
      <c r="J47" s="1">
        <f t="shared" si="1"/>
        <v>505.4743951232158</v>
      </c>
      <c r="K47" s="13">
        <f t="shared" si="2"/>
        <v>255504.3641251809</v>
      </c>
    </row>
    <row r="48" spans="1:11" x14ac:dyDescent="0.35">
      <c r="A48">
        <v>42</v>
      </c>
      <c r="B48" t="s">
        <v>9</v>
      </c>
      <c r="C48">
        <v>6044</v>
      </c>
      <c r="D48" s="13">
        <f>$D$4*C48+(1-$D$4)*F48</f>
        <v>6119.5896981469014</v>
      </c>
      <c r="E48" s="59">
        <f t="shared" si="0"/>
        <v>-50.156615896727899</v>
      </c>
      <c r="F48" s="13">
        <f>D47+E47</f>
        <v>6158.1106279942069</v>
      </c>
      <c r="I48" s="13">
        <f>F48-C48</f>
        <v>114.11062799420688</v>
      </c>
      <c r="J48" s="1">
        <f t="shared" si="1"/>
        <v>114.11062799420688</v>
      </c>
      <c r="K48" s="13">
        <f t="shared" si="2"/>
        <v>13021.235421232272</v>
      </c>
    </row>
    <row r="49" spans="1:11" x14ac:dyDescent="0.35">
      <c r="A49">
        <v>43</v>
      </c>
      <c r="B49" t="s">
        <v>10</v>
      </c>
      <c r="C49">
        <v>5840</v>
      </c>
      <c r="D49" s="13">
        <f>$D$4*C49+(1-$D$4)*F49</f>
        <v>5991.9821399377815</v>
      </c>
      <c r="E49" s="59">
        <f t="shared" si="0"/>
        <v>-65.092546883575238</v>
      </c>
      <c r="F49" s="13">
        <f>D48+E48</f>
        <v>6069.4330822501734</v>
      </c>
      <c r="I49" s="13">
        <f>F49-C49</f>
        <v>229.43308225017336</v>
      </c>
      <c r="J49" s="1">
        <f t="shared" si="1"/>
        <v>229.43308225017336</v>
      </c>
      <c r="K49" s="13">
        <f t="shared" si="2"/>
        <v>52639.539230814815</v>
      </c>
    </row>
    <row r="50" spans="1:11" x14ac:dyDescent="0.35">
      <c r="A50">
        <v>44</v>
      </c>
      <c r="B50" t="s">
        <v>11</v>
      </c>
      <c r="C50">
        <v>6186</v>
      </c>
      <c r="D50" s="13">
        <f>$D$4*C50+(1-$D$4)*F50</f>
        <v>6014.3588672498809</v>
      </c>
      <c r="E50" s="59">
        <f t="shared" si="0"/>
        <v>-48.224643100212269</v>
      </c>
      <c r="F50" s="13">
        <f>D49+E49</f>
        <v>5926.8895930542067</v>
      </c>
      <c r="I50" s="13">
        <f>F50-C50</f>
        <v>-259.11040694579333</v>
      </c>
      <c r="J50" s="1">
        <f t="shared" si="1"/>
        <v>259.11040694579333</v>
      </c>
      <c r="K50" s="13">
        <f t="shared" si="2"/>
        <v>67138.202987614626</v>
      </c>
    </row>
    <row r="51" spans="1:11" x14ac:dyDescent="0.35">
      <c r="A51">
        <v>45</v>
      </c>
      <c r="B51" t="s">
        <v>0</v>
      </c>
      <c r="C51">
        <v>6282</v>
      </c>
      <c r="D51" s="13">
        <f>$D$4*C51+(1-$D$4)*F51</f>
        <v>6072.7627092134198</v>
      </c>
      <c r="E51" s="59">
        <f t="shared" si="0"/>
        <v>-27.662005040617462</v>
      </c>
      <c r="F51" s="13">
        <f>D50+E50</f>
        <v>5966.1342241496686</v>
      </c>
      <c r="I51" s="13">
        <f>F51-C51</f>
        <v>-315.86577585033137</v>
      </c>
      <c r="J51" s="1">
        <f t="shared" si="1"/>
        <v>315.86577585033137</v>
      </c>
      <c r="K51" s="13">
        <f t="shared" si="2"/>
        <v>99771.188353531776</v>
      </c>
    </row>
    <row r="52" spans="1:11" x14ac:dyDescent="0.35">
      <c r="A52">
        <v>46</v>
      </c>
      <c r="B52" t="s">
        <v>1</v>
      </c>
      <c r="C52">
        <v>6298</v>
      </c>
      <c r="D52" s="13">
        <f>$D$4*C52+(1-$D$4)*F52</f>
        <v>6130.4732606491998</v>
      </c>
      <c r="E52" s="59">
        <f t="shared" si="0"/>
        <v>-11.198440187408643</v>
      </c>
      <c r="F52" s="13">
        <f>D51+E51</f>
        <v>6045.1007041728026</v>
      </c>
      <c r="I52" s="13">
        <f>F52-C52</f>
        <v>-252.89929582719742</v>
      </c>
      <c r="J52" s="1">
        <f t="shared" si="1"/>
        <v>252.89929582719742</v>
      </c>
      <c r="K52" s="13">
        <f t="shared" si="2"/>
        <v>63958.053829892313</v>
      </c>
    </row>
    <row r="53" spans="1:11" x14ac:dyDescent="0.35">
      <c r="A53">
        <v>47</v>
      </c>
      <c r="B53" t="s">
        <v>2</v>
      </c>
      <c r="C53">
        <v>6189</v>
      </c>
      <c r="D53" s="13">
        <f>$D$4*C53+(1-$D$4)*F53</f>
        <v>6142.8123190874103</v>
      </c>
      <c r="E53" s="59">
        <f t="shared" si="0"/>
        <v>-6.659380434496974</v>
      </c>
      <c r="F53" s="13">
        <f>D52+E52</f>
        <v>6119.274820461791</v>
      </c>
      <c r="I53" s="13">
        <f>F53-C53</f>
        <v>-69.725179538208977</v>
      </c>
      <c r="J53" s="1">
        <f t="shared" si="1"/>
        <v>69.725179538208977</v>
      </c>
      <c r="K53" s="13">
        <f t="shared" si="2"/>
        <v>4861.6006616354762</v>
      </c>
    </row>
    <row r="54" spans="1:11" x14ac:dyDescent="0.35">
      <c r="A54">
        <v>48</v>
      </c>
      <c r="B54" t="s">
        <v>3</v>
      </c>
      <c r="C54">
        <v>6940</v>
      </c>
      <c r="D54" s="13">
        <f>$D$4*C54+(1-$D$4)*F54</f>
        <v>6407.5118541404918</v>
      </c>
      <c r="E54" s="59">
        <f t="shared" si="0"/>
        <v>45.670493333091073</v>
      </c>
      <c r="F54" s="13">
        <f>D53+E53</f>
        <v>6136.1529386529137</v>
      </c>
      <c r="I54" s="13">
        <f>F54-C54</f>
        <v>-803.84706134708631</v>
      </c>
      <c r="J54" s="1">
        <f t="shared" si="1"/>
        <v>803.84706134708631</v>
      </c>
      <c r="K54" s="13">
        <f t="shared" si="2"/>
        <v>646170.09803634638</v>
      </c>
    </row>
    <row r="55" spans="1:11" x14ac:dyDescent="0.35">
      <c r="A55">
        <v>49</v>
      </c>
      <c r="B55" t="s">
        <v>4</v>
      </c>
      <c r="C55">
        <v>5755</v>
      </c>
      <c r="D55" s="13">
        <f>$D$4*C55+(1-$D$4)*F55</f>
        <v>6217.4932298129315</v>
      </c>
      <c r="E55" s="59">
        <f t="shared" si="0"/>
        <v>0.2193175225779882</v>
      </c>
      <c r="F55" s="13">
        <f>D54+E54</f>
        <v>6453.1823474735829</v>
      </c>
      <c r="I55" s="13">
        <f>F55-C55</f>
        <v>698.18234747358292</v>
      </c>
      <c r="J55" s="1">
        <f t="shared" si="1"/>
        <v>698.18234747358292</v>
      </c>
      <c r="K55" s="13">
        <f t="shared" si="2"/>
        <v>487458.59032372286</v>
      </c>
    </row>
    <row r="56" spans="1:11" x14ac:dyDescent="0.35">
      <c r="A56">
        <v>50</v>
      </c>
      <c r="B56" t="s">
        <v>5</v>
      </c>
      <c r="C56">
        <v>6052</v>
      </c>
      <c r="D56" s="13">
        <f>$D$4*C56+(1-$D$4)*F56</f>
        <v>6161.7720839191334</v>
      </c>
      <c r="E56" s="59">
        <f t="shared" si="0"/>
        <v>-10.568451819068507</v>
      </c>
      <c r="F56" s="13">
        <f>D55+E55</f>
        <v>6217.71254733551</v>
      </c>
      <c r="I56" s="13">
        <f>F56-C56</f>
        <v>165.71254733550995</v>
      </c>
      <c r="J56" s="1">
        <f t="shared" si="1"/>
        <v>165.71254733550995</v>
      </c>
      <c r="K56" s="13">
        <f t="shared" si="2"/>
        <v>27460.648344423626</v>
      </c>
    </row>
    <row r="57" spans="1:11" x14ac:dyDescent="0.35">
      <c r="A57">
        <v>51</v>
      </c>
      <c r="B57" t="s">
        <v>6</v>
      </c>
      <c r="C57">
        <v>5494</v>
      </c>
      <c r="D57" s="13">
        <f>$D$4*C57+(1-$D$4)*F57</f>
        <v>5929.3479167077476</v>
      </c>
      <c r="E57" s="59">
        <f t="shared" si="0"/>
        <v>-53.351942312600279</v>
      </c>
      <c r="F57" s="13">
        <f>D56+E56</f>
        <v>6151.2036321000651</v>
      </c>
      <c r="I57" s="13">
        <f>F57-C57</f>
        <v>657.20363210006508</v>
      </c>
      <c r="J57" s="1">
        <f t="shared" si="1"/>
        <v>657.20363210006508</v>
      </c>
      <c r="K57" s="13">
        <f t="shared" si="2"/>
        <v>431916.61404551769</v>
      </c>
    </row>
    <row r="58" spans="1:11" x14ac:dyDescent="0.35">
      <c r="A58">
        <v>52</v>
      </c>
      <c r="B58" t="s">
        <v>7</v>
      </c>
      <c r="C58">
        <v>6696</v>
      </c>
      <c r="D58" s="13">
        <f>$D$4*C58+(1-$D$4)*F58</f>
        <v>6152.8090819913732</v>
      </c>
      <c r="E58" s="59">
        <f t="shared" si="0"/>
        <v>2.9738372909953625E-2</v>
      </c>
      <c r="F58" s="13">
        <f>D57+E57</f>
        <v>5875.9959743951476</v>
      </c>
      <c r="I58" s="13">
        <f>F58-C58</f>
        <v>-820.00402560485236</v>
      </c>
      <c r="J58" s="1">
        <f t="shared" si="1"/>
        <v>820.00402560485236</v>
      </c>
      <c r="K58" s="13">
        <f t="shared" si="2"/>
        <v>672406.60200816335</v>
      </c>
    </row>
    <row r="59" spans="1:11" x14ac:dyDescent="0.35">
      <c r="A59">
        <v>53</v>
      </c>
      <c r="B59" t="s">
        <v>8</v>
      </c>
      <c r="C59">
        <v>5872</v>
      </c>
      <c r="D59" s="13">
        <f>$D$4*C59+(1-$D$4)*F59</f>
        <v>6058.0345704200799</v>
      </c>
      <c r="E59" s="59">
        <f t="shared" si="0"/>
        <v>-18.252669718590973</v>
      </c>
      <c r="F59" s="13">
        <f>D58+E58</f>
        <v>6152.8388203642835</v>
      </c>
      <c r="I59" s="13">
        <f>F59-C59</f>
        <v>280.83882036428349</v>
      </c>
      <c r="J59" s="1">
        <f t="shared" si="1"/>
        <v>280.83882036428349</v>
      </c>
      <c r="K59" s="13">
        <f t="shared" si="2"/>
        <v>78870.443023602289</v>
      </c>
    </row>
    <row r="60" spans="1:11" x14ac:dyDescent="0.35">
      <c r="A60">
        <v>54</v>
      </c>
      <c r="B60" t="s">
        <v>9</v>
      </c>
      <c r="C60">
        <v>6053</v>
      </c>
      <c r="D60" s="13">
        <f>$D$4*C60+(1-$D$4)*F60</f>
        <v>6044.2440045803542</v>
      </c>
      <c r="E60" s="59">
        <f t="shared" si="0"/>
        <v>-17.392180825866276</v>
      </c>
      <c r="F60" s="13">
        <f>D59+E59</f>
        <v>6039.7819007014887</v>
      </c>
      <c r="I60" s="13">
        <f>F60-C60</f>
        <v>-13.218099298511333</v>
      </c>
      <c r="J60" s="1">
        <f t="shared" si="1"/>
        <v>13.218099298511333</v>
      </c>
      <c r="K60" s="13">
        <f t="shared" si="2"/>
        <v>174.71814906530579</v>
      </c>
    </row>
    <row r="61" spans="1:11" x14ac:dyDescent="0.35">
      <c r="A61">
        <v>55</v>
      </c>
      <c r="B61" t="s">
        <v>10</v>
      </c>
      <c r="C61">
        <v>6470</v>
      </c>
      <c r="D61" s="13">
        <f>$D$4*C61+(1-$D$4)*F61</f>
        <v>6176.4477037279266</v>
      </c>
      <c r="E61" s="59">
        <f t="shared" si="0"/>
        <v>11.456451256463987</v>
      </c>
      <c r="F61" s="13">
        <f>D60+E60</f>
        <v>6026.8518237544877</v>
      </c>
      <c r="I61" s="13">
        <f>F61-C61</f>
        <v>-443.14817624551233</v>
      </c>
      <c r="J61" s="1">
        <f t="shared" si="1"/>
        <v>443.14817624551233</v>
      </c>
      <c r="K61" s="13">
        <f t="shared" si="2"/>
        <v>196380.30610972366</v>
      </c>
    </row>
    <row r="62" spans="1:11" x14ac:dyDescent="0.35">
      <c r="A62">
        <v>56</v>
      </c>
      <c r="B62" t="s">
        <v>11</v>
      </c>
      <c r="C62">
        <v>6375</v>
      </c>
      <c r="D62" s="13">
        <f>$D$4*C62+(1-$D$4)*F62</f>
        <v>6251.0630915992569</v>
      </c>
      <c r="E62" s="59">
        <f t="shared" si="0"/>
        <v>23.636258116365525</v>
      </c>
      <c r="F62" s="13">
        <f>D61+E61</f>
        <v>6187.9041549843905</v>
      </c>
      <c r="I62" s="13">
        <f>F62-C62</f>
        <v>-187.09584501560948</v>
      </c>
      <c r="J62" s="1">
        <f t="shared" si="1"/>
        <v>187.09584501560948</v>
      </c>
      <c r="K62" s="13">
        <f t="shared" si="2"/>
        <v>35004.855222104961</v>
      </c>
    </row>
    <row r="63" spans="1:11" x14ac:dyDescent="0.35">
      <c r="A63">
        <v>57</v>
      </c>
      <c r="B63" t="s">
        <v>0</v>
      </c>
      <c r="C63">
        <v>6490</v>
      </c>
      <c r="D63" s="13">
        <f>$D$4*C63+(1-$D$4)*F63</f>
        <v>6347.379532021735</v>
      </c>
      <c r="E63" s="59">
        <f t="shared" si="0"/>
        <v>37.652177802108284</v>
      </c>
      <c r="F63" s="13">
        <f>D62+E62</f>
        <v>6274.6993497156227</v>
      </c>
      <c r="I63" s="13">
        <f>F63-C63</f>
        <v>-215.3006502843773</v>
      </c>
      <c r="J63" s="1">
        <f t="shared" si="1"/>
        <v>215.3006502843773</v>
      </c>
      <c r="K63" s="13">
        <f t="shared" si="2"/>
        <v>46354.370012875734</v>
      </c>
    </row>
    <row r="64" spans="1:11" x14ac:dyDescent="0.35">
      <c r="A64">
        <v>58</v>
      </c>
      <c r="B64" t="s">
        <v>1</v>
      </c>
      <c r="C64">
        <v>6398</v>
      </c>
      <c r="D64" s="13">
        <f>$D$4*C64+(1-$D$4)*F64</f>
        <v>6389.4094843124785</v>
      </c>
      <c r="E64" s="59">
        <f t="shared" si="0"/>
        <v>38.496404298081785</v>
      </c>
      <c r="F64" s="13">
        <f>D63+E63</f>
        <v>6385.0317098238429</v>
      </c>
      <c r="I64" s="13">
        <f>F64-C64</f>
        <v>-12.968290176157097</v>
      </c>
      <c r="J64" s="1">
        <f t="shared" si="1"/>
        <v>12.968290176157097</v>
      </c>
      <c r="K64" s="13">
        <f t="shared" si="2"/>
        <v>168.17655009301268</v>
      </c>
    </row>
    <row r="65" spans="1:11" x14ac:dyDescent="0.35">
      <c r="A65">
        <v>59</v>
      </c>
      <c r="B65" t="s">
        <v>2</v>
      </c>
      <c r="C65">
        <v>5800</v>
      </c>
      <c r="D65" s="13">
        <f>$D$4*C65+(1-$D$4)*F65</f>
        <v>6215.9403678607687</v>
      </c>
      <c r="E65" s="59">
        <f t="shared" si="0"/>
        <v>-2.3798238663302591</v>
      </c>
      <c r="F65" s="13">
        <f>D64+E64</f>
        <v>6427.9058886105604</v>
      </c>
      <c r="I65" s="13">
        <f>F65-C65</f>
        <v>627.9058886105604</v>
      </c>
      <c r="J65" s="1">
        <f t="shared" si="1"/>
        <v>627.9058886105604</v>
      </c>
      <c r="K65" s="13">
        <f t="shared" si="2"/>
        <v>394265.8049518175</v>
      </c>
    </row>
    <row r="66" spans="1:11" x14ac:dyDescent="0.35">
      <c r="A66">
        <v>60</v>
      </c>
      <c r="B66" t="s">
        <v>3</v>
      </c>
      <c r="C66">
        <v>5868</v>
      </c>
      <c r="D66" s="13">
        <f>$D$4*C66+(1-$D$4)*F66</f>
        <v>6096.9078385699931</v>
      </c>
      <c r="E66" s="59">
        <f t="shared" si="0"/>
        <v>-24.875570278569612</v>
      </c>
      <c r="F66" s="13">
        <f>D65+E65</f>
        <v>6213.5605439944384</v>
      </c>
      <c r="I66" s="13">
        <f>F66-C66</f>
        <v>345.56054399443838</v>
      </c>
      <c r="J66" s="1">
        <f t="shared" si="1"/>
        <v>345.56054399443838</v>
      </c>
      <c r="K66" s="13">
        <f t="shared" si="2"/>
        <v>119412.08956573218</v>
      </c>
    </row>
    <row r="67" spans="1:11" x14ac:dyDescent="0.35">
      <c r="A67">
        <v>61</v>
      </c>
      <c r="B67" t="s">
        <v>4</v>
      </c>
      <c r="C67">
        <v>6402</v>
      </c>
      <c r="D67" s="13">
        <f>$D$4*C67+(1-$D$4)*F67</f>
        <v>6183.421225380207</v>
      </c>
      <c r="E67" s="59">
        <f t="shared" si="0"/>
        <v>-3.3949048908641331</v>
      </c>
      <c r="F67" s="13">
        <f>D66+E66</f>
        <v>6072.0322682914239</v>
      </c>
      <c r="I67" s="13">
        <f>F67-C67</f>
        <v>-329.96773170857614</v>
      </c>
      <c r="J67" s="1">
        <f t="shared" si="1"/>
        <v>329.96773170857614</v>
      </c>
      <c r="K67" s="13">
        <f t="shared" si="2"/>
        <v>108878.70396890289</v>
      </c>
    </row>
    <row r="68" spans="1:11" x14ac:dyDescent="0.35">
      <c r="A68">
        <v>62</v>
      </c>
      <c r="B68" t="s">
        <v>5</v>
      </c>
      <c r="C68">
        <v>6281</v>
      </c>
      <c r="D68" s="13">
        <f>$D$4*C68+(1-$D$4)*F68</f>
        <v>6214.112540968752</v>
      </c>
      <c r="E68" s="59">
        <f t="shared" si="0"/>
        <v>3.1784100551240835</v>
      </c>
      <c r="F68" s="13">
        <f>D67+E67</f>
        <v>6180.0263204893427</v>
      </c>
      <c r="I68" s="13">
        <f>F68-C68</f>
        <v>-100.97367951065735</v>
      </c>
      <c r="J68" s="1">
        <f t="shared" si="1"/>
        <v>100.97367951065735</v>
      </c>
      <c r="K68" s="13">
        <f t="shared" si="2"/>
        <v>10195.683953920943</v>
      </c>
    </row>
    <row r="69" spans="1:11" x14ac:dyDescent="0.35">
      <c r="A69">
        <v>63</v>
      </c>
      <c r="B69" t="s">
        <v>6</v>
      </c>
      <c r="C69">
        <v>5893</v>
      </c>
      <c r="D69" s="13">
        <f>$D$4*C69+(1-$D$4)*F69</f>
        <v>6107.8183348961202</v>
      </c>
      <c r="E69" s="59">
        <f t="shared" si="0"/>
        <v>-17.93270093483461</v>
      </c>
      <c r="F69" s="13">
        <f>D68+E68</f>
        <v>6217.290951023876</v>
      </c>
      <c r="I69" s="13">
        <f>F69-C69</f>
        <v>324.290951023876</v>
      </c>
      <c r="J69" s="1">
        <f t="shared" si="1"/>
        <v>324.290951023876</v>
      </c>
      <c r="K69" s="13">
        <f t="shared" si="2"/>
        <v>105164.62091596995</v>
      </c>
    </row>
    <row r="70" spans="1:11" x14ac:dyDescent="0.35">
      <c r="A70">
        <v>64</v>
      </c>
      <c r="B70" t="s">
        <v>7</v>
      </c>
      <c r="C70">
        <v>6093</v>
      </c>
      <c r="D70" s="13">
        <f>$D$4*C70+(1-$D$4)*F70</f>
        <v>6090.9369670211845</v>
      </c>
      <c r="E70" s="59">
        <f t="shared" si="0"/>
        <v>-17.729957913794191</v>
      </c>
      <c r="F70" s="13">
        <f>D69+E69</f>
        <v>6089.8856339612857</v>
      </c>
      <c r="I70" s="13">
        <f>F70-C70</f>
        <v>-3.1143660387142518</v>
      </c>
      <c r="J70" s="1">
        <f t="shared" si="1"/>
        <v>3.1143660387142518</v>
      </c>
      <c r="K70" s="13">
        <f t="shared" si="2"/>
        <v>9.6992758230967002</v>
      </c>
    </row>
    <row r="71" spans="1:11" x14ac:dyDescent="0.35">
      <c r="A71">
        <v>65</v>
      </c>
      <c r="B71" t="s">
        <v>8</v>
      </c>
      <c r="C71">
        <v>6194</v>
      </c>
      <c r="D71" s="13">
        <f>$D$4*C71+(1-$D$4)*F71</f>
        <v>6113.983739636441</v>
      </c>
      <c r="E71" s="59">
        <f t="shared" si="0"/>
        <v>-9.8664198486965908</v>
      </c>
      <c r="F71" s="13">
        <f>D70+E70</f>
        <v>6073.2070091073901</v>
      </c>
      <c r="I71" s="13">
        <f>F71-C71</f>
        <v>-120.79299089260985</v>
      </c>
      <c r="J71" s="1">
        <f t="shared" si="1"/>
        <v>120.79299089260985</v>
      </c>
      <c r="K71" s="13">
        <f t="shared" si="2"/>
        <v>14590.946648782126</v>
      </c>
    </row>
    <row r="72" spans="1:11" x14ac:dyDescent="0.35">
      <c r="A72">
        <v>66</v>
      </c>
      <c r="B72" t="s">
        <v>9</v>
      </c>
      <c r="C72">
        <v>6312</v>
      </c>
      <c r="D72" s="13">
        <f>$D$4*C72+(1-$D$4)*F72</f>
        <v>6174.2933785973837</v>
      </c>
      <c r="E72" s="59">
        <f t="shared" si="0"/>
        <v>3.6665952446783727</v>
      </c>
      <c r="F72" s="13">
        <f>D71+E71</f>
        <v>6104.1173197877442</v>
      </c>
      <c r="I72" s="13">
        <f>F72-C72</f>
        <v>-207.88268021225576</v>
      </c>
      <c r="J72" s="1">
        <f t="shared" si="1"/>
        <v>207.88268021225576</v>
      </c>
      <c r="K72" s="13">
        <f t="shared" si="2"/>
        <v>43215.208732230996</v>
      </c>
    </row>
    <row r="73" spans="1:11" x14ac:dyDescent="0.35">
      <c r="A73">
        <v>67</v>
      </c>
      <c r="B73" t="s">
        <v>10</v>
      </c>
      <c r="C73">
        <v>6175</v>
      </c>
      <c r="D73" s="13">
        <f>$D$4*C73+(1-$D$4)*F73</f>
        <v>6176.9607597747654</v>
      </c>
      <c r="E73" s="59">
        <f t="shared" si="0"/>
        <v>3.473903046176321</v>
      </c>
      <c r="F73" s="13">
        <f>D72+E72</f>
        <v>6177.959973842062</v>
      </c>
      <c r="I73" s="13">
        <f>F73-C73</f>
        <v>2.959973842062027</v>
      </c>
      <c r="J73" s="1">
        <f t="shared" si="1"/>
        <v>2.959973842062027</v>
      </c>
      <c r="K73" s="13">
        <f t="shared" si="2"/>
        <v>8.7614451456914377</v>
      </c>
    </row>
    <row r="74" spans="1:11" x14ac:dyDescent="0.35">
      <c r="A74">
        <v>68</v>
      </c>
      <c r="B74" t="s">
        <v>11</v>
      </c>
      <c r="C74">
        <v>5849</v>
      </c>
      <c r="D74" s="13">
        <f>$D$4*C74+(1-$D$4)*F74</f>
        <v>6068.550506017079</v>
      </c>
      <c r="E74" s="59">
        <f t="shared" ref="E74:E137" si="3">$E$4*(D74-D73)+(1-$E$4)*E73</f>
        <v>-18.102258516892622</v>
      </c>
      <c r="F74" s="13">
        <f>D73+E73</f>
        <v>6180.4346628209414</v>
      </c>
      <c r="I74" s="13">
        <f>F74-C74</f>
        <v>331.43466282094141</v>
      </c>
      <c r="J74" s="1">
        <f t="shared" ref="J74:J137" si="4">ABS(I74)</f>
        <v>331.43466282094141</v>
      </c>
      <c r="K74" s="13">
        <f t="shared" ref="K74:K137" si="5">I74^2</f>
        <v>109848.93571923113</v>
      </c>
    </row>
    <row r="75" spans="1:11" x14ac:dyDescent="0.35">
      <c r="A75">
        <v>69</v>
      </c>
      <c r="B75" t="s">
        <v>0</v>
      </c>
      <c r="C75">
        <v>6677</v>
      </c>
      <c r="D75" s="13">
        <f>$D$4*C75+(1-$D$4)*F75</f>
        <v>6261.9566453417738</v>
      </c>
      <c r="E75" s="59">
        <f t="shared" si="3"/>
        <v>22.685816346789945</v>
      </c>
      <c r="F75" s="13">
        <f>D74+E74</f>
        <v>6050.448247500186</v>
      </c>
      <c r="I75" s="13">
        <f>F75-C75</f>
        <v>-626.55175249981403</v>
      </c>
      <c r="J75" s="1">
        <f t="shared" si="4"/>
        <v>626.55175249981403</v>
      </c>
      <c r="K75" s="13">
        <f t="shared" si="5"/>
        <v>392567.0985605882</v>
      </c>
    </row>
    <row r="76" spans="1:11" x14ac:dyDescent="0.35">
      <c r="A76">
        <v>70</v>
      </c>
      <c r="B76" t="s">
        <v>1</v>
      </c>
      <c r="C76">
        <v>6247</v>
      </c>
      <c r="D76" s="13">
        <f>$D$4*C76+(1-$D$4)*F76</f>
        <v>6271.9352962695921</v>
      </c>
      <c r="E76" s="59">
        <f t="shared" si="3"/>
        <v>20.23531877930138</v>
      </c>
      <c r="F76" s="13">
        <f>D75+E75</f>
        <v>6284.6424616885633</v>
      </c>
      <c r="I76" s="13">
        <f>F76-C76</f>
        <v>37.642461688563344</v>
      </c>
      <c r="J76" s="1">
        <f t="shared" si="4"/>
        <v>37.642461688563344</v>
      </c>
      <c r="K76" s="13">
        <f t="shared" si="5"/>
        <v>1416.9549219749592</v>
      </c>
    </row>
    <row r="77" spans="1:11" x14ac:dyDescent="0.35">
      <c r="A77">
        <v>71</v>
      </c>
      <c r="B77" t="s">
        <v>2</v>
      </c>
      <c r="C77">
        <v>6111</v>
      </c>
      <c r="D77" s="13">
        <f>$D$4*C77+(1-$D$4)*F77</f>
        <v>6231.0118897367684</v>
      </c>
      <c r="E77" s="59">
        <f t="shared" si="3"/>
        <v>8.4412401892555735</v>
      </c>
      <c r="F77" s="13">
        <f>D76+E76</f>
        <v>6292.1706150488935</v>
      </c>
      <c r="I77" s="13">
        <f>F77-C77</f>
        <v>181.17061504889352</v>
      </c>
      <c r="J77" s="1">
        <f t="shared" si="4"/>
        <v>181.17061504889352</v>
      </c>
      <c r="K77" s="13">
        <f t="shared" si="5"/>
        <v>32822.791757194362</v>
      </c>
    </row>
    <row r="78" spans="1:11" x14ac:dyDescent="0.35">
      <c r="A78">
        <v>72</v>
      </c>
      <c r="B78" t="s">
        <v>3</v>
      </c>
      <c r="C78">
        <v>6327</v>
      </c>
      <c r="D78" s="13">
        <f>$D$4*C78+(1-$D$4)*F78</f>
        <v>6269.0067911383885</v>
      </c>
      <c r="E78" s="59">
        <f t="shared" si="3"/>
        <v>14.140479360499588</v>
      </c>
      <c r="F78" s="13">
        <f>D77+E77</f>
        <v>6239.4531299260243</v>
      </c>
      <c r="I78" s="13">
        <f>F78-C78</f>
        <v>-87.546870073975697</v>
      </c>
      <c r="J78" s="1">
        <f t="shared" si="4"/>
        <v>87.546870073975697</v>
      </c>
      <c r="K78" s="13">
        <f t="shared" si="5"/>
        <v>7664.4544597495815</v>
      </c>
    </row>
    <row r="79" spans="1:11" x14ac:dyDescent="0.35">
      <c r="A79">
        <v>73</v>
      </c>
      <c r="B79" t="s">
        <v>4</v>
      </c>
      <c r="C79">
        <v>6325</v>
      </c>
      <c r="D79" s="13">
        <f>$D$4*C79+(1-$D$4)*F79</f>
        <v>6297.2757183513741</v>
      </c>
      <c r="E79" s="59">
        <f t="shared" si="3"/>
        <v>16.865062377512654</v>
      </c>
      <c r="F79" s="13">
        <f>D78+E78</f>
        <v>6283.1472704988882</v>
      </c>
      <c r="I79" s="13">
        <f>F79-C79</f>
        <v>-41.852729501111753</v>
      </c>
      <c r="J79" s="1">
        <f t="shared" si="4"/>
        <v>41.852729501111753</v>
      </c>
      <c r="K79" s="13">
        <f t="shared" si="5"/>
        <v>1751.65096669323</v>
      </c>
    </row>
    <row r="80" spans="1:11" x14ac:dyDescent="0.35">
      <c r="A80">
        <v>74</v>
      </c>
      <c r="B80" t="s">
        <v>5</v>
      </c>
      <c r="C80">
        <v>5863</v>
      </c>
      <c r="D80" s="13">
        <f>$D$4*C80+(1-$D$4)*F80</f>
        <v>6161.8467948733478</v>
      </c>
      <c r="E80" s="59">
        <f t="shared" si="3"/>
        <v>-12.503882589943185</v>
      </c>
      <c r="F80" s="13">
        <f>D79+E79</f>
        <v>6314.140780728887</v>
      </c>
      <c r="I80" s="13">
        <f>F80-C80</f>
        <v>451.14078072888697</v>
      </c>
      <c r="J80" s="1">
        <f t="shared" si="4"/>
        <v>451.14078072888697</v>
      </c>
      <c r="K80" s="13">
        <f t="shared" si="5"/>
        <v>203528.00403666968</v>
      </c>
    </row>
    <row r="81" spans="1:11" x14ac:dyDescent="0.35">
      <c r="A81">
        <v>75</v>
      </c>
      <c r="B81" t="s">
        <v>6</v>
      </c>
      <c r="C81">
        <v>5765</v>
      </c>
      <c r="D81" s="13">
        <f>$D$4*C81+(1-$D$4)*F81</f>
        <v>6019.5982371236987</v>
      </c>
      <c r="E81" s="59">
        <f t="shared" si="3"/>
        <v>-37.524333681165643</v>
      </c>
      <c r="F81" s="13">
        <f>D80+E80</f>
        <v>6149.342912283405</v>
      </c>
      <c r="I81" s="13">
        <f>F81-C81</f>
        <v>384.34291228340498</v>
      </c>
      <c r="J81" s="1">
        <f t="shared" si="4"/>
        <v>384.34291228340498</v>
      </c>
      <c r="K81" s="13">
        <f t="shared" si="5"/>
        <v>147719.47422248914</v>
      </c>
    </row>
    <row r="82" spans="1:11" x14ac:dyDescent="0.35">
      <c r="A82">
        <v>76</v>
      </c>
      <c r="B82" t="s">
        <v>7</v>
      </c>
      <c r="C82">
        <v>6364</v>
      </c>
      <c r="D82" s="13">
        <f>$D$4*C82+(1-$D$4)*F82</f>
        <v>6111.0027213006961</v>
      </c>
      <c r="E82" s="59">
        <f t="shared" si="3"/>
        <v>-12.661215580183772</v>
      </c>
      <c r="F82" s="13">
        <f>D81+E81</f>
        <v>5982.0739034425333</v>
      </c>
      <c r="I82" s="13">
        <f>F82-C82</f>
        <v>-381.92609655746674</v>
      </c>
      <c r="J82" s="1">
        <f t="shared" si="4"/>
        <v>381.92609655746674</v>
      </c>
      <c r="K82" s="13">
        <f t="shared" si="5"/>
        <v>145867.54323162339</v>
      </c>
    </row>
    <row r="83" spans="1:11" x14ac:dyDescent="0.35">
      <c r="A83">
        <v>77</v>
      </c>
      <c r="B83" t="s">
        <v>8</v>
      </c>
      <c r="C83">
        <v>5658</v>
      </c>
      <c r="D83" s="13">
        <f>$D$4*C83+(1-$D$4)*F83</f>
        <v>5949.6930884006269</v>
      </c>
      <c r="E83" s="59">
        <f t="shared" si="3"/>
        <v>-41.327135401260826</v>
      </c>
      <c r="F83" s="13">
        <f>D82+E82</f>
        <v>6098.341505720512</v>
      </c>
      <c r="I83" s="13">
        <f>F83-C83</f>
        <v>440.34150572051203</v>
      </c>
      <c r="J83" s="1">
        <f t="shared" si="4"/>
        <v>440.34150572051203</v>
      </c>
      <c r="K83" s="13">
        <f t="shared" si="5"/>
        <v>193900.64166020774</v>
      </c>
    </row>
    <row r="84" spans="1:11" x14ac:dyDescent="0.35">
      <c r="A84">
        <v>78</v>
      </c>
      <c r="B84" t="s">
        <v>9</v>
      </c>
      <c r="C84">
        <v>5539</v>
      </c>
      <c r="D84" s="13">
        <f>$D$4*C84+(1-$D$4)*F84</f>
        <v>5783.6771294114851</v>
      </c>
      <c r="E84" s="59">
        <f t="shared" si="3"/>
        <v>-65.37259706172928</v>
      </c>
      <c r="F84" s="13">
        <f>D83+E83</f>
        <v>5908.3659529993665</v>
      </c>
      <c r="I84" s="13">
        <f>F84-C84</f>
        <v>369.36595299936653</v>
      </c>
      <c r="J84" s="1">
        <f t="shared" si="4"/>
        <v>369.36595299936653</v>
      </c>
      <c r="K84" s="13">
        <f t="shared" si="5"/>
        <v>136431.20723513025</v>
      </c>
    </row>
    <row r="85" spans="1:11" x14ac:dyDescent="0.35">
      <c r="A85">
        <v>79</v>
      </c>
      <c r="B85" t="s">
        <v>10</v>
      </c>
      <c r="C85">
        <v>6208</v>
      </c>
      <c r="D85" s="13">
        <f>$D$4*C85+(1-$D$4)*F85</f>
        <v>5883.6136283338437</v>
      </c>
      <c r="E85" s="59">
        <f t="shared" si="3"/>
        <v>-33.493769310896084</v>
      </c>
      <c r="F85" s="13">
        <f>D84+E84</f>
        <v>5718.3045323497554</v>
      </c>
      <c r="I85" s="13">
        <f>F85-C85</f>
        <v>-489.69546765024461</v>
      </c>
      <c r="J85" s="1">
        <f t="shared" si="4"/>
        <v>489.69546765024461</v>
      </c>
      <c r="K85" s="13">
        <f t="shared" si="5"/>
        <v>239801.65103719177</v>
      </c>
    </row>
    <row r="86" spans="1:11" x14ac:dyDescent="0.35">
      <c r="A86">
        <v>80</v>
      </c>
      <c r="B86" t="s">
        <v>11</v>
      </c>
      <c r="C86">
        <v>6174</v>
      </c>
      <c r="D86" s="13">
        <f>$D$4*C86+(1-$D$4)*F86</f>
        <v>5959.4537958245764</v>
      </c>
      <c r="E86" s="59">
        <f t="shared" si="3"/>
        <v>-12.40940176372189</v>
      </c>
      <c r="F86" s="13">
        <f>D85+E85</f>
        <v>5850.1198590229478</v>
      </c>
      <c r="I86" s="13">
        <f>F86-C86</f>
        <v>-323.88014097705218</v>
      </c>
      <c r="J86" s="1">
        <f t="shared" si="4"/>
        <v>323.88014097705218</v>
      </c>
      <c r="K86" s="13">
        <f t="shared" si="5"/>
        <v>104898.3457193152</v>
      </c>
    </row>
    <row r="87" spans="1:11" x14ac:dyDescent="0.35">
      <c r="A87">
        <v>81</v>
      </c>
      <c r="B87" t="s">
        <v>0</v>
      </c>
      <c r="C87">
        <v>6632</v>
      </c>
      <c r="D87" s="13">
        <f>$D$4*C87+(1-$D$4)*F87</f>
        <v>6178.2684904372281</v>
      </c>
      <c r="E87" s="59">
        <f t="shared" si="3"/>
        <v>32.180722550635195</v>
      </c>
      <c r="F87" s="13">
        <f>D86+E86</f>
        <v>5947.0443940608548</v>
      </c>
      <c r="I87" s="13">
        <f>F87-C87</f>
        <v>-684.95560593914524</v>
      </c>
      <c r="J87" s="1">
        <f t="shared" si="4"/>
        <v>684.95560593914524</v>
      </c>
      <c r="K87" s="13">
        <f t="shared" si="5"/>
        <v>469164.18210746162</v>
      </c>
    </row>
    <row r="88" spans="1:11" x14ac:dyDescent="0.35">
      <c r="A88">
        <v>82</v>
      </c>
      <c r="B88" t="s">
        <v>1</v>
      </c>
      <c r="C88">
        <v>6392</v>
      </c>
      <c r="D88" s="13">
        <f>$D$4*C88+(1-$D$4)*F88</f>
        <v>6271.7362749657605</v>
      </c>
      <c r="E88" s="59">
        <f t="shared" si="3"/>
        <v>43.999550065946771</v>
      </c>
      <c r="F88" s="13">
        <f>D87+E87</f>
        <v>6210.4492129878636</v>
      </c>
      <c r="I88" s="13">
        <f>F88-C88</f>
        <v>-181.55078701213642</v>
      </c>
      <c r="J88" s="1">
        <f t="shared" si="4"/>
        <v>181.55078701213642</v>
      </c>
      <c r="K88" s="13">
        <f t="shared" si="5"/>
        <v>32960.688264726123</v>
      </c>
    </row>
    <row r="89" spans="1:11" x14ac:dyDescent="0.35">
      <c r="A89">
        <v>83</v>
      </c>
      <c r="B89" t="s">
        <v>2</v>
      </c>
      <c r="C89">
        <v>6338</v>
      </c>
      <c r="D89" s="13">
        <f>$D$4*C89+(1-$D$4)*F89</f>
        <v>6323.2516606478721</v>
      </c>
      <c r="E89" s="59">
        <f t="shared" si="3"/>
        <v>45.448932071123053</v>
      </c>
      <c r="F89" s="13">
        <f>D88+E88</f>
        <v>6315.7358250317075</v>
      </c>
      <c r="I89" s="13">
        <f>F89-C89</f>
        <v>-22.264174968292537</v>
      </c>
      <c r="J89" s="1">
        <f t="shared" si="4"/>
        <v>22.264174968292537</v>
      </c>
      <c r="K89" s="13">
        <f t="shared" si="5"/>
        <v>495.69348701874395</v>
      </c>
    </row>
    <row r="90" spans="1:11" x14ac:dyDescent="0.35">
      <c r="A90">
        <v>84</v>
      </c>
      <c r="B90" t="s">
        <v>3</v>
      </c>
      <c r="C90">
        <v>5969</v>
      </c>
      <c r="D90" s="13">
        <f>$D$4*C90+(1-$D$4)*F90</f>
        <v>6233.7715439292815</v>
      </c>
      <c r="E90" s="59">
        <f t="shared" si="3"/>
        <v>19.4287068721111</v>
      </c>
      <c r="F90" s="13">
        <f>D89+E89</f>
        <v>6368.7005927189948</v>
      </c>
      <c r="I90" s="13">
        <f>F90-C90</f>
        <v>399.70059271899481</v>
      </c>
      <c r="J90" s="1">
        <f t="shared" si="4"/>
        <v>399.70059271899481</v>
      </c>
      <c r="K90" s="13">
        <f t="shared" si="5"/>
        <v>159760.56381991575</v>
      </c>
    </row>
    <row r="91" spans="1:11" x14ac:dyDescent="0.35">
      <c r="A91">
        <v>85</v>
      </c>
      <c r="B91" t="s">
        <v>4</v>
      </c>
      <c r="C91">
        <v>5924</v>
      </c>
      <c r="D91" s="13">
        <f>$D$4*C91+(1-$D$4)*F91</f>
        <v>6142.0703763125784</v>
      </c>
      <c r="E91" s="59">
        <f t="shared" si="3"/>
        <v>-2.0019960526791163</v>
      </c>
      <c r="F91" s="13">
        <f>D90+E90</f>
        <v>6253.2002508013929</v>
      </c>
      <c r="I91" s="13">
        <f>F91-C91</f>
        <v>329.20025080139294</v>
      </c>
      <c r="J91" s="1">
        <f t="shared" si="4"/>
        <v>329.20025080139294</v>
      </c>
      <c r="K91" s="13">
        <f t="shared" si="5"/>
        <v>108372.80512770002</v>
      </c>
    </row>
    <row r="92" spans="1:11" x14ac:dyDescent="0.35">
      <c r="A92">
        <v>86</v>
      </c>
      <c r="B92" t="s">
        <v>5</v>
      </c>
      <c r="C92">
        <v>6048</v>
      </c>
      <c r="D92" s="13">
        <f>$D$4*C92+(1-$D$4)*F92</f>
        <v>6108.9883688754499</v>
      </c>
      <c r="E92" s="59">
        <f t="shared" si="3"/>
        <v>-7.9955823312839556</v>
      </c>
      <c r="F92" s="13">
        <f>D91+E91</f>
        <v>6140.0683802598996</v>
      </c>
      <c r="I92" s="13">
        <f>F92-C92</f>
        <v>92.068380259899641</v>
      </c>
      <c r="J92" s="1">
        <f t="shared" si="4"/>
        <v>92.068380259899641</v>
      </c>
      <c r="K92" s="13">
        <f t="shared" si="5"/>
        <v>8476.5866436814777</v>
      </c>
    </row>
    <row r="93" spans="1:11" x14ac:dyDescent="0.35">
      <c r="A93">
        <v>87</v>
      </c>
      <c r="B93" t="s">
        <v>6</v>
      </c>
      <c r="C93">
        <v>5893</v>
      </c>
      <c r="D93" s="13">
        <f>$D$4*C93+(1-$D$4)*F93</f>
        <v>6030.7795585561444</v>
      </c>
      <c r="E93" s="59">
        <f t="shared" si="3"/>
        <v>-21.535765268801025</v>
      </c>
      <c r="F93" s="13">
        <f>D92+E92</f>
        <v>6100.9927865441659</v>
      </c>
      <c r="I93" s="13">
        <f>F93-C93</f>
        <v>207.99278654416594</v>
      </c>
      <c r="J93" s="1">
        <f t="shared" si="4"/>
        <v>207.99278654416594</v>
      </c>
      <c r="K93" s="13">
        <f t="shared" si="5"/>
        <v>43260.999254406976</v>
      </c>
    </row>
    <row r="94" spans="1:11" x14ac:dyDescent="0.35">
      <c r="A94">
        <v>88</v>
      </c>
      <c r="B94" t="s">
        <v>7</v>
      </c>
      <c r="C94">
        <v>5573</v>
      </c>
      <c r="D94" s="13">
        <f>$D$4*C94+(1-$D$4)*F94</f>
        <v>5861.9786624846492</v>
      </c>
      <c r="E94" s="59">
        <f t="shared" si="3"/>
        <v>-49.934926915749323</v>
      </c>
      <c r="F94" s="13">
        <f>D93+E93</f>
        <v>6009.2437932873436</v>
      </c>
      <c r="I94" s="13">
        <f>F94-C94</f>
        <v>436.24379328734358</v>
      </c>
      <c r="J94" s="1">
        <f t="shared" si="4"/>
        <v>436.24379328734358</v>
      </c>
      <c r="K94" s="13">
        <f t="shared" si="5"/>
        <v>190308.64718173054</v>
      </c>
    </row>
    <row r="95" spans="1:11" x14ac:dyDescent="0.35">
      <c r="A95">
        <v>89</v>
      </c>
      <c r="B95" t="s">
        <v>8</v>
      </c>
      <c r="C95">
        <v>5346</v>
      </c>
      <c r="D95" s="13">
        <f>$D$4*C95+(1-$D$4)*F95</f>
        <v>5654.7188802141691</v>
      </c>
      <c r="E95" s="59">
        <f t="shared" si="3"/>
        <v>-80.274043677122037</v>
      </c>
      <c r="F95" s="13">
        <f>D94+E94</f>
        <v>5812.0437355689</v>
      </c>
      <c r="I95" s="13">
        <f>F95-C95</f>
        <v>466.04373556890005</v>
      </c>
      <c r="J95" s="1">
        <f t="shared" si="4"/>
        <v>466.04373556890005</v>
      </c>
      <c r="K95" s="13">
        <f t="shared" si="5"/>
        <v>217196.76346301482</v>
      </c>
    </row>
    <row r="96" spans="1:11" x14ac:dyDescent="0.35">
      <c r="A96">
        <v>90</v>
      </c>
      <c r="B96" t="s">
        <v>9</v>
      </c>
      <c r="C96">
        <v>6116</v>
      </c>
      <c r="D96" s="13">
        <f>$D$4*C96+(1-$D$4)*F96</f>
        <v>5757.2604850607058</v>
      </c>
      <c r="E96" s="59">
        <f t="shared" si="3"/>
        <v>-45.019186497311665</v>
      </c>
      <c r="F96" s="13">
        <f>D95+E95</f>
        <v>5574.4448365370472</v>
      </c>
      <c r="I96" s="13">
        <f>F96-C96</f>
        <v>-541.55516346295281</v>
      </c>
      <c r="J96" s="1">
        <f t="shared" si="4"/>
        <v>541.55516346295281</v>
      </c>
      <c r="K96" s="13">
        <f t="shared" si="5"/>
        <v>293281.99507338554</v>
      </c>
    </row>
    <row r="97" spans="1:11" x14ac:dyDescent="0.35">
      <c r="A97">
        <v>91</v>
      </c>
      <c r="B97" t="s">
        <v>10</v>
      </c>
      <c r="C97">
        <v>5990</v>
      </c>
      <c r="D97" s="13">
        <f>$D$4*C97+(1-$D$4)*F97</f>
        <v>5806.0057764265921</v>
      </c>
      <c r="E97" s="59">
        <f t="shared" si="3"/>
        <v>-26.937291964203695</v>
      </c>
      <c r="F97" s="13">
        <f>D96+E96</f>
        <v>5712.2412985633946</v>
      </c>
      <c r="I97" s="13">
        <f>F97-C97</f>
        <v>-277.75870143660541</v>
      </c>
      <c r="J97" s="1">
        <f t="shared" si="4"/>
        <v>277.75870143660541</v>
      </c>
      <c r="K97" s="13">
        <f t="shared" si="5"/>
        <v>77149.896223749296</v>
      </c>
    </row>
    <row r="98" spans="1:11" x14ac:dyDescent="0.35">
      <c r="A98">
        <v>92</v>
      </c>
      <c r="B98" t="s">
        <v>11</v>
      </c>
      <c r="C98">
        <v>6032</v>
      </c>
      <c r="D98" s="13">
        <f>$D$4*C98+(1-$D$4)*F98</f>
        <v>5864.4519175172991</v>
      </c>
      <c r="E98" s="59">
        <f t="shared" si="3"/>
        <v>-10.471629630690613</v>
      </c>
      <c r="F98" s="13">
        <f>D97+E97</f>
        <v>5779.0684844623884</v>
      </c>
      <c r="I98" s="13">
        <f>F98-C98</f>
        <v>-252.93151553761163</v>
      </c>
      <c r="J98" s="1">
        <f t="shared" si="4"/>
        <v>252.93151553761163</v>
      </c>
      <c r="K98" s="13">
        <f t="shared" si="5"/>
        <v>63974.351552153072</v>
      </c>
    </row>
    <row r="99" spans="1:11" x14ac:dyDescent="0.35">
      <c r="A99">
        <v>93</v>
      </c>
      <c r="B99" t="s">
        <v>0</v>
      </c>
      <c r="C99">
        <v>5900</v>
      </c>
      <c r="D99" s="13">
        <f>$D$4*C99+(1-$D$4)*F99</f>
        <v>5869.5154061580033</v>
      </c>
      <c r="E99" s="59">
        <f t="shared" si="3"/>
        <v>-7.4757790000012516</v>
      </c>
      <c r="F99" s="13">
        <f>D98+E98</f>
        <v>5853.9802878866085</v>
      </c>
      <c r="I99" s="13">
        <f>F99-C99</f>
        <v>-46.019712113391506</v>
      </c>
      <c r="J99" s="1">
        <f t="shared" si="4"/>
        <v>46.019712113391506</v>
      </c>
      <c r="K99" s="13">
        <f t="shared" si="5"/>
        <v>2117.8139029994331</v>
      </c>
    </row>
    <row r="100" spans="1:11" x14ac:dyDescent="0.35">
      <c r="A100">
        <v>94</v>
      </c>
      <c r="B100" t="s">
        <v>1</v>
      </c>
      <c r="C100">
        <v>5518</v>
      </c>
      <c r="D100" s="13">
        <f>$D$4*C100+(1-$D$4)*F100</f>
        <v>5745.9003456958089</v>
      </c>
      <c r="E100" s="59">
        <f t="shared" si="3"/>
        <v>-29.872514804516015</v>
      </c>
      <c r="F100" s="13">
        <f>D99+E99</f>
        <v>5862.0396271580021</v>
      </c>
      <c r="I100" s="13">
        <f>F100-C100</f>
        <v>344.03962715800208</v>
      </c>
      <c r="J100" s="1">
        <f t="shared" si="4"/>
        <v>344.03962715800208</v>
      </c>
      <c r="K100" s="13">
        <f t="shared" si="5"/>
        <v>118363.26505501708</v>
      </c>
    </row>
    <row r="101" spans="1:11" x14ac:dyDescent="0.35">
      <c r="A101">
        <v>95</v>
      </c>
      <c r="B101" t="s">
        <v>2</v>
      </c>
      <c r="C101">
        <v>6188</v>
      </c>
      <c r="D101" s="13">
        <f>$D$4*C101+(1-$D$4)*F101</f>
        <v>5875.3539789959241</v>
      </c>
      <c r="E101" s="59">
        <f t="shared" si="3"/>
        <v>0.85253877704960956</v>
      </c>
      <c r="F101" s="13">
        <f>D100+E100</f>
        <v>5716.027830891293</v>
      </c>
      <c r="I101" s="13">
        <f>F101-C101</f>
        <v>-471.97216910870702</v>
      </c>
      <c r="J101" s="1">
        <f t="shared" si="4"/>
        <v>471.97216910870702</v>
      </c>
      <c r="K101" s="13">
        <f t="shared" si="5"/>
        <v>222757.72841317795</v>
      </c>
    </row>
    <row r="102" spans="1:11" x14ac:dyDescent="0.35">
      <c r="A102">
        <v>96</v>
      </c>
      <c r="B102" t="s">
        <v>3</v>
      </c>
      <c r="C102">
        <v>5714</v>
      </c>
      <c r="D102" s="13">
        <f>$D$4*C102+(1-$D$4)*F102</f>
        <v>5821.4496033493169</v>
      </c>
      <c r="E102" s="59">
        <f t="shared" si="3"/>
        <v>-9.7069905258442368</v>
      </c>
      <c r="F102" s="13">
        <f>D101+E101</f>
        <v>5876.2065177729737</v>
      </c>
      <c r="I102" s="13">
        <f>F102-C102</f>
        <v>162.20651777297371</v>
      </c>
      <c r="J102" s="1">
        <f t="shared" si="4"/>
        <v>162.20651777297371</v>
      </c>
      <c r="K102" s="13">
        <f t="shared" si="5"/>
        <v>26310.954408034038</v>
      </c>
    </row>
    <row r="103" spans="1:11" x14ac:dyDescent="0.35">
      <c r="A103">
        <v>97</v>
      </c>
      <c r="B103" t="s">
        <v>4</v>
      </c>
      <c r="C103">
        <v>5546</v>
      </c>
      <c r="D103" s="13">
        <f>$D$4*C103+(1-$D$4)*F103</f>
        <v>5722.0344697175342</v>
      </c>
      <c r="E103" s="59">
        <f t="shared" si="3"/>
        <v>-27.006646209622108</v>
      </c>
      <c r="F103" s="13">
        <f>D102+E102</f>
        <v>5811.7426128234729</v>
      </c>
      <c r="I103" s="13">
        <f>F103-C103</f>
        <v>265.74261282347288</v>
      </c>
      <c r="J103" s="1">
        <f t="shared" si="4"/>
        <v>265.74261282347288</v>
      </c>
      <c r="K103" s="13">
        <f t="shared" si="5"/>
        <v>70619.136270246221</v>
      </c>
    </row>
    <row r="104" spans="1:11" x14ac:dyDescent="0.35">
      <c r="A104">
        <v>98</v>
      </c>
      <c r="B104" t="s">
        <v>5</v>
      </c>
      <c r="C104">
        <v>5543</v>
      </c>
      <c r="D104" s="13">
        <f>$D$4*C104+(1-$D$4)*F104</f>
        <v>5643.7069848873043</v>
      </c>
      <c r="E104" s="59">
        <f t="shared" si="3"/>
        <v>-36.903549732536199</v>
      </c>
      <c r="F104" s="13">
        <f>D103+E103</f>
        <v>5695.0278235079122</v>
      </c>
      <c r="I104" s="13">
        <f>F104-C104</f>
        <v>152.02782350791222</v>
      </c>
      <c r="J104" s="1">
        <f t="shared" si="4"/>
        <v>152.02782350791222</v>
      </c>
      <c r="K104" s="13">
        <f t="shared" si="5"/>
        <v>23112.459120552907</v>
      </c>
    </row>
    <row r="105" spans="1:11" x14ac:dyDescent="0.35">
      <c r="A105">
        <v>99</v>
      </c>
      <c r="B105" t="s">
        <v>6</v>
      </c>
      <c r="C105">
        <v>5652</v>
      </c>
      <c r="D105" s="13">
        <f>$D$4*C105+(1-$D$4)*F105</f>
        <v>5622.0606792375092</v>
      </c>
      <c r="E105" s="59">
        <f t="shared" si="3"/>
        <v>-33.961285405393902</v>
      </c>
      <c r="F105" s="13">
        <f>D104+E104</f>
        <v>5606.8034351547685</v>
      </c>
      <c r="I105" s="13">
        <f>F105-C105</f>
        <v>-45.196564845231478</v>
      </c>
      <c r="J105" s="1">
        <f t="shared" si="4"/>
        <v>45.196564845231478</v>
      </c>
      <c r="K105" s="13">
        <f t="shared" si="5"/>
        <v>2042.7294738092139</v>
      </c>
    </row>
    <row r="106" spans="1:11" x14ac:dyDescent="0.35">
      <c r="A106">
        <v>100</v>
      </c>
      <c r="B106" t="s">
        <v>7</v>
      </c>
      <c r="C106">
        <v>5637</v>
      </c>
      <c r="D106" s="13">
        <f>$D$4*C106+(1-$D$4)*F106</f>
        <v>5604.6070307875398</v>
      </c>
      <c r="E106" s="59">
        <f t="shared" si="3"/>
        <v>-30.777890614305583</v>
      </c>
      <c r="F106" s="13">
        <f>D105+E105</f>
        <v>5588.0993938321153</v>
      </c>
      <c r="I106" s="13">
        <f>F106-C106</f>
        <v>-48.900606167884689</v>
      </c>
      <c r="J106" s="1">
        <f t="shared" si="4"/>
        <v>48.900606167884689</v>
      </c>
      <c r="K106" s="13">
        <f t="shared" si="5"/>
        <v>2391.2692835865619</v>
      </c>
    </row>
    <row r="107" spans="1:11" x14ac:dyDescent="0.35">
      <c r="A107">
        <v>101</v>
      </c>
      <c r="B107" t="s">
        <v>8</v>
      </c>
      <c r="C107">
        <v>5608</v>
      </c>
      <c r="D107" s="13">
        <f>$D$4*C107+(1-$D$4)*F107</f>
        <v>5585.3643785410031</v>
      </c>
      <c r="E107" s="59">
        <f t="shared" si="3"/>
        <v>-28.553391866660714</v>
      </c>
      <c r="F107" s="13">
        <f>D106+E106</f>
        <v>5573.829140173234</v>
      </c>
      <c r="I107" s="13">
        <f>F107-C107</f>
        <v>-34.170859826765991</v>
      </c>
      <c r="J107" s="1">
        <f t="shared" si="4"/>
        <v>34.170859826765991</v>
      </c>
      <c r="K107" s="13">
        <f t="shared" si="5"/>
        <v>1167.64766130049</v>
      </c>
    </row>
    <row r="108" spans="1:11" x14ac:dyDescent="0.35">
      <c r="A108">
        <v>102</v>
      </c>
      <c r="B108" t="s">
        <v>9</v>
      </c>
      <c r="C108">
        <v>6013</v>
      </c>
      <c r="D108" s="13">
        <f>$D$4*C108+(1-$D$4)*F108</f>
        <v>5710.8091311795297</v>
      </c>
      <c r="E108" s="59">
        <f t="shared" si="3"/>
        <v>1.1441894636572236</v>
      </c>
      <c r="F108" s="13">
        <f>D107+E107</f>
        <v>5556.8109866743425</v>
      </c>
      <c r="I108" s="13">
        <f>F108-C108</f>
        <v>-456.18901332565747</v>
      </c>
      <c r="J108" s="1">
        <f t="shared" si="4"/>
        <v>456.18901332565747</v>
      </c>
      <c r="K108" s="13">
        <f t="shared" si="5"/>
        <v>208108.41587903688</v>
      </c>
    </row>
    <row r="109" spans="1:11" x14ac:dyDescent="0.35">
      <c r="A109">
        <v>103</v>
      </c>
      <c r="B109" t="s">
        <v>10</v>
      </c>
      <c r="C109">
        <v>5905</v>
      </c>
      <c r="D109" s="13">
        <f>$D$4*C109+(1-$D$4)*F109</f>
        <v>5777.121111965278</v>
      </c>
      <c r="E109" s="59">
        <f t="shared" si="3"/>
        <v>13.711391420040529</v>
      </c>
      <c r="F109" s="13">
        <f>D108+E108</f>
        <v>5711.953320643187</v>
      </c>
      <c r="I109" s="13">
        <f>F109-C109</f>
        <v>-193.046679356813</v>
      </c>
      <c r="J109" s="1">
        <f t="shared" si="4"/>
        <v>193.046679356813</v>
      </c>
      <c r="K109" s="13">
        <f t="shared" si="5"/>
        <v>37267.020410692174</v>
      </c>
    </row>
    <row r="110" spans="1:11" x14ac:dyDescent="0.35">
      <c r="A110">
        <v>104</v>
      </c>
      <c r="B110" t="s">
        <v>11</v>
      </c>
      <c r="C110">
        <v>5562</v>
      </c>
      <c r="D110" s="13">
        <f>$D$4*C110+(1-$D$4)*F110</f>
        <v>5713.5843016653453</v>
      </c>
      <c r="E110" s="59">
        <f t="shared" si="3"/>
        <v>-1.1854423085141601</v>
      </c>
      <c r="F110" s="13">
        <f>D109+E109</f>
        <v>5790.8325033853189</v>
      </c>
      <c r="I110" s="13">
        <f>F110-C110</f>
        <v>228.83250338531889</v>
      </c>
      <c r="J110" s="1">
        <f t="shared" si="4"/>
        <v>228.83250338531889</v>
      </c>
      <c r="K110" s="13">
        <f t="shared" si="5"/>
        <v>52364.314605591979</v>
      </c>
    </row>
    <row r="111" spans="1:11" x14ac:dyDescent="0.35">
      <c r="A111">
        <v>105</v>
      </c>
      <c r="B111" t="s">
        <v>0</v>
      </c>
      <c r="C111">
        <v>6130</v>
      </c>
      <c r="D111" s="13">
        <f>$D$4*C111+(1-$D$4)*F111</f>
        <v>5853.3706910400924</v>
      </c>
      <c r="E111" s="59">
        <f t="shared" si="3"/>
        <v>26.000095868905404</v>
      </c>
      <c r="F111" s="13">
        <f>D110+E110</f>
        <v>5712.3988593568311</v>
      </c>
      <c r="I111" s="13">
        <f>F111-C111</f>
        <v>-417.60114064316895</v>
      </c>
      <c r="J111" s="1">
        <f t="shared" si="4"/>
        <v>417.60114064316895</v>
      </c>
      <c r="K111" s="13">
        <f t="shared" si="5"/>
        <v>174390.71266647577</v>
      </c>
    </row>
    <row r="112" spans="1:11" x14ac:dyDescent="0.35">
      <c r="A112">
        <v>106</v>
      </c>
      <c r="B112" t="s">
        <v>1</v>
      </c>
      <c r="C112">
        <v>5205</v>
      </c>
      <c r="D112" s="13">
        <f>$D$4*C112+(1-$D$4)*F112</f>
        <v>5651.7198640263978</v>
      </c>
      <c r="E112" s="59">
        <f t="shared" si="3"/>
        <v>-17.900964231206547</v>
      </c>
      <c r="F112" s="13">
        <f>D111+E111</f>
        <v>5879.3707869089976</v>
      </c>
      <c r="I112" s="13">
        <f>F112-C112</f>
        <v>674.37078690899762</v>
      </c>
      <c r="J112" s="1">
        <f t="shared" si="4"/>
        <v>674.37078690899762</v>
      </c>
      <c r="K112" s="13">
        <f t="shared" si="5"/>
        <v>454775.95823626069</v>
      </c>
    </row>
    <row r="113" spans="1:11" x14ac:dyDescent="0.35">
      <c r="A113">
        <v>107</v>
      </c>
      <c r="B113" t="s">
        <v>2</v>
      </c>
      <c r="C113">
        <v>5893</v>
      </c>
      <c r="D113" s="13">
        <f>$D$4*C113+(1-$D$4)*F113</f>
        <v>5721.3120382892139</v>
      </c>
      <c r="E113" s="59">
        <f t="shared" si="3"/>
        <v>-1.0284583668031821</v>
      </c>
      <c r="F113" s="13">
        <f>D112+E112</f>
        <v>5633.8188997951911</v>
      </c>
      <c r="I113" s="13">
        <f>F113-C113</f>
        <v>-259.1811002048089</v>
      </c>
      <c r="J113" s="1">
        <f t="shared" si="4"/>
        <v>259.1811002048089</v>
      </c>
      <c r="K113" s="13">
        <f t="shared" si="5"/>
        <v>67174.842703375194</v>
      </c>
    </row>
    <row r="114" spans="1:11" x14ac:dyDescent="0.35">
      <c r="A114">
        <v>108</v>
      </c>
      <c r="B114" t="s">
        <v>3</v>
      </c>
      <c r="C114">
        <v>5688</v>
      </c>
      <c r="D114" s="13">
        <f>$D$4*C114+(1-$D$4)*F114</f>
        <v>5709.3854406406408</v>
      </c>
      <c r="E114" s="59">
        <f t="shared" si="3"/>
        <v>-3.1300965307525694</v>
      </c>
      <c r="F114" s="13">
        <f>D113+E113</f>
        <v>5720.2835799224104</v>
      </c>
      <c r="I114" s="13">
        <f>F114-C114</f>
        <v>32.283579922410354</v>
      </c>
      <c r="J114" s="1">
        <f t="shared" si="4"/>
        <v>32.283579922410354</v>
      </c>
      <c r="K114" s="13">
        <f t="shared" si="5"/>
        <v>1042.2295326066569</v>
      </c>
    </row>
    <row r="115" spans="1:11" x14ac:dyDescent="0.35">
      <c r="A115">
        <v>109</v>
      </c>
      <c r="B115" t="s">
        <v>4</v>
      </c>
      <c r="C115">
        <v>5731</v>
      </c>
      <c r="D115" s="13">
        <f>$D$4*C115+(1-$D$4)*F115</f>
        <v>5714.6085288254008</v>
      </c>
      <c r="E115" s="59">
        <f t="shared" si="3"/>
        <v>-1.5192369762223805</v>
      </c>
      <c r="F115" s="13">
        <f>D114+E114</f>
        <v>5706.255344109888</v>
      </c>
      <c r="I115" s="13">
        <f>F115-C115</f>
        <v>-24.744655890111972</v>
      </c>
      <c r="J115" s="1">
        <f t="shared" si="4"/>
        <v>24.744655890111972</v>
      </c>
      <c r="K115" s="13">
        <f t="shared" si="5"/>
        <v>612.29799512005309</v>
      </c>
    </row>
    <row r="116" spans="1:11" x14ac:dyDescent="0.35">
      <c r="A116">
        <v>110</v>
      </c>
      <c r="B116" t="s">
        <v>5</v>
      </c>
      <c r="C116">
        <v>5518</v>
      </c>
      <c r="D116" s="13">
        <f>$D$4*C116+(1-$D$4)*F116</f>
        <v>5647.2319649955889</v>
      </c>
      <c r="E116" s="59">
        <f t="shared" si="3"/>
        <v>-14.219411557650053</v>
      </c>
      <c r="F116" s="13">
        <f>D115+E115</f>
        <v>5713.0892918491782</v>
      </c>
      <c r="I116" s="13">
        <f>F116-C116</f>
        <v>195.08929184917815</v>
      </c>
      <c r="J116" s="1">
        <f t="shared" si="4"/>
        <v>195.08929184917815</v>
      </c>
      <c r="K116" s="13">
        <f t="shared" si="5"/>
        <v>38059.831794213809</v>
      </c>
    </row>
    <row r="117" spans="1:11" x14ac:dyDescent="0.35">
      <c r="A117">
        <v>111</v>
      </c>
      <c r="B117" t="s">
        <v>6</v>
      </c>
      <c r="C117">
        <v>5546</v>
      </c>
      <c r="D117" s="13">
        <f>$D$4*C117+(1-$D$4)*F117</f>
        <v>5603.6392643260078</v>
      </c>
      <c r="E117" s="59">
        <f t="shared" si="3"/>
        <v>-19.883867094717452</v>
      </c>
      <c r="F117" s="13">
        <f>D116+E116</f>
        <v>5633.0125534379385</v>
      </c>
      <c r="I117" s="13">
        <f>F117-C117</f>
        <v>87.01255343793855</v>
      </c>
      <c r="J117" s="1">
        <f t="shared" si="4"/>
        <v>87.01255343793855</v>
      </c>
      <c r="K117" s="13">
        <f t="shared" si="5"/>
        <v>7571.1844557901113</v>
      </c>
    </row>
    <row r="118" spans="1:11" x14ac:dyDescent="0.35">
      <c r="A118">
        <v>112</v>
      </c>
      <c r="B118" t="s">
        <v>7</v>
      </c>
      <c r="C118">
        <v>5963</v>
      </c>
      <c r="D118" s="13">
        <f>$D$4*C118+(1-$D$4)*F118</f>
        <v>5711.7790090105955</v>
      </c>
      <c r="E118" s="59">
        <f t="shared" si="3"/>
        <v>4.8046876617906449</v>
      </c>
      <c r="F118" s="13">
        <f>D117+E117</f>
        <v>5583.7553972312908</v>
      </c>
      <c r="I118" s="13">
        <f>F118-C118</f>
        <v>-379.24460276870923</v>
      </c>
      <c r="J118" s="1">
        <f t="shared" si="4"/>
        <v>379.24460276870923</v>
      </c>
      <c r="K118" s="13">
        <f t="shared" si="5"/>
        <v>143826.46872919606</v>
      </c>
    </row>
    <row r="119" spans="1:11" x14ac:dyDescent="0.35">
      <c r="A119">
        <v>113</v>
      </c>
      <c r="B119" t="s">
        <v>8</v>
      </c>
      <c r="C119">
        <v>5946</v>
      </c>
      <c r="D119" s="13">
        <f>$D$4*C119+(1-$D$4)*F119</f>
        <v>5794.0289748349078</v>
      </c>
      <c r="E119" s="59">
        <f t="shared" si="3"/>
        <v>19.739526352675728</v>
      </c>
      <c r="F119" s="13">
        <f>D118+E118</f>
        <v>5716.5836966723864</v>
      </c>
      <c r="I119" s="13">
        <f>F119-C119</f>
        <v>-229.4163033276136</v>
      </c>
      <c r="J119" s="1">
        <f t="shared" si="4"/>
        <v>229.4163033276136</v>
      </c>
      <c r="K119" s="13">
        <f t="shared" si="5"/>
        <v>52631.840232507617</v>
      </c>
    </row>
    <row r="120" spans="1:11" x14ac:dyDescent="0.35">
      <c r="A120">
        <v>114</v>
      </c>
      <c r="B120" t="s">
        <v>9</v>
      </c>
      <c r="C120">
        <v>5840</v>
      </c>
      <c r="D120" s="13">
        <f>$D$4*C120+(1-$D$4)*F120</f>
        <v>5822.6236073534537</v>
      </c>
      <c r="E120" s="59">
        <f t="shared" si="3"/>
        <v>21.447178327279047</v>
      </c>
      <c r="F120" s="13">
        <f>D119+E119</f>
        <v>5813.7685011875838</v>
      </c>
      <c r="I120" s="13">
        <f>F120-C120</f>
        <v>-26.231498812416248</v>
      </c>
      <c r="J120" s="1">
        <f t="shared" si="4"/>
        <v>26.231498812416248</v>
      </c>
      <c r="K120" s="13">
        <f t="shared" si="5"/>
        <v>688.09152994579506</v>
      </c>
    </row>
    <row r="121" spans="1:11" x14ac:dyDescent="0.35">
      <c r="A121">
        <v>115</v>
      </c>
      <c r="B121" t="s">
        <v>10</v>
      </c>
      <c r="C121">
        <v>5909</v>
      </c>
      <c r="D121" s="13">
        <f>$D$4*C121+(1-$D$4)*F121</f>
        <v>5865.9892848932705</v>
      </c>
      <c r="E121" s="59">
        <f t="shared" si="3"/>
        <v>25.674024144768239</v>
      </c>
      <c r="F121" s="13">
        <f>D120+E120</f>
        <v>5844.070785680733</v>
      </c>
      <c r="I121" s="13">
        <f>F121-C121</f>
        <v>-64.929214319266976</v>
      </c>
      <c r="J121" s="1">
        <f t="shared" si="4"/>
        <v>64.929214319266976</v>
      </c>
      <c r="K121" s="13">
        <f t="shared" si="5"/>
        <v>4215.8028721173041</v>
      </c>
    </row>
    <row r="122" spans="1:11" x14ac:dyDescent="0.35">
      <c r="A122">
        <v>116</v>
      </c>
      <c r="B122" t="s">
        <v>11</v>
      </c>
      <c r="C122">
        <v>6190</v>
      </c>
      <c r="D122" s="13">
        <f>$D$4*C122+(1-$D$4)*F122</f>
        <v>5992.3744079551925</v>
      </c>
      <c r="E122" s="59">
        <f t="shared" si="3"/>
        <v>45.095531206219391</v>
      </c>
      <c r="F122" s="13">
        <f>D121+E121</f>
        <v>5891.6633090380383</v>
      </c>
      <c r="I122" s="13">
        <f>F122-C122</f>
        <v>-298.33669096196172</v>
      </c>
      <c r="J122" s="1">
        <f t="shared" si="4"/>
        <v>298.33669096196172</v>
      </c>
      <c r="K122" s="13">
        <f t="shared" si="5"/>
        <v>89004.781174133052</v>
      </c>
    </row>
    <row r="123" spans="1:11" x14ac:dyDescent="0.35">
      <c r="A123">
        <v>117</v>
      </c>
      <c r="B123" t="s">
        <v>0</v>
      </c>
      <c r="C123">
        <v>5791</v>
      </c>
      <c r="D123" s="13">
        <f>$D$4*C123+(1-$D$4)*F123</f>
        <v>5954.2677747110629</v>
      </c>
      <c r="E123" s="59">
        <f t="shared" si="3"/>
        <v>29.050512913550946</v>
      </c>
      <c r="F123" s="13">
        <f>D122+E122</f>
        <v>6037.4699391614122</v>
      </c>
      <c r="I123" s="13">
        <f>F123-C123</f>
        <v>246.46993916141219</v>
      </c>
      <c r="J123" s="1">
        <f t="shared" si="4"/>
        <v>246.46993916141219</v>
      </c>
      <c r="K123" s="13">
        <f t="shared" si="5"/>
        <v>60747.430910230221</v>
      </c>
    </row>
    <row r="124" spans="1:11" x14ac:dyDescent="0.35">
      <c r="A124">
        <v>118</v>
      </c>
      <c r="B124" t="s">
        <v>1</v>
      </c>
      <c r="C124">
        <v>5877</v>
      </c>
      <c r="D124" s="13">
        <f>$D$4*C124+(1-$D$4)*F124</f>
        <v>5947.4278594404714</v>
      </c>
      <c r="E124" s="59">
        <f t="shared" si="3"/>
        <v>22.129267768661528</v>
      </c>
      <c r="F124" s="13">
        <f>D123+E123</f>
        <v>5983.3182876246137</v>
      </c>
      <c r="I124" s="13">
        <f>F124-C124</f>
        <v>106.31828762461373</v>
      </c>
      <c r="J124" s="1">
        <f t="shared" si="4"/>
        <v>106.31828762461373</v>
      </c>
      <c r="K124" s="13">
        <f t="shared" si="5"/>
        <v>11303.578283430094</v>
      </c>
    </row>
    <row r="125" spans="1:11" x14ac:dyDescent="0.35">
      <c r="A125">
        <v>119</v>
      </c>
      <c r="B125" t="s">
        <v>2</v>
      </c>
      <c r="C125">
        <v>6256</v>
      </c>
      <c r="D125" s="13">
        <f>$D$4*C125+(1-$D$4)*F125</f>
        <v>6066.2531668505762</v>
      </c>
      <c r="E125" s="59">
        <f t="shared" si="3"/>
        <v>40.776495699870026</v>
      </c>
      <c r="F125" s="13">
        <f>D124+E124</f>
        <v>5969.5571272091329</v>
      </c>
      <c r="I125" s="13">
        <f>F125-C125</f>
        <v>-286.44287279086711</v>
      </c>
      <c r="J125" s="1">
        <f t="shared" si="4"/>
        <v>286.44287279086711</v>
      </c>
      <c r="K125" s="13">
        <f t="shared" si="5"/>
        <v>82049.519372684881</v>
      </c>
    </row>
    <row r="126" spans="1:11" x14ac:dyDescent="0.35">
      <c r="A126">
        <v>120</v>
      </c>
      <c r="B126" t="s">
        <v>3</v>
      </c>
      <c r="C126">
        <v>5600</v>
      </c>
      <c r="D126" s="13">
        <f>$D$4*C126+(1-$D$4)*F126</f>
        <v>5935.8689704666149</v>
      </c>
      <c r="E126" s="59">
        <f t="shared" si="3"/>
        <v>7.7692241509464601</v>
      </c>
      <c r="F126" s="13">
        <f>D125+E125</f>
        <v>6107.0296625504461</v>
      </c>
      <c r="I126" s="13">
        <f>F126-C126</f>
        <v>507.02966255044612</v>
      </c>
      <c r="J126" s="1">
        <f t="shared" si="4"/>
        <v>507.02966255044612</v>
      </c>
      <c r="K126" s="13">
        <f t="shared" si="5"/>
        <v>257079.07870601927</v>
      </c>
    </row>
    <row r="127" spans="1:11" x14ac:dyDescent="0.35">
      <c r="A127">
        <v>121</v>
      </c>
      <c r="B127" t="s">
        <v>4</v>
      </c>
      <c r="C127">
        <v>6014</v>
      </c>
      <c r="D127" s="13">
        <f>$D$4*C127+(1-$D$4)*F127</f>
        <v>5967.3906024055923</v>
      </c>
      <c r="E127" s="59">
        <f t="shared" si="3"/>
        <v>12.349727794950859</v>
      </c>
      <c r="F127" s="13">
        <f>D126+E126</f>
        <v>5943.6381946175616</v>
      </c>
      <c r="I127" s="13">
        <f>F127-C127</f>
        <v>-70.361805382438433</v>
      </c>
      <c r="J127" s="1">
        <f t="shared" si="4"/>
        <v>70.361805382438433</v>
      </c>
      <c r="K127" s="13">
        <f t="shared" si="5"/>
        <v>4950.7836566761425</v>
      </c>
    </row>
    <row r="128" spans="1:11" x14ac:dyDescent="0.35">
      <c r="A128">
        <v>122</v>
      </c>
      <c r="B128" t="s">
        <v>5</v>
      </c>
      <c r="C128">
        <v>5747</v>
      </c>
      <c r="D128" s="13">
        <f>$D$4*C128+(1-$D$4)*F128</f>
        <v>5901.1729426584361</v>
      </c>
      <c r="E128" s="59">
        <f t="shared" si="3"/>
        <v>-2.8015026886329117</v>
      </c>
      <c r="F128" s="13">
        <f>D127+E127</f>
        <v>5979.7403302005432</v>
      </c>
      <c r="I128" s="13">
        <f>F128-C128</f>
        <v>232.74033020054321</v>
      </c>
      <c r="J128" s="1">
        <f t="shared" si="4"/>
        <v>232.74033020054321</v>
      </c>
      <c r="K128" s="13">
        <f t="shared" si="5"/>
        <v>54168.061301857888</v>
      </c>
    </row>
    <row r="129" spans="1:11" x14ac:dyDescent="0.35">
      <c r="A129">
        <v>123</v>
      </c>
      <c r="B129" t="s">
        <v>6</v>
      </c>
      <c r="C129">
        <v>6049</v>
      </c>
      <c r="D129" s="13">
        <f>$D$4*C129+(1-$D$4)*F129</f>
        <v>5949.2199217976176</v>
      </c>
      <c r="E129" s="59">
        <f t="shared" si="3"/>
        <v>7.004309773957166</v>
      </c>
      <c r="F129" s="13">
        <f>D128+E128</f>
        <v>5898.3714399698029</v>
      </c>
      <c r="I129" s="13">
        <f>F129-C129</f>
        <v>-150.62856003019715</v>
      </c>
      <c r="J129" s="1">
        <f t="shared" si="4"/>
        <v>150.62856003019715</v>
      </c>
      <c r="K129" s="13">
        <f t="shared" si="5"/>
        <v>22688.963096770705</v>
      </c>
    </row>
    <row r="130" spans="1:11" x14ac:dyDescent="0.35">
      <c r="A130">
        <v>124</v>
      </c>
      <c r="B130" t="s">
        <v>7</v>
      </c>
      <c r="C130">
        <v>5665</v>
      </c>
      <c r="D130" s="13">
        <f>$D$4*C130+(1-$D$4)*F130</f>
        <v>5857.9141232898655</v>
      </c>
      <c r="E130" s="59">
        <f t="shared" si="3"/>
        <v>-11.954181223900807</v>
      </c>
      <c r="F130" s="13">
        <f>D129+E129</f>
        <v>5956.2242315715748</v>
      </c>
      <c r="I130" s="13">
        <f>F130-C130</f>
        <v>291.22423157157482</v>
      </c>
      <c r="J130" s="1">
        <f t="shared" si="4"/>
        <v>291.22423157157482</v>
      </c>
      <c r="K130" s="13">
        <f t="shared" si="5"/>
        <v>84811.553054454242</v>
      </c>
    </row>
    <row r="131" spans="1:11" x14ac:dyDescent="0.35">
      <c r="A131">
        <v>125</v>
      </c>
      <c r="B131" t="s">
        <v>8</v>
      </c>
      <c r="C131">
        <v>5478</v>
      </c>
      <c r="D131" s="13">
        <f>$D$4*C131+(1-$D$4)*F131</f>
        <v>5721.7457530452757</v>
      </c>
      <c r="E131" s="59">
        <f t="shared" si="3"/>
        <v>-35.908112569464144</v>
      </c>
      <c r="F131" s="13">
        <f>D130+E130</f>
        <v>5845.9599420659652</v>
      </c>
      <c r="I131" s="13">
        <f>F131-C131</f>
        <v>367.95994206596515</v>
      </c>
      <c r="J131" s="1">
        <f t="shared" si="4"/>
        <v>367.95994206596515</v>
      </c>
      <c r="K131" s="13">
        <f t="shared" si="5"/>
        <v>135394.51896518844</v>
      </c>
    </row>
    <row r="132" spans="1:11" x14ac:dyDescent="0.35">
      <c r="A132">
        <v>126</v>
      </c>
      <c r="B132" t="s">
        <v>9</v>
      </c>
      <c r="C132">
        <v>6039</v>
      </c>
      <c r="D132" s="13">
        <f>$D$4*C132+(1-$D$4)*F132</f>
        <v>5805.0565310828379</v>
      </c>
      <c r="E132" s="59">
        <f t="shared" si="3"/>
        <v>-12.917493355911329</v>
      </c>
      <c r="F132" s="13">
        <f>D131+E131</f>
        <v>5685.8376404758119</v>
      </c>
      <c r="I132" s="13">
        <f>F132-C132</f>
        <v>-353.1623595241881</v>
      </c>
      <c r="J132" s="1">
        <f t="shared" si="4"/>
        <v>353.1623595241881</v>
      </c>
      <c r="K132" s="13">
        <f t="shared" si="5"/>
        <v>124723.65218469189</v>
      </c>
    </row>
    <row r="133" spans="1:11" x14ac:dyDescent="0.35">
      <c r="A133">
        <v>127</v>
      </c>
      <c r="B133" t="s">
        <v>10</v>
      </c>
      <c r="C133">
        <v>5545</v>
      </c>
      <c r="D133" s="13">
        <f>$D$4*C133+(1-$D$4)*F133</f>
        <v>5708.7110021254312</v>
      </c>
      <c r="E133" s="59">
        <f t="shared" si="3"/>
        <v>-29.006069490805039</v>
      </c>
      <c r="F133" s="13">
        <f>D132+E132</f>
        <v>5792.1390377269263</v>
      </c>
      <c r="I133" s="13">
        <f>F133-C133</f>
        <v>247.13903772692629</v>
      </c>
      <c r="J133" s="1">
        <f t="shared" si="4"/>
        <v>247.13903772692629</v>
      </c>
      <c r="K133" s="13">
        <f t="shared" si="5"/>
        <v>61077.703968591093</v>
      </c>
    </row>
    <row r="134" spans="1:11" x14ac:dyDescent="0.35">
      <c r="A134">
        <v>128</v>
      </c>
      <c r="B134" t="s">
        <v>11</v>
      </c>
      <c r="C134">
        <v>5885</v>
      </c>
      <c r="D134" s="13">
        <f>$D$4*C134+(1-$D$4)*F134</f>
        <v>5749.0074772528278</v>
      </c>
      <c r="E134" s="59">
        <f t="shared" si="3"/>
        <v>-15.641506159149397</v>
      </c>
      <c r="F134" s="13">
        <f>D133+E133</f>
        <v>5679.7049326346259</v>
      </c>
      <c r="I134" s="13">
        <f>F134-C134</f>
        <v>-205.29506736537405</v>
      </c>
      <c r="J134" s="1">
        <f t="shared" si="4"/>
        <v>205.29506736537405</v>
      </c>
      <c r="K134" s="13">
        <f t="shared" si="5"/>
        <v>42146.064684553472</v>
      </c>
    </row>
    <row r="135" spans="1:11" x14ac:dyDescent="0.35">
      <c r="A135">
        <v>129</v>
      </c>
      <c r="B135" t="s">
        <v>0</v>
      </c>
      <c r="C135">
        <v>5893</v>
      </c>
      <c r="D135" s="13">
        <f>$D$4*C135+(1-$D$4)*F135</f>
        <v>5787.2544768081098</v>
      </c>
      <c r="E135" s="59">
        <f t="shared" si="3"/>
        <v>-5.2494440575847827</v>
      </c>
      <c r="F135" s="13">
        <f>D134+E134</f>
        <v>5733.3659710936781</v>
      </c>
      <c r="I135" s="13">
        <f>F135-C135</f>
        <v>-159.63402890632187</v>
      </c>
      <c r="J135" s="1">
        <f t="shared" si="4"/>
        <v>159.63402890632187</v>
      </c>
      <c r="K135" s="13">
        <f t="shared" si="5"/>
        <v>25483.023184864407</v>
      </c>
    </row>
    <row r="136" spans="1:11" x14ac:dyDescent="0.35">
      <c r="A136">
        <v>130</v>
      </c>
      <c r="B136" t="s">
        <v>1</v>
      </c>
      <c r="C136">
        <v>5640</v>
      </c>
      <c r="D136" s="13">
        <f>$D$4*C136+(1-$D$4)*F136</f>
        <v>5734.0676407590872</v>
      </c>
      <c r="E136" s="59">
        <f t="shared" si="3"/>
        <v>-14.493871008333535</v>
      </c>
      <c r="F136" s="13">
        <f>D135+E135</f>
        <v>5782.0050327505251</v>
      </c>
      <c r="I136" s="13">
        <f>F136-C136</f>
        <v>142.00503275052506</v>
      </c>
      <c r="J136" s="1">
        <f t="shared" si="4"/>
        <v>142.00503275052506</v>
      </c>
      <c r="K136" s="13">
        <f t="shared" si="5"/>
        <v>20165.429326477693</v>
      </c>
    </row>
    <row r="137" spans="1:11" x14ac:dyDescent="0.35">
      <c r="A137">
        <v>131</v>
      </c>
      <c r="B137" t="s">
        <v>2</v>
      </c>
      <c r="C137">
        <v>5609</v>
      </c>
      <c r="D137" s="13">
        <f>$D$4*C137+(1-$D$4)*F137</f>
        <v>5682.2467958974748</v>
      </c>
      <c r="E137" s="59">
        <f t="shared" si="3"/>
        <v>-21.692145022505571</v>
      </c>
      <c r="F137" s="13">
        <f>D136+E136</f>
        <v>5719.5737697507539</v>
      </c>
      <c r="I137" s="13">
        <f>F137-C137</f>
        <v>110.57376975075385</v>
      </c>
      <c r="J137" s="1">
        <f t="shared" si="4"/>
        <v>110.57376975075385</v>
      </c>
      <c r="K137" s="13">
        <f t="shared" si="5"/>
        <v>12226.558556892727</v>
      </c>
    </row>
    <row r="138" spans="1:11" x14ac:dyDescent="0.35">
      <c r="A138" s="15">
        <v>132</v>
      </c>
      <c r="B138" s="15" t="s">
        <v>3</v>
      </c>
      <c r="C138">
        <v>5337</v>
      </c>
      <c r="D138" s="13">
        <f>$D$4*C138+(1-$D$4)*F138</f>
        <v>5551.3305914932516</v>
      </c>
      <c r="E138" s="59">
        <f t="shared" ref="E138" si="6">$E$4*(D138-D137)+(1-$E$4)*E137</f>
        <v>-42.755323394805856</v>
      </c>
      <c r="F138" s="13">
        <f>D137+E137</f>
        <v>5660.5546508749694</v>
      </c>
      <c r="I138" s="13">
        <f>F138-C138</f>
        <v>323.55465087496941</v>
      </c>
      <c r="J138" s="1">
        <f t="shared" ref="J138" si="7">ABS(I138)</f>
        <v>323.55465087496941</v>
      </c>
      <c r="K138" s="13">
        <f>I138^2</f>
        <v>104687.61210282335</v>
      </c>
    </row>
    <row r="139" spans="1:11" x14ac:dyDescent="0.35">
      <c r="A139">
        <v>133</v>
      </c>
      <c r="B139" t="s">
        <v>4</v>
      </c>
      <c r="G139" s="24">
        <f>D138+E138</f>
        <v>5508.575268098446</v>
      </c>
    </row>
    <row r="140" spans="1:11" x14ac:dyDescent="0.35">
      <c r="A140">
        <v>134</v>
      </c>
      <c r="B140" t="s">
        <v>5</v>
      </c>
      <c r="G140" s="24">
        <f>G139+$E$138</f>
        <v>5465.8199447036404</v>
      </c>
    </row>
    <row r="141" spans="1:11" x14ac:dyDescent="0.35">
      <c r="A141">
        <v>135</v>
      </c>
      <c r="B141" t="s">
        <v>54</v>
      </c>
      <c r="G141" s="24">
        <f>G140+$E$138</f>
        <v>5423.0646213088348</v>
      </c>
      <c r="I141" t="s">
        <v>63</v>
      </c>
      <c r="J141" t="s">
        <v>62</v>
      </c>
      <c r="K141" t="s">
        <v>61</v>
      </c>
    </row>
    <row r="142" spans="1:11" x14ac:dyDescent="0.35">
      <c r="A142">
        <v>136</v>
      </c>
      <c r="B142" t="s">
        <v>55</v>
      </c>
      <c r="G142" s="24">
        <f>G141+$E$138</f>
        <v>5380.3092979140292</v>
      </c>
      <c r="K142" s="13">
        <f>AVERAGE(K9:K138)</f>
        <v>135944.27294237341</v>
      </c>
    </row>
    <row r="143" spans="1:11" x14ac:dyDescent="0.35">
      <c r="A143">
        <v>137</v>
      </c>
      <c r="B143" t="s">
        <v>56</v>
      </c>
      <c r="G143" s="24">
        <f>G142+$E$138</f>
        <v>5337.5539745192236</v>
      </c>
    </row>
    <row r="144" spans="1:11" x14ac:dyDescent="0.35">
      <c r="A144">
        <v>138</v>
      </c>
      <c r="B144" t="s">
        <v>57</v>
      </c>
      <c r="G144" s="24">
        <f>G143+$E$138</f>
        <v>5294.798651124418</v>
      </c>
    </row>
    <row r="145" spans="1:7" x14ac:dyDescent="0.35">
      <c r="A145">
        <v>139</v>
      </c>
      <c r="B145" t="s">
        <v>58</v>
      </c>
      <c r="G145" s="24">
        <f>G144+$E$138</f>
        <v>5252.0433277296124</v>
      </c>
    </row>
    <row r="146" spans="1:7" x14ac:dyDescent="0.35">
      <c r="A146">
        <v>140</v>
      </c>
      <c r="B146" t="s">
        <v>59</v>
      </c>
      <c r="G146" s="24">
        <f>G145+$E$138</f>
        <v>5209.2880043348068</v>
      </c>
    </row>
    <row r="147" spans="1:7" x14ac:dyDescent="0.35">
      <c r="A147">
        <v>141</v>
      </c>
      <c r="B147" t="s">
        <v>60</v>
      </c>
      <c r="G147" s="24">
        <f>G146+$E$138</f>
        <v>5166.5326809400012</v>
      </c>
    </row>
    <row r="148" spans="1:7" x14ac:dyDescent="0.35">
      <c r="A148">
        <v>142</v>
      </c>
      <c r="B148" t="s">
        <v>1</v>
      </c>
      <c r="G148" s="24">
        <f>G147+$E$138</f>
        <v>5123.7773575451956</v>
      </c>
    </row>
    <row r="149" spans="1:7" x14ac:dyDescent="0.35">
      <c r="A149">
        <v>143</v>
      </c>
      <c r="B149" t="s">
        <v>2</v>
      </c>
      <c r="G149" s="24">
        <f>G148+$E$138</f>
        <v>5081.02203415039</v>
      </c>
    </row>
    <row r="150" spans="1:7" x14ac:dyDescent="0.35">
      <c r="A150">
        <v>144</v>
      </c>
      <c r="B150" t="s">
        <v>3</v>
      </c>
      <c r="G150" s="24">
        <f>G149+$E$138</f>
        <v>5038.2667107555844</v>
      </c>
    </row>
  </sheetData>
  <phoneticPr fontId="7" type="noConversion"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MacroEnabled.12" shapeId="19458" r:id="rId3">
          <objectPr defaultSize="0" autoPict="0" r:id="rId4">
            <anchor moveWithCells="1">
              <from>
                <xdr:col>7</xdr:col>
                <xdr:colOff>0</xdr:colOff>
                <xdr:row>0</xdr:row>
                <xdr:rowOff>0</xdr:rowOff>
              </from>
              <to>
                <xdr:col>12</xdr:col>
                <xdr:colOff>457200</xdr:colOff>
                <xdr:row>4</xdr:row>
                <xdr:rowOff>152400</xdr:rowOff>
              </to>
            </anchor>
          </objectPr>
        </oleObject>
      </mc:Choice>
      <mc:Fallback>
        <oleObject progId="Word.DocumentMacroEnabled.12" shapeId="19458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BC9D0-074E-43EB-A194-660D0130C98A}">
  <dimension ref="A1:M150"/>
  <sheetViews>
    <sheetView workbookViewId="0">
      <pane ySplit="6" topLeftCell="A123" activePane="bottomLeft" state="frozen"/>
      <selection pane="bottomLeft" activeCell="I139" sqref="I139"/>
    </sheetView>
  </sheetViews>
  <sheetFormatPr defaultRowHeight="14.5" x14ac:dyDescent="0.35"/>
  <cols>
    <col min="3" max="3" width="6.6328125" customWidth="1"/>
    <col min="4" max="4" width="9.36328125" customWidth="1"/>
    <col min="5" max="5" width="11.7265625" customWidth="1"/>
    <col min="6" max="6" width="8.7265625" customWidth="1"/>
    <col min="7" max="7" width="10.26953125" customWidth="1"/>
    <col min="8" max="8" width="8.7265625" customWidth="1"/>
    <col min="9" max="9" width="14.81640625" customWidth="1"/>
    <col min="11" max="11" width="9.453125" bestFit="1" customWidth="1"/>
    <col min="12" max="12" width="7.36328125" bestFit="1" customWidth="1"/>
    <col min="13" max="13" width="12.26953125" bestFit="1" customWidth="1"/>
  </cols>
  <sheetData>
    <row r="1" spans="1:13" x14ac:dyDescent="0.35">
      <c r="B1" s="5"/>
      <c r="G1" s="16"/>
    </row>
    <row r="2" spans="1:13" ht="15.5" x14ac:dyDescent="0.35">
      <c r="C2" s="17" t="s">
        <v>42</v>
      </c>
      <c r="G2" s="16"/>
    </row>
    <row r="3" spans="1:13" x14ac:dyDescent="0.35">
      <c r="F3" s="18" t="s">
        <v>43</v>
      </c>
      <c r="G3" s="19" t="s">
        <v>44</v>
      </c>
      <c r="H3" s="18"/>
      <c r="I3" s="18"/>
      <c r="J3" s="20"/>
      <c r="K3" s="18"/>
      <c r="L3" s="18"/>
      <c r="M3" s="21"/>
    </row>
    <row r="4" spans="1:13" x14ac:dyDescent="0.35">
      <c r="F4" s="22">
        <v>0.3326057474039138</v>
      </c>
      <c r="G4" s="19">
        <v>0.15228333903939922</v>
      </c>
      <c r="H4" s="18"/>
      <c r="I4" s="18"/>
      <c r="J4" s="20"/>
      <c r="K4" s="18"/>
      <c r="L4" s="18"/>
      <c r="M4" s="21"/>
    </row>
    <row r="5" spans="1:13" ht="20" x14ac:dyDescent="0.4">
      <c r="F5" s="25" t="s">
        <v>64</v>
      </c>
      <c r="G5" s="19">
        <v>0.95</v>
      </c>
      <c r="H5" s="18" t="s">
        <v>45</v>
      </c>
      <c r="I5" s="18"/>
      <c r="J5" s="20"/>
      <c r="K5" s="18"/>
      <c r="L5" s="18"/>
      <c r="M5" s="21"/>
    </row>
    <row r="6" spans="1:13" ht="39" x14ac:dyDescent="0.4">
      <c r="A6" s="7" t="s">
        <v>17</v>
      </c>
      <c r="B6" s="8" t="s">
        <v>35</v>
      </c>
      <c r="C6" s="9" t="s">
        <v>23</v>
      </c>
      <c r="D6" s="10" t="s">
        <v>53</v>
      </c>
      <c r="E6" s="11" t="s">
        <v>20</v>
      </c>
      <c r="F6" s="18" t="s">
        <v>46</v>
      </c>
      <c r="G6" s="18" t="s">
        <v>47</v>
      </c>
      <c r="H6" s="18" t="s">
        <v>48</v>
      </c>
      <c r="I6" s="23" t="s">
        <v>65</v>
      </c>
      <c r="J6" s="20"/>
      <c r="K6" s="18" t="s">
        <v>50</v>
      </c>
      <c r="L6" s="18" t="s">
        <v>51</v>
      </c>
      <c r="M6" s="21" t="s">
        <v>52</v>
      </c>
    </row>
    <row r="7" spans="1:13" x14ac:dyDescent="0.35">
      <c r="A7">
        <v>1</v>
      </c>
      <c r="B7" t="s">
        <v>4</v>
      </c>
      <c r="C7">
        <v>5922</v>
      </c>
      <c r="F7">
        <f>C7</f>
        <v>5922</v>
      </c>
      <c r="G7" s="16">
        <f>C8-C7</f>
        <v>-281</v>
      </c>
    </row>
    <row r="8" spans="1:13" x14ac:dyDescent="0.35">
      <c r="A8">
        <v>2</v>
      </c>
      <c r="B8" t="s">
        <v>5</v>
      </c>
      <c r="C8">
        <v>5641</v>
      </c>
      <c r="F8" s="13">
        <f>$F$4*C8+(1-$F$4)*H8</f>
        <v>5641</v>
      </c>
      <c r="G8" s="13">
        <f>$G$4*(F8-F7)+(1-$G$4)*G7*$G$5</f>
        <v>-269.0895809135036</v>
      </c>
      <c r="H8" s="13">
        <f>F7+G7</f>
        <v>5641</v>
      </c>
    </row>
    <row r="9" spans="1:13" x14ac:dyDescent="0.35">
      <c r="A9">
        <v>3</v>
      </c>
      <c r="B9" t="s">
        <v>6</v>
      </c>
      <c r="C9">
        <v>6109</v>
      </c>
      <c r="F9" s="13">
        <f>$F$4*C9+(1-$F$4)*H9</f>
        <v>5617.07065004987</v>
      </c>
      <c r="G9" s="13">
        <f t="shared" ref="G9:G72" si="0">$G$4*(F9-F8)+(1-$G$4)*G8*$G$5</f>
        <v>-220.35017629116663</v>
      </c>
      <c r="H9" s="13">
        <f>F8+G8</f>
        <v>5371.9104190864964</v>
      </c>
      <c r="K9" s="13">
        <f>H9-C9</f>
        <v>-737.0895809135036</v>
      </c>
      <c r="L9" s="1">
        <f>ABS(K9)</f>
        <v>737.0895809135036</v>
      </c>
      <c r="M9" s="13">
        <f>K9^2</f>
        <v>543301.05029124441</v>
      </c>
    </row>
    <row r="10" spans="1:13" x14ac:dyDescent="0.35">
      <c r="A10">
        <v>4</v>
      </c>
      <c r="B10" t="s">
        <v>7</v>
      </c>
      <c r="C10">
        <v>6431</v>
      </c>
      <c r="F10" s="13">
        <f>$F$4*C10+(1-$F$4)*H10</f>
        <v>5740.7277886087559</v>
      </c>
      <c r="G10" s="13">
        <f t="shared" si="0"/>
        <v>-158.62386794744134</v>
      </c>
      <c r="H10" s="13">
        <f t="shared" ref="H10:H73" si="1">F9+G9</f>
        <v>5396.7204737587035</v>
      </c>
      <c r="K10" s="13">
        <f>H10-C10</f>
        <v>-1034.2795262412965</v>
      </c>
      <c r="L10" s="1">
        <f t="shared" ref="L10:L73" si="2">ABS(K10)</f>
        <v>1034.2795262412965</v>
      </c>
      <c r="M10" s="13">
        <f t="shared" ref="M10:M73" si="3">K10^2</f>
        <v>1069734.1384019207</v>
      </c>
    </row>
    <row r="11" spans="1:13" x14ac:dyDescent="0.35">
      <c r="A11">
        <v>5</v>
      </c>
      <c r="B11" t="s">
        <v>8</v>
      </c>
      <c r="C11">
        <v>6419</v>
      </c>
      <c r="F11" s="13">
        <f>$F$4*C11+(1-$F$4)*H11</f>
        <v>5860.4603666291632</v>
      </c>
      <c r="G11" s="13">
        <f t="shared" si="0"/>
        <v>-109.5114141280642</v>
      </c>
      <c r="H11" s="13">
        <f t="shared" si="1"/>
        <v>5582.103920661315</v>
      </c>
      <c r="K11" s="13">
        <f>H11-C11</f>
        <v>-836.89607933868501</v>
      </c>
      <c r="L11" s="1">
        <f t="shared" si="2"/>
        <v>836.89607933868501</v>
      </c>
      <c r="M11" s="13">
        <f t="shared" si="3"/>
        <v>700395.04761246254</v>
      </c>
    </row>
    <row r="12" spans="1:13" x14ac:dyDescent="0.35">
      <c r="A12">
        <v>6</v>
      </c>
      <c r="B12" t="s">
        <v>9</v>
      </c>
      <c r="C12">
        <v>6591</v>
      </c>
      <c r="F12" s="13">
        <f>$F$4*C12+(1-$F$4)*H12</f>
        <v>6030.3547590119106</v>
      </c>
      <c r="G12" s="13">
        <f t="shared" si="0"/>
        <v>-62.320832449515706</v>
      </c>
      <c r="H12" s="13">
        <f t="shared" si="1"/>
        <v>5750.9489525010986</v>
      </c>
      <c r="K12" s="13">
        <f>H12-C12</f>
        <v>-840.05104749890143</v>
      </c>
      <c r="L12" s="1">
        <f t="shared" si="2"/>
        <v>840.05104749890143</v>
      </c>
      <c r="M12" s="13">
        <f t="shared" si="3"/>
        <v>705685.76240400155</v>
      </c>
    </row>
    <row r="13" spans="1:13" x14ac:dyDescent="0.35">
      <c r="A13">
        <v>7</v>
      </c>
      <c r="B13" t="s">
        <v>10</v>
      </c>
      <c r="C13">
        <v>5428</v>
      </c>
      <c r="F13" s="13">
        <f>$F$4*C13+(1-$F$4)*H13</f>
        <v>5788.4155387946394</v>
      </c>
      <c r="G13" s="13">
        <f t="shared" si="0"/>
        <v>-87.032199892043678</v>
      </c>
      <c r="H13" s="13">
        <f t="shared" si="1"/>
        <v>5968.0339265623952</v>
      </c>
      <c r="K13" s="13">
        <f>H13-C13</f>
        <v>540.03392656239521</v>
      </c>
      <c r="L13" s="1">
        <f t="shared" si="2"/>
        <v>540.03392656239521</v>
      </c>
      <c r="M13" s="13">
        <f t="shared" si="3"/>
        <v>291636.64183839847</v>
      </c>
    </row>
    <row r="14" spans="1:13" x14ac:dyDescent="0.35">
      <c r="A14">
        <v>8</v>
      </c>
      <c r="B14" t="s">
        <v>11</v>
      </c>
      <c r="C14">
        <v>6024</v>
      </c>
      <c r="F14" s="13">
        <f>$F$4*C14+(1-$F$4)*H14</f>
        <v>5808.6874945918535</v>
      </c>
      <c r="G14" s="13">
        <f t="shared" si="0"/>
        <v>-67.002632476453016</v>
      </c>
      <c r="H14" s="13">
        <f t="shared" si="1"/>
        <v>5701.3833389025958</v>
      </c>
      <c r="K14" s="13">
        <f>H14-C14</f>
        <v>-322.61666109740418</v>
      </c>
      <c r="L14" s="1">
        <f t="shared" si="2"/>
        <v>322.61666109740418</v>
      </c>
      <c r="M14" s="13">
        <f t="shared" si="3"/>
        <v>104081.51001763734</v>
      </c>
    </row>
    <row r="15" spans="1:13" x14ac:dyDescent="0.35">
      <c r="A15">
        <v>9</v>
      </c>
      <c r="B15" t="s">
        <v>0</v>
      </c>
      <c r="C15">
        <v>6434</v>
      </c>
      <c r="F15" s="13">
        <f>$F$4*C15+(1-$F$4)*H15</f>
        <v>5971.9528559905511</v>
      </c>
      <c r="G15" s="13">
        <f t="shared" si="0"/>
        <v>-29.096691101315688</v>
      </c>
      <c r="H15" s="13">
        <f t="shared" si="1"/>
        <v>5741.6848621154004</v>
      </c>
      <c r="K15" s="13">
        <f>H15-C15</f>
        <v>-692.31513788459961</v>
      </c>
      <c r="L15" s="1">
        <f t="shared" si="2"/>
        <v>692.31513788459961</v>
      </c>
      <c r="M15" s="13">
        <f t="shared" si="3"/>
        <v>479300.25014417217</v>
      </c>
    </row>
    <row r="16" spans="1:13" x14ac:dyDescent="0.35">
      <c r="A16">
        <v>10</v>
      </c>
      <c r="B16" t="s">
        <v>1</v>
      </c>
      <c r="C16">
        <v>5791</v>
      </c>
      <c r="F16" s="13">
        <f>$F$4*C16+(1-$F$4)*H16</f>
        <v>5892.3479316683588</v>
      </c>
      <c r="G16" s="13">
        <f t="shared" si="0"/>
        <v>-35.55496601390103</v>
      </c>
      <c r="H16" s="13">
        <f t="shared" si="1"/>
        <v>5942.8561648892355</v>
      </c>
      <c r="K16" s="13">
        <f>H16-C16</f>
        <v>151.85616488923552</v>
      </c>
      <c r="L16" s="1">
        <f t="shared" si="2"/>
        <v>151.85616488923552</v>
      </c>
      <c r="M16" s="13">
        <f t="shared" si="3"/>
        <v>23060.294814866684</v>
      </c>
    </row>
    <row r="17" spans="1:13" x14ac:dyDescent="0.35">
      <c r="A17">
        <v>11</v>
      </c>
      <c r="B17" t="s">
        <v>2</v>
      </c>
      <c r="C17">
        <v>5921</v>
      </c>
      <c r="F17" s="13">
        <f>$F$4*C17+(1-$F$4)*H17</f>
        <v>5878.148594301545</v>
      </c>
      <c r="G17" s="13">
        <f t="shared" si="0"/>
        <v>-30.795832722743548</v>
      </c>
      <c r="H17" s="13">
        <f t="shared" si="1"/>
        <v>5856.7929656544575</v>
      </c>
      <c r="K17" s="13">
        <f>H17-C17</f>
        <v>-64.207034345542525</v>
      </c>
      <c r="L17" s="1">
        <f t="shared" si="2"/>
        <v>64.207034345542525</v>
      </c>
      <c r="M17" s="13">
        <f t="shared" si="3"/>
        <v>4122.543259449677</v>
      </c>
    </row>
    <row r="18" spans="1:13" x14ac:dyDescent="0.35">
      <c r="A18">
        <v>12</v>
      </c>
      <c r="B18" t="s">
        <v>3</v>
      </c>
      <c r="C18">
        <v>5631</v>
      </c>
      <c r="F18" s="13">
        <f>$F$4*C18+(1-$F$4)*H18</f>
        <v>5775.3925896109831</v>
      </c>
      <c r="G18" s="13">
        <f t="shared" si="0"/>
        <v>-40.448860963491029</v>
      </c>
      <c r="H18" s="13">
        <f t="shared" si="1"/>
        <v>5847.3527615788016</v>
      </c>
      <c r="K18" s="13">
        <f>H18-C18</f>
        <v>216.35276157880162</v>
      </c>
      <c r="L18" s="1">
        <f t="shared" si="2"/>
        <v>216.35276157880162</v>
      </c>
      <c r="M18" s="13">
        <f t="shared" si="3"/>
        <v>46808.51744277378</v>
      </c>
    </row>
    <row r="19" spans="1:13" x14ac:dyDescent="0.35">
      <c r="A19">
        <v>13</v>
      </c>
      <c r="B19" t="s">
        <v>4</v>
      </c>
      <c r="C19">
        <v>5595</v>
      </c>
      <c r="F19" s="13">
        <f>$F$4*C19+(1-$F$4)*H19</f>
        <v>5688.3976401862028</v>
      </c>
      <c r="G19" s="13">
        <f t="shared" si="0"/>
        <v>-45.822596065817898</v>
      </c>
      <c r="H19" s="13">
        <f t="shared" si="1"/>
        <v>5734.9437286474922</v>
      </c>
      <c r="K19" s="13">
        <f>H19-C19</f>
        <v>139.94372864749221</v>
      </c>
      <c r="L19" s="1">
        <f t="shared" si="2"/>
        <v>139.94372864749221</v>
      </c>
      <c r="M19" s="13">
        <f t="shared" si="3"/>
        <v>19584.247187762932</v>
      </c>
    </row>
    <row r="20" spans="1:13" x14ac:dyDescent="0.35">
      <c r="A20">
        <v>14</v>
      </c>
      <c r="B20" t="s">
        <v>5</v>
      </c>
      <c r="C20">
        <v>5866</v>
      </c>
      <c r="F20" s="13">
        <f>$F$4*C20+(1-$F$4)*H20</f>
        <v>5716.8874685594101</v>
      </c>
      <c r="G20" s="13">
        <f t="shared" si="0"/>
        <v>-32.563823033457012</v>
      </c>
      <c r="H20" s="13">
        <f t="shared" si="1"/>
        <v>5642.5750441203845</v>
      </c>
      <c r="K20" s="13">
        <f>H20-C20</f>
        <v>-223.42495587961548</v>
      </c>
      <c r="L20" s="1">
        <f t="shared" si="2"/>
        <v>223.42495587961548</v>
      </c>
      <c r="M20" s="13">
        <f t="shared" si="3"/>
        <v>49918.710909808127</v>
      </c>
    </row>
    <row r="21" spans="1:13" x14ac:dyDescent="0.35">
      <c r="A21">
        <v>15</v>
      </c>
      <c r="B21" t="s">
        <v>6</v>
      </c>
      <c r="C21">
        <v>5937</v>
      </c>
      <c r="F21" s="13">
        <f>$F$4*C21+(1-$F$4)*H21</f>
        <v>5768.3652532570895</v>
      </c>
      <c r="G21" s="13">
        <f t="shared" si="0"/>
        <v>-18.385441623418462</v>
      </c>
      <c r="H21" s="13">
        <f t="shared" si="1"/>
        <v>5684.323645525953</v>
      </c>
      <c r="K21" s="13">
        <f>H21-C21</f>
        <v>-252.676354474047</v>
      </c>
      <c r="L21" s="1">
        <f t="shared" si="2"/>
        <v>252.676354474047</v>
      </c>
      <c r="M21" s="13">
        <f t="shared" si="3"/>
        <v>63845.340110294252</v>
      </c>
    </row>
    <row r="22" spans="1:13" x14ac:dyDescent="0.35">
      <c r="A22">
        <v>16</v>
      </c>
      <c r="B22" t="s">
        <v>7</v>
      </c>
      <c r="C22">
        <v>5544</v>
      </c>
      <c r="F22" s="13">
        <f>$F$4*C22+(1-$F$4)*H22</f>
        <v>5681.4697424351361</v>
      </c>
      <c r="G22" s="13">
        <f t="shared" si="0"/>
        <v>-28.03910145962714</v>
      </c>
      <c r="H22" s="13">
        <f t="shared" si="1"/>
        <v>5749.9798116336715</v>
      </c>
      <c r="K22" s="13">
        <f>H22-C22</f>
        <v>205.97981163367149</v>
      </c>
      <c r="L22" s="1">
        <f t="shared" si="2"/>
        <v>205.97981163367149</v>
      </c>
      <c r="M22" s="13">
        <f t="shared" si="3"/>
        <v>42427.68280064279</v>
      </c>
    </row>
    <row r="23" spans="1:13" x14ac:dyDescent="0.35">
      <c r="A23">
        <v>17</v>
      </c>
      <c r="B23" t="s">
        <v>8</v>
      </c>
      <c r="C23">
        <v>6018</v>
      </c>
      <c r="F23" s="13">
        <f>$F$4*C23+(1-$F$4)*H23</f>
        <v>5774.6885051144154</v>
      </c>
      <c r="G23" s="13">
        <f t="shared" si="0"/>
        <v>-8.385088350484116</v>
      </c>
      <c r="H23" s="13">
        <f t="shared" si="1"/>
        <v>5653.430640975509</v>
      </c>
      <c r="K23" s="13">
        <f>H23-C23</f>
        <v>-364.56935902449095</v>
      </c>
      <c r="L23" s="1">
        <f t="shared" si="2"/>
        <v>364.56935902449095</v>
      </c>
      <c r="M23" s="13">
        <f t="shared" si="3"/>
        <v>132910.81753952819</v>
      </c>
    </row>
    <row r="24" spans="1:13" x14ac:dyDescent="0.35">
      <c r="A24">
        <v>18</v>
      </c>
      <c r="B24" t="s">
        <v>9</v>
      </c>
      <c r="C24">
        <v>6077</v>
      </c>
      <c r="F24" s="13">
        <f>$F$4*C24+(1-$F$4)*H24</f>
        <v>5869.642886047006</v>
      </c>
      <c r="G24" s="13">
        <f t="shared" si="0"/>
        <v>7.707200041418524</v>
      </c>
      <c r="H24" s="13">
        <f t="shared" si="1"/>
        <v>5766.3034167639316</v>
      </c>
      <c r="K24" s="13">
        <f>H24-C24</f>
        <v>-310.69658323606836</v>
      </c>
      <c r="L24" s="1">
        <f t="shared" si="2"/>
        <v>310.69658323606836</v>
      </c>
      <c r="M24" s="13">
        <f t="shared" si="3"/>
        <v>96532.366834567161</v>
      </c>
    </row>
    <row r="25" spans="1:13" x14ac:dyDescent="0.35">
      <c r="A25">
        <v>19</v>
      </c>
      <c r="B25" t="s">
        <v>10</v>
      </c>
      <c r="C25">
        <v>6247</v>
      </c>
      <c r="F25" s="13">
        <f>$F$4*C25+(1-$F$4)*H25</f>
        <v>6000.2977719827759</v>
      </c>
      <c r="G25" s="13">
        <f t="shared" si="0"/>
        <v>26.103408082354264</v>
      </c>
      <c r="H25" s="13">
        <f t="shared" si="1"/>
        <v>5877.3500860884242</v>
      </c>
      <c r="K25" s="13">
        <f>H25-C25</f>
        <v>-369.64991391157582</v>
      </c>
      <c r="L25" s="1">
        <f t="shared" si="2"/>
        <v>369.64991391157582</v>
      </c>
      <c r="M25" s="13">
        <f t="shared" si="3"/>
        <v>136641.05885483543</v>
      </c>
    </row>
    <row r="26" spans="1:13" x14ac:dyDescent="0.35">
      <c r="A26">
        <v>20</v>
      </c>
      <c r="B26" t="s">
        <v>11</v>
      </c>
      <c r="C26">
        <v>6106</v>
      </c>
      <c r="F26" s="13">
        <f>$F$4*C26+(1-$F$4)*H26</f>
        <v>6052.8762050620371</v>
      </c>
      <c r="G26" s="13">
        <f t="shared" si="0"/>
        <v>29.02869859307155</v>
      </c>
      <c r="H26" s="13">
        <f t="shared" si="1"/>
        <v>6026.4011800651306</v>
      </c>
      <c r="K26" s="13">
        <f>H26-C26</f>
        <v>-79.598819934869425</v>
      </c>
      <c r="L26" s="1">
        <f t="shared" si="2"/>
        <v>79.598819934869425</v>
      </c>
      <c r="M26" s="13">
        <f t="shared" si="3"/>
        <v>6335.972135023766</v>
      </c>
    </row>
    <row r="27" spans="1:13" x14ac:dyDescent="0.35">
      <c r="A27">
        <v>21</v>
      </c>
      <c r="B27" t="s">
        <v>0</v>
      </c>
      <c r="C27">
        <v>6125</v>
      </c>
      <c r="F27" s="13">
        <f>$F$4*C27+(1-$F$4)*H27</f>
        <v>6096.2385803843445</v>
      </c>
      <c r="G27" s="13">
        <f t="shared" si="0"/>
        <v>29.981073173943397</v>
      </c>
      <c r="H27" s="13">
        <f t="shared" si="1"/>
        <v>6081.9049036551087</v>
      </c>
      <c r="K27" s="13">
        <f>H27-C27</f>
        <v>-43.095096344891317</v>
      </c>
      <c r="L27" s="1">
        <f t="shared" si="2"/>
        <v>43.095096344891317</v>
      </c>
      <c r="M27" s="13">
        <f t="shared" si="3"/>
        <v>1857.1873289754649</v>
      </c>
    </row>
    <row r="28" spans="1:13" x14ac:dyDescent="0.35">
      <c r="A28">
        <v>22</v>
      </c>
      <c r="B28" t="s">
        <v>1</v>
      </c>
      <c r="C28">
        <v>6120</v>
      </c>
      <c r="F28" s="13">
        <f>$F$4*C28+(1-$F$4)*H28</f>
        <v>6124.1509610379399</v>
      </c>
      <c r="G28" s="13">
        <f t="shared" si="0"/>
        <v>28.395273007347434</v>
      </c>
      <c r="H28" s="13">
        <f t="shared" si="1"/>
        <v>6126.219653558288</v>
      </c>
      <c r="K28" s="13">
        <f>H28-C28</f>
        <v>6.2196535582879733</v>
      </c>
      <c r="L28" s="1">
        <f t="shared" si="2"/>
        <v>6.2196535582879733</v>
      </c>
      <c r="M28" s="13">
        <f t="shared" si="3"/>
        <v>38.68409038512425</v>
      </c>
    </row>
    <row r="29" spans="1:13" x14ac:dyDescent="0.35">
      <c r="A29">
        <v>23</v>
      </c>
      <c r="B29" t="s">
        <v>2</v>
      </c>
      <c r="C29">
        <v>6641</v>
      </c>
      <c r="F29" s="13">
        <f>$F$4*C29+(1-$F$4)*H29</f>
        <v>6315.0087639429103</v>
      </c>
      <c r="G29" s="13">
        <f t="shared" si="0"/>
        <v>51.932052227903029</v>
      </c>
      <c r="H29" s="13">
        <f t="shared" si="1"/>
        <v>6152.5462340452868</v>
      </c>
      <c r="K29" s="13">
        <f>H29-C29</f>
        <v>-488.45376595471316</v>
      </c>
      <c r="L29" s="1">
        <f t="shared" si="2"/>
        <v>488.45376595471316</v>
      </c>
      <c r="M29" s="13">
        <f t="shared" si="3"/>
        <v>238587.08147534169</v>
      </c>
    </row>
    <row r="30" spans="1:13" x14ac:dyDescent="0.35">
      <c r="A30">
        <v>24</v>
      </c>
      <c r="B30" t="s">
        <v>3</v>
      </c>
      <c r="C30">
        <v>6220</v>
      </c>
      <c r="F30" s="13">
        <f>$F$4*C30+(1-$F$4)*H30</f>
        <v>6318.0674561841788</v>
      </c>
      <c r="G30" s="13">
        <f t="shared" si="0"/>
        <v>42.288270483490287</v>
      </c>
      <c r="H30" s="13">
        <f t="shared" si="1"/>
        <v>6366.9408161708134</v>
      </c>
      <c r="K30" s="13">
        <f>H30-C30</f>
        <v>146.94081617081338</v>
      </c>
      <c r="L30" s="1">
        <f t="shared" si="2"/>
        <v>146.94081617081338</v>
      </c>
      <c r="M30" s="13">
        <f t="shared" si="3"/>
        <v>21591.603456944769</v>
      </c>
    </row>
    <row r="31" spans="1:13" x14ac:dyDescent="0.35">
      <c r="A31">
        <v>25</v>
      </c>
      <c r="B31" t="s">
        <v>4</v>
      </c>
      <c r="C31">
        <v>6197</v>
      </c>
      <c r="F31" s="13">
        <f>$F$4*C31+(1-$F$4)*H31</f>
        <v>6306.0226731066596</v>
      </c>
      <c r="G31" s="13">
        <f t="shared" si="0"/>
        <v>32.221828094410078</v>
      </c>
      <c r="H31" s="13">
        <f t="shared" si="1"/>
        <v>6360.3557266676689</v>
      </c>
      <c r="K31" s="13">
        <f>H31-C31</f>
        <v>163.35572666766893</v>
      </c>
      <c r="L31" s="1">
        <f t="shared" si="2"/>
        <v>163.35572666766893</v>
      </c>
      <c r="M31" s="13">
        <f t="shared" si="3"/>
        <v>26685.093435122162</v>
      </c>
    </row>
    <row r="32" spans="1:13" x14ac:dyDescent="0.35">
      <c r="A32">
        <v>26</v>
      </c>
      <c r="B32" t="s">
        <v>5</v>
      </c>
      <c r="C32">
        <v>6105</v>
      </c>
      <c r="F32" s="13">
        <f>$F$4*C32+(1-$F$4)*H32</f>
        <v>6260.6660395512345</v>
      </c>
      <c r="G32" s="13">
        <f t="shared" si="0"/>
        <v>19.042171890721207</v>
      </c>
      <c r="H32" s="13">
        <f t="shared" si="1"/>
        <v>6338.2445012010694</v>
      </c>
      <c r="K32" s="13">
        <f>H32-C32</f>
        <v>233.2445012010694</v>
      </c>
      <c r="L32" s="1">
        <f t="shared" si="2"/>
        <v>233.2445012010694</v>
      </c>
      <c r="M32" s="13">
        <f t="shared" si="3"/>
        <v>54402.997340535665</v>
      </c>
    </row>
    <row r="33" spans="1:13" x14ac:dyDescent="0.35">
      <c r="A33">
        <v>27</v>
      </c>
      <c r="B33" t="s">
        <v>6</v>
      </c>
      <c r="C33">
        <v>6856</v>
      </c>
      <c r="F33" s="13">
        <f>$F$4*C33+(1-$F$4)*H33</f>
        <v>6471.3861724980416</v>
      </c>
      <c r="G33" s="13">
        <f t="shared" si="0"/>
        <v>47.424413501973895</v>
      </c>
      <c r="H33" s="13">
        <f t="shared" si="1"/>
        <v>6279.7082114419554</v>
      </c>
      <c r="K33" s="13">
        <f>H33-C33</f>
        <v>-576.29178855804457</v>
      </c>
      <c r="L33" s="1">
        <f t="shared" si="2"/>
        <v>576.29178855804457</v>
      </c>
      <c r="M33" s="13">
        <f t="shared" si="3"/>
        <v>332112.22555942996</v>
      </c>
    </row>
    <row r="34" spans="1:13" x14ac:dyDescent="0.35">
      <c r="A34">
        <v>28</v>
      </c>
      <c r="B34" t="s">
        <v>7</v>
      </c>
      <c r="C34">
        <v>6530</v>
      </c>
      <c r="F34" s="13">
        <f>$F$4*C34+(1-$F$4)*H34</f>
        <v>6522.5322494064922</v>
      </c>
      <c r="G34" s="13">
        <f t="shared" si="0"/>
        <v>45.98103755919751</v>
      </c>
      <c r="H34" s="13">
        <f t="shared" si="1"/>
        <v>6518.8105860000151</v>
      </c>
      <c r="K34" s="13">
        <f>H34-C34</f>
        <v>-11.189413999984936</v>
      </c>
      <c r="L34" s="1">
        <f t="shared" si="2"/>
        <v>11.189413999984936</v>
      </c>
      <c r="M34" s="13">
        <f t="shared" si="3"/>
        <v>125.20298566305888</v>
      </c>
    </row>
    <row r="35" spans="1:13" x14ac:dyDescent="0.35">
      <c r="A35">
        <v>29</v>
      </c>
      <c r="B35" t="s">
        <v>8</v>
      </c>
      <c r="C35">
        <v>6988</v>
      </c>
      <c r="F35" s="13">
        <f>$F$4*C35+(1-$F$4)*H35</f>
        <v>6708.0369786804768</v>
      </c>
      <c r="G35" s="13">
        <f t="shared" si="0"/>
        <v>65.279226627269708</v>
      </c>
      <c r="H35" s="13">
        <f t="shared" si="1"/>
        <v>6568.51328696569</v>
      </c>
      <c r="K35" s="13">
        <f>H35-C35</f>
        <v>-419.48671303431001</v>
      </c>
      <c r="L35" s="1">
        <f t="shared" si="2"/>
        <v>419.48671303431001</v>
      </c>
      <c r="M35" s="13">
        <f t="shared" si="3"/>
        <v>175969.10241232955</v>
      </c>
    </row>
    <row r="36" spans="1:13" x14ac:dyDescent="0.35">
      <c r="A36">
        <v>30</v>
      </c>
      <c r="B36" t="s">
        <v>9</v>
      </c>
      <c r="C36">
        <v>6083</v>
      </c>
      <c r="F36" s="13">
        <f>$F$4*C36+(1-$F$4)*H36</f>
        <v>6543.7130678963304</v>
      </c>
      <c r="G36" s="13">
        <f t="shared" si="0"/>
        <v>27.547579807009289</v>
      </c>
      <c r="H36" s="13">
        <f t="shared" si="1"/>
        <v>6773.3162053077467</v>
      </c>
      <c r="K36" s="13">
        <f>H36-C36</f>
        <v>690.31620530774671</v>
      </c>
      <c r="L36" s="1">
        <f t="shared" si="2"/>
        <v>690.31620530774671</v>
      </c>
      <c r="M36" s="13">
        <f t="shared" si="3"/>
        <v>476536.4633104871</v>
      </c>
    </row>
    <row r="37" spans="1:13" x14ac:dyDescent="0.35">
      <c r="A37">
        <v>31</v>
      </c>
      <c r="B37" t="s">
        <v>10</v>
      </c>
      <c r="C37">
        <v>6782</v>
      </c>
      <c r="F37" s="13">
        <f>$F$4*C37+(1-$F$4)*H37</f>
        <v>6641.353767481387</v>
      </c>
      <c r="G37" s="13">
        <f t="shared" si="0"/>
        <v>37.053967011921713</v>
      </c>
      <c r="H37" s="13">
        <f t="shared" si="1"/>
        <v>6571.2606477033396</v>
      </c>
      <c r="K37" s="13">
        <f>H37-C37</f>
        <v>-210.7393522966604</v>
      </c>
      <c r="L37" s="1">
        <f t="shared" si="2"/>
        <v>210.7393522966604</v>
      </c>
      <c r="M37" s="13">
        <f t="shared" si="3"/>
        <v>44411.074606415947</v>
      </c>
    </row>
    <row r="38" spans="1:13" x14ac:dyDescent="0.35">
      <c r="A38">
        <v>32</v>
      </c>
      <c r="B38" t="s">
        <v>11</v>
      </c>
      <c r="C38">
        <v>5804</v>
      </c>
      <c r="F38" s="13">
        <f>$F$4*C38+(1-$F$4)*H38</f>
        <v>6387.574696426399</v>
      </c>
      <c r="G38" s="13">
        <f t="shared" si="0"/>
        <v>-8.8056223874145232</v>
      </c>
      <c r="H38" s="13">
        <f t="shared" si="1"/>
        <v>6678.4077344933085</v>
      </c>
      <c r="K38" s="13">
        <f>H38-C38</f>
        <v>874.40773449330845</v>
      </c>
      <c r="L38" s="1">
        <f t="shared" si="2"/>
        <v>874.40773449330845</v>
      </c>
      <c r="M38" s="13">
        <f t="shared" si="3"/>
        <v>764588.88614172023</v>
      </c>
    </row>
    <row r="39" spans="1:13" x14ac:dyDescent="0.35">
      <c r="A39">
        <v>33</v>
      </c>
      <c r="B39" t="s">
        <v>0</v>
      </c>
      <c r="C39">
        <v>6452</v>
      </c>
      <c r="F39" s="13">
        <f>$F$4*C39+(1-$F$4)*H39</f>
        <v>6403.1261009013288</v>
      </c>
      <c r="G39" s="13">
        <f t="shared" si="0"/>
        <v>-4.7232193673474461</v>
      </c>
      <c r="H39" s="13">
        <f t="shared" si="1"/>
        <v>6378.7690740389844</v>
      </c>
      <c r="K39" s="13">
        <f>H39-C39</f>
        <v>-73.2309259610156</v>
      </c>
      <c r="L39" s="1">
        <f t="shared" si="2"/>
        <v>73.2309259610156</v>
      </c>
      <c r="M39" s="13">
        <f t="shared" si="3"/>
        <v>5362.7685171077483</v>
      </c>
    </row>
    <row r="40" spans="1:13" x14ac:dyDescent="0.35">
      <c r="A40">
        <v>34</v>
      </c>
      <c r="B40" t="s">
        <v>1</v>
      </c>
      <c r="C40">
        <v>6564</v>
      </c>
      <c r="F40" s="13">
        <f>$F$4*C40+(1-$F$4)*H40</f>
        <v>6453.481434889306</v>
      </c>
      <c r="G40" s="13">
        <f t="shared" si="0"/>
        <v>3.8645242346147146</v>
      </c>
      <c r="H40" s="13">
        <f t="shared" si="1"/>
        <v>6398.4028815339816</v>
      </c>
      <c r="K40" s="13">
        <f>H40-C40</f>
        <v>-165.5971184660184</v>
      </c>
      <c r="L40" s="1">
        <f t="shared" si="2"/>
        <v>165.5971184660184</v>
      </c>
      <c r="M40" s="13">
        <f t="shared" si="3"/>
        <v>27422.405644248531</v>
      </c>
    </row>
    <row r="41" spans="1:13" x14ac:dyDescent="0.35">
      <c r="A41">
        <v>35</v>
      </c>
      <c r="B41" t="s">
        <v>2</v>
      </c>
      <c r="C41">
        <v>6871</v>
      </c>
      <c r="F41" s="13">
        <f>$F$4*C41+(1-$F$4)*H41</f>
        <v>6594.9296705561583</v>
      </c>
      <c r="G41" s="13">
        <f t="shared" si="0"/>
        <v>24.652430129930565</v>
      </c>
      <c r="H41" s="13">
        <f t="shared" si="1"/>
        <v>6457.3459591239207</v>
      </c>
      <c r="K41" s="13">
        <f>H41-C41</f>
        <v>-413.65404087607931</v>
      </c>
      <c r="L41" s="1">
        <f t="shared" si="2"/>
        <v>413.65404087607931</v>
      </c>
      <c r="M41" s="13">
        <f t="shared" si="3"/>
        <v>171109.6655331091</v>
      </c>
    </row>
    <row r="42" spans="1:13" x14ac:dyDescent="0.35">
      <c r="A42">
        <v>36</v>
      </c>
      <c r="B42" t="s">
        <v>3</v>
      </c>
      <c r="C42">
        <v>6272</v>
      </c>
      <c r="F42" s="13">
        <f>$F$4*C42+(1-$F$4)*H42</f>
        <v>6503.9742963031695</v>
      </c>
      <c r="G42" s="13">
        <f t="shared" si="0"/>
        <v>6.00237387177045</v>
      </c>
      <c r="H42" s="13">
        <f t="shared" si="1"/>
        <v>6619.5821006860888</v>
      </c>
      <c r="K42" s="13">
        <f>H42-C42</f>
        <v>347.58210068608878</v>
      </c>
      <c r="L42" s="1">
        <f t="shared" si="2"/>
        <v>347.58210068608878</v>
      </c>
      <c r="M42" s="13">
        <f t="shared" si="3"/>
        <v>120813.31671735436</v>
      </c>
    </row>
    <row r="43" spans="1:13" x14ac:dyDescent="0.35">
      <c r="A43">
        <v>37</v>
      </c>
      <c r="B43" t="s">
        <v>4</v>
      </c>
      <c r="C43">
        <v>6142</v>
      </c>
      <c r="F43" s="13">
        <f>$F$4*C43+(1-$F$4)*H43</f>
        <v>6387.5855147642005</v>
      </c>
      <c r="G43" s="13">
        <f t="shared" si="0"/>
        <v>-12.890175559887698</v>
      </c>
      <c r="H43" s="13">
        <f t="shared" si="1"/>
        <v>6509.9766701749395</v>
      </c>
      <c r="K43" s="13">
        <f>H43-C43</f>
        <v>367.9766701749395</v>
      </c>
      <c r="L43" s="1">
        <f t="shared" si="2"/>
        <v>367.9766701749395</v>
      </c>
      <c r="M43" s="13">
        <f t="shared" si="3"/>
        <v>135406.82979303622</v>
      </c>
    </row>
    <row r="44" spans="1:13" x14ac:dyDescent="0.35">
      <c r="A44">
        <v>38</v>
      </c>
      <c r="B44" t="s">
        <v>5</v>
      </c>
      <c r="C44">
        <v>6502</v>
      </c>
      <c r="F44" s="13">
        <f>$F$4*C44+(1-$F$4)*H44</f>
        <v>6417.0376010562632</v>
      </c>
      <c r="G44" s="13">
        <f t="shared" si="0"/>
        <v>-5.8957937133509288</v>
      </c>
      <c r="H44" s="13">
        <f t="shared" si="1"/>
        <v>6374.6953392043124</v>
      </c>
      <c r="K44" s="13">
        <f>H44-C44</f>
        <v>-127.3046607956876</v>
      </c>
      <c r="L44" s="1">
        <f t="shared" si="2"/>
        <v>127.3046607956876</v>
      </c>
      <c r="M44" s="13">
        <f t="shared" si="3"/>
        <v>16206.476660305078</v>
      </c>
    </row>
    <row r="45" spans="1:13" x14ac:dyDescent="0.35">
      <c r="A45">
        <v>39</v>
      </c>
      <c r="B45" t="s">
        <v>6</v>
      </c>
      <c r="C45">
        <v>6186</v>
      </c>
      <c r="F45" s="13">
        <f>$F$4*C45+(1-$F$4)*H45</f>
        <v>6336.2583482397549</v>
      </c>
      <c r="G45" s="13">
        <f t="shared" si="0"/>
        <v>-17.049398776380301</v>
      </c>
      <c r="H45" s="13">
        <f t="shared" si="1"/>
        <v>6411.1418073429122</v>
      </c>
      <c r="K45" s="13">
        <f>H45-C45</f>
        <v>225.14180734291222</v>
      </c>
      <c r="L45" s="1">
        <f t="shared" si="2"/>
        <v>225.14180734291222</v>
      </c>
      <c r="M45" s="13">
        <f t="shared" si="3"/>
        <v>50688.833413633001</v>
      </c>
    </row>
    <row r="46" spans="1:13" x14ac:dyDescent="0.35">
      <c r="A46">
        <v>40</v>
      </c>
      <c r="B46" t="s">
        <v>7</v>
      </c>
      <c r="C46">
        <v>6527</v>
      </c>
      <c r="F46" s="13">
        <f>$F$4*C46+(1-$F$4)*H46</f>
        <v>6388.3214471309529</v>
      </c>
      <c r="G46" s="13">
        <f t="shared" si="0"/>
        <v>-5.8020638921038401</v>
      </c>
      <c r="H46" s="13">
        <f t="shared" si="1"/>
        <v>6319.2089494633747</v>
      </c>
      <c r="K46" s="13">
        <f>H46-C46</f>
        <v>-207.79105053662533</v>
      </c>
      <c r="L46" s="1">
        <f t="shared" si="2"/>
        <v>207.79105053662533</v>
      </c>
      <c r="M46" s="13">
        <f t="shared" si="3"/>
        <v>43177.120683114386</v>
      </c>
    </row>
    <row r="47" spans="1:13" x14ac:dyDescent="0.35">
      <c r="A47">
        <v>41</v>
      </c>
      <c r="B47" t="s">
        <v>8</v>
      </c>
      <c r="C47">
        <v>5866</v>
      </c>
      <c r="F47" s="13">
        <f>$F$4*C47+(1-$F$4)*H47</f>
        <v>6210.7220677280829</v>
      </c>
      <c r="G47" s="13">
        <f t="shared" si="0"/>
        <v>-31.718007424623764</v>
      </c>
      <c r="H47" s="13">
        <f t="shared" si="1"/>
        <v>6382.5193832388495</v>
      </c>
      <c r="K47" s="13">
        <f>H47-C47</f>
        <v>516.51938323884951</v>
      </c>
      <c r="L47" s="1">
        <f t="shared" si="2"/>
        <v>516.51938323884951</v>
      </c>
      <c r="M47" s="13">
        <f t="shared" si="3"/>
        <v>266792.2732614415</v>
      </c>
    </row>
    <row r="48" spans="1:13" x14ac:dyDescent="0.35">
      <c r="A48">
        <v>42</v>
      </c>
      <c r="B48" t="s">
        <v>9</v>
      </c>
      <c r="C48">
        <v>6044</v>
      </c>
      <c r="F48" s="13">
        <f>$F$4*C48+(1-$F$4)*H48</f>
        <v>6134.1009339236643</v>
      </c>
      <c r="G48" s="13">
        <f t="shared" si="0"/>
        <v>-37.211611275730775</v>
      </c>
      <c r="H48" s="13">
        <f t="shared" si="1"/>
        <v>6179.0040603034595</v>
      </c>
      <c r="K48" s="13">
        <f>H48-C48</f>
        <v>135.00406030345948</v>
      </c>
      <c r="L48" s="1">
        <f t="shared" si="2"/>
        <v>135.00406030345948</v>
      </c>
      <c r="M48" s="13">
        <f t="shared" si="3"/>
        <v>18226.096298420125</v>
      </c>
    </row>
    <row r="49" spans="1:13" x14ac:dyDescent="0.35">
      <c r="A49">
        <v>43</v>
      </c>
      <c r="B49" t="s">
        <v>10</v>
      </c>
      <c r="C49">
        <v>5840</v>
      </c>
      <c r="F49" s="13">
        <f>$F$4*C49+(1-$F$4)*H49</f>
        <v>6011.4464574885324</v>
      </c>
      <c r="G49" s="13">
        <f t="shared" si="0"/>
        <v>-48.645890936316221</v>
      </c>
      <c r="H49" s="13">
        <f t="shared" si="1"/>
        <v>6096.889322647934</v>
      </c>
      <c r="K49" s="13">
        <f>H49-C49</f>
        <v>256.88932264793402</v>
      </c>
      <c r="L49" s="1">
        <f t="shared" si="2"/>
        <v>256.88932264793402</v>
      </c>
      <c r="M49" s="13">
        <f t="shared" si="3"/>
        <v>65992.12409051435</v>
      </c>
    </row>
    <row r="50" spans="1:13" x14ac:dyDescent="0.35">
      <c r="A50">
        <v>44</v>
      </c>
      <c r="B50" t="s">
        <v>11</v>
      </c>
      <c r="C50">
        <v>6186</v>
      </c>
      <c r="F50" s="13">
        <f>$F$4*C50+(1-$F$4)*H50</f>
        <v>6037.0379809342467</v>
      </c>
      <c r="G50" s="13">
        <f t="shared" si="0"/>
        <v>-35.278872980869714</v>
      </c>
      <c r="H50" s="13">
        <f t="shared" si="1"/>
        <v>5962.800566552216</v>
      </c>
      <c r="K50" s="13">
        <f>H50-C50</f>
        <v>-223.19943344778403</v>
      </c>
      <c r="L50" s="1">
        <f t="shared" si="2"/>
        <v>223.19943344778403</v>
      </c>
      <c r="M50" s="13">
        <f t="shared" si="3"/>
        <v>49817.987091411771</v>
      </c>
    </row>
    <row r="51" spans="1:13" x14ac:dyDescent="0.35">
      <c r="A51">
        <v>45</v>
      </c>
      <c r="B51" t="s">
        <v>0</v>
      </c>
      <c r="C51">
        <v>6282</v>
      </c>
      <c r="F51" s="13">
        <f>$F$4*C51+(1-$F$4)*H51</f>
        <v>6094.968839305684</v>
      </c>
      <c r="G51" s="13">
        <f t="shared" si="0"/>
        <v>-19.589259439285218</v>
      </c>
      <c r="H51" s="13">
        <f t="shared" si="1"/>
        <v>6001.7591079533768</v>
      </c>
      <c r="K51" s="13">
        <f>H51-C51</f>
        <v>-280.24089204662323</v>
      </c>
      <c r="L51" s="1">
        <f t="shared" si="2"/>
        <v>280.24089204662323</v>
      </c>
      <c r="M51" s="13">
        <f t="shared" si="3"/>
        <v>78534.95757508713</v>
      </c>
    </row>
    <row r="52" spans="1:13" x14ac:dyDescent="0.35">
      <c r="A52">
        <v>46</v>
      </c>
      <c r="B52" t="s">
        <v>1</v>
      </c>
      <c r="C52">
        <v>6298</v>
      </c>
      <c r="F52" s="13">
        <f>$F$4*C52+(1-$F$4)*H52</f>
        <v>6149.4244110923082</v>
      </c>
      <c r="G52" s="13">
        <f t="shared" si="0"/>
        <v>-7.4831582214668675</v>
      </c>
      <c r="H52" s="13">
        <f t="shared" si="1"/>
        <v>6075.3795798663987</v>
      </c>
      <c r="K52" s="13">
        <f>H52-C52</f>
        <v>-222.62042013360133</v>
      </c>
      <c r="L52" s="1">
        <f t="shared" si="2"/>
        <v>222.62042013360133</v>
      </c>
      <c r="M52" s="13">
        <f t="shared" si="3"/>
        <v>49559.85146046117</v>
      </c>
    </row>
    <row r="53" spans="1:13" x14ac:dyDescent="0.35">
      <c r="A53">
        <v>47</v>
      </c>
      <c r="B53" t="s">
        <v>2</v>
      </c>
      <c r="C53">
        <v>6189</v>
      </c>
      <c r="F53" s="13">
        <f>$F$4*C53+(1-$F$4)*H53</f>
        <v>6157.5932626316271</v>
      </c>
      <c r="G53" s="13">
        <f t="shared" si="0"/>
        <v>-4.7824380173700556</v>
      </c>
      <c r="H53" s="13">
        <f t="shared" si="1"/>
        <v>6141.9412528708417</v>
      </c>
      <c r="K53" s="13">
        <f>H53-C53</f>
        <v>-47.058747129158292</v>
      </c>
      <c r="L53" s="1">
        <f t="shared" si="2"/>
        <v>47.058747129158292</v>
      </c>
      <c r="M53" s="13">
        <f t="shared" si="3"/>
        <v>2214.525681366064</v>
      </c>
    </row>
    <row r="54" spans="1:13" x14ac:dyDescent="0.35">
      <c r="A54">
        <v>48</v>
      </c>
      <c r="B54" t="s">
        <v>3</v>
      </c>
      <c r="C54">
        <v>6940</v>
      </c>
      <c r="F54" s="13">
        <f>$F$4*C54+(1-$F$4)*H54</f>
        <v>6414.6344686417033</v>
      </c>
      <c r="G54" s="13">
        <f t="shared" si="0"/>
        <v>35.29164835395931</v>
      </c>
      <c r="H54" s="13">
        <f t="shared" si="1"/>
        <v>6152.8108246142574</v>
      </c>
      <c r="K54" s="13">
        <f>H54-C54</f>
        <v>-787.1891753857426</v>
      </c>
      <c r="L54" s="1">
        <f t="shared" si="2"/>
        <v>787.1891753857426</v>
      </c>
      <c r="M54" s="13">
        <f t="shared" si="3"/>
        <v>619666.79784448538</v>
      </c>
    </row>
    <row r="55" spans="1:13" x14ac:dyDescent="0.35">
      <c r="A55">
        <v>49</v>
      </c>
      <c r="B55" t="s">
        <v>4</v>
      </c>
      <c r="C55">
        <v>5755</v>
      </c>
      <c r="F55" s="13">
        <f>$F$4*C55+(1-$F$4)*H55</f>
        <v>6218.7896964618203</v>
      </c>
      <c r="G55" s="13">
        <f t="shared" si="0"/>
        <v>-1.4024434536696546</v>
      </c>
      <c r="H55" s="13">
        <f t="shared" si="1"/>
        <v>6449.9261169956626</v>
      </c>
      <c r="K55" s="13">
        <f>H55-C55</f>
        <v>694.9261169956626</v>
      </c>
      <c r="L55" s="1">
        <f t="shared" si="2"/>
        <v>694.9261169956626</v>
      </c>
      <c r="M55" s="13">
        <f t="shared" si="3"/>
        <v>482922.30808266933</v>
      </c>
    </row>
    <row r="56" spans="1:13" x14ac:dyDescent="0.35">
      <c r="A56">
        <v>50</v>
      </c>
      <c r="B56" t="s">
        <v>5</v>
      </c>
      <c r="C56">
        <v>6052</v>
      </c>
      <c r="F56" s="13">
        <f>$F$4*C56+(1-$F$4)*H56</f>
        <v>6162.3785021102949</v>
      </c>
      <c r="G56" s="13">
        <f t="shared" si="0"/>
        <v>-9.7199159826951345</v>
      </c>
      <c r="H56" s="13">
        <f t="shared" si="1"/>
        <v>6217.3872530081508</v>
      </c>
      <c r="K56" s="13">
        <f>H56-C56</f>
        <v>165.38725300815076</v>
      </c>
      <c r="L56" s="1">
        <f t="shared" si="2"/>
        <v>165.38725300815076</v>
      </c>
      <c r="M56" s="13">
        <f t="shared" si="3"/>
        <v>27352.943457582074</v>
      </c>
    </row>
    <row r="57" spans="1:13" x14ac:dyDescent="0.35">
      <c r="A57">
        <v>51</v>
      </c>
      <c r="B57" t="s">
        <v>6</v>
      </c>
      <c r="C57">
        <v>5494</v>
      </c>
      <c r="F57" s="13">
        <f>$F$4*C57+(1-$F$4)*H57</f>
        <v>5933.5849548046244</v>
      </c>
      <c r="G57" s="13">
        <f t="shared" si="0"/>
        <v>-42.66919331996074</v>
      </c>
      <c r="H57" s="13">
        <f t="shared" si="1"/>
        <v>6152.6585861275998</v>
      </c>
      <c r="K57" s="13">
        <f>H57-C57</f>
        <v>658.65858612759985</v>
      </c>
      <c r="L57" s="1">
        <f t="shared" si="2"/>
        <v>658.65858612759985</v>
      </c>
      <c r="M57" s="13">
        <f t="shared" si="3"/>
        <v>433831.13307960884</v>
      </c>
    </row>
    <row r="58" spans="1:13" x14ac:dyDescent="0.35">
      <c r="A58">
        <v>52</v>
      </c>
      <c r="B58" t="s">
        <v>7</v>
      </c>
      <c r="C58">
        <v>6696</v>
      </c>
      <c r="F58" s="13">
        <f>$F$4*C58+(1-$F$4)*H58</f>
        <v>6158.6914063591685</v>
      </c>
      <c r="G58" s="13">
        <f t="shared" si="0"/>
        <v>-8.2854700688791638E-2</v>
      </c>
      <c r="H58" s="13">
        <f t="shared" si="1"/>
        <v>5890.9157614846636</v>
      </c>
      <c r="K58" s="13">
        <f>H58-C58</f>
        <v>-805.08423851533644</v>
      </c>
      <c r="L58" s="1">
        <f t="shared" si="2"/>
        <v>805.08423851533644</v>
      </c>
      <c r="M58" s="13">
        <f t="shared" si="3"/>
        <v>648160.63110581913</v>
      </c>
    </row>
    <row r="59" spans="1:13" x14ac:dyDescent="0.35">
      <c r="A59">
        <v>53</v>
      </c>
      <c r="B59" t="s">
        <v>8</v>
      </c>
      <c r="C59">
        <v>5872</v>
      </c>
      <c r="F59" s="13">
        <f>$F$4*C59+(1-$F$4)*H59</f>
        <v>6063.2809001217574</v>
      </c>
      <c r="G59" s="13">
        <f t="shared" si="0"/>
        <v>-14.596155913974529</v>
      </c>
      <c r="H59" s="13">
        <f t="shared" si="1"/>
        <v>6158.6085516584799</v>
      </c>
      <c r="K59" s="13">
        <f>H59-C59</f>
        <v>286.60855165847988</v>
      </c>
      <c r="L59" s="1">
        <f t="shared" si="2"/>
        <v>286.60855165847988</v>
      </c>
      <c r="M59" s="13">
        <f t="shared" si="3"/>
        <v>82144.461883771524</v>
      </c>
    </row>
    <row r="60" spans="1:13" x14ac:dyDescent="0.35">
      <c r="A60">
        <v>54</v>
      </c>
      <c r="B60" t="s">
        <v>9</v>
      </c>
      <c r="C60">
        <v>6053</v>
      </c>
      <c r="F60" s="13">
        <f>$F$4*C60+(1-$F$4)*H60</f>
        <v>6050.1200230857921</v>
      </c>
      <c r="G60" s="13">
        <f t="shared" si="0"/>
        <v>-13.758916626265824</v>
      </c>
      <c r="H60" s="13">
        <f t="shared" si="1"/>
        <v>6048.6847442077833</v>
      </c>
      <c r="K60" s="13">
        <f>H60-C60</f>
        <v>-4.3152557922167034</v>
      </c>
      <c r="L60" s="1">
        <f t="shared" si="2"/>
        <v>4.3152557922167034</v>
      </c>
      <c r="M60" s="13">
        <f t="shared" si="3"/>
        <v>18.621432552259808</v>
      </c>
    </row>
    <row r="61" spans="1:13" x14ac:dyDescent="0.35">
      <c r="A61">
        <v>55</v>
      </c>
      <c r="B61" t="s">
        <v>10</v>
      </c>
      <c r="C61">
        <v>6470</v>
      </c>
      <c r="F61" s="13">
        <f>$F$4*C61+(1-$F$4)*H61</f>
        <v>6180.5918947489617</v>
      </c>
      <c r="G61" s="13">
        <f t="shared" si="0"/>
        <v>8.7882125497767554</v>
      </c>
      <c r="H61" s="13">
        <f t="shared" si="1"/>
        <v>6036.3611064595261</v>
      </c>
      <c r="K61" s="13">
        <f>H61-C61</f>
        <v>-433.63889354047387</v>
      </c>
      <c r="L61" s="1">
        <f t="shared" si="2"/>
        <v>433.63889354047387</v>
      </c>
      <c r="M61" s="13">
        <f t="shared" si="3"/>
        <v>188042.68999100642</v>
      </c>
    </row>
    <row r="62" spans="1:13" x14ac:dyDescent="0.35">
      <c r="A62">
        <v>56</v>
      </c>
      <c r="B62" t="s">
        <v>11</v>
      </c>
      <c r="C62">
        <v>6375</v>
      </c>
      <c r="F62" s="13">
        <f>$F$4*C62+(1-$F$4)*H62</f>
        <v>6251.1183504436758</v>
      </c>
      <c r="G62" s="13">
        <f t="shared" si="0"/>
        <v>17.817422652388668</v>
      </c>
      <c r="H62" s="13">
        <f t="shared" si="1"/>
        <v>6189.3801072987389</v>
      </c>
      <c r="K62" s="13">
        <f>H62-C62</f>
        <v>-185.61989270126105</v>
      </c>
      <c r="L62" s="1">
        <f t="shared" si="2"/>
        <v>185.61989270126105</v>
      </c>
      <c r="M62" s="13">
        <f t="shared" si="3"/>
        <v>34454.744566427667</v>
      </c>
    </row>
    <row r="63" spans="1:13" x14ac:dyDescent="0.35">
      <c r="A63">
        <v>57</v>
      </c>
      <c r="B63" t="s">
        <v>0</v>
      </c>
      <c r="C63">
        <v>6490</v>
      </c>
      <c r="F63" s="13">
        <f>$F$4*C63+(1-$F$4)*H63</f>
        <v>6342.4630055097168</v>
      </c>
      <c r="G63" s="13">
        <f t="shared" si="0"/>
        <v>28.259188812775257</v>
      </c>
      <c r="H63" s="13">
        <f t="shared" si="1"/>
        <v>6268.9357730960646</v>
      </c>
      <c r="K63" s="13">
        <f>H63-C63</f>
        <v>-221.06422690393538</v>
      </c>
      <c r="L63" s="1">
        <f t="shared" si="2"/>
        <v>221.06422690393538</v>
      </c>
      <c r="M63" s="13">
        <f t="shared" si="3"/>
        <v>48869.392416634626</v>
      </c>
    </row>
    <row r="64" spans="1:13" x14ac:dyDescent="0.35">
      <c r="A64">
        <v>58</v>
      </c>
      <c r="B64" t="s">
        <v>1</v>
      </c>
      <c r="C64">
        <v>6398</v>
      </c>
      <c r="F64" s="13">
        <f>$F$4*C64+(1-$F$4)*H64</f>
        <v>6379.7949492673988</v>
      </c>
      <c r="G64" s="13">
        <f t="shared" si="0"/>
        <v>28.443028970980823</v>
      </c>
      <c r="H64" s="13">
        <f t="shared" si="1"/>
        <v>6370.7221943224922</v>
      </c>
      <c r="K64" s="13">
        <f>H64-C64</f>
        <v>-27.277805677507786</v>
      </c>
      <c r="L64" s="1">
        <f t="shared" si="2"/>
        <v>27.277805677507786</v>
      </c>
      <c r="M64" s="13">
        <f t="shared" si="3"/>
        <v>744.07868257987604</v>
      </c>
    </row>
    <row r="65" spans="1:13" x14ac:dyDescent="0.35">
      <c r="A65">
        <v>59</v>
      </c>
      <c r="B65" t="s">
        <v>2</v>
      </c>
      <c r="C65">
        <v>5800</v>
      </c>
      <c r="F65" s="13">
        <f>$F$4*C65+(1-$F$4)*H65</f>
        <v>6205.9345308869579</v>
      </c>
      <c r="G65" s="13">
        <f t="shared" si="0"/>
        <v>-3.5699969682192609</v>
      </c>
      <c r="H65" s="13">
        <f t="shared" si="1"/>
        <v>6408.2379782383796</v>
      </c>
      <c r="K65" s="13">
        <f>H65-C65</f>
        <v>608.23797823837958</v>
      </c>
      <c r="L65" s="1">
        <f t="shared" si="2"/>
        <v>608.23797823837958</v>
      </c>
      <c r="M65" s="13">
        <f t="shared" si="3"/>
        <v>369953.43817151152</v>
      </c>
    </row>
    <row r="66" spans="1:13" x14ac:dyDescent="0.35">
      <c r="A66">
        <v>60</v>
      </c>
      <c r="B66" t="s">
        <v>3</v>
      </c>
      <c r="C66">
        <v>5868</v>
      </c>
      <c r="F66" s="13">
        <f>$F$4*C66+(1-$F$4)*H66</f>
        <v>6091.152968209336</v>
      </c>
      <c r="G66" s="13">
        <f t="shared" si="0"/>
        <v>-20.354348238769731</v>
      </c>
      <c r="H66" s="13">
        <f t="shared" si="1"/>
        <v>6202.3645339187387</v>
      </c>
      <c r="K66" s="13">
        <f>H66-C66</f>
        <v>334.36453391873874</v>
      </c>
      <c r="L66" s="1">
        <f t="shared" si="2"/>
        <v>334.36453391873874</v>
      </c>
      <c r="M66" s="13">
        <f t="shared" si="3"/>
        <v>111799.64154269539</v>
      </c>
    </row>
    <row r="67" spans="1:13" x14ac:dyDescent="0.35">
      <c r="A67">
        <v>61</v>
      </c>
      <c r="B67" t="s">
        <v>4</v>
      </c>
      <c r="C67">
        <v>6402</v>
      </c>
      <c r="F67" s="13">
        <f>$F$4*C67+(1-$F$4)*H67</f>
        <v>6180.9581025164644</v>
      </c>
      <c r="G67" s="13">
        <f t="shared" si="0"/>
        <v>-2.7161584035779924</v>
      </c>
      <c r="H67" s="13">
        <f t="shared" si="1"/>
        <v>6070.7986199705665</v>
      </c>
      <c r="K67" s="13">
        <f>H67-C67</f>
        <v>-331.20138002943349</v>
      </c>
      <c r="L67" s="1">
        <f t="shared" si="2"/>
        <v>331.20138002943349</v>
      </c>
      <c r="M67" s="13">
        <f t="shared" si="3"/>
        <v>109694.35413340123</v>
      </c>
    </row>
    <row r="68" spans="1:13" x14ac:dyDescent="0.35">
      <c r="A68">
        <v>62</v>
      </c>
      <c r="B68" t="s">
        <v>5</v>
      </c>
      <c r="C68">
        <v>6281</v>
      </c>
      <c r="F68" s="13">
        <f>$F$4*C68+(1-$F$4)*H68</f>
        <v>6212.4198640929935</v>
      </c>
      <c r="G68" s="13">
        <f t="shared" si="0"/>
        <v>2.6036960090401844</v>
      </c>
      <c r="H68" s="13">
        <f t="shared" si="1"/>
        <v>6178.2419441128859</v>
      </c>
      <c r="K68" s="13">
        <f>H68-C68</f>
        <v>-102.7580558871141</v>
      </c>
      <c r="L68" s="1">
        <f t="shared" si="2"/>
        <v>102.7580558871141</v>
      </c>
      <c r="M68" s="13">
        <f t="shared" si="3"/>
        <v>10559.218049699264</v>
      </c>
    </row>
    <row r="69" spans="1:13" x14ac:dyDescent="0.35">
      <c r="A69">
        <v>63</v>
      </c>
      <c r="B69" t="s">
        <v>6</v>
      </c>
      <c r="C69">
        <v>5893</v>
      </c>
      <c r="F69" s="13">
        <f>$F$4*C69+(1-$F$4)*H69</f>
        <v>6107.9166732126278</v>
      </c>
      <c r="G69" s="13">
        <f t="shared" si="0"/>
        <v>-13.817258184940805</v>
      </c>
      <c r="H69" s="13">
        <f t="shared" si="1"/>
        <v>6215.023560102034</v>
      </c>
      <c r="K69" s="13">
        <f>H69-C69</f>
        <v>322.02356010203403</v>
      </c>
      <c r="L69" s="1">
        <f t="shared" si="2"/>
        <v>322.02356010203403</v>
      </c>
      <c r="M69" s="13">
        <f t="shared" si="3"/>
        <v>103699.17326078832</v>
      </c>
    </row>
    <row r="70" spans="1:13" x14ac:dyDescent="0.35">
      <c r="A70">
        <v>64</v>
      </c>
      <c r="B70" t="s">
        <v>7</v>
      </c>
      <c r="C70">
        <v>6093</v>
      </c>
      <c r="F70" s="13">
        <f>$F$4*C70+(1-$F$4)*H70</f>
        <v>6093.7337432706954</v>
      </c>
      <c r="G70" s="13">
        <f t="shared" si="0"/>
        <v>-13.287287902479452</v>
      </c>
      <c r="H70" s="13">
        <f t="shared" si="1"/>
        <v>6094.0994150276865</v>
      </c>
      <c r="K70" s="13">
        <f>H70-C70</f>
        <v>1.0994150276865184</v>
      </c>
      <c r="L70" s="1">
        <f t="shared" si="2"/>
        <v>1.0994150276865184</v>
      </c>
      <c r="M70" s="13">
        <f t="shared" si="3"/>
        <v>1.2087134031029481</v>
      </c>
    </row>
    <row r="71" spans="1:13" x14ac:dyDescent="0.35">
      <c r="A71">
        <v>65</v>
      </c>
      <c r="B71" t="s">
        <v>8</v>
      </c>
      <c r="C71">
        <v>6194</v>
      </c>
      <c r="F71" s="13">
        <f>$F$4*C71+(1-$F$4)*H71</f>
        <v>6118.2150169508341</v>
      </c>
      <c r="G71" s="13">
        <f t="shared" si="0"/>
        <v>-6.9725724672675877</v>
      </c>
      <c r="H71" s="13">
        <f t="shared" si="1"/>
        <v>6080.4464553682155</v>
      </c>
      <c r="K71" s="13">
        <f>H71-C71</f>
        <v>-113.55354463178446</v>
      </c>
      <c r="L71" s="1">
        <f t="shared" si="2"/>
        <v>113.55354463178446</v>
      </c>
      <c r="M71" s="13">
        <f t="shared" si="3"/>
        <v>12894.407498442666</v>
      </c>
    </row>
    <row r="72" spans="1:13" x14ac:dyDescent="0.35">
      <c r="A72">
        <v>66</v>
      </c>
      <c r="B72" t="s">
        <v>9</v>
      </c>
      <c r="C72">
        <v>6312</v>
      </c>
      <c r="F72" s="13">
        <f>$F$4*C72+(1-$F$4)*H72</f>
        <v>6178.0155612830922</v>
      </c>
      <c r="G72" s="13">
        <f t="shared" si="0"/>
        <v>3.4913990095448879</v>
      </c>
      <c r="H72" s="13">
        <f t="shared" si="1"/>
        <v>6111.242444483566</v>
      </c>
      <c r="K72" s="13">
        <f>H72-C72</f>
        <v>-200.75755551643397</v>
      </c>
      <c r="L72" s="1">
        <f t="shared" si="2"/>
        <v>200.75755551643397</v>
      </c>
      <c r="M72" s="13">
        <f t="shared" si="3"/>
        <v>40303.596096934067</v>
      </c>
    </row>
    <row r="73" spans="1:13" x14ac:dyDescent="0.35">
      <c r="A73">
        <v>67</v>
      </c>
      <c r="B73" t="s">
        <v>10</v>
      </c>
      <c r="C73">
        <v>6175</v>
      </c>
      <c r="F73" s="13">
        <f>$F$4*C73+(1-$F$4)*H73</f>
        <v>6179.3427079011772</v>
      </c>
      <c r="G73" s="13">
        <f t="shared" ref="G73:G136" si="4">$G$4*(F73-F72)+(1-$G$4)*G72*$G$5</f>
        <v>3.0138335733267372</v>
      </c>
      <c r="H73" s="13">
        <f t="shared" si="1"/>
        <v>6181.5069602926369</v>
      </c>
      <c r="K73" s="13">
        <f>H73-C73</f>
        <v>6.5069602926369043</v>
      </c>
      <c r="L73" s="1">
        <f t="shared" si="2"/>
        <v>6.5069602926369043</v>
      </c>
      <c r="M73" s="13">
        <f t="shared" si="3"/>
        <v>42.340532249953348</v>
      </c>
    </row>
    <row r="74" spans="1:13" x14ac:dyDescent="0.35">
      <c r="A74">
        <v>68</v>
      </c>
      <c r="B74" t="s">
        <v>11</v>
      </c>
      <c r="C74">
        <v>5849</v>
      </c>
      <c r="F74" s="13">
        <f>$F$4*C74+(1-$F$4)*H74</f>
        <v>6071.480239845393</v>
      </c>
      <c r="G74" s="13">
        <f t="shared" si="4"/>
        <v>-13.998523705767418</v>
      </c>
      <c r="H74" s="13">
        <f t="shared" ref="H74:H137" si="5">F73+G73</f>
        <v>6182.3565414745035</v>
      </c>
      <c r="K74" s="13">
        <f>H74-C74</f>
        <v>333.3565414745035</v>
      </c>
      <c r="L74" s="1">
        <f t="shared" ref="L74:L137" si="6">ABS(K74)</f>
        <v>333.3565414745035</v>
      </c>
      <c r="M74" s="13">
        <f t="shared" ref="M74:M137" si="7">K74^2</f>
        <v>111126.58374384238</v>
      </c>
    </row>
    <row r="75" spans="1:13" x14ac:dyDescent="0.35">
      <c r="A75">
        <v>69</v>
      </c>
      <c r="B75" t="s">
        <v>0</v>
      </c>
      <c r="C75">
        <v>6677</v>
      </c>
      <c r="F75" s="13">
        <f>$F$4*C75+(1-$F$4)*H75</f>
        <v>6263.5370579733953</v>
      </c>
      <c r="G75" s="13">
        <f t="shared" si="4"/>
        <v>17.973610864295388</v>
      </c>
      <c r="H75" s="13">
        <f t="shared" si="5"/>
        <v>6057.4817161396259</v>
      </c>
      <c r="K75" s="13">
        <f>H75-C75</f>
        <v>-619.51828386037414</v>
      </c>
      <c r="L75" s="1">
        <f t="shared" si="6"/>
        <v>619.51828386037414</v>
      </c>
      <c r="M75" s="13">
        <f t="shared" si="7"/>
        <v>383802.90403730312</v>
      </c>
    </row>
    <row r="76" spans="1:13" x14ac:dyDescent="0.35">
      <c r="A76">
        <v>70</v>
      </c>
      <c r="B76" t="s">
        <v>1</v>
      </c>
      <c r="C76">
        <v>6247</v>
      </c>
      <c r="F76" s="13">
        <f>$F$4*C76+(1-$F$4)*H76</f>
        <v>6270.032222035521</v>
      </c>
      <c r="G76" s="13">
        <f t="shared" si="4"/>
        <v>15.463808188910591</v>
      </c>
      <c r="H76" s="13">
        <f t="shared" si="5"/>
        <v>6281.5106688376909</v>
      </c>
      <c r="K76" s="13">
        <f>H76-C76</f>
        <v>34.510668837690901</v>
      </c>
      <c r="L76" s="1">
        <f t="shared" si="6"/>
        <v>34.510668837690901</v>
      </c>
      <c r="M76" s="13">
        <f t="shared" si="7"/>
        <v>1190.9862636247699</v>
      </c>
    </row>
    <row r="77" spans="1:13" x14ac:dyDescent="0.35">
      <c r="A77">
        <v>71</v>
      </c>
      <c r="B77" t="s">
        <v>2</v>
      </c>
      <c r="C77">
        <v>6111</v>
      </c>
      <c r="F77" s="13">
        <f>$F$4*C77+(1-$F$4)*H77</f>
        <v>6227.4576476726188</v>
      </c>
      <c r="G77" s="13">
        <f t="shared" si="4"/>
        <v>5.9700831092926014</v>
      </c>
      <c r="H77" s="13">
        <f t="shared" si="5"/>
        <v>6285.4960302244317</v>
      </c>
      <c r="K77" s="13">
        <f>H77-C77</f>
        <v>174.49603022443171</v>
      </c>
      <c r="L77" s="1">
        <f t="shared" si="6"/>
        <v>174.49603022443171</v>
      </c>
      <c r="M77" s="13">
        <f t="shared" si="7"/>
        <v>30448.864564085783</v>
      </c>
    </row>
    <row r="78" spans="1:13" x14ac:dyDescent="0.35">
      <c r="A78">
        <v>72</v>
      </c>
      <c r="B78" t="s">
        <v>3</v>
      </c>
      <c r="C78">
        <v>6327</v>
      </c>
      <c r="F78" s="13">
        <f>$F$4*C78+(1-$F$4)*H78</f>
        <v>6264.5504053214736</v>
      </c>
      <c r="G78" s="13">
        <f t="shared" si="4"/>
        <v>10.456500962060288</v>
      </c>
      <c r="H78" s="13">
        <f t="shared" si="5"/>
        <v>6233.4277307819111</v>
      </c>
      <c r="K78" s="13">
        <f>H78-C78</f>
        <v>-93.572269218088877</v>
      </c>
      <c r="L78" s="1">
        <f t="shared" si="6"/>
        <v>93.572269218088877</v>
      </c>
      <c r="M78" s="13">
        <f t="shared" si="7"/>
        <v>8755.7695666225027</v>
      </c>
    </row>
    <row r="79" spans="1:13" x14ac:dyDescent="0.35">
      <c r="A79">
        <v>73</v>
      </c>
      <c r="B79" t="s">
        <v>4</v>
      </c>
      <c r="C79">
        <v>6325</v>
      </c>
      <c r="F79" s="13">
        <f>$F$4*C79+(1-$F$4)*H79</f>
        <v>6291.6348965841335</v>
      </c>
      <c r="G79" s="13">
        <f t="shared" si="4"/>
        <v>12.545459342505882</v>
      </c>
      <c r="H79" s="13">
        <f t="shared" si="5"/>
        <v>6275.0069062835337</v>
      </c>
      <c r="K79" s="13">
        <f>H79-C79</f>
        <v>-49.993093716466319</v>
      </c>
      <c r="L79" s="1">
        <f t="shared" si="6"/>
        <v>49.993093716466319</v>
      </c>
      <c r="M79" s="13">
        <f t="shared" si="7"/>
        <v>2499.309419343384</v>
      </c>
    </row>
    <row r="80" spans="1:13" x14ac:dyDescent="0.35">
      <c r="A80">
        <v>74</v>
      </c>
      <c r="B80" t="s">
        <v>5</v>
      </c>
      <c r="C80">
        <v>5863</v>
      </c>
      <c r="F80" s="13">
        <f>$F$4*C80+(1-$F$4)*H80</f>
        <v>6157.4412339037344</v>
      </c>
      <c r="G80" s="13">
        <f t="shared" si="4"/>
        <v>-10.332213872054222</v>
      </c>
      <c r="H80" s="13">
        <f t="shared" si="5"/>
        <v>6304.1803559266391</v>
      </c>
      <c r="K80" s="13">
        <f>H80-C80</f>
        <v>441.18035592663909</v>
      </c>
      <c r="L80" s="1">
        <f t="shared" si="6"/>
        <v>441.18035592663909</v>
      </c>
      <c r="M80" s="13">
        <f t="shared" si="7"/>
        <v>194640.10645555594</v>
      </c>
    </row>
    <row r="81" spans="1:13" x14ac:dyDescent="0.35">
      <c r="A81">
        <v>75</v>
      </c>
      <c r="B81" t="s">
        <v>6</v>
      </c>
      <c r="C81">
        <v>5765</v>
      </c>
      <c r="F81" s="13">
        <f>$F$4*C81+(1-$F$4)*H81</f>
        <v>6020.0173638342658</v>
      </c>
      <c r="G81" s="13">
        <f t="shared" si="4"/>
        <v>-29.248216149646417</v>
      </c>
      <c r="H81" s="13">
        <f t="shared" si="5"/>
        <v>6147.1090200316803</v>
      </c>
      <c r="K81" s="13">
        <f>H81-C81</f>
        <v>382.1090200316803</v>
      </c>
      <c r="L81" s="1">
        <f t="shared" si="6"/>
        <v>382.1090200316803</v>
      </c>
      <c r="M81" s="13">
        <f t="shared" si="7"/>
        <v>146007.30318957104</v>
      </c>
    </row>
    <row r="82" spans="1:13" x14ac:dyDescent="0.35">
      <c r="A82">
        <v>76</v>
      </c>
      <c r="B82" t="s">
        <v>7</v>
      </c>
      <c r="C82">
        <v>6364</v>
      </c>
      <c r="F82" s="13">
        <f>$F$4*C82+(1-$F$4)*H82</f>
        <v>6114.9078742731763</v>
      </c>
      <c r="G82" s="13">
        <f t="shared" si="4"/>
        <v>-9.1042463539703107</v>
      </c>
      <c r="H82" s="13">
        <f t="shared" si="5"/>
        <v>5990.7691476846194</v>
      </c>
      <c r="K82" s="13">
        <f>H82-C82</f>
        <v>-373.23085231538062</v>
      </c>
      <c r="L82" s="1">
        <f t="shared" si="6"/>
        <v>373.23085231538062</v>
      </c>
      <c r="M82" s="13">
        <f t="shared" si="7"/>
        <v>139301.26912006547</v>
      </c>
    </row>
    <row r="83" spans="1:13" x14ac:dyDescent="0.35">
      <c r="A83">
        <v>77</v>
      </c>
      <c r="B83" t="s">
        <v>8</v>
      </c>
      <c r="C83">
        <v>5658</v>
      </c>
      <c r="F83" s="13">
        <f>$F$4*C83+(1-$F$4)*H83</f>
        <v>5956.8615675649544</v>
      </c>
      <c r="G83" s="13">
        <f t="shared" si="4"/>
        <v>-31.399749562135941</v>
      </c>
      <c r="H83" s="13">
        <f t="shared" si="5"/>
        <v>6105.8036279192056</v>
      </c>
      <c r="K83" s="13">
        <f>H83-C83</f>
        <v>447.80362791920561</v>
      </c>
      <c r="L83" s="1">
        <f t="shared" si="6"/>
        <v>447.80362791920561</v>
      </c>
      <c r="M83" s="13">
        <f t="shared" si="7"/>
        <v>200528.08917760235</v>
      </c>
    </row>
    <row r="84" spans="1:13" x14ac:dyDescent="0.35">
      <c r="A84">
        <v>78</v>
      </c>
      <c r="B84" t="s">
        <v>9</v>
      </c>
      <c r="C84">
        <v>5539</v>
      </c>
      <c r="F84" s="13">
        <f>$F$4*C84+(1-$F$4)*H84</f>
        <v>5796.9223961829157</v>
      </c>
      <c r="G84" s="13">
        <f t="shared" si="4"/>
        <v>-49.643257372373895</v>
      </c>
      <c r="H84" s="13">
        <f t="shared" si="5"/>
        <v>5925.4618180028183</v>
      </c>
      <c r="K84" s="13">
        <f>H84-C84</f>
        <v>386.46181800281829</v>
      </c>
      <c r="L84" s="1">
        <f t="shared" si="6"/>
        <v>386.46181800281829</v>
      </c>
      <c r="M84" s="13">
        <f t="shared" si="7"/>
        <v>149352.73677404344</v>
      </c>
    </row>
    <row r="85" spans="1:13" x14ac:dyDescent="0.35">
      <c r="A85">
        <v>79</v>
      </c>
      <c r="B85" t="s">
        <v>10</v>
      </c>
      <c r="C85">
        <v>6208</v>
      </c>
      <c r="F85" s="13">
        <f>$F$4*C85+(1-$F$4)*H85</f>
        <v>5900.5175451910363</v>
      </c>
      <c r="G85" s="13">
        <f t="shared" si="4"/>
        <v>-24.203430360729982</v>
      </c>
      <c r="H85" s="13">
        <f t="shared" si="5"/>
        <v>5747.2791388105416</v>
      </c>
      <c r="K85" s="13">
        <f>H85-C85</f>
        <v>-460.72086118945845</v>
      </c>
      <c r="L85" s="1">
        <f t="shared" si="6"/>
        <v>460.72086118945845</v>
      </c>
      <c r="M85" s="13">
        <f t="shared" si="7"/>
        <v>212263.71193515623</v>
      </c>
    </row>
    <row r="86" spans="1:13" x14ac:dyDescent="0.35">
      <c r="A86">
        <v>80</v>
      </c>
      <c r="B86" t="s">
        <v>11</v>
      </c>
      <c r="C86">
        <v>6174</v>
      </c>
      <c r="F86" s="13">
        <f>$F$4*C86+(1-$F$4)*H86</f>
        <v>5975.326151158768</v>
      </c>
      <c r="G86" s="13">
        <f t="shared" si="4"/>
        <v>-8.0996643050820243</v>
      </c>
      <c r="H86" s="13">
        <f t="shared" si="5"/>
        <v>5876.3141148303066</v>
      </c>
      <c r="K86" s="13">
        <f>H86-C86</f>
        <v>-297.68588516969339</v>
      </c>
      <c r="L86" s="1">
        <f t="shared" si="6"/>
        <v>297.68588516969339</v>
      </c>
      <c r="M86" s="13">
        <f t="shared" si="7"/>
        <v>88616.886229263881</v>
      </c>
    </row>
    <row r="87" spans="1:13" x14ac:dyDescent="0.35">
      <c r="A87">
        <v>81</v>
      </c>
      <c r="B87" t="s">
        <v>0</v>
      </c>
      <c r="C87">
        <v>6632</v>
      </c>
      <c r="F87" s="13">
        <f>$F$4*C87+(1-$F$4)*H87</f>
        <v>6188.333978048041</v>
      </c>
      <c r="G87" s="13">
        <f t="shared" si="4"/>
        <v>25.914633759599219</v>
      </c>
      <c r="H87" s="13">
        <f t="shared" si="5"/>
        <v>5967.2264868536859</v>
      </c>
      <c r="K87" s="13">
        <f>H87-C87</f>
        <v>-664.77351314631414</v>
      </c>
      <c r="L87" s="1">
        <f t="shared" si="6"/>
        <v>664.77351314631414</v>
      </c>
      <c r="M87" s="13">
        <f t="shared" si="7"/>
        <v>441923.82378089271</v>
      </c>
    </row>
    <row r="88" spans="1:13" x14ac:dyDescent="0.35">
      <c r="A88">
        <v>82</v>
      </c>
      <c r="B88" t="s">
        <v>1</v>
      </c>
      <c r="C88">
        <v>6392</v>
      </c>
      <c r="F88" s="13">
        <f>$F$4*C88+(1-$F$4)*H88</f>
        <v>6273.3697451294429</v>
      </c>
      <c r="G88" s="13">
        <f t="shared" si="4"/>
        <v>33.819384009601606</v>
      </c>
      <c r="H88" s="13">
        <f t="shared" si="5"/>
        <v>6214.2486118076404</v>
      </c>
      <c r="K88" s="13">
        <f>H88-C88</f>
        <v>-177.75138819235963</v>
      </c>
      <c r="L88" s="1">
        <f t="shared" si="6"/>
        <v>177.75138819235963</v>
      </c>
      <c r="M88" s="13">
        <f t="shared" si="7"/>
        <v>31595.556004310925</v>
      </c>
    </row>
    <row r="89" spans="1:13" x14ac:dyDescent="0.35">
      <c r="A89">
        <v>83</v>
      </c>
      <c r="B89" t="s">
        <v>2</v>
      </c>
      <c r="C89">
        <v>6338</v>
      </c>
      <c r="F89" s="13">
        <f>$F$4*C89+(1-$F$4)*H89</f>
        <v>6317.4370018699183</v>
      </c>
      <c r="G89" s="13">
        <f t="shared" si="4"/>
        <v>33.946501522691683</v>
      </c>
      <c r="H89" s="13">
        <f t="shared" si="5"/>
        <v>6307.1891291390448</v>
      </c>
      <c r="K89" s="13">
        <f>H89-C89</f>
        <v>-30.81087086095522</v>
      </c>
      <c r="L89" s="1">
        <f t="shared" si="6"/>
        <v>30.81087086095522</v>
      </c>
      <c r="M89" s="13">
        <f t="shared" si="7"/>
        <v>949.30976321045944</v>
      </c>
    </row>
    <row r="90" spans="1:13" x14ac:dyDescent="0.35">
      <c r="A90">
        <v>84</v>
      </c>
      <c r="B90" t="s">
        <v>3</v>
      </c>
      <c r="C90">
        <v>5969</v>
      </c>
      <c r="F90" s="13">
        <f>$F$4*C90+(1-$F$4)*H90</f>
        <v>6224.2005524517845</v>
      </c>
      <c r="G90" s="13">
        <f t="shared" si="4"/>
        <v>13.139806338433168</v>
      </c>
      <c r="H90" s="13">
        <f t="shared" si="5"/>
        <v>6351.3835033926098</v>
      </c>
      <c r="K90" s="13">
        <f>H90-C90</f>
        <v>382.38350339260978</v>
      </c>
      <c r="L90" s="1">
        <f t="shared" si="6"/>
        <v>382.38350339260978</v>
      </c>
      <c r="M90" s="13">
        <f t="shared" si="7"/>
        <v>146217.14366680602</v>
      </c>
    </row>
    <row r="91" spans="1:13" x14ac:dyDescent="0.35">
      <c r="A91">
        <v>85</v>
      </c>
      <c r="B91" t="s">
        <v>4</v>
      </c>
      <c r="C91">
        <v>5924</v>
      </c>
      <c r="F91" s="13">
        <f>$F$4*C91+(1-$F$4)*H91</f>
        <v>6133.1215545629875</v>
      </c>
      <c r="G91" s="13">
        <f t="shared" si="4"/>
        <v>-3.2879227977271626</v>
      </c>
      <c r="H91" s="13">
        <f t="shared" si="5"/>
        <v>6237.3403587902176</v>
      </c>
      <c r="K91" s="13">
        <f>H91-C91</f>
        <v>313.34035879021758</v>
      </c>
      <c r="L91" s="1">
        <f t="shared" si="6"/>
        <v>313.34035879021758</v>
      </c>
      <c r="M91" s="13">
        <f t="shared" si="7"/>
        <v>98182.18044678228</v>
      </c>
    </row>
    <row r="92" spans="1:13" x14ac:dyDescent="0.35">
      <c r="A92">
        <v>86</v>
      </c>
      <c r="B92" t="s">
        <v>5</v>
      </c>
      <c r="C92">
        <v>6048</v>
      </c>
      <c r="F92" s="13">
        <f>$F$4*C92+(1-$F$4)*H92</f>
        <v>6102.6152955091993</v>
      </c>
      <c r="G92" s="13">
        <f t="shared" si="4"/>
        <v>-7.2934605791180021</v>
      </c>
      <c r="H92" s="13">
        <f t="shared" si="5"/>
        <v>6129.8336317652602</v>
      </c>
      <c r="K92" s="13">
        <f>H92-C92</f>
        <v>81.833631765260179</v>
      </c>
      <c r="L92" s="1">
        <f t="shared" si="6"/>
        <v>81.833631765260179</v>
      </c>
      <c r="M92" s="13">
        <f t="shared" si="7"/>
        <v>6696.7432878922</v>
      </c>
    </row>
    <row r="93" spans="1:13" x14ac:dyDescent="0.35">
      <c r="A93">
        <v>87</v>
      </c>
      <c r="B93" t="s">
        <v>6</v>
      </c>
      <c r="C93">
        <v>5893</v>
      </c>
      <c r="F93" s="13">
        <f>$F$4*C93+(1-$F$4)*H93</f>
        <v>6028.028429807031</v>
      </c>
      <c r="G93" s="13">
        <f t="shared" si="4"/>
        <v>-17.231985604138234</v>
      </c>
      <c r="H93" s="13">
        <f t="shared" si="5"/>
        <v>6095.3218349300814</v>
      </c>
      <c r="K93" s="13">
        <f>H93-C93</f>
        <v>202.32183493008142</v>
      </c>
      <c r="L93" s="1">
        <f t="shared" si="6"/>
        <v>202.32183493008142</v>
      </c>
      <c r="M93" s="13">
        <f t="shared" si="7"/>
        <v>40934.124889475119</v>
      </c>
    </row>
    <row r="94" spans="1:13" x14ac:dyDescent="0.35">
      <c r="A94">
        <v>88</v>
      </c>
      <c r="B94" t="s">
        <v>7</v>
      </c>
      <c r="C94">
        <v>5573</v>
      </c>
      <c r="F94" s="13">
        <f>$F$4*C94+(1-$F$4)*H94</f>
        <v>5865.1828306680136</v>
      </c>
      <c r="G94" s="13">
        <f t="shared" si="4"/>
        <v>-38.676120817919227</v>
      </c>
      <c r="H94" s="13">
        <f t="shared" si="5"/>
        <v>6010.7964442028924</v>
      </c>
      <c r="K94" s="13">
        <f>H94-C94</f>
        <v>437.79644420289242</v>
      </c>
      <c r="L94" s="1">
        <f t="shared" si="6"/>
        <v>437.79644420289242</v>
      </c>
      <c r="M94" s="13">
        <f t="shared" si="7"/>
        <v>191665.72655669629</v>
      </c>
    </row>
    <row r="95" spans="1:13" x14ac:dyDescent="0.35">
      <c r="A95">
        <v>89</v>
      </c>
      <c r="B95" t="s">
        <v>8</v>
      </c>
      <c r="C95">
        <v>5346</v>
      </c>
      <c r="F95" s="13">
        <f>$F$4*C95+(1-$F$4)*H95</f>
        <v>5666.6874164878082</v>
      </c>
      <c r="G95" s="13">
        <f t="shared" si="4"/>
        <v>-61.374616854111707</v>
      </c>
      <c r="H95" s="13">
        <f t="shared" si="5"/>
        <v>5826.506709850094</v>
      </c>
      <c r="K95" s="13">
        <f>H95-C95</f>
        <v>480.50670985009401</v>
      </c>
      <c r="L95" s="1">
        <f t="shared" si="6"/>
        <v>480.50670985009401</v>
      </c>
      <c r="M95" s="13">
        <f t="shared" si="7"/>
        <v>230886.69821096244</v>
      </c>
    </row>
    <row r="96" spans="1:13" x14ac:dyDescent="0.35">
      <c r="A96">
        <v>90</v>
      </c>
      <c r="B96" t="s">
        <v>9</v>
      </c>
      <c r="C96">
        <v>6116</v>
      </c>
      <c r="F96" s="13">
        <f>$F$4*C96+(1-$F$4)*H96</f>
        <v>5775.1702976011429</v>
      </c>
      <c r="G96" s="13">
        <f t="shared" si="4"/>
        <v>-32.906735639385801</v>
      </c>
      <c r="H96" s="13">
        <f t="shared" si="5"/>
        <v>5605.3127996336962</v>
      </c>
      <c r="K96" s="13">
        <f>H96-C96</f>
        <v>-510.68720036630384</v>
      </c>
      <c r="L96" s="1">
        <f t="shared" si="6"/>
        <v>510.68720036630384</v>
      </c>
      <c r="M96" s="13">
        <f t="shared" si="7"/>
        <v>260801.41661797336</v>
      </c>
    </row>
    <row r="97" spans="1:13" x14ac:dyDescent="0.35">
      <c r="A97">
        <v>91</v>
      </c>
      <c r="B97" t="s">
        <v>10</v>
      </c>
      <c r="C97">
        <v>5990</v>
      </c>
      <c r="F97" s="13">
        <f>$F$4*C97+(1-$F$4)*H97</f>
        <v>5824.66212509465</v>
      </c>
      <c r="G97" s="13">
        <f t="shared" si="4"/>
        <v>-18.96402791049346</v>
      </c>
      <c r="H97" s="13">
        <f t="shared" si="5"/>
        <v>5742.2635619617567</v>
      </c>
      <c r="K97" s="13">
        <f>H97-C97</f>
        <v>-247.73643803824325</v>
      </c>
      <c r="L97" s="1">
        <f t="shared" si="6"/>
        <v>247.73643803824325</v>
      </c>
      <c r="M97" s="13">
        <f t="shared" si="7"/>
        <v>61373.342731876335</v>
      </c>
    </row>
    <row r="98" spans="1:13" x14ac:dyDescent="0.35">
      <c r="A98">
        <v>92</v>
      </c>
      <c r="B98" t="s">
        <v>11</v>
      </c>
      <c r="C98">
        <v>6032</v>
      </c>
      <c r="F98" s="13">
        <f>$F$4*C98+(1-$F$4)*H98</f>
        <v>5880.9674107091487</v>
      </c>
      <c r="G98" s="13">
        <f t="shared" si="4"/>
        <v>-6.6979593987718928</v>
      </c>
      <c r="H98" s="13">
        <f t="shared" si="5"/>
        <v>5805.6980971841567</v>
      </c>
      <c r="K98" s="13">
        <f>H98-C98</f>
        <v>-226.30190281584328</v>
      </c>
      <c r="L98" s="1">
        <f t="shared" si="6"/>
        <v>226.30190281584328</v>
      </c>
      <c r="M98" s="13">
        <f t="shared" si="7"/>
        <v>51212.551218071378</v>
      </c>
    </row>
    <row r="99" spans="1:13" x14ac:dyDescent="0.35">
      <c r="A99">
        <v>93</v>
      </c>
      <c r="B99" t="s">
        <v>0</v>
      </c>
      <c r="C99">
        <v>5900</v>
      </c>
      <c r="F99" s="13">
        <f>$F$4*C99+(1-$F$4)*H99</f>
        <v>5882.8275796884018</v>
      </c>
      <c r="G99" s="13">
        <f t="shared" si="4"/>
        <v>-5.1108004445995796</v>
      </c>
      <c r="H99" s="13">
        <f t="shared" si="5"/>
        <v>5874.269451310377</v>
      </c>
      <c r="K99" s="13">
        <f>H99-C99</f>
        <v>-25.730548689622992</v>
      </c>
      <c r="L99" s="1">
        <f t="shared" si="6"/>
        <v>25.730548689622992</v>
      </c>
      <c r="M99" s="13">
        <f t="shared" si="7"/>
        <v>662.06113586905951</v>
      </c>
    </row>
    <row r="100" spans="1:13" x14ac:dyDescent="0.35">
      <c r="A100">
        <v>94</v>
      </c>
      <c r="B100" t="s">
        <v>1</v>
      </c>
      <c r="C100">
        <v>5518</v>
      </c>
      <c r="F100" s="13">
        <f>$F$4*C100+(1-$F$4)*H100</f>
        <v>5758.0729110296888</v>
      </c>
      <c r="G100" s="13">
        <f t="shared" si="4"/>
        <v>-23.11394265744801</v>
      </c>
      <c r="H100" s="13">
        <f t="shared" si="5"/>
        <v>5877.7167792438022</v>
      </c>
      <c r="K100" s="13">
        <f>H100-C100</f>
        <v>359.71677924380219</v>
      </c>
      <c r="L100" s="1">
        <f t="shared" si="6"/>
        <v>359.71677924380219</v>
      </c>
      <c r="M100" s="13">
        <f t="shared" si="7"/>
        <v>129396.16126953432</v>
      </c>
    </row>
    <row r="101" spans="1:13" x14ac:dyDescent="0.35">
      <c r="A101">
        <v>95</v>
      </c>
      <c r="B101" t="s">
        <v>2</v>
      </c>
      <c r="C101">
        <v>6188</v>
      </c>
      <c r="F101" s="13">
        <f>$F$4*C101+(1-$F$4)*H101</f>
        <v>5885.6430193014312</v>
      </c>
      <c r="G101" s="13">
        <f t="shared" si="4"/>
        <v>0.81243147259231918</v>
      </c>
      <c r="H101" s="13">
        <f t="shared" si="5"/>
        <v>5734.9589683722406</v>
      </c>
      <c r="K101" s="13">
        <f>H101-C101</f>
        <v>-453.04103162775937</v>
      </c>
      <c r="L101" s="1">
        <f t="shared" si="6"/>
        <v>453.04103162775937</v>
      </c>
      <c r="M101" s="13">
        <f t="shared" si="7"/>
        <v>205246.17633834446</v>
      </c>
    </row>
    <row r="102" spans="1:13" x14ac:dyDescent="0.35">
      <c r="A102">
        <v>96</v>
      </c>
      <c r="B102" t="s">
        <v>3</v>
      </c>
      <c r="C102">
        <v>5714</v>
      </c>
      <c r="F102" s="13">
        <f>$F$4*C102+(1-$F$4)*H102</f>
        <v>5829.09577667545</v>
      </c>
      <c r="G102" s="13">
        <f t="shared" si="4"/>
        <v>-7.9569268101104607</v>
      </c>
      <c r="H102" s="13">
        <f t="shared" si="5"/>
        <v>5886.4554507740231</v>
      </c>
      <c r="K102" s="13">
        <f>H102-C102</f>
        <v>172.45545077402312</v>
      </c>
      <c r="L102" s="1">
        <f t="shared" si="6"/>
        <v>172.45545077402312</v>
      </c>
      <c r="M102" s="13">
        <f t="shared" si="7"/>
        <v>29740.882501671513</v>
      </c>
    </row>
    <row r="103" spans="1:13" x14ac:dyDescent="0.35">
      <c r="A103">
        <v>97</v>
      </c>
      <c r="B103" t="s">
        <v>4</v>
      </c>
      <c r="C103">
        <v>5546</v>
      </c>
      <c r="F103" s="13">
        <f>$F$4*C103+(1-$F$4)*H103</f>
        <v>5729.6260870660244</v>
      </c>
      <c r="G103" s="13">
        <f t="shared" si="4"/>
        <v>-21.55553492256195</v>
      </c>
      <c r="H103" s="13">
        <f t="shared" si="5"/>
        <v>5821.1388498653396</v>
      </c>
      <c r="K103" s="13">
        <f>H103-C103</f>
        <v>275.13884986533958</v>
      </c>
      <c r="L103" s="1">
        <f t="shared" si="6"/>
        <v>275.13884986533958</v>
      </c>
      <c r="M103" s="13">
        <f t="shared" si="7"/>
        <v>75701.38670522187</v>
      </c>
    </row>
    <row r="104" spans="1:13" x14ac:dyDescent="0.35">
      <c r="A104">
        <v>98</v>
      </c>
      <c r="B104" t="s">
        <v>5</v>
      </c>
      <c r="C104">
        <v>5543</v>
      </c>
      <c r="F104" s="13">
        <f>$F$4*C104+(1-$F$4)*H104</f>
        <v>5653.1671377734092</v>
      </c>
      <c r="G104" s="13">
        <f t="shared" si="4"/>
        <v>-29.002760883008705</v>
      </c>
      <c r="H104" s="13">
        <f t="shared" si="5"/>
        <v>5708.070552143462</v>
      </c>
      <c r="K104" s="13">
        <f>H104-C104</f>
        <v>165.07055214346201</v>
      </c>
      <c r="L104" s="1">
        <f t="shared" si="6"/>
        <v>165.07055214346201</v>
      </c>
      <c r="M104" s="13">
        <f t="shared" si="7"/>
        <v>27248.28718494741</v>
      </c>
    </row>
    <row r="105" spans="1:13" x14ac:dyDescent="0.35">
      <c r="A105">
        <v>99</v>
      </c>
      <c r="B105" t="s">
        <v>6</v>
      </c>
      <c r="C105">
        <v>5652</v>
      </c>
      <c r="F105" s="13">
        <f>$F$4*C105+(1-$F$4)*H105</f>
        <v>5633.4226651192221</v>
      </c>
      <c r="G105" s="13">
        <f t="shared" si="4"/>
        <v>-26.363571657015445</v>
      </c>
      <c r="H105" s="13">
        <f t="shared" si="5"/>
        <v>5624.1643768904005</v>
      </c>
      <c r="K105" s="13">
        <f>H105-C105</f>
        <v>-27.83562310959951</v>
      </c>
      <c r="L105" s="1">
        <f t="shared" si="6"/>
        <v>27.83562310959951</v>
      </c>
      <c r="M105" s="13">
        <f t="shared" si="7"/>
        <v>774.82191389967034</v>
      </c>
    </row>
    <row r="106" spans="1:13" x14ac:dyDescent="0.35">
      <c r="A106">
        <v>100</v>
      </c>
      <c r="B106" t="s">
        <v>7</v>
      </c>
      <c r="C106">
        <v>5637</v>
      </c>
      <c r="F106" s="13">
        <f>$F$4*C106+(1-$F$4)*H106</f>
        <v>5617.0176110591601</v>
      </c>
      <c r="G106" s="13">
        <f t="shared" si="4"/>
        <v>-23.729613398664721</v>
      </c>
      <c r="H106" s="13">
        <f t="shared" si="5"/>
        <v>5607.0590934622069</v>
      </c>
      <c r="K106" s="13">
        <f>H106-C106</f>
        <v>-29.940906537793126</v>
      </c>
      <c r="L106" s="1">
        <f t="shared" si="6"/>
        <v>29.940906537793126</v>
      </c>
      <c r="M106" s="13">
        <f t="shared" si="7"/>
        <v>896.45788430486311</v>
      </c>
    </row>
    <row r="107" spans="1:13" x14ac:dyDescent="0.35">
      <c r="A107">
        <v>101</v>
      </c>
      <c r="B107" t="s">
        <v>8</v>
      </c>
      <c r="C107">
        <v>5608</v>
      </c>
      <c r="F107" s="13">
        <f>$F$4*C107+(1-$F$4)*H107</f>
        <v>5598.1812941944345</v>
      </c>
      <c r="G107" s="13">
        <f t="shared" si="4"/>
        <v>-21.978646431756459</v>
      </c>
      <c r="H107" s="13">
        <f t="shared" si="5"/>
        <v>5593.2879976604954</v>
      </c>
      <c r="K107" s="13">
        <f>H107-C107</f>
        <v>-14.712002339504579</v>
      </c>
      <c r="L107" s="1">
        <f t="shared" si="6"/>
        <v>14.712002339504579</v>
      </c>
      <c r="M107" s="13">
        <f t="shared" si="7"/>
        <v>216.44301283758821</v>
      </c>
    </row>
    <row r="108" spans="1:13" x14ac:dyDescent="0.35">
      <c r="A108">
        <v>102</v>
      </c>
      <c r="B108" t="s">
        <v>9</v>
      </c>
      <c r="C108">
        <v>6013</v>
      </c>
      <c r="F108" s="13">
        <f>$F$4*C108+(1-$F$4)*H108</f>
        <v>5721.4839575676233</v>
      </c>
      <c r="G108" s="13">
        <f t="shared" si="4"/>
        <v>1.0768597636361257</v>
      </c>
      <c r="H108" s="13">
        <f t="shared" si="5"/>
        <v>5576.2026477626778</v>
      </c>
      <c r="K108" s="13">
        <f>H108-C108</f>
        <v>-436.79735223732223</v>
      </c>
      <c r="L108" s="1">
        <f t="shared" si="6"/>
        <v>436.79735223732223</v>
      </c>
      <c r="M108" s="13">
        <f t="shared" si="7"/>
        <v>190791.92692153534</v>
      </c>
    </row>
    <row r="109" spans="1:13" x14ac:dyDescent="0.35">
      <c r="A109">
        <v>103</v>
      </c>
      <c r="B109" t="s">
        <v>10</v>
      </c>
      <c r="C109">
        <v>5905</v>
      </c>
      <c r="F109" s="13">
        <f>$F$4*C109+(1-$F$4)*H109</f>
        <v>5783.2411380385547</v>
      </c>
      <c r="G109" s="13">
        <f t="shared" si="4"/>
        <v>10.271818016767028</v>
      </c>
      <c r="H109" s="13">
        <f t="shared" si="5"/>
        <v>5722.5608173312594</v>
      </c>
      <c r="K109" s="13">
        <f>H109-C109</f>
        <v>-182.43918266874061</v>
      </c>
      <c r="L109" s="1">
        <f t="shared" si="6"/>
        <v>182.43918266874061</v>
      </c>
      <c r="M109" s="13">
        <f t="shared" si="7"/>
        <v>33284.055372838106</v>
      </c>
    </row>
    <row r="110" spans="1:13" x14ac:dyDescent="0.35">
      <c r="A110">
        <v>104</v>
      </c>
      <c r="B110" t="s">
        <v>11</v>
      </c>
      <c r="C110">
        <v>5562</v>
      </c>
      <c r="F110" s="13">
        <f>$F$4*C110+(1-$F$4)*H110</f>
        <v>5716.5104162728521</v>
      </c>
      <c r="G110" s="13">
        <f t="shared" si="4"/>
        <v>-1.8897654193800513</v>
      </c>
      <c r="H110" s="13">
        <f t="shared" si="5"/>
        <v>5793.5129560553214</v>
      </c>
      <c r="K110" s="13">
        <f>H110-C110</f>
        <v>231.51295605532141</v>
      </c>
      <c r="L110" s="1">
        <f t="shared" si="6"/>
        <v>231.51295605532141</v>
      </c>
      <c r="M110" s="13">
        <f t="shared" si="7"/>
        <v>53598.248821473186</v>
      </c>
    </row>
    <row r="111" spans="1:13" x14ac:dyDescent="0.35">
      <c r="A111">
        <v>105</v>
      </c>
      <c r="B111" t="s">
        <v>0</v>
      </c>
      <c r="C111">
        <v>6130</v>
      </c>
      <c r="F111" s="13">
        <f>$F$4*C111+(1-$F$4)*H111</f>
        <v>5852.7782097325044</v>
      </c>
      <c r="G111" s="13">
        <f t="shared" si="4"/>
        <v>19.229428241817164</v>
      </c>
      <c r="H111" s="13">
        <f t="shared" si="5"/>
        <v>5714.6206508534724</v>
      </c>
      <c r="K111" s="13">
        <f>H111-C111</f>
        <v>-415.3793491465276</v>
      </c>
      <c r="L111" s="1">
        <f t="shared" si="6"/>
        <v>415.3793491465276</v>
      </c>
      <c r="M111" s="13">
        <f t="shared" si="7"/>
        <v>172540.00369739288</v>
      </c>
    </row>
    <row r="112" spans="1:13" x14ac:dyDescent="0.35">
      <c r="A112">
        <v>106</v>
      </c>
      <c r="B112" t="s">
        <v>1</v>
      </c>
      <c r="C112">
        <v>5205</v>
      </c>
      <c r="F112" s="13">
        <f>$F$4*C112+(1-$F$4)*H112</f>
        <v>5650.1570640217533</v>
      </c>
      <c r="G112" s="13">
        <f t="shared" si="4"/>
        <v>-15.36977326255383</v>
      </c>
      <c r="H112" s="13">
        <f t="shared" si="5"/>
        <v>5872.0076379743214</v>
      </c>
      <c r="K112" s="13">
        <f>H112-C112</f>
        <v>667.00763797432137</v>
      </c>
      <c r="L112" s="1">
        <f t="shared" si="6"/>
        <v>667.00763797432137</v>
      </c>
      <c r="M112" s="13">
        <f t="shared" si="7"/>
        <v>444899.18911608338</v>
      </c>
    </row>
    <row r="113" spans="1:13" x14ac:dyDescent="0.35">
      <c r="A113">
        <v>107</v>
      </c>
      <c r="B113" t="s">
        <v>2</v>
      </c>
      <c r="C113">
        <v>5893</v>
      </c>
      <c r="F113" s="13">
        <f>$F$4*C113+(1-$F$4)*H113</f>
        <v>5720.6703219054252</v>
      </c>
      <c r="G113" s="13">
        <f t="shared" si="4"/>
        <v>-1.6397578692891663</v>
      </c>
      <c r="H113" s="13">
        <f t="shared" si="5"/>
        <v>5634.7872907591991</v>
      </c>
      <c r="K113" s="13">
        <f>H113-C113</f>
        <v>-258.2127092408009</v>
      </c>
      <c r="L113" s="1">
        <f t="shared" si="6"/>
        <v>258.2127092408009</v>
      </c>
      <c r="M113" s="13">
        <f t="shared" si="7"/>
        <v>66673.803213474384</v>
      </c>
    </row>
    <row r="114" spans="1:13" x14ac:dyDescent="0.35">
      <c r="A114">
        <v>108</v>
      </c>
      <c r="B114" t="s">
        <v>3</v>
      </c>
      <c r="C114">
        <v>5688</v>
      </c>
      <c r="F114" s="13">
        <f>$F$4*C114+(1-$F$4)*H114</f>
        <v>5708.7096200925316</v>
      </c>
      <c r="G114" s="13">
        <f t="shared" si="4"/>
        <v>-3.1419631717728311</v>
      </c>
      <c r="H114" s="13">
        <f t="shared" si="5"/>
        <v>5719.0305640361357</v>
      </c>
      <c r="K114" s="13">
        <f>H114-C114</f>
        <v>31.030564036135729</v>
      </c>
      <c r="L114" s="1">
        <f t="shared" si="6"/>
        <v>31.030564036135729</v>
      </c>
      <c r="M114" s="13">
        <f t="shared" si="7"/>
        <v>962.89590440072016</v>
      </c>
    </row>
    <row r="115" spans="1:13" x14ac:dyDescent="0.35">
      <c r="A115">
        <v>109</v>
      </c>
      <c r="B115" t="s">
        <v>4</v>
      </c>
      <c r="C115">
        <v>5731</v>
      </c>
      <c r="F115" s="13">
        <f>$F$4*C115+(1-$F$4)*H115</f>
        <v>5714.0266003988627</v>
      </c>
      <c r="G115" s="13">
        <f t="shared" si="4"/>
        <v>-1.7206322877397993</v>
      </c>
      <c r="H115" s="13">
        <f t="shared" si="5"/>
        <v>5705.567656920759</v>
      </c>
      <c r="K115" s="13">
        <f>H115-C115</f>
        <v>-25.432343079241036</v>
      </c>
      <c r="L115" s="1">
        <f t="shared" si="6"/>
        <v>25.432343079241036</v>
      </c>
      <c r="M115" s="13">
        <f t="shared" si="7"/>
        <v>646.80407450021949</v>
      </c>
    </row>
    <row r="116" spans="1:13" x14ac:dyDescent="0.35">
      <c r="A116">
        <v>110</v>
      </c>
      <c r="B116" t="s">
        <v>5</v>
      </c>
      <c r="C116">
        <v>5518</v>
      </c>
      <c r="F116" s="13">
        <f>$F$4*C116+(1-$F$4)*H116</f>
        <v>5647.678686362482</v>
      </c>
      <c r="G116" s="13">
        <f t="shared" si="4"/>
        <v>-11.489360112577661</v>
      </c>
      <c r="H116" s="13">
        <f t="shared" si="5"/>
        <v>5712.3059681111226</v>
      </c>
      <c r="K116" s="13">
        <f>H116-C116</f>
        <v>194.30596811112264</v>
      </c>
      <c r="L116" s="1">
        <f t="shared" si="6"/>
        <v>194.30596811112264</v>
      </c>
      <c r="M116" s="13">
        <f t="shared" si="7"/>
        <v>37754.809243600605</v>
      </c>
    </row>
    <row r="117" spans="1:13" x14ac:dyDescent="0.35">
      <c r="A117">
        <v>111</v>
      </c>
      <c r="B117" t="s">
        <v>6</v>
      </c>
      <c r="C117">
        <v>5546</v>
      </c>
      <c r="F117" s="13">
        <f>$F$4*C117+(1-$F$4)*H117</f>
        <v>5606.1918379846993</v>
      </c>
      <c r="G117" s="13">
        <f t="shared" si="4"/>
        <v>-15.570491688837873</v>
      </c>
      <c r="H117" s="13">
        <f t="shared" si="5"/>
        <v>5636.1893262499043</v>
      </c>
      <c r="K117" s="13">
        <f>H117-C117</f>
        <v>90.189326249904298</v>
      </c>
      <c r="L117" s="1">
        <f t="shared" si="6"/>
        <v>90.189326249904298</v>
      </c>
      <c r="M117" s="13">
        <f t="shared" si="7"/>
        <v>8134.1145694116767</v>
      </c>
    </row>
    <row r="118" spans="1:13" x14ac:dyDescent="0.35">
      <c r="A118">
        <v>112</v>
      </c>
      <c r="B118" t="s">
        <v>7</v>
      </c>
      <c r="C118">
        <v>5963</v>
      </c>
      <c r="F118" s="13">
        <f>$F$4*C118+(1-$F$4)*H118</f>
        <v>5714.4766267283894</v>
      </c>
      <c r="G118" s="13">
        <f t="shared" si="4"/>
        <v>3.9505722342874758</v>
      </c>
      <c r="H118" s="13">
        <f t="shared" si="5"/>
        <v>5590.6213462958613</v>
      </c>
      <c r="K118" s="13">
        <f>H118-C118</f>
        <v>-372.37865370413874</v>
      </c>
      <c r="L118" s="1">
        <f t="shared" si="6"/>
        <v>372.37865370413874</v>
      </c>
      <c r="M118" s="13">
        <f t="shared" si="7"/>
        <v>138665.86173450688</v>
      </c>
    </row>
    <row r="119" spans="1:13" x14ac:dyDescent="0.35">
      <c r="A119">
        <v>113</v>
      </c>
      <c r="B119" t="s">
        <v>8</v>
      </c>
      <c r="C119">
        <v>5946</v>
      </c>
      <c r="F119" s="13">
        <f>$F$4*C119+(1-$F$4)*H119</f>
        <v>5794.1192205404977</v>
      </c>
      <c r="G119" s="13">
        <f t="shared" si="4"/>
        <v>15.309757723633595</v>
      </c>
      <c r="H119" s="13">
        <f t="shared" si="5"/>
        <v>5718.4271989626768</v>
      </c>
      <c r="K119" s="13">
        <f>H119-C119</f>
        <v>-227.57280103732319</v>
      </c>
      <c r="L119" s="1">
        <f t="shared" si="6"/>
        <v>227.57280103732319</v>
      </c>
      <c r="M119" s="13">
        <f t="shared" si="7"/>
        <v>51789.379771973086</v>
      </c>
    </row>
    <row r="120" spans="1:13" x14ac:dyDescent="0.35">
      <c r="A120">
        <v>114</v>
      </c>
      <c r="B120" t="s">
        <v>9</v>
      </c>
      <c r="C120">
        <v>5840</v>
      </c>
      <c r="F120" s="13">
        <f>$F$4*C120+(1-$F$4)*H120</f>
        <v>5819.5970757974919</v>
      </c>
      <c r="G120" s="13">
        <f t="shared" si="4"/>
        <v>16.209272732812302</v>
      </c>
      <c r="H120" s="13">
        <f t="shared" si="5"/>
        <v>5809.4289782641317</v>
      </c>
      <c r="K120" s="13">
        <f>H120-C120</f>
        <v>-30.571021735868271</v>
      </c>
      <c r="L120" s="1">
        <f t="shared" si="6"/>
        <v>30.571021735868271</v>
      </c>
      <c r="M120" s="13">
        <f t="shared" si="7"/>
        <v>934.58736997493031</v>
      </c>
    </row>
    <row r="121" spans="1:13" x14ac:dyDescent="0.35">
      <c r="A121">
        <v>115</v>
      </c>
      <c r="B121" t="s">
        <v>10</v>
      </c>
      <c r="C121">
        <v>5909</v>
      </c>
      <c r="F121" s="13">
        <f>$F$4*C121+(1-$F$4)*H121</f>
        <v>5860.1509776826042</v>
      </c>
      <c r="G121" s="13">
        <f t="shared" si="4"/>
        <v>19.229510619917473</v>
      </c>
      <c r="H121" s="13">
        <f t="shared" si="5"/>
        <v>5835.8063485303046</v>
      </c>
      <c r="K121" s="13">
        <f>H121-C121</f>
        <v>-73.193651469695396</v>
      </c>
      <c r="L121" s="1">
        <f t="shared" si="6"/>
        <v>73.193651469695396</v>
      </c>
      <c r="M121" s="13">
        <f t="shared" si="7"/>
        <v>5357.3106154672432</v>
      </c>
    </row>
    <row r="122" spans="1:13" x14ac:dyDescent="0.35">
      <c r="A122">
        <v>116</v>
      </c>
      <c r="B122" t="s">
        <v>11</v>
      </c>
      <c r="C122">
        <v>6190</v>
      </c>
      <c r="F122" s="13">
        <f>$F$4*C122+(1-$F$4)*H122</f>
        <v>5982.6943231489004</v>
      </c>
      <c r="G122" s="13">
        <f t="shared" si="4"/>
        <v>34.147427532557913</v>
      </c>
      <c r="H122" s="13">
        <f t="shared" si="5"/>
        <v>5879.3804883025214</v>
      </c>
      <c r="K122" s="13">
        <f>H122-C122</f>
        <v>-310.61951169747863</v>
      </c>
      <c r="L122" s="1">
        <f t="shared" si="6"/>
        <v>310.61951169747863</v>
      </c>
      <c r="M122" s="13">
        <f t="shared" si="7"/>
        <v>96484.481047180059</v>
      </c>
    </row>
    <row r="123" spans="1:13" x14ac:dyDescent="0.35">
      <c r="A123">
        <v>117</v>
      </c>
      <c r="B123" t="s">
        <v>0</v>
      </c>
      <c r="C123">
        <v>5791</v>
      </c>
      <c r="F123" s="13">
        <f>$F$4*C123+(1-$F$4)*H123</f>
        <v>5941.7254864010438</v>
      </c>
      <c r="G123" s="13">
        <f t="shared" si="4"/>
        <v>21.261104829355737</v>
      </c>
      <c r="H123" s="13">
        <f t="shared" si="5"/>
        <v>6016.8417506814585</v>
      </c>
      <c r="K123" s="13">
        <f>H123-C123</f>
        <v>225.84175068145851</v>
      </c>
      <c r="L123" s="1">
        <f t="shared" si="6"/>
        <v>225.84175068145851</v>
      </c>
      <c r="M123" s="13">
        <f t="shared" si="7"/>
        <v>51004.496350866066</v>
      </c>
    </row>
    <row r="124" spans="1:13" x14ac:dyDescent="0.35">
      <c r="A124">
        <v>118</v>
      </c>
      <c r="B124" t="s">
        <v>1</v>
      </c>
      <c r="C124">
        <v>5877</v>
      </c>
      <c r="F124" s="13">
        <f>$F$4*C124+(1-$F$4)*H124</f>
        <v>5934.3869567874972</v>
      </c>
      <c r="G124" s="13">
        <f t="shared" si="4"/>
        <v>16.004687361370625</v>
      </c>
      <c r="H124" s="13">
        <f t="shared" si="5"/>
        <v>5962.9865912303994</v>
      </c>
      <c r="K124" s="13">
        <f>H124-C124</f>
        <v>85.986591230399426</v>
      </c>
      <c r="L124" s="1">
        <f t="shared" si="6"/>
        <v>85.986591230399426</v>
      </c>
      <c r="M124" s="13">
        <f t="shared" si="7"/>
        <v>7393.6938714238031</v>
      </c>
    </row>
    <row r="125" spans="1:13" x14ac:dyDescent="0.35">
      <c r="A125">
        <v>119</v>
      </c>
      <c r="B125" t="s">
        <v>2</v>
      </c>
      <c r="C125">
        <v>6256</v>
      </c>
      <c r="F125" s="13">
        <f>$F$4*C125+(1-$F$4)*H125</f>
        <v>6052.0387397596151</v>
      </c>
      <c r="G125" s="13">
        <f t="shared" si="4"/>
        <v>30.805474478147303</v>
      </c>
      <c r="H125" s="13">
        <f t="shared" si="5"/>
        <v>5950.3916441488682</v>
      </c>
      <c r="K125" s="13">
        <f>H125-C125</f>
        <v>-305.60835585113182</v>
      </c>
      <c r="L125" s="1">
        <f t="shared" si="6"/>
        <v>305.60835585113182</v>
      </c>
      <c r="M125" s="13">
        <f t="shared" si="7"/>
        <v>93396.467166032016</v>
      </c>
    </row>
    <row r="126" spans="1:13" x14ac:dyDescent="0.35">
      <c r="A126">
        <v>120</v>
      </c>
      <c r="B126" t="s">
        <v>3</v>
      </c>
      <c r="C126">
        <v>5600</v>
      </c>
      <c r="F126" s="13">
        <f>$F$4*C126+(1-$F$4)*H126</f>
        <v>5922.2474534815556</v>
      </c>
      <c r="G126" s="13">
        <f t="shared" si="4"/>
        <v>5.04354781308448</v>
      </c>
      <c r="H126" s="13">
        <f t="shared" si="5"/>
        <v>6082.8442142377626</v>
      </c>
      <c r="K126" s="13">
        <f>H126-C126</f>
        <v>482.84421423776257</v>
      </c>
      <c r="L126" s="1">
        <f t="shared" si="6"/>
        <v>482.84421423776257</v>
      </c>
      <c r="M126" s="13">
        <f t="shared" si="7"/>
        <v>233138.53522288235</v>
      </c>
    </row>
    <row r="127" spans="1:13" x14ac:dyDescent="0.35">
      <c r="A127">
        <v>121</v>
      </c>
      <c r="B127" t="s">
        <v>4</v>
      </c>
      <c r="C127">
        <v>6014</v>
      </c>
      <c r="F127" s="13">
        <f>$F$4*C127+(1-$F$4)*H127</f>
        <v>5956.1309126156812</v>
      </c>
      <c r="G127" s="13">
        <f t="shared" si="4"/>
        <v>9.221610831077637</v>
      </c>
      <c r="H127" s="13">
        <f t="shared" si="5"/>
        <v>5927.2910012946404</v>
      </c>
      <c r="K127" s="13">
        <f>H127-C127</f>
        <v>-86.708998705359591</v>
      </c>
      <c r="L127" s="1">
        <f t="shared" si="6"/>
        <v>86.708998705359591</v>
      </c>
      <c r="M127" s="13">
        <f t="shared" si="7"/>
        <v>7518.4504564860508</v>
      </c>
    </row>
    <row r="128" spans="1:13" x14ac:dyDescent="0.35">
      <c r="A128">
        <v>122</v>
      </c>
      <c r="B128" t="s">
        <v>5</v>
      </c>
      <c r="C128">
        <v>5747</v>
      </c>
      <c r="F128" s="13">
        <f>$F$4*C128+(1-$F$4)*H128</f>
        <v>5892.7272191882194</v>
      </c>
      <c r="G128" s="13">
        <f t="shared" si="4"/>
        <v>-2.2288786572850103</v>
      </c>
      <c r="H128" s="13">
        <f t="shared" si="5"/>
        <v>5965.3525234467588</v>
      </c>
      <c r="K128" s="13">
        <f>H128-C128</f>
        <v>218.35252344675882</v>
      </c>
      <c r="L128" s="1">
        <f t="shared" si="6"/>
        <v>218.35252344675882</v>
      </c>
      <c r="M128" s="13">
        <f t="shared" si="7"/>
        <v>47677.824495567358</v>
      </c>
    </row>
    <row r="129" spans="1:13" x14ac:dyDescent="0.35">
      <c r="A129">
        <v>123</v>
      </c>
      <c r="B129" t="s">
        <v>6</v>
      </c>
      <c r="C129">
        <v>6049</v>
      </c>
      <c r="F129" s="13">
        <f>$F$4*C129+(1-$F$4)*H129</f>
        <v>5943.2169034434028</v>
      </c>
      <c r="G129" s="13">
        <f t="shared" si="4"/>
        <v>5.893753011036317</v>
      </c>
      <c r="H129" s="13">
        <f t="shared" si="5"/>
        <v>5890.498340530934</v>
      </c>
      <c r="K129" s="13">
        <f>H129-C129</f>
        <v>-158.501659469066</v>
      </c>
      <c r="L129" s="1">
        <f t="shared" si="6"/>
        <v>158.501659469066</v>
      </c>
      <c r="M129" s="13">
        <f t="shared" si="7"/>
        <v>25122.776054447761</v>
      </c>
    </row>
    <row r="130" spans="1:13" x14ac:dyDescent="0.35">
      <c r="A130">
        <v>124</v>
      </c>
      <c r="B130" t="s">
        <v>7</v>
      </c>
      <c r="C130">
        <v>5665</v>
      </c>
      <c r="F130" s="13">
        <f>$F$4*C130+(1-$F$4)*H130</f>
        <v>5854.6138192189937</v>
      </c>
      <c r="G130" s="13">
        <f t="shared" si="4"/>
        <v>-8.7463525229920425</v>
      </c>
      <c r="H130" s="13">
        <f t="shared" si="5"/>
        <v>5949.1106564544389</v>
      </c>
      <c r="K130" s="13">
        <f>H130-C130</f>
        <v>284.11065645443887</v>
      </c>
      <c r="L130" s="1">
        <f t="shared" si="6"/>
        <v>284.11065645443887</v>
      </c>
      <c r="M130" s="13">
        <f t="shared" si="7"/>
        <v>80718.865110972183</v>
      </c>
    </row>
    <row r="131" spans="1:13" x14ac:dyDescent="0.35">
      <c r="A131">
        <v>125</v>
      </c>
      <c r="B131" t="s">
        <v>8</v>
      </c>
      <c r="C131">
        <v>5478</v>
      </c>
      <c r="F131" s="13">
        <f>$F$4*C131+(1-$F$4)*H131</f>
        <v>5723.5126329899931</v>
      </c>
      <c r="G131" s="13">
        <f t="shared" si="4"/>
        <v>-27.008233709534704</v>
      </c>
      <c r="H131" s="13">
        <f t="shared" si="5"/>
        <v>5845.8674666960014</v>
      </c>
      <c r="K131" s="13">
        <f>H131-C131</f>
        <v>367.86746669600143</v>
      </c>
      <c r="L131" s="1">
        <f t="shared" si="6"/>
        <v>367.86746669600143</v>
      </c>
      <c r="M131" s="13">
        <f t="shared" si="7"/>
        <v>135326.47305333373</v>
      </c>
    </row>
    <row r="132" spans="1:13" x14ac:dyDescent="0.35">
      <c r="A132">
        <v>126</v>
      </c>
      <c r="B132" t="s">
        <v>9</v>
      </c>
      <c r="C132">
        <v>6039</v>
      </c>
      <c r="F132" s="13">
        <f>$F$4*C132+(1-$F$4)*H132</f>
        <v>5810.4204045403339</v>
      </c>
      <c r="G132" s="13">
        <f t="shared" si="4"/>
        <v>-8.5159575735965785</v>
      </c>
      <c r="H132" s="13">
        <f t="shared" si="5"/>
        <v>5696.5043992804585</v>
      </c>
      <c r="K132" s="13">
        <f>H132-C132</f>
        <v>-342.49560071954147</v>
      </c>
      <c r="L132" s="1">
        <f t="shared" si="6"/>
        <v>342.49560071954147</v>
      </c>
      <c r="M132" s="13">
        <f t="shared" si="7"/>
        <v>117303.23651223957</v>
      </c>
    </row>
    <row r="133" spans="1:13" x14ac:dyDescent="0.35">
      <c r="A133">
        <v>127</v>
      </c>
      <c r="B133" t="s">
        <v>10</v>
      </c>
      <c r="C133">
        <v>5545</v>
      </c>
      <c r="F133" s="13">
        <f>$F$4*C133+(1-$F$4)*H133</f>
        <v>5716.4565513719763</v>
      </c>
      <c r="G133" s="13">
        <f t="shared" si="4"/>
        <v>-21.1672924726982</v>
      </c>
      <c r="H133" s="13">
        <f t="shared" si="5"/>
        <v>5801.9044469667369</v>
      </c>
      <c r="K133" s="13">
        <f>H133-C133</f>
        <v>256.90444696673694</v>
      </c>
      <c r="L133" s="1">
        <f t="shared" si="6"/>
        <v>256.90444696673694</v>
      </c>
      <c r="M133" s="13">
        <f t="shared" si="7"/>
        <v>65999.894871284952</v>
      </c>
    </row>
    <row r="134" spans="1:13" x14ac:dyDescent="0.35">
      <c r="A134">
        <v>128</v>
      </c>
      <c r="B134" t="s">
        <v>11</v>
      </c>
      <c r="C134">
        <v>5885</v>
      </c>
      <c r="F134" s="13">
        <f>$F$4*C134+(1-$F$4)*H134</f>
        <v>5758.3881417336343</v>
      </c>
      <c r="G134" s="13">
        <f t="shared" si="4"/>
        <v>-10.6611905802</v>
      </c>
      <c r="H134" s="13">
        <f t="shared" si="5"/>
        <v>5695.2892588992781</v>
      </c>
      <c r="K134" s="13">
        <f>H134-C134</f>
        <v>-189.71074110072186</v>
      </c>
      <c r="L134" s="1">
        <f t="shared" si="6"/>
        <v>189.71074110072186</v>
      </c>
      <c r="M134" s="13">
        <f t="shared" si="7"/>
        <v>35990.165288985118</v>
      </c>
    </row>
    <row r="135" spans="1:13" x14ac:dyDescent="0.35">
      <c r="A135">
        <v>129</v>
      </c>
      <c r="B135" t="s">
        <v>0</v>
      </c>
      <c r="C135">
        <v>5893</v>
      </c>
      <c r="F135" s="13">
        <f>$F$4*C135+(1-$F$4)*H135</f>
        <v>5796.0456021426917</v>
      </c>
      <c r="G135" s="13">
        <f t="shared" si="4"/>
        <v>-2.8511816256509208</v>
      </c>
      <c r="H135" s="13">
        <f t="shared" si="5"/>
        <v>5747.7269511534341</v>
      </c>
      <c r="K135" s="13">
        <f>H135-C135</f>
        <v>-145.27304884656587</v>
      </c>
      <c r="L135" s="1">
        <f t="shared" si="6"/>
        <v>145.27304884656587</v>
      </c>
      <c r="M135" s="13">
        <f t="shared" si="7"/>
        <v>21104.258721176713</v>
      </c>
    </row>
    <row r="136" spans="1:13" x14ac:dyDescent="0.35">
      <c r="A136">
        <v>130</v>
      </c>
      <c r="B136" t="s">
        <v>1</v>
      </c>
      <c r="C136">
        <v>5640</v>
      </c>
      <c r="F136" s="13">
        <f>$F$4*C136+(1-$F$4)*H136</f>
        <v>5742.2410757828611</v>
      </c>
      <c r="G136" s="13">
        <f t="shared" si="4"/>
        <v>-10.489677388622935</v>
      </c>
      <c r="H136" s="13">
        <f t="shared" si="5"/>
        <v>5793.1944205170412</v>
      </c>
      <c r="K136" s="13">
        <f>H136-C136</f>
        <v>153.19442051704118</v>
      </c>
      <c r="L136" s="1">
        <f t="shared" si="6"/>
        <v>153.19442051704118</v>
      </c>
      <c r="M136" s="13">
        <f t="shared" si="7"/>
        <v>23468.530477552049</v>
      </c>
    </row>
    <row r="137" spans="1:13" x14ac:dyDescent="0.35">
      <c r="A137">
        <v>131</v>
      </c>
      <c r="B137" t="s">
        <v>2</v>
      </c>
      <c r="C137">
        <v>5609</v>
      </c>
      <c r="F137" s="13">
        <f>$F$4*C137+(1-$F$4)*H137</f>
        <v>5690.9235777864469</v>
      </c>
      <c r="G137" s="13">
        <f t="shared" ref="G137:G138" si="8">$G$4*(F137-F136)+(1-$G$4)*G136*$G$5</f>
        <v>-16.262460521957117</v>
      </c>
      <c r="H137" s="13">
        <f t="shared" si="5"/>
        <v>5731.7513983942381</v>
      </c>
      <c r="K137" s="13">
        <f>H137-C137</f>
        <v>122.75139839423809</v>
      </c>
      <c r="L137" s="1">
        <f t="shared" si="6"/>
        <v>122.75139839423809</v>
      </c>
      <c r="M137" s="13">
        <f t="shared" si="7"/>
        <v>15067.905807740959</v>
      </c>
    </row>
    <row r="138" spans="1:13" x14ac:dyDescent="0.35">
      <c r="A138" s="15">
        <v>132</v>
      </c>
      <c r="B138" s="15" t="s">
        <v>3</v>
      </c>
      <c r="C138">
        <v>5337</v>
      </c>
      <c r="F138" s="13">
        <f>$F$4*C138+(1-$F$4)*H138</f>
        <v>5562.3530889874937</v>
      </c>
      <c r="G138" s="13">
        <f t="shared" si="8"/>
        <v>-32.675804132275495</v>
      </c>
      <c r="H138" s="13">
        <f t="shared" ref="H138:H139" si="9">F137+G137</f>
        <v>5674.6611172644898</v>
      </c>
      <c r="K138" s="13">
        <f>H138-C138</f>
        <v>337.6611172644898</v>
      </c>
      <c r="L138" s="1">
        <f t="shared" ref="L138" si="10">ABS(K138)</f>
        <v>337.6611172644898</v>
      </c>
      <c r="M138" s="13">
        <f t="shared" ref="M138" si="11">K138^2</f>
        <v>114015.03011230353</v>
      </c>
    </row>
    <row r="139" spans="1:13" x14ac:dyDescent="0.35">
      <c r="A139">
        <v>133</v>
      </c>
      <c r="B139" t="s">
        <v>4</v>
      </c>
      <c r="H139" s="13"/>
      <c r="I139" s="24">
        <f>F138+G138</f>
        <v>5529.6772848552182</v>
      </c>
    </row>
    <row r="140" spans="1:13" x14ac:dyDescent="0.35">
      <c r="A140">
        <v>134</v>
      </c>
      <c r="B140" t="s">
        <v>5</v>
      </c>
      <c r="I140" s="24">
        <f>I139+$G$138</f>
        <v>5497.0014807229427</v>
      </c>
    </row>
    <row r="141" spans="1:13" x14ac:dyDescent="0.35">
      <c r="A141">
        <v>135</v>
      </c>
      <c r="B141" t="s">
        <v>54</v>
      </c>
      <c r="I141" s="24">
        <f t="shared" ref="I141:I150" si="12">I140+$G$138</f>
        <v>5464.3256765906672</v>
      </c>
      <c r="K141" t="s">
        <v>63</v>
      </c>
      <c r="L141" t="s">
        <v>62</v>
      </c>
      <c r="M141" t="s">
        <v>61</v>
      </c>
    </row>
    <row r="142" spans="1:13" x14ac:dyDescent="0.35">
      <c r="A142">
        <v>136</v>
      </c>
      <c r="B142" t="s">
        <v>55</v>
      </c>
      <c r="I142" s="24">
        <f t="shared" si="12"/>
        <v>5431.6498724583917</v>
      </c>
      <c r="M142" s="13">
        <f>AVERAGE(M9:M138)</f>
        <v>131979.44506423373</v>
      </c>
    </row>
    <row r="143" spans="1:13" x14ac:dyDescent="0.35">
      <c r="A143">
        <v>137</v>
      </c>
      <c r="B143" t="s">
        <v>56</v>
      </c>
      <c r="I143" s="24">
        <f t="shared" si="12"/>
        <v>5398.9740683261161</v>
      </c>
    </row>
    <row r="144" spans="1:13" x14ac:dyDescent="0.35">
      <c r="A144">
        <v>138</v>
      </c>
      <c r="B144" t="s">
        <v>57</v>
      </c>
      <c r="I144" s="24">
        <f t="shared" si="12"/>
        <v>5366.2982641938406</v>
      </c>
    </row>
    <row r="145" spans="1:9" x14ac:dyDescent="0.35">
      <c r="A145">
        <v>139</v>
      </c>
      <c r="B145" t="s">
        <v>58</v>
      </c>
      <c r="I145" s="24">
        <f t="shared" si="12"/>
        <v>5333.6224600615651</v>
      </c>
    </row>
    <row r="146" spans="1:9" x14ac:dyDescent="0.35">
      <c r="A146">
        <v>140</v>
      </c>
      <c r="B146" t="s">
        <v>59</v>
      </c>
      <c r="I146" s="24">
        <f t="shared" si="12"/>
        <v>5300.9466559292896</v>
      </c>
    </row>
    <row r="147" spans="1:9" x14ac:dyDescent="0.35">
      <c r="A147">
        <v>141</v>
      </c>
      <c r="B147" t="s">
        <v>60</v>
      </c>
      <c r="I147" s="24">
        <f t="shared" si="12"/>
        <v>5268.2708517970141</v>
      </c>
    </row>
    <row r="148" spans="1:9" x14ac:dyDescent="0.35">
      <c r="A148">
        <v>142</v>
      </c>
      <c r="B148" t="s">
        <v>1</v>
      </c>
      <c r="I148" s="24">
        <f t="shared" si="12"/>
        <v>5235.5950476647386</v>
      </c>
    </row>
    <row r="149" spans="1:9" x14ac:dyDescent="0.35">
      <c r="A149">
        <v>143</v>
      </c>
      <c r="B149" t="s">
        <v>2</v>
      </c>
      <c r="I149" s="24">
        <f t="shared" si="12"/>
        <v>5202.919243532463</v>
      </c>
    </row>
    <row r="150" spans="1:9" x14ac:dyDescent="0.35">
      <c r="A150">
        <v>144</v>
      </c>
      <c r="B150" t="s">
        <v>3</v>
      </c>
      <c r="I150" s="24">
        <f t="shared" si="12"/>
        <v>5170.2434394001875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MacroEnabled.12" shapeId="22529" r:id="rId3">
          <objectPr defaultSize="0" autoPict="0" r:id="rId4">
            <anchor moveWithCells="1">
              <from>
                <xdr:col>9</xdr:col>
                <xdr:colOff>273050</xdr:colOff>
                <xdr:row>1</xdr:row>
                <xdr:rowOff>69850</xdr:rowOff>
              </from>
              <to>
                <xdr:col>15</xdr:col>
                <xdr:colOff>127000</xdr:colOff>
                <xdr:row>5</xdr:row>
                <xdr:rowOff>146050</xdr:rowOff>
              </to>
            </anchor>
          </objectPr>
        </oleObject>
      </mc:Choice>
      <mc:Fallback>
        <oleObject progId="Word.DocumentMacroEnabled.12" shapeId="22529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CBEB-9BC3-4235-99F9-36CEBFD4277F}">
  <dimension ref="I6:AO67"/>
  <sheetViews>
    <sheetView zoomScale="115" zoomScaleNormal="115" workbookViewId="0">
      <pane ySplit="7" topLeftCell="A8" activePane="bottomLeft" state="frozen"/>
      <selection pane="bottomLeft" activeCell="L17" sqref="L17"/>
    </sheetView>
  </sheetViews>
  <sheetFormatPr defaultRowHeight="14.5" x14ac:dyDescent="0.35"/>
  <sheetData>
    <row r="6" spans="9:41" x14ac:dyDescent="0.35">
      <c r="L6" s="5" t="s">
        <v>66</v>
      </c>
      <c r="M6" s="5" t="s">
        <v>67</v>
      </c>
      <c r="N6" s="5" t="s">
        <v>68</v>
      </c>
      <c r="O6" s="5" t="s">
        <v>69</v>
      </c>
      <c r="P6" s="5" t="s">
        <v>70</v>
      </c>
      <c r="Q6" s="5" t="s">
        <v>71</v>
      </c>
      <c r="R6" s="5" t="s">
        <v>72</v>
      </c>
      <c r="S6" s="5" t="s">
        <v>73</v>
      </c>
      <c r="T6" s="5" t="s">
        <v>74</v>
      </c>
      <c r="U6" s="5" t="s">
        <v>75</v>
      </c>
      <c r="V6" s="5" t="s">
        <v>76</v>
      </c>
      <c r="W6" s="5" t="s">
        <v>77</v>
      </c>
      <c r="X6" s="5" t="s">
        <v>78</v>
      </c>
      <c r="Y6" s="5" t="s">
        <v>79</v>
      </c>
      <c r="Z6" s="5" t="s">
        <v>80</v>
      </c>
      <c r="AA6" s="5" t="s">
        <v>81</v>
      </c>
      <c r="AB6" s="5" t="s">
        <v>82</v>
      </c>
      <c r="AC6" s="5" t="s">
        <v>83</v>
      </c>
      <c r="AD6" s="5" t="s">
        <v>84</v>
      </c>
      <c r="AE6" s="5" t="s">
        <v>85</v>
      </c>
      <c r="AF6" s="5" t="s">
        <v>86</v>
      </c>
      <c r="AG6" s="5" t="s">
        <v>87</v>
      </c>
      <c r="AH6" s="5" t="s">
        <v>88</v>
      </c>
      <c r="AI6" s="5" t="s">
        <v>89</v>
      </c>
      <c r="AJ6" s="5" t="s">
        <v>90</v>
      </c>
      <c r="AK6" s="5" t="s">
        <v>91</v>
      </c>
      <c r="AL6" s="5" t="s">
        <v>92</v>
      </c>
      <c r="AM6" s="5" t="s">
        <v>93</v>
      </c>
      <c r="AN6" s="5" t="s">
        <v>94</v>
      </c>
      <c r="AO6" s="5" t="s">
        <v>95</v>
      </c>
    </row>
    <row r="7" spans="9:41" x14ac:dyDescent="0.35">
      <c r="J7" s="5" t="s">
        <v>16</v>
      </c>
      <c r="K7" s="27" t="s">
        <v>15</v>
      </c>
      <c r="L7">
        <f>CORREL($K$23:$K$67,L23:L67)</f>
        <v>-0.33614653579505671</v>
      </c>
      <c r="M7">
        <f t="shared" ref="M7:AO7" si="0">CORREL($K$23:$K$67,M23:M67)</f>
        <v>-0.29564933210474781</v>
      </c>
      <c r="N7">
        <f t="shared" si="0"/>
        <v>0.12620352123974013</v>
      </c>
      <c r="O7">
        <f t="shared" si="0"/>
        <v>-9.6836191585987455E-2</v>
      </c>
      <c r="P7">
        <f t="shared" si="0"/>
        <v>0.12483916479408068</v>
      </c>
      <c r="Q7">
        <f t="shared" si="0"/>
        <v>6.0621015279209871E-2</v>
      </c>
      <c r="R7">
        <f t="shared" si="0"/>
        <v>-0.16495792689033056</v>
      </c>
      <c r="S7">
        <f t="shared" si="0"/>
        <v>0.112859408307109</v>
      </c>
      <c r="T7">
        <f t="shared" si="0"/>
        <v>7.5286267886155042E-2</v>
      </c>
      <c r="U7">
        <f t="shared" si="0"/>
        <v>-0.23512635241422161</v>
      </c>
      <c r="V7">
        <f t="shared" si="0"/>
        <v>1.350560098055943E-2</v>
      </c>
      <c r="W7">
        <f t="shared" si="0"/>
        <v>0.20165879396023592</v>
      </c>
      <c r="X7">
        <f t="shared" si="0"/>
        <v>2.842160356735839E-2</v>
      </c>
      <c r="Y7">
        <f t="shared" si="0"/>
        <v>-9.8022557411340902E-2</v>
      </c>
      <c r="Z7">
        <f t="shared" si="0"/>
        <v>-0.13662956463438844</v>
      </c>
      <c r="AA7">
        <f t="shared" si="0"/>
        <v>9.0098886089719069E-2</v>
      </c>
      <c r="AB7">
        <f t="shared" si="0"/>
        <v>8.982965928067943E-2</v>
      </c>
      <c r="AC7">
        <f t="shared" si="0"/>
        <v>1.6106994853394788E-2</v>
      </c>
      <c r="AD7">
        <f t="shared" si="0"/>
        <v>-0.19899311531192293</v>
      </c>
      <c r="AE7">
        <f t="shared" si="0"/>
        <v>0.18597823052389764</v>
      </c>
      <c r="AF7">
        <f t="shared" si="0"/>
        <v>-1.0709956863126564E-4</v>
      </c>
      <c r="AG7">
        <f t="shared" si="0"/>
        <v>-8.7543470394468706E-2</v>
      </c>
      <c r="AH7">
        <f t="shared" si="0"/>
        <v>-4.156824574402012E-2</v>
      </c>
      <c r="AI7">
        <f t="shared" si="0"/>
        <v>-5.5538008727928558E-2</v>
      </c>
      <c r="AJ7">
        <f t="shared" si="0"/>
        <v>0.10078135400282361</v>
      </c>
      <c r="AK7">
        <f t="shared" si="0"/>
        <v>0.24838010579235317</v>
      </c>
      <c r="AL7">
        <f t="shared" si="0"/>
        <v>-0.2701271124847</v>
      </c>
      <c r="AM7">
        <f t="shared" si="0"/>
        <v>-0.19939893732740707</v>
      </c>
      <c r="AN7">
        <f t="shared" si="0"/>
        <v>0.4192673750690879</v>
      </c>
      <c r="AO7">
        <f t="shared" si="0"/>
        <v>-0.145662005490931</v>
      </c>
    </row>
    <row r="8" spans="9:41" x14ac:dyDescent="0.35">
      <c r="J8" s="5">
        <v>1</v>
      </c>
      <c r="K8" s="27">
        <v>48</v>
      </c>
    </row>
    <row r="9" spans="9:41" x14ac:dyDescent="0.35">
      <c r="I9">
        <f>K9-K8</f>
        <v>-49</v>
      </c>
      <c r="J9" s="5">
        <v>2</v>
      </c>
      <c r="K9" s="27">
        <v>-1</v>
      </c>
      <c r="L9">
        <f>K8</f>
        <v>48</v>
      </c>
    </row>
    <row r="10" spans="9:41" x14ac:dyDescent="0.35">
      <c r="I10">
        <f t="shared" ref="I9:K67" si="1">K10-K9</f>
        <v>32</v>
      </c>
      <c r="J10" s="5">
        <v>3</v>
      </c>
      <c r="K10" s="27">
        <v>31</v>
      </c>
      <c r="L10">
        <f t="shared" ref="L10:P67" si="2">K9</f>
        <v>-1</v>
      </c>
      <c r="M10">
        <f>L9</f>
        <v>48</v>
      </c>
    </row>
    <row r="11" spans="9:41" x14ac:dyDescent="0.35">
      <c r="I11">
        <f t="shared" si="1"/>
        <v>21</v>
      </c>
      <c r="J11" s="5">
        <v>4</v>
      </c>
      <c r="K11" s="27">
        <v>52</v>
      </c>
      <c r="L11">
        <f t="shared" si="2"/>
        <v>31</v>
      </c>
      <c r="M11">
        <f t="shared" si="2"/>
        <v>-1</v>
      </c>
      <c r="N11">
        <f>M10</f>
        <v>48</v>
      </c>
    </row>
    <row r="12" spans="9:41" x14ac:dyDescent="0.35">
      <c r="I12">
        <f t="shared" si="1"/>
        <v>-34</v>
      </c>
      <c r="J12" s="5">
        <v>5</v>
      </c>
      <c r="K12" s="27">
        <v>18</v>
      </c>
      <c r="L12">
        <f t="shared" si="2"/>
        <v>52</v>
      </c>
      <c r="M12">
        <f t="shared" si="2"/>
        <v>31</v>
      </c>
      <c r="N12">
        <f t="shared" si="2"/>
        <v>-1</v>
      </c>
      <c r="O12">
        <f>N11</f>
        <v>48</v>
      </c>
    </row>
    <row r="13" spans="9:41" x14ac:dyDescent="0.35">
      <c r="I13">
        <f t="shared" si="1"/>
        <v>-89</v>
      </c>
      <c r="J13" s="5">
        <v>6</v>
      </c>
      <c r="K13" s="27">
        <v>-71</v>
      </c>
      <c r="L13">
        <f t="shared" si="2"/>
        <v>18</v>
      </c>
      <c r="M13">
        <f t="shared" si="2"/>
        <v>52</v>
      </c>
      <c r="N13">
        <f t="shared" si="2"/>
        <v>31</v>
      </c>
      <c r="O13">
        <f t="shared" si="2"/>
        <v>-1</v>
      </c>
      <c r="P13">
        <f>O12</f>
        <v>48</v>
      </c>
    </row>
    <row r="14" spans="9:41" x14ac:dyDescent="0.35">
      <c r="I14">
        <f t="shared" si="1"/>
        <v>109</v>
      </c>
      <c r="J14" s="5">
        <v>7</v>
      </c>
      <c r="K14" s="27">
        <v>38</v>
      </c>
      <c r="L14">
        <f t="shared" si="2"/>
        <v>-71</v>
      </c>
      <c r="M14">
        <f t="shared" si="2"/>
        <v>18</v>
      </c>
      <c r="N14">
        <f t="shared" si="2"/>
        <v>52</v>
      </c>
      <c r="O14">
        <f t="shared" si="2"/>
        <v>31</v>
      </c>
      <c r="P14">
        <f t="shared" si="2"/>
        <v>-1</v>
      </c>
      <c r="Q14">
        <f>P13</f>
        <v>48</v>
      </c>
    </row>
    <row r="15" spans="9:41" x14ac:dyDescent="0.35">
      <c r="I15">
        <f t="shared" si="1"/>
        <v>-94</v>
      </c>
      <c r="J15" s="5">
        <v>8</v>
      </c>
      <c r="K15" s="27">
        <v>-56</v>
      </c>
      <c r="L15">
        <f t="shared" si="2"/>
        <v>38</v>
      </c>
      <c r="M15">
        <f t="shared" si="2"/>
        <v>-71</v>
      </c>
      <c r="N15">
        <f t="shared" si="2"/>
        <v>18</v>
      </c>
      <c r="O15">
        <f t="shared" si="2"/>
        <v>52</v>
      </c>
      <c r="P15">
        <f t="shared" si="2"/>
        <v>31</v>
      </c>
      <c r="Q15">
        <f t="shared" ref="Q15:U67" si="3">P14</f>
        <v>-1</v>
      </c>
      <c r="R15">
        <f>Q14</f>
        <v>48</v>
      </c>
    </row>
    <row r="16" spans="9:41" x14ac:dyDescent="0.35">
      <c r="I16">
        <f t="shared" si="1"/>
        <v>44</v>
      </c>
      <c r="J16" s="5">
        <v>9</v>
      </c>
      <c r="K16" s="27">
        <v>-12</v>
      </c>
      <c r="L16">
        <f t="shared" si="2"/>
        <v>-56</v>
      </c>
      <c r="M16">
        <f t="shared" si="2"/>
        <v>38</v>
      </c>
      <c r="N16">
        <f t="shared" si="2"/>
        <v>-71</v>
      </c>
      <c r="O16">
        <f t="shared" si="2"/>
        <v>18</v>
      </c>
      <c r="P16">
        <f t="shared" si="2"/>
        <v>52</v>
      </c>
      <c r="Q16">
        <f t="shared" si="3"/>
        <v>31</v>
      </c>
      <c r="R16">
        <f t="shared" si="3"/>
        <v>-1</v>
      </c>
      <c r="S16">
        <f>R15</f>
        <v>48</v>
      </c>
    </row>
    <row r="17" spans="9:35" x14ac:dyDescent="0.35">
      <c r="I17">
        <f t="shared" si="1"/>
        <v>30</v>
      </c>
      <c r="J17" s="5">
        <v>10</v>
      </c>
      <c r="K17" s="27">
        <v>18</v>
      </c>
      <c r="L17">
        <f t="shared" si="2"/>
        <v>-12</v>
      </c>
      <c r="M17">
        <f t="shared" si="2"/>
        <v>-56</v>
      </c>
      <c r="N17">
        <f t="shared" si="2"/>
        <v>38</v>
      </c>
      <c r="O17">
        <f t="shared" si="2"/>
        <v>-71</v>
      </c>
      <c r="P17">
        <f t="shared" si="2"/>
        <v>18</v>
      </c>
      <c r="Q17">
        <f t="shared" si="3"/>
        <v>52</v>
      </c>
      <c r="R17">
        <f t="shared" si="3"/>
        <v>31</v>
      </c>
      <c r="S17">
        <f t="shared" si="3"/>
        <v>-1</v>
      </c>
      <c r="T17">
        <f>S16</f>
        <v>48</v>
      </c>
    </row>
    <row r="18" spans="9:35" x14ac:dyDescent="0.35">
      <c r="I18">
        <f t="shared" si="1"/>
        <v>65</v>
      </c>
      <c r="J18" s="5">
        <v>11</v>
      </c>
      <c r="K18" s="27">
        <v>83</v>
      </c>
      <c r="L18">
        <f t="shared" si="2"/>
        <v>18</v>
      </c>
      <c r="M18">
        <f t="shared" si="2"/>
        <v>-12</v>
      </c>
      <c r="N18">
        <f t="shared" si="2"/>
        <v>-56</v>
      </c>
      <c r="O18">
        <f t="shared" si="2"/>
        <v>38</v>
      </c>
      <c r="P18">
        <f t="shared" si="2"/>
        <v>-71</v>
      </c>
      <c r="Q18">
        <f t="shared" si="3"/>
        <v>18</v>
      </c>
      <c r="R18">
        <f t="shared" si="3"/>
        <v>52</v>
      </c>
      <c r="S18">
        <f t="shared" si="3"/>
        <v>31</v>
      </c>
      <c r="T18">
        <f t="shared" si="3"/>
        <v>-1</v>
      </c>
      <c r="U18">
        <f>T17</f>
        <v>48</v>
      </c>
    </row>
    <row r="19" spans="9:35" x14ac:dyDescent="0.35">
      <c r="I19">
        <f t="shared" si="1"/>
        <v>-158</v>
      </c>
      <c r="J19" s="5">
        <v>12</v>
      </c>
      <c r="K19" s="27">
        <v>-75</v>
      </c>
      <c r="L19">
        <f t="shared" si="2"/>
        <v>83</v>
      </c>
      <c r="M19">
        <f t="shared" si="2"/>
        <v>18</v>
      </c>
      <c r="N19">
        <f t="shared" si="2"/>
        <v>-12</v>
      </c>
      <c r="O19">
        <f t="shared" si="2"/>
        <v>-56</v>
      </c>
      <c r="P19">
        <f t="shared" si="2"/>
        <v>38</v>
      </c>
      <c r="Q19">
        <f t="shared" si="3"/>
        <v>-71</v>
      </c>
      <c r="R19">
        <f t="shared" si="3"/>
        <v>18</v>
      </c>
      <c r="S19">
        <f t="shared" si="3"/>
        <v>52</v>
      </c>
      <c r="T19">
        <f t="shared" si="3"/>
        <v>31</v>
      </c>
      <c r="U19">
        <f t="shared" si="3"/>
        <v>-1</v>
      </c>
      <c r="V19">
        <f>U18</f>
        <v>48</v>
      </c>
    </row>
    <row r="20" spans="9:35" x14ac:dyDescent="0.35">
      <c r="I20">
        <f t="shared" si="1"/>
        <v>81</v>
      </c>
      <c r="J20" s="5">
        <v>13</v>
      </c>
      <c r="K20" s="27">
        <v>6</v>
      </c>
      <c r="L20">
        <f t="shared" si="2"/>
        <v>-75</v>
      </c>
      <c r="M20">
        <f t="shared" si="2"/>
        <v>83</v>
      </c>
      <c r="N20">
        <f t="shared" si="2"/>
        <v>18</v>
      </c>
      <c r="O20">
        <f t="shared" si="2"/>
        <v>-12</v>
      </c>
      <c r="P20">
        <f t="shared" si="2"/>
        <v>-56</v>
      </c>
      <c r="Q20">
        <f t="shared" si="3"/>
        <v>38</v>
      </c>
      <c r="R20">
        <f t="shared" si="3"/>
        <v>-71</v>
      </c>
      <c r="S20">
        <f t="shared" si="3"/>
        <v>18</v>
      </c>
      <c r="T20">
        <f t="shared" si="3"/>
        <v>52</v>
      </c>
      <c r="U20">
        <f t="shared" si="3"/>
        <v>31</v>
      </c>
      <c r="V20">
        <f t="shared" ref="V20:AA67" si="4">U19</f>
        <v>-1</v>
      </c>
      <c r="W20">
        <f>V19</f>
        <v>48</v>
      </c>
    </row>
    <row r="21" spans="9:35" x14ac:dyDescent="0.35">
      <c r="I21">
        <f t="shared" si="1"/>
        <v>-66</v>
      </c>
      <c r="J21" s="5">
        <v>14</v>
      </c>
      <c r="K21" s="27">
        <v>-60</v>
      </c>
      <c r="L21">
        <f t="shared" si="2"/>
        <v>6</v>
      </c>
      <c r="M21">
        <f t="shared" si="2"/>
        <v>-75</v>
      </c>
      <c r="N21">
        <f t="shared" si="2"/>
        <v>83</v>
      </c>
      <c r="O21">
        <f t="shared" si="2"/>
        <v>18</v>
      </c>
      <c r="P21">
        <f t="shared" si="2"/>
        <v>-12</v>
      </c>
      <c r="Q21">
        <f t="shared" si="3"/>
        <v>-56</v>
      </c>
      <c r="R21">
        <f t="shared" si="3"/>
        <v>38</v>
      </c>
      <c r="S21">
        <f t="shared" si="3"/>
        <v>-71</v>
      </c>
      <c r="T21">
        <f t="shared" si="3"/>
        <v>18</v>
      </c>
      <c r="U21">
        <f t="shared" si="3"/>
        <v>52</v>
      </c>
      <c r="V21">
        <f t="shared" si="4"/>
        <v>31</v>
      </c>
      <c r="W21">
        <f t="shared" si="4"/>
        <v>-1</v>
      </c>
      <c r="X21">
        <f>W20</f>
        <v>48</v>
      </c>
    </row>
    <row r="22" spans="9:35" x14ac:dyDescent="0.35">
      <c r="I22">
        <f t="shared" si="1"/>
        <v>90</v>
      </c>
      <c r="J22" s="5">
        <v>15</v>
      </c>
      <c r="K22" s="27">
        <v>30</v>
      </c>
      <c r="L22">
        <f t="shared" si="2"/>
        <v>-60</v>
      </c>
      <c r="M22">
        <f t="shared" si="2"/>
        <v>6</v>
      </c>
      <c r="N22">
        <f t="shared" si="2"/>
        <v>-75</v>
      </c>
      <c r="O22">
        <f t="shared" si="2"/>
        <v>83</v>
      </c>
      <c r="P22">
        <f t="shared" si="2"/>
        <v>18</v>
      </c>
      <c r="Q22">
        <f t="shared" si="3"/>
        <v>-12</v>
      </c>
      <c r="R22">
        <f t="shared" si="3"/>
        <v>-56</v>
      </c>
      <c r="S22">
        <f t="shared" si="3"/>
        <v>38</v>
      </c>
      <c r="T22">
        <f t="shared" si="3"/>
        <v>-71</v>
      </c>
      <c r="U22">
        <f t="shared" si="3"/>
        <v>18</v>
      </c>
      <c r="V22">
        <f t="shared" si="4"/>
        <v>52</v>
      </c>
      <c r="W22">
        <f t="shared" si="4"/>
        <v>31</v>
      </c>
      <c r="X22">
        <f t="shared" si="4"/>
        <v>-1</v>
      </c>
      <c r="Y22">
        <f>X21</f>
        <v>48</v>
      </c>
    </row>
    <row r="23" spans="9:35" x14ac:dyDescent="0.35">
      <c r="I23">
        <f t="shared" si="1"/>
        <v>47</v>
      </c>
      <c r="J23" s="5">
        <v>16</v>
      </c>
      <c r="K23" s="27">
        <v>77</v>
      </c>
      <c r="L23">
        <f t="shared" si="2"/>
        <v>30</v>
      </c>
      <c r="M23">
        <f t="shared" si="2"/>
        <v>-60</v>
      </c>
      <c r="N23">
        <f t="shared" si="2"/>
        <v>6</v>
      </c>
      <c r="O23">
        <f t="shared" si="2"/>
        <v>-75</v>
      </c>
      <c r="P23">
        <f t="shared" si="2"/>
        <v>83</v>
      </c>
      <c r="Q23">
        <f t="shared" si="3"/>
        <v>18</v>
      </c>
      <c r="R23">
        <f t="shared" si="3"/>
        <v>-12</v>
      </c>
      <c r="S23">
        <f t="shared" si="3"/>
        <v>-56</v>
      </c>
      <c r="T23">
        <f t="shared" si="3"/>
        <v>38</v>
      </c>
      <c r="U23">
        <f t="shared" si="3"/>
        <v>-71</v>
      </c>
      <c r="V23">
        <f t="shared" si="4"/>
        <v>18</v>
      </c>
      <c r="W23">
        <f t="shared" si="4"/>
        <v>52</v>
      </c>
      <c r="X23">
        <f t="shared" si="4"/>
        <v>31</v>
      </c>
      <c r="Y23">
        <f t="shared" si="4"/>
        <v>-1</v>
      </c>
      <c r="Z23">
        <f>Y22</f>
        <v>48</v>
      </c>
    </row>
    <row r="24" spans="9:35" x14ac:dyDescent="0.35">
      <c r="I24">
        <f t="shared" si="1"/>
        <v>-162</v>
      </c>
      <c r="J24" s="5">
        <v>17</v>
      </c>
      <c r="K24" s="27">
        <v>-85</v>
      </c>
      <c r="L24">
        <f t="shared" si="2"/>
        <v>77</v>
      </c>
      <c r="M24">
        <f t="shared" si="2"/>
        <v>30</v>
      </c>
      <c r="N24">
        <f t="shared" si="2"/>
        <v>-60</v>
      </c>
      <c r="O24">
        <f t="shared" si="2"/>
        <v>6</v>
      </c>
      <c r="P24">
        <f t="shared" si="2"/>
        <v>-75</v>
      </c>
      <c r="Q24">
        <f t="shared" si="3"/>
        <v>83</v>
      </c>
      <c r="R24">
        <f t="shared" si="3"/>
        <v>18</v>
      </c>
      <c r="S24">
        <f t="shared" si="3"/>
        <v>-12</v>
      </c>
      <c r="T24">
        <f t="shared" si="3"/>
        <v>-56</v>
      </c>
      <c r="U24">
        <f t="shared" si="3"/>
        <v>38</v>
      </c>
      <c r="V24">
        <f t="shared" si="4"/>
        <v>-71</v>
      </c>
      <c r="W24">
        <f t="shared" si="4"/>
        <v>18</v>
      </c>
      <c r="X24">
        <f t="shared" si="4"/>
        <v>52</v>
      </c>
      <c r="Y24">
        <f t="shared" si="4"/>
        <v>31</v>
      </c>
      <c r="Z24">
        <f t="shared" si="4"/>
        <v>-1</v>
      </c>
      <c r="AA24">
        <f>Z23</f>
        <v>48</v>
      </c>
    </row>
    <row r="25" spans="9:35" x14ac:dyDescent="0.35">
      <c r="I25">
        <f t="shared" si="1"/>
        <v>38</v>
      </c>
      <c r="J25" s="5">
        <v>18</v>
      </c>
      <c r="K25" s="27">
        <v>-47</v>
      </c>
      <c r="L25">
        <f t="shared" si="2"/>
        <v>-85</v>
      </c>
      <c r="M25">
        <f t="shared" si="2"/>
        <v>77</v>
      </c>
      <c r="N25">
        <f t="shared" si="2"/>
        <v>30</v>
      </c>
      <c r="O25">
        <f t="shared" si="2"/>
        <v>-60</v>
      </c>
      <c r="P25">
        <f t="shared" si="2"/>
        <v>6</v>
      </c>
      <c r="Q25">
        <f t="shared" si="3"/>
        <v>-75</v>
      </c>
      <c r="R25">
        <f t="shared" si="3"/>
        <v>83</v>
      </c>
      <c r="S25">
        <f t="shared" si="3"/>
        <v>18</v>
      </c>
      <c r="T25">
        <f t="shared" si="3"/>
        <v>-12</v>
      </c>
      <c r="U25">
        <f t="shared" si="3"/>
        <v>-56</v>
      </c>
      <c r="V25">
        <f t="shared" si="4"/>
        <v>38</v>
      </c>
      <c r="W25">
        <f t="shared" si="4"/>
        <v>-71</v>
      </c>
      <c r="X25">
        <f t="shared" si="4"/>
        <v>18</v>
      </c>
      <c r="Y25">
        <f t="shared" si="4"/>
        <v>52</v>
      </c>
      <c r="Z25">
        <f t="shared" si="4"/>
        <v>31</v>
      </c>
      <c r="AA25">
        <f t="shared" si="4"/>
        <v>-1</v>
      </c>
      <c r="AB25">
        <f>AA24</f>
        <v>48</v>
      </c>
    </row>
    <row r="26" spans="9:35" x14ac:dyDescent="0.35">
      <c r="I26">
        <f t="shared" si="1"/>
        <v>171</v>
      </c>
      <c r="J26" s="5">
        <v>19</v>
      </c>
      <c r="K26" s="27">
        <v>124</v>
      </c>
      <c r="L26">
        <f t="shared" si="2"/>
        <v>-47</v>
      </c>
      <c r="M26">
        <f t="shared" si="2"/>
        <v>-85</v>
      </c>
      <c r="N26">
        <f t="shared" si="2"/>
        <v>77</v>
      </c>
      <c r="O26">
        <f t="shared" si="2"/>
        <v>30</v>
      </c>
      <c r="P26">
        <f t="shared" si="2"/>
        <v>-60</v>
      </c>
      <c r="Q26">
        <f t="shared" si="3"/>
        <v>6</v>
      </c>
      <c r="R26">
        <f t="shared" si="3"/>
        <v>-75</v>
      </c>
      <c r="S26">
        <f t="shared" si="3"/>
        <v>83</v>
      </c>
      <c r="T26">
        <f t="shared" si="3"/>
        <v>18</v>
      </c>
      <c r="U26">
        <f t="shared" si="3"/>
        <v>-12</v>
      </c>
      <c r="V26">
        <f t="shared" si="4"/>
        <v>-56</v>
      </c>
      <c r="W26">
        <f t="shared" si="4"/>
        <v>38</v>
      </c>
      <c r="X26">
        <f t="shared" si="4"/>
        <v>-71</v>
      </c>
      <c r="Y26">
        <f t="shared" si="4"/>
        <v>18</v>
      </c>
      <c r="Z26">
        <f t="shared" si="4"/>
        <v>52</v>
      </c>
      <c r="AA26">
        <f t="shared" si="4"/>
        <v>31</v>
      </c>
      <c r="AB26">
        <f t="shared" ref="AB26:AH67" si="5">AA25</f>
        <v>-1</v>
      </c>
      <c r="AC26">
        <f>AB25</f>
        <v>48</v>
      </c>
    </row>
    <row r="27" spans="9:35" x14ac:dyDescent="0.35">
      <c r="I27">
        <f t="shared" si="1"/>
        <v>-223</v>
      </c>
      <c r="J27" s="5">
        <v>20</v>
      </c>
      <c r="K27" s="27">
        <v>-99</v>
      </c>
      <c r="L27">
        <f t="shared" si="2"/>
        <v>124</v>
      </c>
      <c r="M27">
        <f t="shared" si="2"/>
        <v>-47</v>
      </c>
      <c r="N27">
        <f t="shared" si="2"/>
        <v>-85</v>
      </c>
      <c r="O27">
        <f t="shared" si="2"/>
        <v>77</v>
      </c>
      <c r="P27">
        <f t="shared" si="2"/>
        <v>30</v>
      </c>
      <c r="Q27">
        <f t="shared" si="3"/>
        <v>-60</v>
      </c>
      <c r="R27">
        <f t="shared" si="3"/>
        <v>6</v>
      </c>
      <c r="S27">
        <f t="shared" si="3"/>
        <v>-75</v>
      </c>
      <c r="T27">
        <f t="shared" si="3"/>
        <v>83</v>
      </c>
      <c r="U27">
        <f t="shared" si="3"/>
        <v>18</v>
      </c>
      <c r="V27">
        <f t="shared" si="4"/>
        <v>-12</v>
      </c>
      <c r="W27">
        <f t="shared" si="4"/>
        <v>-56</v>
      </c>
      <c r="X27">
        <f t="shared" si="4"/>
        <v>38</v>
      </c>
      <c r="Y27">
        <f t="shared" si="4"/>
        <v>-71</v>
      </c>
      <c r="Z27">
        <f t="shared" si="4"/>
        <v>18</v>
      </c>
      <c r="AA27">
        <f t="shared" si="4"/>
        <v>52</v>
      </c>
      <c r="AB27">
        <f t="shared" si="5"/>
        <v>31</v>
      </c>
      <c r="AC27">
        <f t="shared" si="5"/>
        <v>-1</v>
      </c>
      <c r="AD27">
        <f>AC26</f>
        <v>48</v>
      </c>
    </row>
    <row r="28" spans="9:35" x14ac:dyDescent="0.35">
      <c r="I28">
        <f t="shared" si="1"/>
        <v>223</v>
      </c>
      <c r="J28" s="5">
        <v>21</v>
      </c>
      <c r="K28" s="27">
        <v>124</v>
      </c>
      <c r="L28">
        <f t="shared" si="2"/>
        <v>-99</v>
      </c>
      <c r="M28">
        <f t="shared" si="2"/>
        <v>124</v>
      </c>
      <c r="N28">
        <f t="shared" si="2"/>
        <v>-47</v>
      </c>
      <c r="O28">
        <f t="shared" si="2"/>
        <v>-85</v>
      </c>
      <c r="P28">
        <f t="shared" si="2"/>
        <v>77</v>
      </c>
      <c r="Q28">
        <f t="shared" si="3"/>
        <v>30</v>
      </c>
      <c r="R28">
        <f t="shared" si="3"/>
        <v>-60</v>
      </c>
      <c r="S28">
        <f t="shared" si="3"/>
        <v>6</v>
      </c>
      <c r="T28">
        <f t="shared" si="3"/>
        <v>-75</v>
      </c>
      <c r="U28">
        <f t="shared" si="3"/>
        <v>83</v>
      </c>
      <c r="V28">
        <f t="shared" si="4"/>
        <v>18</v>
      </c>
      <c r="W28">
        <f t="shared" si="4"/>
        <v>-12</v>
      </c>
      <c r="X28">
        <f t="shared" si="4"/>
        <v>-56</v>
      </c>
      <c r="Y28">
        <f t="shared" si="4"/>
        <v>38</v>
      </c>
      <c r="Z28">
        <f t="shared" si="4"/>
        <v>-71</v>
      </c>
      <c r="AA28">
        <f t="shared" si="4"/>
        <v>18</v>
      </c>
      <c r="AB28">
        <f t="shared" si="5"/>
        <v>52</v>
      </c>
      <c r="AC28">
        <f t="shared" si="5"/>
        <v>31</v>
      </c>
      <c r="AD28">
        <f t="shared" si="5"/>
        <v>-1</v>
      </c>
      <c r="AE28">
        <f>AD27</f>
        <v>48</v>
      </c>
    </row>
    <row r="29" spans="9:35" x14ac:dyDescent="0.35">
      <c r="I29">
        <f t="shared" si="1"/>
        <v>-210</v>
      </c>
      <c r="J29" s="5">
        <v>22</v>
      </c>
      <c r="K29" s="27">
        <v>-86</v>
      </c>
      <c r="L29">
        <f t="shared" si="2"/>
        <v>124</v>
      </c>
      <c r="M29">
        <f t="shared" si="2"/>
        <v>-99</v>
      </c>
      <c r="N29">
        <f t="shared" si="2"/>
        <v>124</v>
      </c>
      <c r="O29">
        <f t="shared" si="2"/>
        <v>-47</v>
      </c>
      <c r="P29">
        <f t="shared" si="2"/>
        <v>-85</v>
      </c>
      <c r="Q29">
        <f t="shared" si="3"/>
        <v>77</v>
      </c>
      <c r="R29">
        <f t="shared" si="3"/>
        <v>30</v>
      </c>
      <c r="S29">
        <f t="shared" si="3"/>
        <v>-60</v>
      </c>
      <c r="T29">
        <f t="shared" si="3"/>
        <v>6</v>
      </c>
      <c r="U29">
        <f t="shared" si="3"/>
        <v>-75</v>
      </c>
      <c r="V29">
        <f t="shared" si="4"/>
        <v>83</v>
      </c>
      <c r="W29">
        <f t="shared" si="4"/>
        <v>18</v>
      </c>
      <c r="X29">
        <f t="shared" si="4"/>
        <v>-12</v>
      </c>
      <c r="Y29">
        <f t="shared" si="4"/>
        <v>-56</v>
      </c>
      <c r="Z29">
        <f t="shared" si="4"/>
        <v>38</v>
      </c>
      <c r="AA29">
        <f t="shared" si="4"/>
        <v>-71</v>
      </c>
      <c r="AB29">
        <f t="shared" si="5"/>
        <v>18</v>
      </c>
      <c r="AC29">
        <f t="shared" si="5"/>
        <v>52</v>
      </c>
      <c r="AD29">
        <f t="shared" si="5"/>
        <v>31</v>
      </c>
      <c r="AE29">
        <f t="shared" si="5"/>
        <v>-1</v>
      </c>
      <c r="AF29">
        <f>AE28</f>
        <v>48</v>
      </c>
    </row>
    <row r="30" spans="9:35" x14ac:dyDescent="0.35">
      <c r="I30">
        <f t="shared" si="1"/>
        <v>50</v>
      </c>
      <c r="J30" s="5">
        <v>23</v>
      </c>
      <c r="K30" s="27">
        <v>-36</v>
      </c>
      <c r="L30">
        <f t="shared" si="2"/>
        <v>-86</v>
      </c>
      <c r="M30">
        <f t="shared" si="2"/>
        <v>124</v>
      </c>
      <c r="N30">
        <f t="shared" si="2"/>
        <v>-99</v>
      </c>
      <c r="O30">
        <f t="shared" si="2"/>
        <v>124</v>
      </c>
      <c r="P30">
        <f t="shared" si="2"/>
        <v>-47</v>
      </c>
      <c r="Q30">
        <f t="shared" si="3"/>
        <v>-85</v>
      </c>
      <c r="R30">
        <f t="shared" si="3"/>
        <v>77</v>
      </c>
      <c r="S30">
        <f t="shared" si="3"/>
        <v>30</v>
      </c>
      <c r="T30">
        <f t="shared" si="3"/>
        <v>-60</v>
      </c>
      <c r="U30">
        <f t="shared" si="3"/>
        <v>6</v>
      </c>
      <c r="V30">
        <f t="shared" si="4"/>
        <v>-75</v>
      </c>
      <c r="W30">
        <f t="shared" si="4"/>
        <v>83</v>
      </c>
      <c r="X30">
        <f t="shared" si="4"/>
        <v>18</v>
      </c>
      <c r="Y30">
        <f t="shared" si="4"/>
        <v>-12</v>
      </c>
      <c r="Z30">
        <f t="shared" si="4"/>
        <v>-56</v>
      </c>
      <c r="AA30">
        <f t="shared" si="4"/>
        <v>38</v>
      </c>
      <c r="AB30">
        <f t="shared" si="5"/>
        <v>-71</v>
      </c>
      <c r="AC30">
        <f t="shared" si="5"/>
        <v>18</v>
      </c>
      <c r="AD30">
        <f t="shared" si="5"/>
        <v>52</v>
      </c>
      <c r="AE30">
        <f t="shared" si="5"/>
        <v>31</v>
      </c>
      <c r="AF30">
        <f t="shared" si="5"/>
        <v>-1</v>
      </c>
      <c r="AG30">
        <f>AF29</f>
        <v>48</v>
      </c>
    </row>
    <row r="31" spans="9:35" x14ac:dyDescent="0.35">
      <c r="I31">
        <f t="shared" si="1"/>
        <v>79</v>
      </c>
      <c r="J31" s="5">
        <v>24</v>
      </c>
      <c r="K31" s="27">
        <v>43</v>
      </c>
      <c r="L31">
        <f t="shared" si="2"/>
        <v>-36</v>
      </c>
      <c r="M31">
        <f t="shared" si="2"/>
        <v>-86</v>
      </c>
      <c r="N31">
        <f t="shared" si="2"/>
        <v>124</v>
      </c>
      <c r="O31">
        <f t="shared" si="2"/>
        <v>-99</v>
      </c>
      <c r="P31">
        <f t="shared" si="2"/>
        <v>124</v>
      </c>
      <c r="Q31">
        <f t="shared" si="3"/>
        <v>-47</v>
      </c>
      <c r="R31">
        <f t="shared" si="3"/>
        <v>-85</v>
      </c>
      <c r="S31">
        <f t="shared" si="3"/>
        <v>77</v>
      </c>
      <c r="T31">
        <f t="shared" si="3"/>
        <v>30</v>
      </c>
      <c r="U31">
        <f t="shared" si="3"/>
        <v>-60</v>
      </c>
      <c r="V31">
        <f t="shared" si="4"/>
        <v>6</v>
      </c>
      <c r="W31">
        <f t="shared" si="4"/>
        <v>-75</v>
      </c>
      <c r="X31">
        <f t="shared" si="4"/>
        <v>83</v>
      </c>
      <c r="Y31">
        <f t="shared" si="4"/>
        <v>18</v>
      </c>
      <c r="Z31">
        <f t="shared" si="4"/>
        <v>-12</v>
      </c>
      <c r="AA31">
        <f t="shared" si="4"/>
        <v>-56</v>
      </c>
      <c r="AB31">
        <f t="shared" si="5"/>
        <v>38</v>
      </c>
      <c r="AC31">
        <f t="shared" si="5"/>
        <v>-71</v>
      </c>
      <c r="AD31">
        <f t="shared" si="5"/>
        <v>18</v>
      </c>
      <c r="AE31">
        <f t="shared" si="5"/>
        <v>52</v>
      </c>
      <c r="AF31">
        <f t="shared" si="5"/>
        <v>31</v>
      </c>
      <c r="AG31">
        <f t="shared" si="5"/>
        <v>-1</v>
      </c>
      <c r="AH31">
        <f>AG30</f>
        <v>48</v>
      </c>
    </row>
    <row r="32" spans="9:35" x14ac:dyDescent="0.35">
      <c r="I32">
        <f t="shared" si="1"/>
        <v>-67</v>
      </c>
      <c r="J32" s="5">
        <v>25</v>
      </c>
      <c r="K32" s="27">
        <v>-24</v>
      </c>
      <c r="L32">
        <f t="shared" si="2"/>
        <v>43</v>
      </c>
      <c r="M32">
        <f t="shared" si="2"/>
        <v>-36</v>
      </c>
      <c r="N32">
        <f t="shared" si="2"/>
        <v>-86</v>
      </c>
      <c r="O32">
        <f t="shared" si="2"/>
        <v>124</v>
      </c>
      <c r="P32">
        <f t="shared" si="2"/>
        <v>-99</v>
      </c>
      <c r="Q32">
        <f t="shared" si="3"/>
        <v>124</v>
      </c>
      <c r="R32">
        <f t="shared" si="3"/>
        <v>-47</v>
      </c>
      <c r="S32">
        <f t="shared" si="3"/>
        <v>-85</v>
      </c>
      <c r="T32">
        <f t="shared" si="3"/>
        <v>77</v>
      </c>
      <c r="U32">
        <f t="shared" si="3"/>
        <v>30</v>
      </c>
      <c r="V32">
        <f t="shared" si="4"/>
        <v>-60</v>
      </c>
      <c r="W32">
        <f t="shared" si="4"/>
        <v>6</v>
      </c>
      <c r="X32">
        <f t="shared" si="4"/>
        <v>-75</v>
      </c>
      <c r="Y32">
        <f t="shared" si="4"/>
        <v>83</v>
      </c>
      <c r="Z32">
        <f t="shared" si="4"/>
        <v>18</v>
      </c>
      <c r="AA32">
        <f t="shared" si="4"/>
        <v>-12</v>
      </c>
      <c r="AB32">
        <f t="shared" si="5"/>
        <v>-56</v>
      </c>
      <c r="AC32">
        <f t="shared" si="5"/>
        <v>38</v>
      </c>
      <c r="AD32">
        <f t="shared" si="5"/>
        <v>-71</v>
      </c>
      <c r="AE32">
        <f t="shared" si="5"/>
        <v>18</v>
      </c>
      <c r="AF32">
        <f t="shared" si="5"/>
        <v>52</v>
      </c>
      <c r="AG32">
        <f t="shared" si="5"/>
        <v>31</v>
      </c>
      <c r="AH32">
        <f t="shared" si="5"/>
        <v>-1</v>
      </c>
      <c r="AI32">
        <f>AH31</f>
        <v>48</v>
      </c>
    </row>
    <row r="33" spans="9:41" x14ac:dyDescent="0.35">
      <c r="I33">
        <f t="shared" si="1"/>
        <v>-2</v>
      </c>
      <c r="J33" s="5">
        <v>26</v>
      </c>
      <c r="K33" s="27">
        <v>-26</v>
      </c>
      <c r="L33">
        <f t="shared" si="2"/>
        <v>-24</v>
      </c>
      <c r="M33">
        <f t="shared" si="2"/>
        <v>43</v>
      </c>
      <c r="N33">
        <f t="shared" si="2"/>
        <v>-36</v>
      </c>
      <c r="O33">
        <f t="shared" si="2"/>
        <v>-86</v>
      </c>
      <c r="P33">
        <f t="shared" si="2"/>
        <v>124</v>
      </c>
      <c r="Q33">
        <f t="shared" si="3"/>
        <v>-99</v>
      </c>
      <c r="R33">
        <f t="shared" si="3"/>
        <v>124</v>
      </c>
      <c r="S33">
        <f t="shared" si="3"/>
        <v>-47</v>
      </c>
      <c r="T33">
        <f t="shared" si="3"/>
        <v>-85</v>
      </c>
      <c r="U33">
        <f t="shared" si="3"/>
        <v>77</v>
      </c>
      <c r="V33">
        <f t="shared" si="4"/>
        <v>30</v>
      </c>
      <c r="W33">
        <f t="shared" si="4"/>
        <v>-60</v>
      </c>
      <c r="X33">
        <f t="shared" si="4"/>
        <v>6</v>
      </c>
      <c r="Y33">
        <f t="shared" si="4"/>
        <v>-75</v>
      </c>
      <c r="Z33">
        <f t="shared" si="4"/>
        <v>83</v>
      </c>
      <c r="AA33">
        <f t="shared" si="4"/>
        <v>18</v>
      </c>
      <c r="AB33">
        <f t="shared" si="5"/>
        <v>-12</v>
      </c>
      <c r="AC33">
        <f t="shared" si="5"/>
        <v>-56</v>
      </c>
      <c r="AD33">
        <f t="shared" si="5"/>
        <v>38</v>
      </c>
      <c r="AE33">
        <f t="shared" si="5"/>
        <v>-71</v>
      </c>
      <c r="AF33">
        <f t="shared" si="5"/>
        <v>18</v>
      </c>
      <c r="AG33">
        <f t="shared" si="5"/>
        <v>52</v>
      </c>
      <c r="AH33">
        <f t="shared" si="5"/>
        <v>31</v>
      </c>
      <c r="AI33">
        <f t="shared" ref="AI33:AO67" si="6">AH32</f>
        <v>-1</v>
      </c>
      <c r="AJ33">
        <f>AI32</f>
        <v>48</v>
      </c>
    </row>
    <row r="34" spans="9:41" x14ac:dyDescent="0.35">
      <c r="I34">
        <f t="shared" si="1"/>
        <v>89</v>
      </c>
      <c r="J34" s="5">
        <v>27</v>
      </c>
      <c r="K34" s="27">
        <v>63</v>
      </c>
      <c r="L34">
        <f t="shared" si="2"/>
        <v>-26</v>
      </c>
      <c r="M34">
        <f t="shared" si="2"/>
        <v>-24</v>
      </c>
      <c r="N34">
        <f t="shared" si="2"/>
        <v>43</v>
      </c>
      <c r="O34">
        <f t="shared" si="2"/>
        <v>-36</v>
      </c>
      <c r="P34">
        <f t="shared" si="2"/>
        <v>-86</v>
      </c>
      <c r="Q34">
        <f t="shared" si="3"/>
        <v>124</v>
      </c>
      <c r="R34">
        <f t="shared" si="3"/>
        <v>-99</v>
      </c>
      <c r="S34">
        <f t="shared" si="3"/>
        <v>124</v>
      </c>
      <c r="T34">
        <f t="shared" si="3"/>
        <v>-47</v>
      </c>
      <c r="U34">
        <f t="shared" si="3"/>
        <v>-85</v>
      </c>
      <c r="V34">
        <f t="shared" si="4"/>
        <v>77</v>
      </c>
      <c r="W34">
        <f t="shared" si="4"/>
        <v>30</v>
      </c>
      <c r="X34">
        <f t="shared" si="4"/>
        <v>-60</v>
      </c>
      <c r="Y34">
        <f t="shared" si="4"/>
        <v>6</v>
      </c>
      <c r="Z34">
        <f t="shared" si="4"/>
        <v>-75</v>
      </c>
      <c r="AA34">
        <f t="shared" si="4"/>
        <v>83</v>
      </c>
      <c r="AB34">
        <f t="shared" si="5"/>
        <v>18</v>
      </c>
      <c r="AC34">
        <f t="shared" si="5"/>
        <v>-12</v>
      </c>
      <c r="AD34">
        <f t="shared" si="5"/>
        <v>-56</v>
      </c>
      <c r="AE34">
        <f t="shared" si="5"/>
        <v>38</v>
      </c>
      <c r="AF34">
        <f t="shared" si="5"/>
        <v>-71</v>
      </c>
      <c r="AG34">
        <f t="shared" si="5"/>
        <v>18</v>
      </c>
      <c r="AH34">
        <f t="shared" si="5"/>
        <v>52</v>
      </c>
      <c r="AI34">
        <f t="shared" si="6"/>
        <v>31</v>
      </c>
      <c r="AJ34">
        <f t="shared" si="6"/>
        <v>-1</v>
      </c>
      <c r="AK34">
        <f>AJ33</f>
        <v>48</v>
      </c>
    </row>
    <row r="35" spans="9:41" x14ac:dyDescent="0.35">
      <c r="I35">
        <f t="shared" si="1"/>
        <v>-44</v>
      </c>
      <c r="J35" s="5">
        <v>28</v>
      </c>
      <c r="K35" s="27">
        <v>19</v>
      </c>
      <c r="L35">
        <f t="shared" si="2"/>
        <v>63</v>
      </c>
      <c r="M35">
        <f t="shared" si="2"/>
        <v>-26</v>
      </c>
      <c r="N35">
        <f t="shared" si="2"/>
        <v>-24</v>
      </c>
      <c r="O35">
        <f t="shared" si="2"/>
        <v>43</v>
      </c>
      <c r="P35">
        <f t="shared" si="2"/>
        <v>-36</v>
      </c>
      <c r="Q35">
        <f t="shared" si="3"/>
        <v>-86</v>
      </c>
      <c r="R35">
        <f t="shared" si="3"/>
        <v>124</v>
      </c>
      <c r="S35">
        <f t="shared" si="3"/>
        <v>-99</v>
      </c>
      <c r="T35">
        <f t="shared" si="3"/>
        <v>124</v>
      </c>
      <c r="U35">
        <f t="shared" si="3"/>
        <v>-47</v>
      </c>
      <c r="V35">
        <f t="shared" si="4"/>
        <v>-85</v>
      </c>
      <c r="W35">
        <f t="shared" si="4"/>
        <v>77</v>
      </c>
      <c r="X35">
        <f t="shared" si="4"/>
        <v>30</v>
      </c>
      <c r="Y35">
        <f t="shared" si="4"/>
        <v>-60</v>
      </c>
      <c r="Z35">
        <f t="shared" si="4"/>
        <v>6</v>
      </c>
      <c r="AA35">
        <f t="shared" si="4"/>
        <v>-75</v>
      </c>
      <c r="AB35">
        <f t="shared" si="5"/>
        <v>83</v>
      </c>
      <c r="AC35">
        <f t="shared" si="5"/>
        <v>18</v>
      </c>
      <c r="AD35">
        <f t="shared" si="5"/>
        <v>-12</v>
      </c>
      <c r="AE35">
        <f t="shared" si="5"/>
        <v>-56</v>
      </c>
      <c r="AF35">
        <f t="shared" si="5"/>
        <v>38</v>
      </c>
      <c r="AG35">
        <f t="shared" si="5"/>
        <v>-71</v>
      </c>
      <c r="AH35">
        <f t="shared" si="5"/>
        <v>18</v>
      </c>
      <c r="AI35">
        <f t="shared" si="6"/>
        <v>52</v>
      </c>
      <c r="AJ35">
        <f t="shared" si="6"/>
        <v>31</v>
      </c>
      <c r="AK35">
        <f t="shared" si="6"/>
        <v>-1</v>
      </c>
      <c r="AL35">
        <f>AK34</f>
        <v>48</v>
      </c>
    </row>
    <row r="36" spans="9:41" x14ac:dyDescent="0.35">
      <c r="I36">
        <f t="shared" si="1"/>
        <v>-57</v>
      </c>
      <c r="J36" s="5">
        <v>29</v>
      </c>
      <c r="K36" s="27">
        <v>-38</v>
      </c>
      <c r="L36">
        <f t="shared" si="2"/>
        <v>19</v>
      </c>
      <c r="M36">
        <f t="shared" si="2"/>
        <v>63</v>
      </c>
      <c r="N36">
        <f t="shared" si="2"/>
        <v>-26</v>
      </c>
      <c r="O36">
        <f t="shared" si="2"/>
        <v>-24</v>
      </c>
      <c r="P36">
        <f t="shared" si="2"/>
        <v>43</v>
      </c>
      <c r="Q36">
        <f t="shared" si="3"/>
        <v>-36</v>
      </c>
      <c r="R36">
        <f t="shared" si="3"/>
        <v>-86</v>
      </c>
      <c r="S36">
        <f t="shared" si="3"/>
        <v>124</v>
      </c>
      <c r="T36">
        <f t="shared" si="3"/>
        <v>-99</v>
      </c>
      <c r="U36">
        <f t="shared" si="3"/>
        <v>124</v>
      </c>
      <c r="V36">
        <f t="shared" si="4"/>
        <v>-47</v>
      </c>
      <c r="W36">
        <f t="shared" si="4"/>
        <v>-85</v>
      </c>
      <c r="X36">
        <f t="shared" si="4"/>
        <v>77</v>
      </c>
      <c r="Y36">
        <f t="shared" si="4"/>
        <v>30</v>
      </c>
      <c r="Z36">
        <f t="shared" si="4"/>
        <v>-60</v>
      </c>
      <c r="AA36">
        <f t="shared" si="4"/>
        <v>6</v>
      </c>
      <c r="AB36">
        <f t="shared" si="5"/>
        <v>-75</v>
      </c>
      <c r="AC36">
        <f t="shared" si="5"/>
        <v>83</v>
      </c>
      <c r="AD36">
        <f t="shared" si="5"/>
        <v>18</v>
      </c>
      <c r="AE36">
        <f t="shared" si="5"/>
        <v>-12</v>
      </c>
      <c r="AF36">
        <f t="shared" si="5"/>
        <v>-56</v>
      </c>
      <c r="AG36">
        <f t="shared" si="5"/>
        <v>38</v>
      </c>
      <c r="AH36">
        <f t="shared" si="5"/>
        <v>-71</v>
      </c>
      <c r="AI36">
        <f t="shared" si="6"/>
        <v>18</v>
      </c>
      <c r="AJ36">
        <f t="shared" si="6"/>
        <v>52</v>
      </c>
      <c r="AK36">
        <f t="shared" si="6"/>
        <v>31</v>
      </c>
      <c r="AL36">
        <f t="shared" si="6"/>
        <v>-1</v>
      </c>
      <c r="AM36">
        <f>AL35</f>
        <v>48</v>
      </c>
    </row>
    <row r="37" spans="9:41" x14ac:dyDescent="0.35">
      <c r="I37">
        <f t="shared" si="1"/>
        <v>45</v>
      </c>
      <c r="J37" s="5">
        <v>30</v>
      </c>
      <c r="K37" s="27">
        <v>7</v>
      </c>
      <c r="L37">
        <f t="shared" si="2"/>
        <v>-38</v>
      </c>
      <c r="M37">
        <f t="shared" si="2"/>
        <v>19</v>
      </c>
      <c r="N37">
        <f t="shared" si="2"/>
        <v>63</v>
      </c>
      <c r="O37">
        <f t="shared" si="2"/>
        <v>-26</v>
      </c>
      <c r="P37">
        <f t="shared" si="2"/>
        <v>-24</v>
      </c>
      <c r="Q37">
        <f t="shared" si="3"/>
        <v>43</v>
      </c>
      <c r="R37">
        <f t="shared" si="3"/>
        <v>-36</v>
      </c>
      <c r="S37">
        <f t="shared" si="3"/>
        <v>-86</v>
      </c>
      <c r="T37">
        <f t="shared" si="3"/>
        <v>124</v>
      </c>
      <c r="U37">
        <f t="shared" si="3"/>
        <v>-99</v>
      </c>
      <c r="V37">
        <f t="shared" si="4"/>
        <v>124</v>
      </c>
      <c r="W37">
        <f t="shared" si="4"/>
        <v>-47</v>
      </c>
      <c r="X37">
        <f t="shared" si="4"/>
        <v>-85</v>
      </c>
      <c r="Y37">
        <f t="shared" si="4"/>
        <v>77</v>
      </c>
      <c r="Z37">
        <f t="shared" si="4"/>
        <v>30</v>
      </c>
      <c r="AA37">
        <f t="shared" si="4"/>
        <v>-60</v>
      </c>
      <c r="AB37">
        <f t="shared" si="5"/>
        <v>6</v>
      </c>
      <c r="AC37">
        <f t="shared" si="5"/>
        <v>-75</v>
      </c>
      <c r="AD37">
        <f t="shared" si="5"/>
        <v>83</v>
      </c>
      <c r="AE37">
        <f t="shared" si="5"/>
        <v>18</v>
      </c>
      <c r="AF37">
        <f t="shared" si="5"/>
        <v>-12</v>
      </c>
      <c r="AG37">
        <f t="shared" si="5"/>
        <v>-56</v>
      </c>
      <c r="AH37">
        <f t="shared" si="5"/>
        <v>38</v>
      </c>
      <c r="AI37">
        <f t="shared" si="6"/>
        <v>-71</v>
      </c>
      <c r="AJ37">
        <f t="shared" si="6"/>
        <v>18</v>
      </c>
      <c r="AK37">
        <f t="shared" si="6"/>
        <v>52</v>
      </c>
      <c r="AL37">
        <f t="shared" si="6"/>
        <v>31</v>
      </c>
      <c r="AM37">
        <f t="shared" si="6"/>
        <v>-1</v>
      </c>
      <c r="AN37">
        <f>AM36</f>
        <v>48</v>
      </c>
    </row>
    <row r="38" spans="9:41" x14ac:dyDescent="0.35">
      <c r="I38">
        <f t="shared" si="1"/>
        <v>-25</v>
      </c>
      <c r="J38" s="5">
        <v>31</v>
      </c>
      <c r="K38" s="27">
        <v>-18</v>
      </c>
      <c r="L38">
        <f t="shared" si="2"/>
        <v>7</v>
      </c>
      <c r="M38">
        <f t="shared" si="2"/>
        <v>-38</v>
      </c>
      <c r="N38">
        <f t="shared" si="2"/>
        <v>19</v>
      </c>
      <c r="O38">
        <f t="shared" si="2"/>
        <v>63</v>
      </c>
      <c r="P38">
        <f t="shared" si="2"/>
        <v>-26</v>
      </c>
      <c r="Q38">
        <f t="shared" si="3"/>
        <v>-24</v>
      </c>
      <c r="R38">
        <f t="shared" si="3"/>
        <v>43</v>
      </c>
      <c r="S38">
        <f t="shared" si="3"/>
        <v>-36</v>
      </c>
      <c r="T38">
        <f t="shared" si="3"/>
        <v>-86</v>
      </c>
      <c r="U38">
        <f t="shared" si="3"/>
        <v>124</v>
      </c>
      <c r="V38">
        <f t="shared" si="4"/>
        <v>-99</v>
      </c>
      <c r="W38">
        <f t="shared" si="4"/>
        <v>124</v>
      </c>
      <c r="X38">
        <f t="shared" si="4"/>
        <v>-47</v>
      </c>
      <c r="Y38">
        <f t="shared" si="4"/>
        <v>-85</v>
      </c>
      <c r="Z38">
        <f t="shared" si="4"/>
        <v>77</v>
      </c>
      <c r="AA38">
        <f t="shared" si="4"/>
        <v>30</v>
      </c>
      <c r="AB38">
        <f t="shared" si="5"/>
        <v>-60</v>
      </c>
      <c r="AC38">
        <f t="shared" si="5"/>
        <v>6</v>
      </c>
      <c r="AD38">
        <f t="shared" si="5"/>
        <v>-75</v>
      </c>
      <c r="AE38">
        <f t="shared" si="5"/>
        <v>83</v>
      </c>
      <c r="AF38">
        <f t="shared" si="5"/>
        <v>18</v>
      </c>
      <c r="AG38">
        <f t="shared" si="5"/>
        <v>-12</v>
      </c>
      <c r="AH38">
        <f t="shared" si="5"/>
        <v>-56</v>
      </c>
      <c r="AI38">
        <f t="shared" si="6"/>
        <v>38</v>
      </c>
      <c r="AJ38">
        <f t="shared" si="6"/>
        <v>-71</v>
      </c>
      <c r="AK38">
        <f t="shared" si="6"/>
        <v>18</v>
      </c>
      <c r="AL38">
        <f t="shared" si="6"/>
        <v>52</v>
      </c>
      <c r="AM38">
        <f t="shared" si="6"/>
        <v>31</v>
      </c>
      <c r="AN38">
        <f t="shared" si="6"/>
        <v>-1</v>
      </c>
      <c r="AO38">
        <f>AN37</f>
        <v>48</v>
      </c>
    </row>
    <row r="39" spans="9:41" x14ac:dyDescent="0.35">
      <c r="I39">
        <f t="shared" si="1"/>
        <v>124</v>
      </c>
      <c r="J39" s="5">
        <v>32</v>
      </c>
      <c r="K39" s="27">
        <v>106</v>
      </c>
      <c r="L39">
        <f t="shared" si="2"/>
        <v>-18</v>
      </c>
      <c r="M39">
        <f t="shared" si="2"/>
        <v>7</v>
      </c>
      <c r="N39">
        <f t="shared" si="2"/>
        <v>-38</v>
      </c>
      <c r="O39">
        <f t="shared" si="2"/>
        <v>19</v>
      </c>
      <c r="P39">
        <f t="shared" si="2"/>
        <v>63</v>
      </c>
      <c r="Q39">
        <f t="shared" si="3"/>
        <v>-26</v>
      </c>
      <c r="R39">
        <f t="shared" si="3"/>
        <v>-24</v>
      </c>
      <c r="S39">
        <f t="shared" si="3"/>
        <v>43</v>
      </c>
      <c r="T39">
        <f t="shared" si="3"/>
        <v>-36</v>
      </c>
      <c r="U39">
        <f t="shared" si="3"/>
        <v>-86</v>
      </c>
      <c r="V39">
        <f t="shared" si="4"/>
        <v>124</v>
      </c>
      <c r="W39">
        <f t="shared" si="4"/>
        <v>-99</v>
      </c>
      <c r="X39">
        <f t="shared" si="4"/>
        <v>124</v>
      </c>
      <c r="Y39">
        <f t="shared" si="4"/>
        <v>-47</v>
      </c>
      <c r="Z39">
        <f t="shared" si="4"/>
        <v>-85</v>
      </c>
      <c r="AA39">
        <f t="shared" si="4"/>
        <v>77</v>
      </c>
      <c r="AB39">
        <f t="shared" si="5"/>
        <v>30</v>
      </c>
      <c r="AC39">
        <f t="shared" si="5"/>
        <v>-60</v>
      </c>
      <c r="AD39">
        <f t="shared" si="5"/>
        <v>6</v>
      </c>
      <c r="AE39">
        <f t="shared" si="5"/>
        <v>-75</v>
      </c>
      <c r="AF39">
        <f t="shared" si="5"/>
        <v>83</v>
      </c>
      <c r="AG39">
        <f t="shared" si="5"/>
        <v>18</v>
      </c>
      <c r="AH39">
        <f t="shared" si="5"/>
        <v>-12</v>
      </c>
      <c r="AI39">
        <f t="shared" si="6"/>
        <v>-56</v>
      </c>
      <c r="AJ39">
        <f t="shared" si="6"/>
        <v>38</v>
      </c>
      <c r="AK39">
        <f t="shared" si="6"/>
        <v>-71</v>
      </c>
      <c r="AL39">
        <f t="shared" si="6"/>
        <v>18</v>
      </c>
      <c r="AM39">
        <f t="shared" si="6"/>
        <v>52</v>
      </c>
      <c r="AN39">
        <f t="shared" si="6"/>
        <v>31</v>
      </c>
      <c r="AO39">
        <f t="shared" si="6"/>
        <v>-1</v>
      </c>
    </row>
    <row r="40" spans="9:41" x14ac:dyDescent="0.35">
      <c r="I40">
        <f t="shared" si="1"/>
        <v>-139</v>
      </c>
      <c r="J40" s="5">
        <v>33</v>
      </c>
      <c r="K40" s="27">
        <v>-33</v>
      </c>
      <c r="L40">
        <f t="shared" si="2"/>
        <v>106</v>
      </c>
      <c r="M40">
        <f t="shared" si="2"/>
        <v>-18</v>
      </c>
      <c r="N40">
        <f t="shared" si="2"/>
        <v>7</v>
      </c>
      <c r="O40">
        <f t="shared" si="2"/>
        <v>-38</v>
      </c>
      <c r="P40">
        <f t="shared" si="2"/>
        <v>19</v>
      </c>
      <c r="Q40">
        <f t="shared" si="3"/>
        <v>63</v>
      </c>
      <c r="R40">
        <f t="shared" si="3"/>
        <v>-26</v>
      </c>
      <c r="S40">
        <f t="shared" si="3"/>
        <v>-24</v>
      </c>
      <c r="T40">
        <f t="shared" si="3"/>
        <v>43</v>
      </c>
      <c r="U40">
        <f t="shared" si="3"/>
        <v>-36</v>
      </c>
      <c r="V40">
        <f t="shared" si="4"/>
        <v>-86</v>
      </c>
      <c r="W40">
        <f t="shared" si="4"/>
        <v>124</v>
      </c>
      <c r="X40">
        <f t="shared" si="4"/>
        <v>-99</v>
      </c>
      <c r="Y40">
        <f t="shared" si="4"/>
        <v>124</v>
      </c>
      <c r="Z40">
        <f t="shared" si="4"/>
        <v>-47</v>
      </c>
      <c r="AA40">
        <f t="shared" si="4"/>
        <v>-85</v>
      </c>
      <c r="AB40">
        <f t="shared" si="5"/>
        <v>77</v>
      </c>
      <c r="AC40">
        <f t="shared" si="5"/>
        <v>30</v>
      </c>
      <c r="AD40">
        <f t="shared" si="5"/>
        <v>-60</v>
      </c>
      <c r="AE40">
        <f t="shared" si="5"/>
        <v>6</v>
      </c>
      <c r="AF40">
        <f t="shared" si="5"/>
        <v>-75</v>
      </c>
      <c r="AG40">
        <f t="shared" si="5"/>
        <v>83</v>
      </c>
      <c r="AH40">
        <f t="shared" si="5"/>
        <v>18</v>
      </c>
      <c r="AI40">
        <f t="shared" si="6"/>
        <v>-12</v>
      </c>
      <c r="AJ40">
        <f t="shared" si="6"/>
        <v>-56</v>
      </c>
      <c r="AK40">
        <f t="shared" si="6"/>
        <v>38</v>
      </c>
      <c r="AL40">
        <f t="shared" si="6"/>
        <v>-71</v>
      </c>
      <c r="AM40">
        <f t="shared" si="6"/>
        <v>18</v>
      </c>
      <c r="AN40">
        <f t="shared" si="6"/>
        <v>52</v>
      </c>
      <c r="AO40">
        <f t="shared" si="6"/>
        <v>31</v>
      </c>
    </row>
    <row r="41" spans="9:41" x14ac:dyDescent="0.35">
      <c r="I41">
        <f t="shared" si="1"/>
        <v>-37</v>
      </c>
      <c r="J41" s="5">
        <v>34</v>
      </c>
      <c r="K41" s="27">
        <v>-70</v>
      </c>
      <c r="L41">
        <f t="shared" si="2"/>
        <v>-33</v>
      </c>
      <c r="M41">
        <f t="shared" si="2"/>
        <v>106</v>
      </c>
      <c r="N41">
        <f t="shared" si="2"/>
        <v>-18</v>
      </c>
      <c r="O41">
        <f t="shared" si="2"/>
        <v>7</v>
      </c>
      <c r="P41">
        <f t="shared" si="2"/>
        <v>-38</v>
      </c>
      <c r="Q41">
        <f t="shared" si="3"/>
        <v>19</v>
      </c>
      <c r="R41">
        <f t="shared" si="3"/>
        <v>63</v>
      </c>
      <c r="S41">
        <f t="shared" si="3"/>
        <v>-26</v>
      </c>
      <c r="T41">
        <f t="shared" si="3"/>
        <v>-24</v>
      </c>
      <c r="U41">
        <f t="shared" si="3"/>
        <v>43</v>
      </c>
      <c r="V41">
        <f t="shared" si="4"/>
        <v>-36</v>
      </c>
      <c r="W41">
        <f t="shared" si="4"/>
        <v>-86</v>
      </c>
      <c r="X41">
        <f t="shared" si="4"/>
        <v>124</v>
      </c>
      <c r="Y41">
        <f t="shared" si="4"/>
        <v>-99</v>
      </c>
      <c r="Z41">
        <f t="shared" si="4"/>
        <v>124</v>
      </c>
      <c r="AA41">
        <f t="shared" si="4"/>
        <v>-47</v>
      </c>
      <c r="AB41">
        <f t="shared" si="5"/>
        <v>-85</v>
      </c>
      <c r="AC41">
        <f t="shared" si="5"/>
        <v>77</v>
      </c>
      <c r="AD41">
        <f t="shared" si="5"/>
        <v>30</v>
      </c>
      <c r="AE41">
        <f t="shared" si="5"/>
        <v>-60</v>
      </c>
      <c r="AF41">
        <f t="shared" si="5"/>
        <v>6</v>
      </c>
      <c r="AG41">
        <f t="shared" si="5"/>
        <v>-75</v>
      </c>
      <c r="AH41">
        <f t="shared" si="5"/>
        <v>83</v>
      </c>
      <c r="AI41">
        <f t="shared" si="6"/>
        <v>18</v>
      </c>
      <c r="AJ41">
        <f t="shared" si="6"/>
        <v>-12</v>
      </c>
      <c r="AK41">
        <f t="shared" si="6"/>
        <v>-56</v>
      </c>
      <c r="AL41">
        <f t="shared" si="6"/>
        <v>38</v>
      </c>
      <c r="AM41">
        <f t="shared" si="6"/>
        <v>-71</v>
      </c>
      <c r="AN41">
        <f t="shared" si="6"/>
        <v>18</v>
      </c>
      <c r="AO41">
        <f t="shared" si="6"/>
        <v>52</v>
      </c>
    </row>
    <row r="42" spans="9:41" x14ac:dyDescent="0.35">
      <c r="I42">
        <f t="shared" si="1"/>
        <v>62</v>
      </c>
      <c r="J42" s="5">
        <v>35</v>
      </c>
      <c r="K42" s="27">
        <v>-8</v>
      </c>
      <c r="L42">
        <f t="shared" si="2"/>
        <v>-70</v>
      </c>
      <c r="M42">
        <f t="shared" si="2"/>
        <v>-33</v>
      </c>
      <c r="N42">
        <f t="shared" si="2"/>
        <v>106</v>
      </c>
      <c r="O42">
        <f t="shared" si="2"/>
        <v>-18</v>
      </c>
      <c r="P42">
        <f t="shared" si="2"/>
        <v>7</v>
      </c>
      <c r="Q42">
        <f t="shared" si="3"/>
        <v>-38</v>
      </c>
      <c r="R42">
        <f t="shared" si="3"/>
        <v>19</v>
      </c>
      <c r="S42">
        <f t="shared" si="3"/>
        <v>63</v>
      </c>
      <c r="T42">
        <f t="shared" si="3"/>
        <v>-26</v>
      </c>
      <c r="U42">
        <f t="shared" si="3"/>
        <v>-24</v>
      </c>
      <c r="V42">
        <f t="shared" si="4"/>
        <v>43</v>
      </c>
      <c r="W42">
        <f t="shared" si="4"/>
        <v>-36</v>
      </c>
      <c r="X42">
        <f t="shared" si="4"/>
        <v>-86</v>
      </c>
      <c r="Y42">
        <f t="shared" si="4"/>
        <v>124</v>
      </c>
      <c r="Z42">
        <f t="shared" si="4"/>
        <v>-99</v>
      </c>
      <c r="AA42">
        <f t="shared" si="4"/>
        <v>124</v>
      </c>
      <c r="AB42">
        <f t="shared" si="5"/>
        <v>-47</v>
      </c>
      <c r="AC42">
        <f t="shared" si="5"/>
        <v>-85</v>
      </c>
      <c r="AD42">
        <f t="shared" si="5"/>
        <v>77</v>
      </c>
      <c r="AE42">
        <f t="shared" si="5"/>
        <v>30</v>
      </c>
      <c r="AF42">
        <f t="shared" si="5"/>
        <v>-60</v>
      </c>
      <c r="AG42">
        <f t="shared" si="5"/>
        <v>6</v>
      </c>
      <c r="AH42">
        <f t="shared" si="5"/>
        <v>-75</v>
      </c>
      <c r="AI42">
        <f t="shared" si="6"/>
        <v>83</v>
      </c>
      <c r="AJ42">
        <f t="shared" si="6"/>
        <v>18</v>
      </c>
      <c r="AK42">
        <f t="shared" si="6"/>
        <v>-12</v>
      </c>
      <c r="AL42">
        <f t="shared" si="6"/>
        <v>-56</v>
      </c>
      <c r="AM42">
        <f t="shared" si="6"/>
        <v>38</v>
      </c>
      <c r="AN42">
        <f t="shared" si="6"/>
        <v>-71</v>
      </c>
      <c r="AO42">
        <f t="shared" si="6"/>
        <v>18</v>
      </c>
    </row>
    <row r="43" spans="9:41" x14ac:dyDescent="0.35">
      <c r="I43">
        <f t="shared" si="1"/>
        <v>-9</v>
      </c>
      <c r="J43" s="5">
        <v>36</v>
      </c>
      <c r="K43" s="27">
        <v>-17</v>
      </c>
      <c r="L43">
        <f t="shared" si="2"/>
        <v>-8</v>
      </c>
      <c r="M43">
        <f t="shared" si="2"/>
        <v>-70</v>
      </c>
      <c r="N43">
        <f t="shared" si="2"/>
        <v>-33</v>
      </c>
      <c r="O43">
        <f t="shared" si="2"/>
        <v>106</v>
      </c>
      <c r="P43">
        <f t="shared" ref="P43:P67" si="7">O42</f>
        <v>-18</v>
      </c>
      <c r="Q43">
        <f t="shared" si="3"/>
        <v>7</v>
      </c>
      <c r="R43">
        <f t="shared" si="3"/>
        <v>-38</v>
      </c>
      <c r="S43">
        <f t="shared" si="3"/>
        <v>19</v>
      </c>
      <c r="T43">
        <f t="shared" si="3"/>
        <v>63</v>
      </c>
      <c r="U43">
        <f t="shared" si="3"/>
        <v>-26</v>
      </c>
      <c r="V43">
        <f t="shared" si="4"/>
        <v>-24</v>
      </c>
      <c r="W43">
        <f t="shared" si="4"/>
        <v>43</v>
      </c>
      <c r="X43">
        <f t="shared" si="4"/>
        <v>-36</v>
      </c>
      <c r="Y43">
        <f t="shared" si="4"/>
        <v>-86</v>
      </c>
      <c r="Z43">
        <f t="shared" si="4"/>
        <v>124</v>
      </c>
      <c r="AA43">
        <f t="shared" si="4"/>
        <v>-99</v>
      </c>
      <c r="AB43">
        <f t="shared" si="5"/>
        <v>124</v>
      </c>
      <c r="AC43">
        <f t="shared" si="5"/>
        <v>-47</v>
      </c>
      <c r="AD43">
        <f t="shared" si="5"/>
        <v>-85</v>
      </c>
      <c r="AE43">
        <f t="shared" si="5"/>
        <v>77</v>
      </c>
      <c r="AF43">
        <f t="shared" si="5"/>
        <v>30</v>
      </c>
      <c r="AG43">
        <f t="shared" si="5"/>
        <v>-60</v>
      </c>
      <c r="AH43">
        <f t="shared" si="5"/>
        <v>6</v>
      </c>
      <c r="AI43">
        <f t="shared" si="6"/>
        <v>-75</v>
      </c>
      <c r="AJ43">
        <f t="shared" si="6"/>
        <v>83</v>
      </c>
      <c r="AK43">
        <f t="shared" si="6"/>
        <v>18</v>
      </c>
      <c r="AL43">
        <f t="shared" si="6"/>
        <v>-12</v>
      </c>
      <c r="AM43">
        <f t="shared" si="6"/>
        <v>-56</v>
      </c>
      <c r="AN43">
        <f t="shared" si="6"/>
        <v>38</v>
      </c>
      <c r="AO43">
        <f t="shared" si="6"/>
        <v>-71</v>
      </c>
    </row>
    <row r="44" spans="9:41" x14ac:dyDescent="0.35">
      <c r="I44">
        <f t="shared" si="1"/>
        <v>53</v>
      </c>
      <c r="J44" s="5">
        <v>37</v>
      </c>
      <c r="K44" s="27">
        <v>36</v>
      </c>
      <c r="L44">
        <f t="shared" si="2"/>
        <v>-17</v>
      </c>
      <c r="M44">
        <f t="shared" si="2"/>
        <v>-8</v>
      </c>
      <c r="N44">
        <f t="shared" si="2"/>
        <v>-70</v>
      </c>
      <c r="O44">
        <f t="shared" si="2"/>
        <v>-33</v>
      </c>
      <c r="P44">
        <f t="shared" si="7"/>
        <v>106</v>
      </c>
      <c r="Q44">
        <f t="shared" si="3"/>
        <v>-18</v>
      </c>
      <c r="R44">
        <f t="shared" si="3"/>
        <v>7</v>
      </c>
      <c r="S44">
        <f t="shared" si="3"/>
        <v>-38</v>
      </c>
      <c r="T44">
        <f t="shared" si="3"/>
        <v>19</v>
      </c>
      <c r="U44">
        <f t="shared" si="3"/>
        <v>63</v>
      </c>
      <c r="V44">
        <f t="shared" si="4"/>
        <v>-26</v>
      </c>
      <c r="W44">
        <f t="shared" si="4"/>
        <v>-24</v>
      </c>
      <c r="X44">
        <f t="shared" si="4"/>
        <v>43</v>
      </c>
      <c r="Y44">
        <f t="shared" si="4"/>
        <v>-36</v>
      </c>
      <c r="Z44">
        <f t="shared" si="4"/>
        <v>-86</v>
      </c>
      <c r="AA44">
        <f t="shared" si="4"/>
        <v>124</v>
      </c>
      <c r="AB44">
        <f t="shared" si="5"/>
        <v>-99</v>
      </c>
      <c r="AC44">
        <f t="shared" si="5"/>
        <v>124</v>
      </c>
      <c r="AD44">
        <f t="shared" si="5"/>
        <v>-47</v>
      </c>
      <c r="AE44">
        <f t="shared" si="5"/>
        <v>-85</v>
      </c>
      <c r="AF44">
        <f t="shared" si="5"/>
        <v>77</v>
      </c>
      <c r="AG44">
        <f t="shared" si="5"/>
        <v>30</v>
      </c>
      <c r="AH44">
        <f t="shared" si="5"/>
        <v>-60</v>
      </c>
      <c r="AI44">
        <f t="shared" si="6"/>
        <v>6</v>
      </c>
      <c r="AJ44">
        <f t="shared" si="6"/>
        <v>-75</v>
      </c>
      <c r="AK44">
        <f t="shared" si="6"/>
        <v>83</v>
      </c>
      <c r="AL44">
        <f t="shared" si="6"/>
        <v>18</v>
      </c>
      <c r="AM44">
        <f t="shared" si="6"/>
        <v>-12</v>
      </c>
      <c r="AN44">
        <f t="shared" si="6"/>
        <v>-56</v>
      </c>
      <c r="AO44">
        <f t="shared" si="6"/>
        <v>38</v>
      </c>
    </row>
    <row r="45" spans="9:41" x14ac:dyDescent="0.35">
      <c r="I45">
        <f t="shared" si="1"/>
        <v>-10</v>
      </c>
      <c r="J45" s="5">
        <v>38</v>
      </c>
      <c r="K45" s="27">
        <v>26</v>
      </c>
      <c r="L45">
        <f t="shared" si="2"/>
        <v>36</v>
      </c>
      <c r="M45">
        <f t="shared" si="2"/>
        <v>-17</v>
      </c>
      <c r="N45">
        <f t="shared" si="2"/>
        <v>-8</v>
      </c>
      <c r="O45">
        <f t="shared" si="2"/>
        <v>-70</v>
      </c>
      <c r="P45">
        <f t="shared" si="7"/>
        <v>-33</v>
      </c>
      <c r="Q45">
        <f t="shared" si="3"/>
        <v>106</v>
      </c>
      <c r="R45">
        <f t="shared" si="3"/>
        <v>-18</v>
      </c>
      <c r="S45">
        <f t="shared" si="3"/>
        <v>7</v>
      </c>
      <c r="T45">
        <f t="shared" si="3"/>
        <v>-38</v>
      </c>
      <c r="U45">
        <f t="shared" si="3"/>
        <v>19</v>
      </c>
      <c r="V45">
        <f t="shared" si="4"/>
        <v>63</v>
      </c>
      <c r="W45">
        <f t="shared" si="4"/>
        <v>-26</v>
      </c>
      <c r="X45">
        <f t="shared" si="4"/>
        <v>-24</v>
      </c>
      <c r="Y45">
        <f t="shared" si="4"/>
        <v>43</v>
      </c>
      <c r="Z45">
        <f t="shared" si="4"/>
        <v>-36</v>
      </c>
      <c r="AA45">
        <f t="shared" si="4"/>
        <v>-86</v>
      </c>
      <c r="AB45">
        <f t="shared" si="5"/>
        <v>124</v>
      </c>
      <c r="AC45">
        <f t="shared" si="5"/>
        <v>-99</v>
      </c>
      <c r="AD45">
        <f t="shared" si="5"/>
        <v>124</v>
      </c>
      <c r="AE45">
        <f t="shared" si="5"/>
        <v>-47</v>
      </c>
      <c r="AF45">
        <f t="shared" si="5"/>
        <v>-85</v>
      </c>
      <c r="AG45">
        <f t="shared" si="5"/>
        <v>77</v>
      </c>
      <c r="AH45">
        <f t="shared" si="5"/>
        <v>30</v>
      </c>
      <c r="AI45">
        <f t="shared" si="6"/>
        <v>-60</v>
      </c>
      <c r="AJ45">
        <f t="shared" si="6"/>
        <v>6</v>
      </c>
      <c r="AK45">
        <f t="shared" si="6"/>
        <v>-75</v>
      </c>
      <c r="AL45">
        <f t="shared" si="6"/>
        <v>83</v>
      </c>
      <c r="AM45">
        <f t="shared" si="6"/>
        <v>18</v>
      </c>
      <c r="AN45">
        <f t="shared" si="6"/>
        <v>-12</v>
      </c>
      <c r="AO45">
        <f t="shared" si="6"/>
        <v>-56</v>
      </c>
    </row>
    <row r="46" spans="9:41" x14ac:dyDescent="0.35">
      <c r="I46">
        <f t="shared" si="1"/>
        <v>-53</v>
      </c>
      <c r="J46" s="5">
        <v>39</v>
      </c>
      <c r="K46" s="27">
        <v>-27</v>
      </c>
      <c r="L46">
        <f t="shared" si="2"/>
        <v>26</v>
      </c>
      <c r="M46">
        <f t="shared" si="2"/>
        <v>36</v>
      </c>
      <c r="N46">
        <f t="shared" si="2"/>
        <v>-17</v>
      </c>
      <c r="O46">
        <f t="shared" si="2"/>
        <v>-8</v>
      </c>
      <c r="P46">
        <f t="shared" si="7"/>
        <v>-70</v>
      </c>
      <c r="Q46">
        <f t="shared" si="3"/>
        <v>-33</v>
      </c>
      <c r="R46">
        <f t="shared" si="3"/>
        <v>106</v>
      </c>
      <c r="S46">
        <f t="shared" si="3"/>
        <v>-18</v>
      </c>
      <c r="T46">
        <f t="shared" si="3"/>
        <v>7</v>
      </c>
      <c r="U46">
        <f t="shared" si="3"/>
        <v>-38</v>
      </c>
      <c r="V46">
        <f t="shared" si="4"/>
        <v>19</v>
      </c>
      <c r="W46">
        <f t="shared" si="4"/>
        <v>63</v>
      </c>
      <c r="X46">
        <f t="shared" si="4"/>
        <v>-26</v>
      </c>
      <c r="Y46">
        <f t="shared" si="4"/>
        <v>-24</v>
      </c>
      <c r="Z46">
        <f t="shared" si="4"/>
        <v>43</v>
      </c>
      <c r="AA46">
        <f t="shared" si="4"/>
        <v>-36</v>
      </c>
      <c r="AB46">
        <f t="shared" si="5"/>
        <v>-86</v>
      </c>
      <c r="AC46">
        <f t="shared" si="5"/>
        <v>124</v>
      </c>
      <c r="AD46">
        <f t="shared" si="5"/>
        <v>-99</v>
      </c>
      <c r="AE46">
        <f t="shared" si="5"/>
        <v>124</v>
      </c>
      <c r="AF46">
        <f t="shared" si="5"/>
        <v>-47</v>
      </c>
      <c r="AG46">
        <f t="shared" si="5"/>
        <v>-85</v>
      </c>
      <c r="AH46">
        <f t="shared" si="5"/>
        <v>77</v>
      </c>
      <c r="AI46">
        <f t="shared" si="6"/>
        <v>30</v>
      </c>
      <c r="AJ46">
        <f t="shared" si="6"/>
        <v>-60</v>
      </c>
      <c r="AK46">
        <f t="shared" si="6"/>
        <v>6</v>
      </c>
      <c r="AL46">
        <f t="shared" si="6"/>
        <v>-75</v>
      </c>
      <c r="AM46">
        <f t="shared" si="6"/>
        <v>83</v>
      </c>
      <c r="AN46">
        <f t="shared" si="6"/>
        <v>18</v>
      </c>
      <c r="AO46">
        <f t="shared" si="6"/>
        <v>-12</v>
      </c>
    </row>
    <row r="47" spans="9:41" x14ac:dyDescent="0.35">
      <c r="I47">
        <f t="shared" si="1"/>
        <v>-18</v>
      </c>
      <c r="J47" s="5">
        <v>40</v>
      </c>
      <c r="K47" s="27">
        <v>-45</v>
      </c>
      <c r="L47">
        <f t="shared" si="2"/>
        <v>-27</v>
      </c>
      <c r="M47">
        <f t="shared" si="2"/>
        <v>26</v>
      </c>
      <c r="N47">
        <f t="shared" si="2"/>
        <v>36</v>
      </c>
      <c r="O47">
        <f t="shared" si="2"/>
        <v>-17</v>
      </c>
      <c r="P47">
        <f t="shared" si="7"/>
        <v>-8</v>
      </c>
      <c r="Q47">
        <f t="shared" si="3"/>
        <v>-70</v>
      </c>
      <c r="R47">
        <f t="shared" si="3"/>
        <v>-33</v>
      </c>
      <c r="S47">
        <f t="shared" si="3"/>
        <v>106</v>
      </c>
      <c r="T47">
        <f t="shared" si="3"/>
        <v>-18</v>
      </c>
      <c r="U47">
        <f t="shared" si="3"/>
        <v>7</v>
      </c>
      <c r="V47">
        <f t="shared" si="4"/>
        <v>-38</v>
      </c>
      <c r="W47">
        <f t="shared" si="4"/>
        <v>19</v>
      </c>
      <c r="X47">
        <f t="shared" si="4"/>
        <v>63</v>
      </c>
      <c r="Y47">
        <f t="shared" si="4"/>
        <v>-26</v>
      </c>
      <c r="Z47">
        <f t="shared" si="4"/>
        <v>-24</v>
      </c>
      <c r="AA47">
        <f t="shared" si="4"/>
        <v>43</v>
      </c>
      <c r="AB47">
        <f t="shared" si="5"/>
        <v>-36</v>
      </c>
      <c r="AC47">
        <f t="shared" si="5"/>
        <v>-86</v>
      </c>
      <c r="AD47">
        <f t="shared" si="5"/>
        <v>124</v>
      </c>
      <c r="AE47">
        <f t="shared" si="5"/>
        <v>-99</v>
      </c>
      <c r="AF47">
        <f t="shared" si="5"/>
        <v>124</v>
      </c>
      <c r="AG47">
        <f t="shared" si="5"/>
        <v>-47</v>
      </c>
      <c r="AH47">
        <f t="shared" si="5"/>
        <v>-85</v>
      </c>
      <c r="AI47">
        <f t="shared" si="6"/>
        <v>77</v>
      </c>
      <c r="AJ47">
        <f t="shared" si="6"/>
        <v>30</v>
      </c>
      <c r="AK47">
        <f t="shared" si="6"/>
        <v>-60</v>
      </c>
      <c r="AL47">
        <f t="shared" si="6"/>
        <v>6</v>
      </c>
      <c r="AM47">
        <f t="shared" si="6"/>
        <v>-75</v>
      </c>
      <c r="AN47">
        <f t="shared" si="6"/>
        <v>83</v>
      </c>
      <c r="AO47">
        <f t="shared" si="6"/>
        <v>18</v>
      </c>
    </row>
    <row r="48" spans="9:41" x14ac:dyDescent="0.35">
      <c r="I48">
        <f t="shared" si="1"/>
        <v>134</v>
      </c>
      <c r="J48" s="5">
        <v>41</v>
      </c>
      <c r="K48" s="27">
        <v>89</v>
      </c>
      <c r="L48">
        <f t="shared" si="2"/>
        <v>-45</v>
      </c>
      <c r="M48">
        <f t="shared" si="2"/>
        <v>-27</v>
      </c>
      <c r="N48">
        <f t="shared" si="2"/>
        <v>26</v>
      </c>
      <c r="O48">
        <f t="shared" si="2"/>
        <v>36</v>
      </c>
      <c r="P48">
        <f t="shared" si="7"/>
        <v>-17</v>
      </c>
      <c r="Q48">
        <f t="shared" si="3"/>
        <v>-8</v>
      </c>
      <c r="R48">
        <f t="shared" si="3"/>
        <v>-70</v>
      </c>
      <c r="S48">
        <f t="shared" si="3"/>
        <v>-33</v>
      </c>
      <c r="T48">
        <f t="shared" si="3"/>
        <v>106</v>
      </c>
      <c r="U48">
        <f t="shared" si="3"/>
        <v>-18</v>
      </c>
      <c r="V48">
        <f t="shared" si="4"/>
        <v>7</v>
      </c>
      <c r="W48">
        <f t="shared" si="4"/>
        <v>-38</v>
      </c>
      <c r="X48">
        <f t="shared" si="4"/>
        <v>19</v>
      </c>
      <c r="Y48">
        <f t="shared" si="4"/>
        <v>63</v>
      </c>
      <c r="Z48">
        <f t="shared" si="4"/>
        <v>-26</v>
      </c>
      <c r="AA48">
        <f t="shared" si="4"/>
        <v>-24</v>
      </c>
      <c r="AB48">
        <f t="shared" si="5"/>
        <v>43</v>
      </c>
      <c r="AC48">
        <f t="shared" si="5"/>
        <v>-36</v>
      </c>
      <c r="AD48">
        <f t="shared" si="5"/>
        <v>-86</v>
      </c>
      <c r="AE48">
        <f t="shared" si="5"/>
        <v>124</v>
      </c>
      <c r="AF48">
        <f t="shared" si="5"/>
        <v>-99</v>
      </c>
      <c r="AG48">
        <f t="shared" si="5"/>
        <v>124</v>
      </c>
      <c r="AH48">
        <f t="shared" si="5"/>
        <v>-47</v>
      </c>
      <c r="AI48">
        <f t="shared" si="6"/>
        <v>-85</v>
      </c>
      <c r="AJ48">
        <f t="shared" si="6"/>
        <v>77</v>
      </c>
      <c r="AK48">
        <f t="shared" si="6"/>
        <v>30</v>
      </c>
      <c r="AL48">
        <f t="shared" si="6"/>
        <v>-60</v>
      </c>
      <c r="AM48">
        <f t="shared" si="6"/>
        <v>6</v>
      </c>
      <c r="AN48">
        <f t="shared" si="6"/>
        <v>-75</v>
      </c>
      <c r="AO48">
        <f t="shared" si="6"/>
        <v>83</v>
      </c>
    </row>
    <row r="49" spans="9:41" x14ac:dyDescent="0.35">
      <c r="I49">
        <f t="shared" si="1"/>
        <v>-83</v>
      </c>
      <c r="J49" s="5">
        <v>42</v>
      </c>
      <c r="K49" s="27">
        <v>6</v>
      </c>
      <c r="L49">
        <f t="shared" si="2"/>
        <v>89</v>
      </c>
      <c r="M49">
        <f t="shared" si="2"/>
        <v>-45</v>
      </c>
      <c r="N49">
        <f t="shared" si="2"/>
        <v>-27</v>
      </c>
      <c r="O49">
        <f t="shared" si="2"/>
        <v>26</v>
      </c>
      <c r="P49">
        <f t="shared" si="7"/>
        <v>36</v>
      </c>
      <c r="Q49">
        <f t="shared" si="3"/>
        <v>-17</v>
      </c>
      <c r="R49">
        <f t="shared" si="3"/>
        <v>-8</v>
      </c>
      <c r="S49">
        <f t="shared" si="3"/>
        <v>-70</v>
      </c>
      <c r="T49">
        <f t="shared" si="3"/>
        <v>-33</v>
      </c>
      <c r="U49">
        <f t="shared" si="3"/>
        <v>106</v>
      </c>
      <c r="V49">
        <f t="shared" si="4"/>
        <v>-18</v>
      </c>
      <c r="W49">
        <f t="shared" si="4"/>
        <v>7</v>
      </c>
      <c r="X49">
        <f t="shared" si="4"/>
        <v>-38</v>
      </c>
      <c r="Y49">
        <f t="shared" si="4"/>
        <v>19</v>
      </c>
      <c r="Z49">
        <f t="shared" si="4"/>
        <v>63</v>
      </c>
      <c r="AA49">
        <f t="shared" si="4"/>
        <v>-26</v>
      </c>
      <c r="AB49">
        <f t="shared" si="5"/>
        <v>-24</v>
      </c>
      <c r="AC49">
        <f t="shared" si="5"/>
        <v>43</v>
      </c>
      <c r="AD49">
        <f t="shared" si="5"/>
        <v>-36</v>
      </c>
      <c r="AE49">
        <f t="shared" si="5"/>
        <v>-86</v>
      </c>
      <c r="AF49">
        <f t="shared" si="5"/>
        <v>124</v>
      </c>
      <c r="AG49">
        <f t="shared" si="5"/>
        <v>-99</v>
      </c>
      <c r="AH49">
        <f t="shared" si="5"/>
        <v>124</v>
      </c>
      <c r="AI49">
        <f t="shared" si="6"/>
        <v>-47</v>
      </c>
      <c r="AJ49">
        <f t="shared" si="6"/>
        <v>-85</v>
      </c>
      <c r="AK49">
        <f t="shared" si="6"/>
        <v>77</v>
      </c>
      <c r="AL49">
        <f t="shared" si="6"/>
        <v>30</v>
      </c>
      <c r="AM49">
        <f t="shared" si="6"/>
        <v>-60</v>
      </c>
      <c r="AN49">
        <f t="shared" si="6"/>
        <v>6</v>
      </c>
      <c r="AO49">
        <f t="shared" si="6"/>
        <v>-75</v>
      </c>
    </row>
    <row r="50" spans="9:41" x14ac:dyDescent="0.35">
      <c r="I50">
        <f t="shared" si="1"/>
        <v>-110</v>
      </c>
      <c r="J50" s="5">
        <v>43</v>
      </c>
      <c r="K50" s="27">
        <v>-104</v>
      </c>
      <c r="L50">
        <f t="shared" si="2"/>
        <v>6</v>
      </c>
      <c r="M50">
        <f t="shared" si="2"/>
        <v>89</v>
      </c>
      <c r="N50">
        <f t="shared" si="2"/>
        <v>-45</v>
      </c>
      <c r="O50">
        <f t="shared" si="2"/>
        <v>-27</v>
      </c>
      <c r="P50">
        <f t="shared" si="7"/>
        <v>26</v>
      </c>
      <c r="Q50">
        <f t="shared" si="3"/>
        <v>36</v>
      </c>
      <c r="R50">
        <f t="shared" si="3"/>
        <v>-17</v>
      </c>
      <c r="S50">
        <f t="shared" si="3"/>
        <v>-8</v>
      </c>
      <c r="T50">
        <f t="shared" si="3"/>
        <v>-70</v>
      </c>
      <c r="U50">
        <f t="shared" si="3"/>
        <v>-33</v>
      </c>
      <c r="V50">
        <f t="shared" si="4"/>
        <v>106</v>
      </c>
      <c r="W50">
        <f t="shared" si="4"/>
        <v>-18</v>
      </c>
      <c r="X50">
        <f t="shared" si="4"/>
        <v>7</v>
      </c>
      <c r="Y50">
        <f t="shared" si="4"/>
        <v>-38</v>
      </c>
      <c r="Z50">
        <f t="shared" si="4"/>
        <v>19</v>
      </c>
      <c r="AA50">
        <f t="shared" ref="AA50:AA67" si="8">Z49</f>
        <v>63</v>
      </c>
      <c r="AB50">
        <f t="shared" si="5"/>
        <v>-26</v>
      </c>
      <c r="AC50">
        <f t="shared" si="5"/>
        <v>-24</v>
      </c>
      <c r="AD50">
        <f t="shared" si="5"/>
        <v>43</v>
      </c>
      <c r="AE50">
        <f t="shared" si="5"/>
        <v>-36</v>
      </c>
      <c r="AF50">
        <f t="shared" si="5"/>
        <v>-86</v>
      </c>
      <c r="AG50">
        <f t="shared" si="5"/>
        <v>124</v>
      </c>
      <c r="AH50">
        <f t="shared" ref="AH50:AH67" si="9">AG49</f>
        <v>-99</v>
      </c>
      <c r="AI50">
        <f t="shared" si="6"/>
        <v>124</v>
      </c>
      <c r="AJ50">
        <f t="shared" si="6"/>
        <v>-47</v>
      </c>
      <c r="AK50">
        <f t="shared" si="6"/>
        <v>-85</v>
      </c>
      <c r="AL50">
        <f t="shared" si="6"/>
        <v>77</v>
      </c>
      <c r="AM50">
        <f t="shared" si="6"/>
        <v>30</v>
      </c>
      <c r="AN50">
        <f t="shared" si="6"/>
        <v>-60</v>
      </c>
      <c r="AO50">
        <f t="shared" si="6"/>
        <v>6</v>
      </c>
    </row>
    <row r="51" spans="9:41" x14ac:dyDescent="0.35">
      <c r="I51">
        <f t="shared" si="1"/>
        <v>141</v>
      </c>
      <c r="J51" s="5">
        <v>44</v>
      </c>
      <c r="K51" s="27">
        <v>37</v>
      </c>
      <c r="L51">
        <f t="shared" si="2"/>
        <v>-104</v>
      </c>
      <c r="M51">
        <f t="shared" si="2"/>
        <v>6</v>
      </c>
      <c r="N51">
        <f t="shared" si="2"/>
        <v>89</v>
      </c>
      <c r="O51">
        <f t="shared" si="2"/>
        <v>-45</v>
      </c>
      <c r="P51">
        <f t="shared" si="7"/>
        <v>-27</v>
      </c>
      <c r="Q51">
        <f t="shared" si="3"/>
        <v>26</v>
      </c>
      <c r="R51">
        <f t="shared" si="3"/>
        <v>36</v>
      </c>
      <c r="S51">
        <f t="shared" si="3"/>
        <v>-17</v>
      </c>
      <c r="T51">
        <f t="shared" si="3"/>
        <v>-8</v>
      </c>
      <c r="U51">
        <f t="shared" si="3"/>
        <v>-70</v>
      </c>
      <c r="V51">
        <f t="shared" si="4"/>
        <v>-33</v>
      </c>
      <c r="W51">
        <f t="shared" si="4"/>
        <v>106</v>
      </c>
      <c r="X51">
        <f t="shared" si="4"/>
        <v>-18</v>
      </c>
      <c r="Y51">
        <f t="shared" si="4"/>
        <v>7</v>
      </c>
      <c r="Z51">
        <f t="shared" si="4"/>
        <v>-38</v>
      </c>
      <c r="AA51">
        <f t="shared" si="8"/>
        <v>19</v>
      </c>
      <c r="AB51">
        <f t="shared" si="5"/>
        <v>63</v>
      </c>
      <c r="AC51">
        <f t="shared" si="5"/>
        <v>-26</v>
      </c>
      <c r="AD51">
        <f t="shared" si="5"/>
        <v>-24</v>
      </c>
      <c r="AE51">
        <f t="shared" si="5"/>
        <v>43</v>
      </c>
      <c r="AF51">
        <f t="shared" si="5"/>
        <v>-36</v>
      </c>
      <c r="AG51">
        <f t="shared" si="5"/>
        <v>-86</v>
      </c>
      <c r="AH51">
        <f t="shared" si="9"/>
        <v>124</v>
      </c>
      <c r="AI51">
        <f t="shared" si="6"/>
        <v>-99</v>
      </c>
      <c r="AJ51">
        <f t="shared" si="6"/>
        <v>124</v>
      </c>
      <c r="AK51">
        <f t="shared" si="6"/>
        <v>-47</v>
      </c>
      <c r="AL51">
        <f t="shared" si="6"/>
        <v>-85</v>
      </c>
      <c r="AM51">
        <f t="shared" si="6"/>
        <v>77</v>
      </c>
      <c r="AN51">
        <f t="shared" si="6"/>
        <v>30</v>
      </c>
      <c r="AO51">
        <f t="shared" si="6"/>
        <v>-60</v>
      </c>
    </row>
    <row r="52" spans="9:41" x14ac:dyDescent="0.35">
      <c r="I52">
        <f t="shared" si="1"/>
        <v>87</v>
      </c>
      <c r="J52" s="5">
        <v>45</v>
      </c>
      <c r="K52" s="27">
        <v>124</v>
      </c>
      <c r="L52">
        <f t="shared" si="2"/>
        <v>37</v>
      </c>
      <c r="M52">
        <f t="shared" si="2"/>
        <v>-104</v>
      </c>
      <c r="N52">
        <f t="shared" si="2"/>
        <v>6</v>
      </c>
      <c r="O52">
        <f t="shared" si="2"/>
        <v>89</v>
      </c>
      <c r="P52">
        <f t="shared" si="7"/>
        <v>-45</v>
      </c>
      <c r="Q52">
        <f t="shared" si="3"/>
        <v>-27</v>
      </c>
      <c r="R52">
        <f t="shared" si="3"/>
        <v>26</v>
      </c>
      <c r="S52">
        <f t="shared" si="3"/>
        <v>36</v>
      </c>
      <c r="T52">
        <f t="shared" si="3"/>
        <v>-17</v>
      </c>
      <c r="U52">
        <f t="shared" si="3"/>
        <v>-8</v>
      </c>
      <c r="V52">
        <f t="shared" si="4"/>
        <v>-70</v>
      </c>
      <c r="W52">
        <f t="shared" si="4"/>
        <v>-33</v>
      </c>
      <c r="X52">
        <f t="shared" si="4"/>
        <v>106</v>
      </c>
      <c r="Y52">
        <f t="shared" si="4"/>
        <v>-18</v>
      </c>
      <c r="Z52">
        <f t="shared" si="4"/>
        <v>7</v>
      </c>
      <c r="AA52">
        <f t="shared" si="8"/>
        <v>-38</v>
      </c>
      <c r="AB52">
        <f t="shared" si="5"/>
        <v>19</v>
      </c>
      <c r="AC52">
        <f t="shared" si="5"/>
        <v>63</v>
      </c>
      <c r="AD52">
        <f t="shared" si="5"/>
        <v>-26</v>
      </c>
      <c r="AE52">
        <f t="shared" si="5"/>
        <v>-24</v>
      </c>
      <c r="AF52">
        <f t="shared" si="5"/>
        <v>43</v>
      </c>
      <c r="AG52">
        <f t="shared" si="5"/>
        <v>-36</v>
      </c>
      <c r="AH52">
        <f t="shared" si="9"/>
        <v>-86</v>
      </c>
      <c r="AI52">
        <f t="shared" si="6"/>
        <v>124</v>
      </c>
      <c r="AJ52">
        <f t="shared" si="6"/>
        <v>-99</v>
      </c>
      <c r="AK52">
        <f t="shared" si="6"/>
        <v>124</v>
      </c>
      <c r="AL52">
        <f t="shared" si="6"/>
        <v>-47</v>
      </c>
      <c r="AM52">
        <f t="shared" si="6"/>
        <v>-85</v>
      </c>
      <c r="AN52">
        <f t="shared" si="6"/>
        <v>77</v>
      </c>
      <c r="AO52">
        <f t="shared" si="6"/>
        <v>30</v>
      </c>
    </row>
    <row r="53" spans="9:41" x14ac:dyDescent="0.35">
      <c r="I53">
        <f t="shared" si="1"/>
        <v>-223</v>
      </c>
      <c r="J53" s="5">
        <v>46</v>
      </c>
      <c r="K53" s="27">
        <v>-99</v>
      </c>
      <c r="L53">
        <f t="shared" si="2"/>
        <v>124</v>
      </c>
      <c r="M53">
        <f t="shared" si="2"/>
        <v>37</v>
      </c>
      <c r="N53">
        <f t="shared" si="2"/>
        <v>-104</v>
      </c>
      <c r="O53">
        <f t="shared" si="2"/>
        <v>6</v>
      </c>
      <c r="P53">
        <f t="shared" si="7"/>
        <v>89</v>
      </c>
      <c r="Q53">
        <f t="shared" si="3"/>
        <v>-45</v>
      </c>
      <c r="R53">
        <f t="shared" si="3"/>
        <v>-27</v>
      </c>
      <c r="S53">
        <f t="shared" si="3"/>
        <v>26</v>
      </c>
      <c r="T53">
        <f t="shared" si="3"/>
        <v>36</v>
      </c>
      <c r="U53">
        <f t="shared" si="3"/>
        <v>-17</v>
      </c>
      <c r="V53">
        <f t="shared" si="4"/>
        <v>-8</v>
      </c>
      <c r="W53">
        <f t="shared" si="4"/>
        <v>-70</v>
      </c>
      <c r="X53">
        <f t="shared" si="4"/>
        <v>-33</v>
      </c>
      <c r="Y53">
        <f t="shared" si="4"/>
        <v>106</v>
      </c>
      <c r="Z53">
        <f t="shared" si="4"/>
        <v>-18</v>
      </c>
      <c r="AA53">
        <f t="shared" si="8"/>
        <v>7</v>
      </c>
      <c r="AB53">
        <f t="shared" si="5"/>
        <v>-38</v>
      </c>
      <c r="AC53">
        <f t="shared" si="5"/>
        <v>19</v>
      </c>
      <c r="AD53">
        <f t="shared" si="5"/>
        <v>63</v>
      </c>
      <c r="AE53">
        <f t="shared" si="5"/>
        <v>-26</v>
      </c>
      <c r="AF53">
        <f t="shared" si="5"/>
        <v>-24</v>
      </c>
      <c r="AG53">
        <f t="shared" si="5"/>
        <v>43</v>
      </c>
      <c r="AH53">
        <f t="shared" si="9"/>
        <v>-36</v>
      </c>
      <c r="AI53">
        <f t="shared" si="6"/>
        <v>-86</v>
      </c>
      <c r="AJ53">
        <f t="shared" si="6"/>
        <v>124</v>
      </c>
      <c r="AK53">
        <f t="shared" si="6"/>
        <v>-99</v>
      </c>
      <c r="AL53">
        <f t="shared" si="6"/>
        <v>124</v>
      </c>
      <c r="AM53">
        <f t="shared" si="6"/>
        <v>-47</v>
      </c>
      <c r="AN53">
        <f t="shared" si="6"/>
        <v>-85</v>
      </c>
      <c r="AO53">
        <f t="shared" si="6"/>
        <v>77</v>
      </c>
    </row>
    <row r="54" spans="9:41" x14ac:dyDescent="0.35">
      <c r="I54">
        <f t="shared" si="1"/>
        <v>56</v>
      </c>
      <c r="J54" s="5">
        <v>47</v>
      </c>
      <c r="K54" s="27">
        <v>-43</v>
      </c>
      <c r="L54">
        <f t="shared" si="2"/>
        <v>-99</v>
      </c>
      <c r="M54">
        <f t="shared" si="2"/>
        <v>124</v>
      </c>
      <c r="N54">
        <f t="shared" si="2"/>
        <v>37</v>
      </c>
      <c r="O54">
        <f t="shared" si="2"/>
        <v>-104</v>
      </c>
      <c r="P54">
        <f t="shared" si="7"/>
        <v>6</v>
      </c>
      <c r="Q54">
        <f t="shared" si="3"/>
        <v>89</v>
      </c>
      <c r="R54">
        <f t="shared" si="3"/>
        <v>-45</v>
      </c>
      <c r="S54">
        <f t="shared" si="3"/>
        <v>-27</v>
      </c>
      <c r="T54">
        <f t="shared" si="3"/>
        <v>26</v>
      </c>
      <c r="U54">
        <f t="shared" si="3"/>
        <v>36</v>
      </c>
      <c r="V54">
        <f t="shared" si="4"/>
        <v>-17</v>
      </c>
      <c r="W54">
        <f t="shared" si="4"/>
        <v>-8</v>
      </c>
      <c r="X54">
        <f t="shared" si="4"/>
        <v>-70</v>
      </c>
      <c r="Y54">
        <f t="shared" si="4"/>
        <v>-33</v>
      </c>
      <c r="Z54">
        <f t="shared" si="4"/>
        <v>106</v>
      </c>
      <c r="AA54">
        <f t="shared" si="8"/>
        <v>-18</v>
      </c>
      <c r="AB54">
        <f t="shared" si="5"/>
        <v>7</v>
      </c>
      <c r="AC54">
        <f t="shared" si="5"/>
        <v>-38</v>
      </c>
      <c r="AD54">
        <f t="shared" si="5"/>
        <v>19</v>
      </c>
      <c r="AE54">
        <f t="shared" si="5"/>
        <v>63</v>
      </c>
      <c r="AF54">
        <f t="shared" si="5"/>
        <v>-26</v>
      </c>
      <c r="AG54">
        <f t="shared" si="5"/>
        <v>-24</v>
      </c>
      <c r="AH54">
        <f t="shared" si="9"/>
        <v>43</v>
      </c>
      <c r="AI54">
        <f t="shared" si="6"/>
        <v>-36</v>
      </c>
      <c r="AJ54">
        <f t="shared" si="6"/>
        <v>-86</v>
      </c>
      <c r="AK54">
        <f t="shared" si="6"/>
        <v>124</v>
      </c>
      <c r="AL54">
        <f t="shared" si="6"/>
        <v>-99</v>
      </c>
      <c r="AM54">
        <f t="shared" si="6"/>
        <v>124</v>
      </c>
      <c r="AN54">
        <f t="shared" si="6"/>
        <v>-47</v>
      </c>
      <c r="AO54">
        <f t="shared" si="6"/>
        <v>-85</v>
      </c>
    </row>
    <row r="55" spans="9:41" x14ac:dyDescent="0.35">
      <c r="I55">
        <f t="shared" si="1"/>
        <v>58</v>
      </c>
      <c r="J55" s="5">
        <v>48</v>
      </c>
      <c r="K55" s="27">
        <v>15</v>
      </c>
      <c r="L55">
        <f t="shared" si="2"/>
        <v>-43</v>
      </c>
      <c r="M55">
        <f t="shared" si="2"/>
        <v>-99</v>
      </c>
      <c r="N55">
        <f t="shared" si="2"/>
        <v>124</v>
      </c>
      <c r="O55">
        <f t="shared" si="2"/>
        <v>37</v>
      </c>
      <c r="P55">
        <f t="shared" si="7"/>
        <v>-104</v>
      </c>
      <c r="Q55">
        <f t="shared" si="3"/>
        <v>6</v>
      </c>
      <c r="R55">
        <f t="shared" si="3"/>
        <v>89</v>
      </c>
      <c r="S55">
        <f t="shared" si="3"/>
        <v>-45</v>
      </c>
      <c r="T55">
        <f t="shared" si="3"/>
        <v>-27</v>
      </c>
      <c r="U55">
        <f t="shared" si="3"/>
        <v>26</v>
      </c>
      <c r="V55">
        <f t="shared" si="4"/>
        <v>36</v>
      </c>
      <c r="W55">
        <f t="shared" si="4"/>
        <v>-17</v>
      </c>
      <c r="X55">
        <f t="shared" si="4"/>
        <v>-8</v>
      </c>
      <c r="Y55">
        <f t="shared" si="4"/>
        <v>-70</v>
      </c>
      <c r="Z55">
        <f t="shared" si="4"/>
        <v>-33</v>
      </c>
      <c r="AA55">
        <f t="shared" si="8"/>
        <v>106</v>
      </c>
      <c r="AB55">
        <f t="shared" si="5"/>
        <v>-18</v>
      </c>
      <c r="AC55">
        <f t="shared" si="5"/>
        <v>7</v>
      </c>
      <c r="AD55">
        <f t="shared" si="5"/>
        <v>-38</v>
      </c>
      <c r="AE55">
        <f t="shared" si="5"/>
        <v>19</v>
      </c>
      <c r="AF55">
        <f t="shared" si="5"/>
        <v>63</v>
      </c>
      <c r="AG55">
        <f t="shared" si="5"/>
        <v>-26</v>
      </c>
      <c r="AH55">
        <f t="shared" si="9"/>
        <v>-24</v>
      </c>
      <c r="AI55">
        <f t="shared" si="6"/>
        <v>43</v>
      </c>
      <c r="AJ55">
        <f t="shared" si="6"/>
        <v>-36</v>
      </c>
      <c r="AK55">
        <f t="shared" si="6"/>
        <v>-86</v>
      </c>
      <c r="AL55">
        <f t="shared" si="6"/>
        <v>124</v>
      </c>
      <c r="AM55">
        <f t="shared" si="6"/>
        <v>-99</v>
      </c>
      <c r="AN55">
        <f t="shared" si="6"/>
        <v>124</v>
      </c>
      <c r="AO55">
        <f t="shared" si="6"/>
        <v>-47</v>
      </c>
    </row>
    <row r="56" spans="9:41" x14ac:dyDescent="0.35">
      <c r="I56">
        <f t="shared" si="1"/>
        <v>-59</v>
      </c>
      <c r="J56" s="5">
        <v>49</v>
      </c>
      <c r="K56" s="27">
        <v>-44</v>
      </c>
      <c r="L56">
        <f t="shared" si="2"/>
        <v>15</v>
      </c>
      <c r="M56">
        <f t="shared" si="2"/>
        <v>-43</v>
      </c>
      <c r="N56">
        <f t="shared" si="2"/>
        <v>-99</v>
      </c>
      <c r="O56">
        <f t="shared" si="2"/>
        <v>124</v>
      </c>
      <c r="P56">
        <f t="shared" si="7"/>
        <v>37</v>
      </c>
      <c r="Q56">
        <f t="shared" si="3"/>
        <v>-104</v>
      </c>
      <c r="R56">
        <f t="shared" si="3"/>
        <v>6</v>
      </c>
      <c r="S56">
        <f t="shared" si="3"/>
        <v>89</v>
      </c>
      <c r="T56">
        <f t="shared" si="3"/>
        <v>-45</v>
      </c>
      <c r="U56">
        <f t="shared" si="3"/>
        <v>-27</v>
      </c>
      <c r="V56">
        <f t="shared" si="4"/>
        <v>26</v>
      </c>
      <c r="W56">
        <f t="shared" si="4"/>
        <v>36</v>
      </c>
      <c r="X56">
        <f t="shared" si="4"/>
        <v>-17</v>
      </c>
      <c r="Y56">
        <f t="shared" si="4"/>
        <v>-8</v>
      </c>
      <c r="Z56">
        <f t="shared" si="4"/>
        <v>-70</v>
      </c>
      <c r="AA56">
        <f t="shared" si="8"/>
        <v>-33</v>
      </c>
      <c r="AB56">
        <f t="shared" si="5"/>
        <v>106</v>
      </c>
      <c r="AC56">
        <f t="shared" si="5"/>
        <v>-18</v>
      </c>
      <c r="AD56">
        <f t="shared" si="5"/>
        <v>7</v>
      </c>
      <c r="AE56">
        <f t="shared" si="5"/>
        <v>-38</v>
      </c>
      <c r="AF56">
        <f t="shared" si="5"/>
        <v>19</v>
      </c>
      <c r="AG56">
        <f t="shared" si="5"/>
        <v>63</v>
      </c>
      <c r="AH56">
        <f t="shared" si="9"/>
        <v>-26</v>
      </c>
      <c r="AI56">
        <f t="shared" si="6"/>
        <v>-24</v>
      </c>
      <c r="AJ56">
        <f t="shared" si="6"/>
        <v>43</v>
      </c>
      <c r="AK56">
        <f t="shared" si="6"/>
        <v>-36</v>
      </c>
      <c r="AL56">
        <f t="shared" si="6"/>
        <v>-86</v>
      </c>
      <c r="AM56">
        <f t="shared" si="6"/>
        <v>124</v>
      </c>
      <c r="AN56">
        <f t="shared" si="6"/>
        <v>-99</v>
      </c>
      <c r="AO56">
        <f t="shared" si="6"/>
        <v>124</v>
      </c>
    </row>
    <row r="57" spans="9:41" x14ac:dyDescent="0.35">
      <c r="I57">
        <f t="shared" si="1"/>
        <v>166</v>
      </c>
      <c r="J57" s="5">
        <v>50</v>
      </c>
      <c r="K57" s="27">
        <v>122</v>
      </c>
      <c r="L57">
        <f t="shared" si="2"/>
        <v>-44</v>
      </c>
      <c r="M57">
        <f t="shared" si="2"/>
        <v>15</v>
      </c>
      <c r="N57">
        <f t="shared" si="2"/>
        <v>-43</v>
      </c>
      <c r="O57">
        <f t="shared" si="2"/>
        <v>-99</v>
      </c>
      <c r="P57">
        <f t="shared" si="7"/>
        <v>124</v>
      </c>
      <c r="Q57">
        <f t="shared" si="3"/>
        <v>37</v>
      </c>
      <c r="R57">
        <f t="shared" si="3"/>
        <v>-104</v>
      </c>
      <c r="S57">
        <f t="shared" si="3"/>
        <v>6</v>
      </c>
      <c r="T57">
        <f t="shared" si="3"/>
        <v>89</v>
      </c>
      <c r="U57">
        <f t="shared" si="3"/>
        <v>-45</v>
      </c>
      <c r="V57">
        <f t="shared" si="4"/>
        <v>-27</v>
      </c>
      <c r="W57">
        <f t="shared" si="4"/>
        <v>26</v>
      </c>
      <c r="X57">
        <f t="shared" si="4"/>
        <v>36</v>
      </c>
      <c r="Y57">
        <f t="shared" si="4"/>
        <v>-17</v>
      </c>
      <c r="Z57">
        <f t="shared" si="4"/>
        <v>-8</v>
      </c>
      <c r="AA57">
        <f t="shared" si="8"/>
        <v>-70</v>
      </c>
      <c r="AB57">
        <f t="shared" si="5"/>
        <v>-33</v>
      </c>
      <c r="AC57">
        <f t="shared" si="5"/>
        <v>106</v>
      </c>
      <c r="AD57">
        <f t="shared" si="5"/>
        <v>-18</v>
      </c>
      <c r="AE57">
        <f t="shared" si="5"/>
        <v>7</v>
      </c>
      <c r="AF57">
        <f t="shared" si="5"/>
        <v>-38</v>
      </c>
      <c r="AG57">
        <f t="shared" si="5"/>
        <v>19</v>
      </c>
      <c r="AH57">
        <f t="shared" si="9"/>
        <v>63</v>
      </c>
      <c r="AI57">
        <f t="shared" si="6"/>
        <v>-26</v>
      </c>
      <c r="AJ57">
        <f t="shared" si="6"/>
        <v>-24</v>
      </c>
      <c r="AK57">
        <f t="shared" si="6"/>
        <v>43</v>
      </c>
      <c r="AL57">
        <f t="shared" si="6"/>
        <v>-36</v>
      </c>
      <c r="AM57">
        <f t="shared" si="6"/>
        <v>-86</v>
      </c>
      <c r="AN57">
        <f t="shared" si="6"/>
        <v>124</v>
      </c>
      <c r="AO57">
        <f t="shared" si="6"/>
        <v>-99</v>
      </c>
    </row>
    <row r="58" spans="9:41" x14ac:dyDescent="0.35">
      <c r="I58">
        <f t="shared" si="1"/>
        <v>-169</v>
      </c>
      <c r="J58" s="5">
        <v>51</v>
      </c>
      <c r="K58" s="27">
        <v>-47</v>
      </c>
      <c r="L58">
        <f t="shared" si="2"/>
        <v>122</v>
      </c>
      <c r="M58">
        <f t="shared" si="2"/>
        <v>-44</v>
      </c>
      <c r="N58">
        <f t="shared" si="2"/>
        <v>15</v>
      </c>
      <c r="O58">
        <f t="shared" si="2"/>
        <v>-43</v>
      </c>
      <c r="P58">
        <f t="shared" si="7"/>
        <v>-99</v>
      </c>
      <c r="Q58">
        <f t="shared" si="3"/>
        <v>124</v>
      </c>
      <c r="R58">
        <f t="shared" si="3"/>
        <v>37</v>
      </c>
      <c r="S58">
        <f t="shared" si="3"/>
        <v>-104</v>
      </c>
      <c r="T58">
        <f t="shared" si="3"/>
        <v>6</v>
      </c>
      <c r="U58">
        <f t="shared" si="3"/>
        <v>89</v>
      </c>
      <c r="V58">
        <f t="shared" si="4"/>
        <v>-45</v>
      </c>
      <c r="W58">
        <f t="shared" si="4"/>
        <v>-27</v>
      </c>
      <c r="X58">
        <f t="shared" si="4"/>
        <v>26</v>
      </c>
      <c r="Y58">
        <f t="shared" si="4"/>
        <v>36</v>
      </c>
      <c r="Z58">
        <f t="shared" si="4"/>
        <v>-17</v>
      </c>
      <c r="AA58">
        <f t="shared" si="8"/>
        <v>-8</v>
      </c>
      <c r="AB58">
        <f t="shared" si="5"/>
        <v>-70</v>
      </c>
      <c r="AC58">
        <f t="shared" si="5"/>
        <v>-33</v>
      </c>
      <c r="AD58">
        <f t="shared" si="5"/>
        <v>106</v>
      </c>
      <c r="AE58">
        <f t="shared" si="5"/>
        <v>-18</v>
      </c>
      <c r="AF58">
        <f t="shared" si="5"/>
        <v>7</v>
      </c>
      <c r="AG58">
        <f t="shared" si="5"/>
        <v>-38</v>
      </c>
      <c r="AH58">
        <f t="shared" si="9"/>
        <v>19</v>
      </c>
      <c r="AI58">
        <f t="shared" si="6"/>
        <v>63</v>
      </c>
      <c r="AJ58">
        <f t="shared" si="6"/>
        <v>-26</v>
      </c>
      <c r="AK58">
        <f t="shared" si="6"/>
        <v>-24</v>
      </c>
      <c r="AL58">
        <f t="shared" si="6"/>
        <v>43</v>
      </c>
      <c r="AM58">
        <f t="shared" si="6"/>
        <v>-36</v>
      </c>
      <c r="AN58">
        <f t="shared" si="6"/>
        <v>-86</v>
      </c>
      <c r="AO58">
        <f t="shared" si="6"/>
        <v>124</v>
      </c>
    </row>
    <row r="59" spans="9:41" x14ac:dyDescent="0.35">
      <c r="I59">
        <f t="shared" si="1"/>
        <v>64</v>
      </c>
      <c r="J59" s="5">
        <v>52</v>
      </c>
      <c r="K59" s="27">
        <v>17</v>
      </c>
      <c r="L59">
        <f t="shared" si="2"/>
        <v>-47</v>
      </c>
      <c r="M59">
        <f t="shared" si="2"/>
        <v>122</v>
      </c>
      <c r="N59">
        <f t="shared" si="2"/>
        <v>-44</v>
      </c>
      <c r="O59">
        <f t="shared" si="2"/>
        <v>15</v>
      </c>
      <c r="P59">
        <f t="shared" si="7"/>
        <v>-43</v>
      </c>
      <c r="Q59">
        <f t="shared" si="3"/>
        <v>-99</v>
      </c>
      <c r="R59">
        <f t="shared" si="3"/>
        <v>124</v>
      </c>
      <c r="S59">
        <f t="shared" si="3"/>
        <v>37</v>
      </c>
      <c r="T59">
        <f t="shared" si="3"/>
        <v>-104</v>
      </c>
      <c r="U59">
        <f t="shared" si="3"/>
        <v>6</v>
      </c>
      <c r="V59">
        <f t="shared" si="4"/>
        <v>89</v>
      </c>
      <c r="W59">
        <f t="shared" si="4"/>
        <v>-45</v>
      </c>
      <c r="X59">
        <f t="shared" si="4"/>
        <v>-27</v>
      </c>
      <c r="Y59">
        <f t="shared" si="4"/>
        <v>26</v>
      </c>
      <c r="Z59">
        <f t="shared" si="4"/>
        <v>36</v>
      </c>
      <c r="AA59">
        <f t="shared" si="8"/>
        <v>-17</v>
      </c>
      <c r="AB59">
        <f t="shared" si="5"/>
        <v>-8</v>
      </c>
      <c r="AC59">
        <f t="shared" si="5"/>
        <v>-70</v>
      </c>
      <c r="AD59">
        <f t="shared" si="5"/>
        <v>-33</v>
      </c>
      <c r="AE59">
        <f t="shared" si="5"/>
        <v>106</v>
      </c>
      <c r="AF59">
        <f t="shared" si="5"/>
        <v>-18</v>
      </c>
      <c r="AG59">
        <f t="shared" si="5"/>
        <v>7</v>
      </c>
      <c r="AH59">
        <f t="shared" si="9"/>
        <v>-38</v>
      </c>
      <c r="AI59">
        <f t="shared" si="6"/>
        <v>19</v>
      </c>
      <c r="AJ59">
        <f t="shared" si="6"/>
        <v>63</v>
      </c>
      <c r="AK59">
        <f t="shared" si="6"/>
        <v>-26</v>
      </c>
      <c r="AL59">
        <f t="shared" si="6"/>
        <v>-24</v>
      </c>
      <c r="AM59">
        <f t="shared" si="6"/>
        <v>43</v>
      </c>
      <c r="AN59">
        <f t="shared" si="6"/>
        <v>-36</v>
      </c>
      <c r="AO59">
        <f t="shared" si="6"/>
        <v>-86</v>
      </c>
    </row>
    <row r="60" spans="9:41" x14ac:dyDescent="0.35">
      <c r="I60">
        <f t="shared" si="1"/>
        <v>-50</v>
      </c>
      <c r="J60" s="5">
        <v>53</v>
      </c>
      <c r="K60" s="27">
        <v>-33</v>
      </c>
      <c r="L60">
        <f t="shared" si="2"/>
        <v>17</v>
      </c>
      <c r="M60">
        <f t="shared" si="2"/>
        <v>-47</v>
      </c>
      <c r="N60">
        <f t="shared" si="2"/>
        <v>122</v>
      </c>
      <c r="O60">
        <f t="shared" si="2"/>
        <v>-44</v>
      </c>
      <c r="P60">
        <f t="shared" si="7"/>
        <v>15</v>
      </c>
      <c r="Q60">
        <f t="shared" si="3"/>
        <v>-43</v>
      </c>
      <c r="R60">
        <f t="shared" si="3"/>
        <v>-99</v>
      </c>
      <c r="S60">
        <f t="shared" si="3"/>
        <v>124</v>
      </c>
      <c r="T60">
        <f t="shared" si="3"/>
        <v>37</v>
      </c>
      <c r="U60">
        <f t="shared" si="3"/>
        <v>-104</v>
      </c>
      <c r="V60">
        <f t="shared" si="4"/>
        <v>6</v>
      </c>
      <c r="W60">
        <f t="shared" si="4"/>
        <v>89</v>
      </c>
      <c r="X60">
        <f t="shared" si="4"/>
        <v>-45</v>
      </c>
      <c r="Y60">
        <f t="shared" si="4"/>
        <v>-27</v>
      </c>
      <c r="Z60">
        <f t="shared" si="4"/>
        <v>26</v>
      </c>
      <c r="AA60">
        <f t="shared" si="8"/>
        <v>36</v>
      </c>
      <c r="AB60">
        <f t="shared" si="5"/>
        <v>-17</v>
      </c>
      <c r="AC60">
        <f t="shared" si="5"/>
        <v>-8</v>
      </c>
      <c r="AD60">
        <f t="shared" si="5"/>
        <v>-70</v>
      </c>
      <c r="AE60">
        <f t="shared" si="5"/>
        <v>-33</v>
      </c>
      <c r="AF60">
        <f t="shared" si="5"/>
        <v>106</v>
      </c>
      <c r="AG60">
        <f t="shared" si="5"/>
        <v>-18</v>
      </c>
      <c r="AH60">
        <f t="shared" si="9"/>
        <v>7</v>
      </c>
      <c r="AI60">
        <f t="shared" si="6"/>
        <v>-38</v>
      </c>
      <c r="AJ60">
        <f t="shared" si="6"/>
        <v>19</v>
      </c>
      <c r="AK60">
        <f t="shared" si="6"/>
        <v>63</v>
      </c>
      <c r="AL60">
        <f t="shared" si="6"/>
        <v>-26</v>
      </c>
      <c r="AM60">
        <f t="shared" si="6"/>
        <v>-24</v>
      </c>
      <c r="AN60">
        <f t="shared" si="6"/>
        <v>43</v>
      </c>
      <c r="AO60">
        <f t="shared" si="6"/>
        <v>-36</v>
      </c>
    </row>
    <row r="61" spans="9:41" x14ac:dyDescent="0.35">
      <c r="I61">
        <f t="shared" si="1"/>
        <v>5</v>
      </c>
      <c r="J61" s="5">
        <v>54</v>
      </c>
      <c r="K61" s="27">
        <v>-28</v>
      </c>
      <c r="L61">
        <f t="shared" si="2"/>
        <v>-33</v>
      </c>
      <c r="M61">
        <f t="shared" si="2"/>
        <v>17</v>
      </c>
      <c r="N61">
        <f t="shared" si="2"/>
        <v>-47</v>
      </c>
      <c r="O61">
        <f t="shared" si="2"/>
        <v>122</v>
      </c>
      <c r="P61">
        <f t="shared" si="7"/>
        <v>-44</v>
      </c>
      <c r="Q61">
        <f t="shared" si="3"/>
        <v>15</v>
      </c>
      <c r="R61">
        <f t="shared" si="3"/>
        <v>-43</v>
      </c>
      <c r="S61">
        <f t="shared" si="3"/>
        <v>-99</v>
      </c>
      <c r="T61">
        <f t="shared" si="3"/>
        <v>124</v>
      </c>
      <c r="U61">
        <f t="shared" si="3"/>
        <v>37</v>
      </c>
      <c r="V61">
        <f t="shared" si="4"/>
        <v>-104</v>
      </c>
      <c r="W61">
        <f t="shared" si="4"/>
        <v>6</v>
      </c>
      <c r="X61">
        <f t="shared" si="4"/>
        <v>89</v>
      </c>
      <c r="Y61">
        <f t="shared" si="4"/>
        <v>-45</v>
      </c>
      <c r="Z61">
        <f t="shared" si="4"/>
        <v>-27</v>
      </c>
      <c r="AA61">
        <f t="shared" si="8"/>
        <v>26</v>
      </c>
      <c r="AB61">
        <f t="shared" si="5"/>
        <v>36</v>
      </c>
      <c r="AC61">
        <f t="shared" si="5"/>
        <v>-17</v>
      </c>
      <c r="AD61">
        <f t="shared" si="5"/>
        <v>-8</v>
      </c>
      <c r="AE61">
        <f t="shared" si="5"/>
        <v>-70</v>
      </c>
      <c r="AF61">
        <f t="shared" si="5"/>
        <v>-33</v>
      </c>
      <c r="AG61">
        <f t="shared" si="5"/>
        <v>106</v>
      </c>
      <c r="AH61">
        <f t="shared" si="9"/>
        <v>-18</v>
      </c>
      <c r="AI61">
        <f t="shared" si="6"/>
        <v>7</v>
      </c>
      <c r="AJ61">
        <f t="shared" si="6"/>
        <v>-38</v>
      </c>
      <c r="AK61">
        <f t="shared" si="6"/>
        <v>19</v>
      </c>
      <c r="AL61">
        <f t="shared" si="6"/>
        <v>63</v>
      </c>
      <c r="AM61">
        <f t="shared" si="6"/>
        <v>-26</v>
      </c>
      <c r="AN61">
        <f t="shared" si="6"/>
        <v>-24</v>
      </c>
      <c r="AO61">
        <f t="shared" si="6"/>
        <v>43</v>
      </c>
    </row>
    <row r="62" spans="9:41" x14ac:dyDescent="0.35">
      <c r="I62">
        <f t="shared" si="1"/>
        <v>-40</v>
      </c>
      <c r="J62" s="5">
        <v>55</v>
      </c>
      <c r="K62" s="27">
        <v>-68</v>
      </c>
      <c r="L62">
        <f t="shared" si="2"/>
        <v>-28</v>
      </c>
      <c r="M62">
        <f t="shared" si="2"/>
        <v>-33</v>
      </c>
      <c r="N62">
        <f t="shared" si="2"/>
        <v>17</v>
      </c>
      <c r="O62">
        <f t="shared" si="2"/>
        <v>-47</v>
      </c>
      <c r="P62">
        <f t="shared" si="7"/>
        <v>122</v>
      </c>
      <c r="Q62">
        <f t="shared" si="3"/>
        <v>-44</v>
      </c>
      <c r="R62">
        <f t="shared" si="3"/>
        <v>15</v>
      </c>
      <c r="S62">
        <f t="shared" si="3"/>
        <v>-43</v>
      </c>
      <c r="T62">
        <f t="shared" si="3"/>
        <v>-99</v>
      </c>
      <c r="U62">
        <f t="shared" si="3"/>
        <v>124</v>
      </c>
      <c r="V62">
        <f t="shared" si="4"/>
        <v>37</v>
      </c>
      <c r="W62">
        <f t="shared" si="4"/>
        <v>-104</v>
      </c>
      <c r="X62">
        <f t="shared" si="4"/>
        <v>6</v>
      </c>
      <c r="Y62">
        <f t="shared" si="4"/>
        <v>89</v>
      </c>
      <c r="Z62">
        <f t="shared" si="4"/>
        <v>-45</v>
      </c>
      <c r="AA62">
        <f t="shared" si="8"/>
        <v>-27</v>
      </c>
      <c r="AB62">
        <f t="shared" si="5"/>
        <v>26</v>
      </c>
      <c r="AC62">
        <f t="shared" si="5"/>
        <v>36</v>
      </c>
      <c r="AD62">
        <f t="shared" si="5"/>
        <v>-17</v>
      </c>
      <c r="AE62">
        <f t="shared" si="5"/>
        <v>-8</v>
      </c>
      <c r="AF62">
        <f t="shared" si="5"/>
        <v>-70</v>
      </c>
      <c r="AG62">
        <f t="shared" si="5"/>
        <v>-33</v>
      </c>
      <c r="AH62">
        <f t="shared" si="9"/>
        <v>106</v>
      </c>
      <c r="AI62">
        <f t="shared" si="6"/>
        <v>-18</v>
      </c>
      <c r="AJ62">
        <f t="shared" si="6"/>
        <v>7</v>
      </c>
      <c r="AK62">
        <f t="shared" si="6"/>
        <v>-38</v>
      </c>
      <c r="AL62">
        <f t="shared" si="6"/>
        <v>19</v>
      </c>
      <c r="AM62">
        <f t="shared" si="6"/>
        <v>63</v>
      </c>
      <c r="AN62">
        <f t="shared" si="6"/>
        <v>-26</v>
      </c>
      <c r="AO62">
        <f t="shared" si="6"/>
        <v>-24</v>
      </c>
    </row>
    <row r="63" spans="9:41" x14ac:dyDescent="0.35">
      <c r="I63">
        <f t="shared" si="1"/>
        <v>123</v>
      </c>
      <c r="J63" s="5">
        <v>56</v>
      </c>
      <c r="K63" s="27">
        <v>55</v>
      </c>
      <c r="L63">
        <f t="shared" si="2"/>
        <v>-68</v>
      </c>
      <c r="M63">
        <f t="shared" si="2"/>
        <v>-28</v>
      </c>
      <c r="N63">
        <f t="shared" si="2"/>
        <v>-33</v>
      </c>
      <c r="O63">
        <f t="shared" si="2"/>
        <v>17</v>
      </c>
      <c r="P63">
        <f t="shared" si="7"/>
        <v>-47</v>
      </c>
      <c r="Q63">
        <f t="shared" si="3"/>
        <v>122</v>
      </c>
      <c r="R63">
        <f t="shared" si="3"/>
        <v>-44</v>
      </c>
      <c r="S63">
        <f t="shared" si="3"/>
        <v>15</v>
      </c>
      <c r="T63">
        <f t="shared" si="3"/>
        <v>-43</v>
      </c>
      <c r="U63">
        <f t="shared" si="3"/>
        <v>-99</v>
      </c>
      <c r="V63">
        <f t="shared" si="4"/>
        <v>124</v>
      </c>
      <c r="W63">
        <f t="shared" si="4"/>
        <v>37</v>
      </c>
      <c r="X63">
        <f t="shared" si="4"/>
        <v>-104</v>
      </c>
      <c r="Y63">
        <f t="shared" si="4"/>
        <v>6</v>
      </c>
      <c r="Z63">
        <f t="shared" si="4"/>
        <v>89</v>
      </c>
      <c r="AA63">
        <f t="shared" si="8"/>
        <v>-45</v>
      </c>
      <c r="AB63">
        <f t="shared" si="5"/>
        <v>-27</v>
      </c>
      <c r="AC63">
        <f t="shared" si="5"/>
        <v>26</v>
      </c>
      <c r="AD63">
        <f t="shared" si="5"/>
        <v>36</v>
      </c>
      <c r="AE63">
        <f t="shared" si="5"/>
        <v>-17</v>
      </c>
      <c r="AF63">
        <f t="shared" si="5"/>
        <v>-8</v>
      </c>
      <c r="AG63">
        <f t="shared" si="5"/>
        <v>-70</v>
      </c>
      <c r="AH63">
        <f t="shared" si="9"/>
        <v>-33</v>
      </c>
      <c r="AI63">
        <f t="shared" si="6"/>
        <v>106</v>
      </c>
      <c r="AJ63">
        <f t="shared" si="6"/>
        <v>-18</v>
      </c>
      <c r="AK63">
        <f t="shared" si="6"/>
        <v>7</v>
      </c>
      <c r="AL63">
        <f t="shared" si="6"/>
        <v>-38</v>
      </c>
      <c r="AM63">
        <f t="shared" si="6"/>
        <v>19</v>
      </c>
      <c r="AN63">
        <f t="shared" si="6"/>
        <v>63</v>
      </c>
      <c r="AO63">
        <f t="shared" si="6"/>
        <v>-26</v>
      </c>
    </row>
    <row r="64" spans="9:41" x14ac:dyDescent="0.35">
      <c r="I64">
        <f t="shared" si="1"/>
        <v>81</v>
      </c>
      <c r="J64" s="5">
        <v>57</v>
      </c>
      <c r="K64" s="27">
        <v>136</v>
      </c>
      <c r="L64">
        <f t="shared" si="2"/>
        <v>55</v>
      </c>
      <c r="M64">
        <f t="shared" si="2"/>
        <v>-68</v>
      </c>
      <c r="N64">
        <f t="shared" si="2"/>
        <v>-28</v>
      </c>
      <c r="O64">
        <f t="shared" si="2"/>
        <v>-33</v>
      </c>
      <c r="P64">
        <f t="shared" si="7"/>
        <v>17</v>
      </c>
      <c r="Q64">
        <f t="shared" si="3"/>
        <v>-47</v>
      </c>
      <c r="R64">
        <f t="shared" si="3"/>
        <v>122</v>
      </c>
      <c r="S64">
        <f t="shared" si="3"/>
        <v>-44</v>
      </c>
      <c r="T64">
        <f t="shared" si="3"/>
        <v>15</v>
      </c>
      <c r="U64">
        <f t="shared" si="3"/>
        <v>-43</v>
      </c>
      <c r="V64">
        <f t="shared" si="4"/>
        <v>-99</v>
      </c>
      <c r="W64">
        <f t="shared" si="4"/>
        <v>124</v>
      </c>
      <c r="X64">
        <f t="shared" si="4"/>
        <v>37</v>
      </c>
      <c r="Y64">
        <f t="shared" si="4"/>
        <v>-104</v>
      </c>
      <c r="Z64">
        <f t="shared" si="4"/>
        <v>6</v>
      </c>
      <c r="AA64">
        <f t="shared" si="8"/>
        <v>89</v>
      </c>
      <c r="AB64">
        <f t="shared" si="5"/>
        <v>-45</v>
      </c>
      <c r="AC64">
        <f t="shared" si="5"/>
        <v>-27</v>
      </c>
      <c r="AD64">
        <f t="shared" si="5"/>
        <v>26</v>
      </c>
      <c r="AE64">
        <f t="shared" si="5"/>
        <v>36</v>
      </c>
      <c r="AF64">
        <f t="shared" si="5"/>
        <v>-17</v>
      </c>
      <c r="AG64">
        <f t="shared" si="5"/>
        <v>-8</v>
      </c>
      <c r="AH64">
        <f t="shared" si="9"/>
        <v>-70</v>
      </c>
      <c r="AI64">
        <f t="shared" si="6"/>
        <v>-33</v>
      </c>
      <c r="AJ64">
        <f t="shared" si="6"/>
        <v>106</v>
      </c>
      <c r="AK64">
        <f t="shared" si="6"/>
        <v>-18</v>
      </c>
      <c r="AL64">
        <f t="shared" si="6"/>
        <v>7</v>
      </c>
      <c r="AM64">
        <f t="shared" si="6"/>
        <v>-38</v>
      </c>
      <c r="AN64">
        <f t="shared" si="6"/>
        <v>19</v>
      </c>
      <c r="AO64">
        <f t="shared" si="6"/>
        <v>63</v>
      </c>
    </row>
    <row r="65" spans="9:41" x14ac:dyDescent="0.35">
      <c r="I65">
        <f t="shared" si="1"/>
        <v>-189</v>
      </c>
      <c r="J65" s="5">
        <v>58</v>
      </c>
      <c r="K65" s="27">
        <v>-53</v>
      </c>
      <c r="L65">
        <f t="shared" si="2"/>
        <v>136</v>
      </c>
      <c r="M65">
        <f t="shared" si="2"/>
        <v>55</v>
      </c>
      <c r="N65">
        <f t="shared" si="2"/>
        <v>-68</v>
      </c>
      <c r="O65">
        <f t="shared" si="2"/>
        <v>-28</v>
      </c>
      <c r="P65">
        <f t="shared" si="7"/>
        <v>-33</v>
      </c>
      <c r="Q65">
        <f t="shared" si="3"/>
        <v>17</v>
      </c>
      <c r="R65">
        <f t="shared" si="3"/>
        <v>-47</v>
      </c>
      <c r="S65">
        <f t="shared" si="3"/>
        <v>122</v>
      </c>
      <c r="T65">
        <f t="shared" si="3"/>
        <v>-44</v>
      </c>
      <c r="U65">
        <f t="shared" si="3"/>
        <v>15</v>
      </c>
      <c r="V65">
        <f t="shared" si="4"/>
        <v>-43</v>
      </c>
      <c r="W65">
        <f t="shared" si="4"/>
        <v>-99</v>
      </c>
      <c r="X65">
        <f t="shared" si="4"/>
        <v>124</v>
      </c>
      <c r="Y65">
        <f t="shared" si="4"/>
        <v>37</v>
      </c>
      <c r="Z65">
        <f t="shared" si="4"/>
        <v>-104</v>
      </c>
      <c r="AA65">
        <f t="shared" si="8"/>
        <v>6</v>
      </c>
      <c r="AB65">
        <f t="shared" si="5"/>
        <v>89</v>
      </c>
      <c r="AC65">
        <f t="shared" si="5"/>
        <v>-45</v>
      </c>
      <c r="AD65">
        <f t="shared" si="5"/>
        <v>-27</v>
      </c>
      <c r="AE65">
        <f t="shared" si="5"/>
        <v>26</v>
      </c>
      <c r="AF65">
        <f t="shared" si="5"/>
        <v>36</v>
      </c>
      <c r="AG65">
        <f t="shared" si="5"/>
        <v>-17</v>
      </c>
      <c r="AH65">
        <f t="shared" si="9"/>
        <v>-8</v>
      </c>
      <c r="AI65">
        <f t="shared" si="6"/>
        <v>-70</v>
      </c>
      <c r="AJ65">
        <f t="shared" si="6"/>
        <v>-33</v>
      </c>
      <c r="AK65">
        <f t="shared" si="6"/>
        <v>106</v>
      </c>
      <c r="AL65">
        <f t="shared" si="6"/>
        <v>-18</v>
      </c>
      <c r="AM65">
        <f t="shared" si="6"/>
        <v>7</v>
      </c>
      <c r="AN65">
        <f t="shared" si="6"/>
        <v>-38</v>
      </c>
      <c r="AO65">
        <f t="shared" si="6"/>
        <v>19</v>
      </c>
    </row>
    <row r="66" spans="9:41" x14ac:dyDescent="0.35">
      <c r="I66">
        <f t="shared" si="1"/>
        <v>-7</v>
      </c>
      <c r="J66" s="5">
        <v>59</v>
      </c>
      <c r="K66" s="27">
        <v>-60</v>
      </c>
      <c r="L66">
        <f t="shared" si="2"/>
        <v>-53</v>
      </c>
      <c r="M66">
        <f t="shared" si="2"/>
        <v>136</v>
      </c>
      <c r="N66">
        <f t="shared" si="2"/>
        <v>55</v>
      </c>
      <c r="O66">
        <f t="shared" si="2"/>
        <v>-68</v>
      </c>
      <c r="P66">
        <f t="shared" si="7"/>
        <v>-28</v>
      </c>
      <c r="Q66">
        <f t="shared" si="3"/>
        <v>-33</v>
      </c>
      <c r="R66">
        <f t="shared" si="3"/>
        <v>17</v>
      </c>
      <c r="S66">
        <f t="shared" si="3"/>
        <v>-47</v>
      </c>
      <c r="T66">
        <f t="shared" si="3"/>
        <v>122</v>
      </c>
      <c r="U66">
        <f t="shared" si="3"/>
        <v>-44</v>
      </c>
      <c r="V66">
        <f t="shared" si="4"/>
        <v>15</v>
      </c>
      <c r="W66">
        <f t="shared" si="4"/>
        <v>-43</v>
      </c>
      <c r="X66">
        <f t="shared" si="4"/>
        <v>-99</v>
      </c>
      <c r="Y66">
        <f t="shared" si="4"/>
        <v>124</v>
      </c>
      <c r="Z66">
        <f t="shared" si="4"/>
        <v>37</v>
      </c>
      <c r="AA66">
        <f t="shared" si="8"/>
        <v>-104</v>
      </c>
      <c r="AB66">
        <f t="shared" si="5"/>
        <v>6</v>
      </c>
      <c r="AC66">
        <f t="shared" si="5"/>
        <v>89</v>
      </c>
      <c r="AD66">
        <f t="shared" si="5"/>
        <v>-45</v>
      </c>
      <c r="AE66">
        <f t="shared" si="5"/>
        <v>-27</v>
      </c>
      <c r="AF66">
        <f t="shared" si="5"/>
        <v>26</v>
      </c>
      <c r="AG66">
        <f t="shared" si="5"/>
        <v>36</v>
      </c>
      <c r="AH66">
        <f t="shared" si="9"/>
        <v>-17</v>
      </c>
      <c r="AI66">
        <f t="shared" si="6"/>
        <v>-8</v>
      </c>
      <c r="AJ66">
        <f t="shared" si="6"/>
        <v>-70</v>
      </c>
      <c r="AK66">
        <f t="shared" si="6"/>
        <v>-33</v>
      </c>
      <c r="AL66">
        <f t="shared" si="6"/>
        <v>106</v>
      </c>
      <c r="AM66">
        <f t="shared" si="6"/>
        <v>-18</v>
      </c>
      <c r="AN66">
        <f t="shared" si="6"/>
        <v>7</v>
      </c>
      <c r="AO66">
        <f t="shared" si="6"/>
        <v>-38</v>
      </c>
    </row>
    <row r="67" spans="9:41" x14ac:dyDescent="0.35">
      <c r="I67">
        <f t="shared" si="1"/>
        <v>60</v>
      </c>
      <c r="J67" s="5">
        <v>60</v>
      </c>
      <c r="K67" s="27"/>
      <c r="L67">
        <f t="shared" si="2"/>
        <v>-60</v>
      </c>
      <c r="M67">
        <f t="shared" si="2"/>
        <v>-53</v>
      </c>
      <c r="N67">
        <f t="shared" si="2"/>
        <v>136</v>
      </c>
      <c r="O67">
        <f t="shared" si="2"/>
        <v>55</v>
      </c>
      <c r="P67">
        <f t="shared" si="7"/>
        <v>-68</v>
      </c>
      <c r="Q67">
        <f t="shared" si="3"/>
        <v>-28</v>
      </c>
      <c r="R67">
        <f t="shared" si="3"/>
        <v>-33</v>
      </c>
      <c r="S67">
        <f t="shared" si="3"/>
        <v>17</v>
      </c>
      <c r="T67">
        <f t="shared" si="3"/>
        <v>-47</v>
      </c>
      <c r="U67">
        <f t="shared" si="3"/>
        <v>122</v>
      </c>
      <c r="V67">
        <f t="shared" si="4"/>
        <v>-44</v>
      </c>
      <c r="W67">
        <f t="shared" si="4"/>
        <v>15</v>
      </c>
      <c r="X67">
        <f t="shared" si="4"/>
        <v>-43</v>
      </c>
      <c r="Y67">
        <f t="shared" si="4"/>
        <v>-99</v>
      </c>
      <c r="Z67">
        <f t="shared" si="4"/>
        <v>124</v>
      </c>
      <c r="AA67">
        <f t="shared" si="8"/>
        <v>37</v>
      </c>
      <c r="AB67">
        <f t="shared" si="5"/>
        <v>-104</v>
      </c>
      <c r="AC67">
        <f t="shared" si="5"/>
        <v>6</v>
      </c>
      <c r="AD67">
        <f t="shared" si="5"/>
        <v>89</v>
      </c>
      <c r="AE67">
        <f t="shared" si="5"/>
        <v>-45</v>
      </c>
      <c r="AF67">
        <f t="shared" si="5"/>
        <v>-27</v>
      </c>
      <c r="AG67">
        <f t="shared" si="5"/>
        <v>26</v>
      </c>
      <c r="AH67">
        <f t="shared" si="9"/>
        <v>36</v>
      </c>
      <c r="AI67">
        <f t="shared" si="6"/>
        <v>-17</v>
      </c>
      <c r="AJ67">
        <f t="shared" si="6"/>
        <v>-8</v>
      </c>
      <c r="AK67">
        <f t="shared" si="6"/>
        <v>-70</v>
      </c>
      <c r="AL67">
        <f t="shared" si="6"/>
        <v>-33</v>
      </c>
      <c r="AM67">
        <f t="shared" si="6"/>
        <v>106</v>
      </c>
      <c r="AN67">
        <f t="shared" si="6"/>
        <v>-18</v>
      </c>
      <c r="AO67">
        <f t="shared" si="6"/>
        <v>7</v>
      </c>
    </row>
  </sheetData>
  <phoneticPr fontId="7" type="noConversion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0481" r:id="rId4">
          <objectPr defaultSize="0" r:id="rId5">
            <anchor moveWithCells="1">
              <from>
                <xdr:col>8</xdr:col>
                <xdr:colOff>184150</xdr:colOff>
                <xdr:row>0</xdr:row>
                <xdr:rowOff>171450</xdr:rowOff>
              </from>
              <to>
                <xdr:col>13</xdr:col>
                <xdr:colOff>266700</xdr:colOff>
                <xdr:row>4</xdr:row>
                <xdr:rowOff>107950</xdr:rowOff>
              </to>
            </anchor>
          </objectPr>
        </oleObject>
      </mc:Choice>
      <mc:Fallback>
        <oleObject progId="Word.Document.12" shapeId="2048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BD2AC-DA0D-4BC8-8627-9A3A60D2ABB6}">
  <dimension ref="A9:Y110"/>
  <sheetViews>
    <sheetView zoomScaleNormal="100" workbookViewId="0">
      <pane ySplit="12" topLeftCell="A93" activePane="bottomLeft" state="frozen"/>
      <selection pane="bottomLeft" activeCell="E10" sqref="E10"/>
    </sheetView>
  </sheetViews>
  <sheetFormatPr defaultRowHeight="14.5" x14ac:dyDescent="0.35"/>
  <cols>
    <col min="1" max="1" width="6.54296875" bestFit="1" customWidth="1"/>
    <col min="2" max="2" width="4.7265625" bestFit="1" customWidth="1"/>
    <col min="3" max="3" width="4.7265625" customWidth="1"/>
    <col min="4" max="4" width="6.26953125" customWidth="1"/>
    <col min="5" max="6" width="7" customWidth="1"/>
    <col min="7" max="7" width="9.81640625" customWidth="1"/>
    <col min="8" max="8" width="19.90625" customWidth="1"/>
    <col min="9" max="9" width="7.6328125" customWidth="1"/>
    <col min="10" max="10" width="6.90625" customWidth="1"/>
    <col min="11" max="11" width="9.6328125" customWidth="1"/>
    <col min="12" max="12" width="6" customWidth="1"/>
    <col min="13" max="13" width="7.26953125" customWidth="1"/>
    <col min="14" max="14" width="7.26953125" style="31" customWidth="1"/>
    <col min="15" max="15" width="7" bestFit="1" customWidth="1"/>
    <col min="17" max="17" width="7.6328125" bestFit="1" customWidth="1"/>
    <col min="18" max="18" width="6.90625" bestFit="1" customWidth="1"/>
    <col min="19" max="19" width="8.81640625" bestFit="1" customWidth="1"/>
    <col min="21" max="21" width="6.54296875" bestFit="1" customWidth="1"/>
    <col min="22" max="22" width="6.81640625" bestFit="1" customWidth="1"/>
    <col min="24" max="24" width="10" bestFit="1" customWidth="1"/>
    <col min="25" max="25" width="8.81640625" bestFit="1" customWidth="1"/>
  </cols>
  <sheetData>
    <row r="9" spans="1:22" x14ac:dyDescent="0.35">
      <c r="E9" s="18" t="s">
        <v>43</v>
      </c>
      <c r="F9" s="18"/>
      <c r="G9" s="18"/>
      <c r="H9" s="18"/>
      <c r="I9" s="18"/>
      <c r="J9" s="18"/>
      <c r="K9" s="21"/>
      <c r="O9" s="18" t="s">
        <v>43</v>
      </c>
      <c r="Q9" s="18"/>
      <c r="R9" s="18"/>
      <c r="S9" s="21"/>
    </row>
    <row r="10" spans="1:22" x14ac:dyDescent="0.35">
      <c r="E10" s="30">
        <v>0</v>
      </c>
      <c r="F10" s="22"/>
      <c r="G10" s="18"/>
      <c r="H10" s="18"/>
      <c r="I10" s="18"/>
      <c r="J10" s="18"/>
      <c r="K10" s="21"/>
      <c r="O10" s="30">
        <v>0.12533985075214338</v>
      </c>
      <c r="Q10" s="18"/>
      <c r="R10" s="18"/>
      <c r="S10" s="21"/>
    </row>
    <row r="11" spans="1:22" x14ac:dyDescent="0.35">
      <c r="E11" s="18"/>
      <c r="F11" s="18"/>
      <c r="G11" s="18"/>
      <c r="H11" s="18"/>
      <c r="I11" s="18"/>
      <c r="J11" s="18"/>
      <c r="K11" s="21"/>
      <c r="O11" s="18"/>
      <c r="Q11" s="18"/>
      <c r="R11" s="18"/>
      <c r="S11" s="21"/>
    </row>
    <row r="12" spans="1:22" ht="15.5" x14ac:dyDescent="0.4">
      <c r="A12" s="33" t="s">
        <v>16</v>
      </c>
      <c r="B12" s="33" t="s">
        <v>15</v>
      </c>
      <c r="C12" s="5" t="s">
        <v>97</v>
      </c>
      <c r="E12" s="18" t="s">
        <v>46</v>
      </c>
      <c r="F12" s="18" t="s">
        <v>96</v>
      </c>
      <c r="G12" s="18" t="s">
        <v>115</v>
      </c>
      <c r="H12" s="23" t="s">
        <v>101</v>
      </c>
      <c r="I12" s="18" t="s">
        <v>50</v>
      </c>
      <c r="J12" s="18" t="s">
        <v>51</v>
      </c>
      <c r="K12" s="21" t="s">
        <v>52</v>
      </c>
      <c r="L12" t="s">
        <v>98</v>
      </c>
      <c r="M12" t="s">
        <v>99</v>
      </c>
      <c r="O12" s="18" t="s">
        <v>46</v>
      </c>
      <c r="P12" t="s">
        <v>102</v>
      </c>
      <c r="Q12" s="18" t="s">
        <v>50</v>
      </c>
      <c r="R12" s="18" t="s">
        <v>51</v>
      </c>
      <c r="S12" s="21" t="s">
        <v>52</v>
      </c>
      <c r="U12" t="s">
        <v>98</v>
      </c>
      <c r="V12" t="s">
        <v>99</v>
      </c>
    </row>
    <row r="13" spans="1:22" x14ac:dyDescent="0.35">
      <c r="A13" s="33">
        <v>1</v>
      </c>
      <c r="B13" s="33">
        <v>549</v>
      </c>
      <c r="C13" s="5"/>
      <c r="E13">
        <f>B13</f>
        <v>549</v>
      </c>
      <c r="G13" s="1"/>
      <c r="I13" s="13"/>
      <c r="J13" s="1"/>
      <c r="K13" s="13"/>
      <c r="O13">
        <f>B13</f>
        <v>549</v>
      </c>
      <c r="Q13" s="13"/>
      <c r="R13" s="1"/>
      <c r="S13" s="13"/>
    </row>
    <row r="14" spans="1:22" x14ac:dyDescent="0.35">
      <c r="A14" s="33">
        <v>2</v>
      </c>
      <c r="B14" s="33">
        <v>495</v>
      </c>
      <c r="C14" s="5"/>
      <c r="E14" s="1">
        <f>$E$10*B13+(1-$E$10)*E13</f>
        <v>549</v>
      </c>
      <c r="F14" s="1">
        <f>B14-B13</f>
        <v>-54</v>
      </c>
      <c r="G14" s="1">
        <f>AVERAGE(F14:F25)</f>
        <v>-1</v>
      </c>
      <c r="I14" s="13">
        <f>G14-F14</f>
        <v>53</v>
      </c>
      <c r="J14" s="1">
        <f>ABS(I14)</f>
        <v>53</v>
      </c>
      <c r="K14" s="13">
        <f>I14^2</f>
        <v>2809</v>
      </c>
      <c r="O14" s="1">
        <f>$O$10*B13+(1-$O$10)*O13</f>
        <v>549</v>
      </c>
      <c r="Q14" s="13">
        <f>O14-B14</f>
        <v>54</v>
      </c>
      <c r="R14" s="1">
        <f>ABS(Q14)</f>
        <v>54</v>
      </c>
      <c r="S14" s="13">
        <f>Q14^2</f>
        <v>2916</v>
      </c>
    </row>
    <row r="15" spans="1:22" x14ac:dyDescent="0.35">
      <c r="A15" s="33">
        <v>3</v>
      </c>
      <c r="B15" s="33">
        <v>527</v>
      </c>
      <c r="C15" s="5"/>
      <c r="E15" s="1">
        <f>$E$10*B14+(1-$E$10)*E14</f>
        <v>549</v>
      </c>
      <c r="F15" s="1">
        <f>B15-B14</f>
        <v>32</v>
      </c>
      <c r="G15" s="1">
        <f>$E$10*F14+(1-$E$10)*G14</f>
        <v>-1</v>
      </c>
      <c r="I15" s="13">
        <f>G15-F15</f>
        <v>-33</v>
      </c>
      <c r="J15" s="1">
        <f t="shared" ref="J15:J78" si="0">ABS(I15)</f>
        <v>33</v>
      </c>
      <c r="K15" s="13">
        <f t="shared" ref="K15:K78" si="1">I15^2</f>
        <v>1089</v>
      </c>
      <c r="O15" s="1">
        <f>$O$10*B14+(1-$O$10)*O14</f>
        <v>542.23164805938427</v>
      </c>
      <c r="Q15" s="13">
        <f>O15-B15</f>
        <v>15.23164805938427</v>
      </c>
      <c r="R15" s="1">
        <f t="shared" ref="R15:R78" si="2">ABS(Q15)</f>
        <v>15.23164805938427</v>
      </c>
      <c r="S15" s="13">
        <f t="shared" ref="S15:S78" si="3">Q15^2</f>
        <v>232.00310260494459</v>
      </c>
    </row>
    <row r="16" spans="1:22" x14ac:dyDescent="0.35">
      <c r="A16" s="33">
        <v>4</v>
      </c>
      <c r="B16" s="33">
        <v>490</v>
      </c>
      <c r="C16" s="5"/>
      <c r="E16" s="1">
        <f>$E$10*B15+(1-$E$10)*E15</f>
        <v>549</v>
      </c>
      <c r="F16" s="1">
        <f>B16-B15</f>
        <v>-37</v>
      </c>
      <c r="G16" s="1">
        <f t="shared" ref="G16:G79" si="4">$E$10*F15+(1-$E$10)*G15</f>
        <v>-1</v>
      </c>
      <c r="I16" s="13">
        <f>G16-F16</f>
        <v>36</v>
      </c>
      <c r="J16" s="1">
        <f t="shared" si="0"/>
        <v>36</v>
      </c>
      <c r="K16" s="13">
        <f t="shared" si="1"/>
        <v>1296</v>
      </c>
      <c r="O16" s="1">
        <f>$O$10*B15+(1-$O$10)*O15</f>
        <v>540.3225155649119</v>
      </c>
      <c r="Q16" s="13">
        <f>O16-B16</f>
        <v>50.322515564911896</v>
      </c>
      <c r="R16" s="1">
        <f t="shared" si="2"/>
        <v>50.322515564911896</v>
      </c>
      <c r="S16" s="13">
        <f t="shared" si="3"/>
        <v>2532.3555727808002</v>
      </c>
    </row>
    <row r="17" spans="1:19" x14ac:dyDescent="0.35">
      <c r="A17" s="33">
        <v>5</v>
      </c>
      <c r="B17" s="33">
        <v>520</v>
      </c>
      <c r="C17" s="5"/>
      <c r="E17" s="1">
        <f>$E$10*B16+(1-$E$10)*E16</f>
        <v>549</v>
      </c>
      <c r="F17" s="1">
        <f>B17-B16</f>
        <v>30</v>
      </c>
      <c r="G17" s="1">
        <f t="shared" si="4"/>
        <v>-1</v>
      </c>
      <c r="I17" s="13">
        <f>G17-F17</f>
        <v>-31</v>
      </c>
      <c r="J17" s="1">
        <f t="shared" si="0"/>
        <v>31</v>
      </c>
      <c r="K17" s="13">
        <f t="shared" si="1"/>
        <v>961</v>
      </c>
      <c r="O17" s="1">
        <f>$O$10*B16+(1-$O$10)*O16</f>
        <v>534.01509897453343</v>
      </c>
      <c r="Q17" s="13">
        <f>O17-B17</f>
        <v>14.01509897453343</v>
      </c>
      <c r="R17" s="1">
        <f t="shared" si="2"/>
        <v>14.01509897453343</v>
      </c>
      <c r="S17" s="13">
        <f t="shared" si="3"/>
        <v>196.422999265968</v>
      </c>
    </row>
    <row r="18" spans="1:19" x14ac:dyDescent="0.35">
      <c r="A18" s="33">
        <v>6</v>
      </c>
      <c r="B18" s="33">
        <v>534</v>
      </c>
      <c r="C18" s="5"/>
      <c r="E18" s="1">
        <f>$E$10*B17+(1-$E$10)*E17</f>
        <v>549</v>
      </c>
      <c r="F18" s="1">
        <f>B18-B17</f>
        <v>14</v>
      </c>
      <c r="G18" s="1">
        <f t="shared" si="4"/>
        <v>-1</v>
      </c>
      <c r="I18" s="13">
        <f>G18-F18</f>
        <v>-15</v>
      </c>
      <c r="J18" s="1">
        <f t="shared" si="0"/>
        <v>15</v>
      </c>
      <c r="K18" s="13">
        <f t="shared" si="1"/>
        <v>225</v>
      </c>
      <c r="O18" s="1">
        <f>$O$10*B17+(1-$O$10)*O17</f>
        <v>532.25844856078891</v>
      </c>
      <c r="Q18" s="13">
        <f>O18-B18</f>
        <v>-1.7415514392110936</v>
      </c>
      <c r="R18" s="1">
        <f t="shared" si="2"/>
        <v>1.7415514392110936</v>
      </c>
      <c r="S18" s="13">
        <f t="shared" si="3"/>
        <v>3.0330014154182314</v>
      </c>
    </row>
    <row r="19" spans="1:19" x14ac:dyDescent="0.35">
      <c r="A19" s="33">
        <v>7</v>
      </c>
      <c r="B19" s="33">
        <v>520</v>
      </c>
      <c r="C19" s="5"/>
      <c r="E19" s="1">
        <f>$E$10*B18+(1-$E$10)*E18</f>
        <v>549</v>
      </c>
      <c r="F19" s="1">
        <f>B19-B18</f>
        <v>-14</v>
      </c>
      <c r="G19" s="1">
        <f t="shared" si="4"/>
        <v>-1</v>
      </c>
      <c r="I19" s="13">
        <f>G19-F19</f>
        <v>13</v>
      </c>
      <c r="J19" s="1">
        <f t="shared" si="0"/>
        <v>13</v>
      </c>
      <c r="K19" s="13">
        <f t="shared" si="1"/>
        <v>169</v>
      </c>
      <c r="O19" s="1">
        <f>$O$10*B18+(1-$O$10)*O18</f>
        <v>532.47673435825686</v>
      </c>
      <c r="Q19" s="13">
        <f>O19-B19</f>
        <v>12.476734358256863</v>
      </c>
      <c r="R19" s="1">
        <f t="shared" si="2"/>
        <v>12.476734358256863</v>
      </c>
      <c r="S19" s="13">
        <f t="shared" si="3"/>
        <v>155.66890024650729</v>
      </c>
    </row>
    <row r="20" spans="1:19" x14ac:dyDescent="0.35">
      <c r="A20" s="33">
        <v>8</v>
      </c>
      <c r="B20" s="33">
        <v>547</v>
      </c>
      <c r="C20" s="5"/>
      <c r="E20" s="1">
        <f>$E$10*B19+(1-$E$10)*E19</f>
        <v>549</v>
      </c>
      <c r="F20" s="1">
        <f>B20-B19</f>
        <v>27</v>
      </c>
      <c r="G20" s="1">
        <f t="shared" si="4"/>
        <v>-1</v>
      </c>
      <c r="I20" s="13">
        <f>G20-F20</f>
        <v>-28</v>
      </c>
      <c r="J20" s="1">
        <f t="shared" si="0"/>
        <v>28</v>
      </c>
      <c r="K20" s="13">
        <f t="shared" si="1"/>
        <v>784</v>
      </c>
      <c r="O20" s="1">
        <f>$O$10*B19+(1-$O$10)*O19</f>
        <v>530.91290233591883</v>
      </c>
      <c r="Q20" s="13">
        <f>O20-B20</f>
        <v>-16.08709766408117</v>
      </c>
      <c r="R20" s="1">
        <f t="shared" si="2"/>
        <v>16.08709766408117</v>
      </c>
      <c r="S20" s="13">
        <f t="shared" si="3"/>
        <v>258.79471125368588</v>
      </c>
    </row>
    <row r="21" spans="1:19" x14ac:dyDescent="0.35">
      <c r="A21" s="33">
        <v>9</v>
      </c>
      <c r="B21" s="33">
        <v>517</v>
      </c>
      <c r="C21" s="5"/>
      <c r="E21" s="1">
        <f>$E$10*B20+(1-$E$10)*E20</f>
        <v>549</v>
      </c>
      <c r="F21" s="1">
        <f>B21-B20</f>
        <v>-30</v>
      </c>
      <c r="G21" s="1">
        <f t="shared" si="4"/>
        <v>-1</v>
      </c>
      <c r="I21" s="13">
        <f>G21-F21</f>
        <v>29</v>
      </c>
      <c r="J21" s="1">
        <f t="shared" si="0"/>
        <v>29</v>
      </c>
      <c r="K21" s="13">
        <f t="shared" si="1"/>
        <v>841</v>
      </c>
      <c r="O21" s="1">
        <f>$O$10*B20+(1-$O$10)*O20</f>
        <v>532.92925675616993</v>
      </c>
      <c r="Q21" s="13">
        <f>O21-B21</f>
        <v>15.929256756169934</v>
      </c>
      <c r="R21" s="1">
        <f t="shared" si="2"/>
        <v>15.929256756169934</v>
      </c>
      <c r="S21" s="13">
        <f t="shared" si="3"/>
        <v>253.7412208039855</v>
      </c>
    </row>
    <row r="22" spans="1:19" x14ac:dyDescent="0.35">
      <c r="A22" s="33">
        <v>10</v>
      </c>
      <c r="B22" s="33">
        <v>532</v>
      </c>
      <c r="C22" s="5"/>
      <c r="E22" s="1">
        <f>$E$10*B21+(1-$E$10)*E21</f>
        <v>549</v>
      </c>
      <c r="F22" s="1">
        <f>B22-B21</f>
        <v>15</v>
      </c>
      <c r="G22" s="1">
        <f t="shared" si="4"/>
        <v>-1</v>
      </c>
      <c r="I22" s="13">
        <f>G22-F22</f>
        <v>-16</v>
      </c>
      <c r="J22" s="1">
        <f t="shared" si="0"/>
        <v>16</v>
      </c>
      <c r="K22" s="13">
        <f t="shared" si="1"/>
        <v>256</v>
      </c>
      <c r="O22" s="1">
        <f>$O$10*B21+(1-$O$10)*O21</f>
        <v>530.93268609175902</v>
      </c>
      <c r="Q22" s="13">
        <f>O22-B22</f>
        <v>-1.0673139082409762</v>
      </c>
      <c r="R22" s="1">
        <f t="shared" si="2"/>
        <v>1.0673139082409762</v>
      </c>
      <c r="S22" s="13">
        <f t="shared" si="3"/>
        <v>1.1391589787246268</v>
      </c>
    </row>
    <row r="23" spans="1:19" x14ac:dyDescent="0.35">
      <c r="A23" s="33">
        <v>11</v>
      </c>
      <c r="B23" s="33">
        <v>523</v>
      </c>
      <c r="C23" s="5"/>
      <c r="E23" s="1">
        <f>$E$10*B22+(1-$E$10)*E22</f>
        <v>549</v>
      </c>
      <c r="F23" s="1">
        <f>B23-B22</f>
        <v>-9</v>
      </c>
      <c r="G23" s="1">
        <f t="shared" si="4"/>
        <v>-1</v>
      </c>
      <c r="I23" s="13">
        <f>G23-F23</f>
        <v>8</v>
      </c>
      <c r="J23" s="1">
        <f t="shared" si="0"/>
        <v>8</v>
      </c>
      <c r="K23" s="13">
        <f t="shared" si="1"/>
        <v>64</v>
      </c>
      <c r="O23" s="1">
        <f>$O$10*B22+(1-$O$10)*O22</f>
        <v>531.06646305772358</v>
      </c>
      <c r="Q23" s="13">
        <f>O23-B23</f>
        <v>8.0664630577235812</v>
      </c>
      <c r="R23" s="1">
        <f t="shared" si="2"/>
        <v>8.0664630577235812</v>
      </c>
      <c r="S23" s="13">
        <f t="shared" si="3"/>
        <v>65.067826261619274</v>
      </c>
    </row>
    <row r="24" spans="1:19" x14ac:dyDescent="0.35">
      <c r="A24" s="33">
        <v>12</v>
      </c>
      <c r="B24" s="33">
        <v>526</v>
      </c>
      <c r="C24" s="5"/>
      <c r="E24" s="1">
        <f>$E$10*B23+(1-$E$10)*E23</f>
        <v>549</v>
      </c>
      <c r="F24" s="1">
        <f>B24-B23</f>
        <v>3</v>
      </c>
      <c r="G24" s="1">
        <f t="shared" si="4"/>
        <v>-1</v>
      </c>
      <c r="I24" s="13">
        <f>G24-F24</f>
        <v>-4</v>
      </c>
      <c r="J24" s="1">
        <f t="shared" si="0"/>
        <v>4</v>
      </c>
      <c r="K24" s="13">
        <f t="shared" si="1"/>
        <v>16</v>
      </c>
      <c r="O24" s="1">
        <f>$O$10*B23+(1-$O$10)*O23</f>
        <v>530.05541378197086</v>
      </c>
      <c r="Q24" s="13">
        <f>O24-B24</f>
        <v>4.0554137819708558</v>
      </c>
      <c r="R24" s="1">
        <f t="shared" si="2"/>
        <v>4.0554137819708558</v>
      </c>
      <c r="S24" s="13">
        <f t="shared" si="3"/>
        <v>16.446380942999159</v>
      </c>
    </row>
    <row r="25" spans="1:19" x14ac:dyDescent="0.35">
      <c r="A25" s="33">
        <v>13</v>
      </c>
      <c r="B25" s="33">
        <v>537</v>
      </c>
      <c r="C25" s="5"/>
      <c r="E25" s="1">
        <f>$E$10*B24+(1-$E$10)*E24</f>
        <v>549</v>
      </c>
      <c r="F25" s="1">
        <f>B25-B24</f>
        <v>11</v>
      </c>
      <c r="G25" s="1">
        <f t="shared" si="4"/>
        <v>-1</v>
      </c>
      <c r="I25" s="13">
        <f>G25-F25</f>
        <v>-12</v>
      </c>
      <c r="J25" s="1">
        <f t="shared" si="0"/>
        <v>12</v>
      </c>
      <c r="K25" s="13">
        <f t="shared" si="1"/>
        <v>144</v>
      </c>
      <c r="O25" s="1">
        <f>$O$10*B24+(1-$O$10)*O24</f>
        <v>529.54710882380039</v>
      </c>
      <c r="Q25" s="13">
        <f>O25-B25</f>
        <v>-7.4528911761996142</v>
      </c>
      <c r="R25" s="1">
        <f t="shared" si="2"/>
        <v>7.4528911761996142</v>
      </c>
      <c r="S25" s="13">
        <f t="shared" si="3"/>
        <v>55.545586884274066</v>
      </c>
    </row>
    <row r="26" spans="1:19" x14ac:dyDescent="0.35">
      <c r="A26" s="33">
        <v>14</v>
      </c>
      <c r="B26" s="33">
        <v>539</v>
      </c>
      <c r="C26" s="5"/>
      <c r="E26" s="1">
        <f>$E$10*B25+(1-$E$10)*E25</f>
        <v>549</v>
      </c>
      <c r="F26" s="1">
        <f>B26-B25</f>
        <v>2</v>
      </c>
      <c r="G26" s="1">
        <f t="shared" si="4"/>
        <v>-1</v>
      </c>
      <c r="I26" s="13">
        <f>G26-F26</f>
        <v>-3</v>
      </c>
      <c r="J26" s="1">
        <f t="shared" si="0"/>
        <v>3</v>
      </c>
      <c r="K26" s="13">
        <f t="shared" si="1"/>
        <v>9</v>
      </c>
      <c r="O26" s="1">
        <f>$O$10*B25+(1-$O$10)*O25</f>
        <v>530.48125309149714</v>
      </c>
      <c r="Q26" s="13">
        <f>O26-B26</f>
        <v>-8.5187469085028624</v>
      </c>
      <c r="R26" s="1">
        <f t="shared" si="2"/>
        <v>8.5187469085028624</v>
      </c>
      <c r="S26" s="13">
        <f t="shared" si="3"/>
        <v>72.569048891127082</v>
      </c>
    </row>
    <row r="27" spans="1:19" x14ac:dyDescent="0.35">
      <c r="A27" s="33">
        <v>15</v>
      </c>
      <c r="B27" s="33">
        <v>558</v>
      </c>
      <c r="C27" s="5"/>
      <c r="E27" s="1">
        <f>$E$10*B26+(1-$E$10)*E26</f>
        <v>549</v>
      </c>
      <c r="F27" s="1">
        <f>B27-B26</f>
        <v>19</v>
      </c>
      <c r="G27" s="1">
        <f t="shared" si="4"/>
        <v>-1</v>
      </c>
      <c r="I27" s="13">
        <f>G27-F27</f>
        <v>-20</v>
      </c>
      <c r="J27" s="1">
        <f t="shared" si="0"/>
        <v>20</v>
      </c>
      <c r="K27" s="13">
        <f t="shared" si="1"/>
        <v>400</v>
      </c>
      <c r="O27" s="1">
        <f>$O$10*B26+(1-$O$10)*O26</f>
        <v>531.54899155760415</v>
      </c>
      <c r="Q27" s="13">
        <f>O27-B27</f>
        <v>-26.451008442395846</v>
      </c>
      <c r="R27" s="1">
        <f t="shared" si="2"/>
        <v>26.451008442395846</v>
      </c>
      <c r="S27" s="13">
        <f t="shared" si="3"/>
        <v>699.65584761969637</v>
      </c>
    </row>
    <row r="28" spans="1:19" x14ac:dyDescent="0.35">
      <c r="A28" s="33">
        <v>16</v>
      </c>
      <c r="B28" s="33">
        <v>525</v>
      </c>
      <c r="C28" s="5"/>
      <c r="E28" s="1">
        <f>$E$10*B27+(1-$E$10)*E27</f>
        <v>549</v>
      </c>
      <c r="F28" s="1">
        <f>B28-B27</f>
        <v>-33</v>
      </c>
      <c r="G28" s="1">
        <f t="shared" si="4"/>
        <v>-1</v>
      </c>
      <c r="I28" s="13">
        <f>G28-F28</f>
        <v>32</v>
      </c>
      <c r="J28" s="1">
        <f t="shared" si="0"/>
        <v>32</v>
      </c>
      <c r="K28" s="13">
        <f t="shared" si="1"/>
        <v>1024</v>
      </c>
      <c r="O28" s="1">
        <f>$O$10*B27+(1-$O$10)*O27</f>
        <v>534.86435700801781</v>
      </c>
      <c r="Q28" s="13">
        <f>O28-B28</f>
        <v>9.8643570080178051</v>
      </c>
      <c r="R28" s="1">
        <f t="shared" si="2"/>
        <v>9.8643570080178051</v>
      </c>
      <c r="S28" s="13">
        <f t="shared" si="3"/>
        <v>97.305539181629982</v>
      </c>
    </row>
    <row r="29" spans="1:19" x14ac:dyDescent="0.35">
      <c r="A29" s="33">
        <v>17</v>
      </c>
      <c r="B29" s="33">
        <v>538</v>
      </c>
      <c r="C29" s="5"/>
      <c r="E29" s="1">
        <f>$E$10*B28+(1-$E$10)*E28</f>
        <v>549</v>
      </c>
      <c r="F29" s="1">
        <f>B29-B28</f>
        <v>13</v>
      </c>
      <c r="G29" s="1">
        <f t="shared" si="4"/>
        <v>-1</v>
      </c>
      <c r="I29" s="13">
        <f>G29-F29</f>
        <v>-14</v>
      </c>
      <c r="J29" s="1">
        <f t="shared" si="0"/>
        <v>14</v>
      </c>
      <c r="K29" s="13">
        <f t="shared" si="1"/>
        <v>196</v>
      </c>
      <c r="O29" s="1">
        <f>$O$10*B28+(1-$O$10)*O28</f>
        <v>533.62795997286696</v>
      </c>
      <c r="Q29" s="13">
        <f>O29-B29</f>
        <v>-4.3720400271330391</v>
      </c>
      <c r="R29" s="1">
        <f t="shared" si="2"/>
        <v>4.3720400271330391</v>
      </c>
      <c r="S29" s="13">
        <f t="shared" si="3"/>
        <v>19.114733998853467</v>
      </c>
    </row>
    <row r="30" spans="1:19" x14ac:dyDescent="0.35">
      <c r="A30" s="33">
        <v>18</v>
      </c>
      <c r="B30" s="33">
        <v>512</v>
      </c>
      <c r="C30" s="5"/>
      <c r="E30" s="1">
        <f>$E$10*B29+(1-$E$10)*E29</f>
        <v>549</v>
      </c>
      <c r="F30" s="1">
        <f>B30-B29</f>
        <v>-26</v>
      </c>
      <c r="G30" s="1">
        <f t="shared" si="4"/>
        <v>-1</v>
      </c>
      <c r="I30" s="13">
        <f>G30-F30</f>
        <v>25</v>
      </c>
      <c r="J30" s="1">
        <f t="shared" si="0"/>
        <v>25</v>
      </c>
      <c r="K30" s="13">
        <f t="shared" si="1"/>
        <v>625</v>
      </c>
      <c r="O30" s="1">
        <f>$O$10*B29+(1-$O$10)*O29</f>
        <v>534.17595081735021</v>
      </c>
      <c r="Q30" s="13">
        <f>O30-B30</f>
        <v>22.175950817350213</v>
      </c>
      <c r="R30" s="1">
        <f t="shared" si="2"/>
        <v>22.175950817350213</v>
      </c>
      <c r="S30" s="13">
        <f t="shared" si="3"/>
        <v>491.77279465353558</v>
      </c>
    </row>
    <row r="31" spans="1:19" x14ac:dyDescent="0.35">
      <c r="A31" s="33">
        <v>19</v>
      </c>
      <c r="B31" s="33">
        <v>523</v>
      </c>
      <c r="C31" s="5"/>
      <c r="E31" s="1">
        <f>$E$10*B30+(1-$E$10)*E30</f>
        <v>549</v>
      </c>
      <c r="F31" s="1">
        <f>B31-B30</f>
        <v>11</v>
      </c>
      <c r="G31" s="1">
        <f t="shared" si="4"/>
        <v>-1</v>
      </c>
      <c r="I31" s="13">
        <f>G31-F31</f>
        <v>-12</v>
      </c>
      <c r="J31" s="1">
        <f t="shared" si="0"/>
        <v>12</v>
      </c>
      <c r="K31" s="13">
        <f t="shared" si="1"/>
        <v>144</v>
      </c>
      <c r="O31" s="1">
        <f>$O$10*B30+(1-$O$10)*O30</f>
        <v>531.39642045161668</v>
      </c>
      <c r="Q31" s="13">
        <f>O31-B31</f>
        <v>8.3964204516166774</v>
      </c>
      <c r="R31" s="1">
        <f t="shared" si="2"/>
        <v>8.3964204516166774</v>
      </c>
      <c r="S31" s="13">
        <f t="shared" si="3"/>
        <v>70.499876400326812</v>
      </c>
    </row>
    <row r="32" spans="1:19" x14ac:dyDescent="0.35">
      <c r="A32" s="33">
        <v>20</v>
      </c>
      <c r="B32" s="33">
        <v>535</v>
      </c>
      <c r="C32" s="5"/>
      <c r="E32" s="1">
        <f>$E$10*B31+(1-$E$10)*E31</f>
        <v>549</v>
      </c>
      <c r="F32" s="1">
        <f>B32-B31</f>
        <v>12</v>
      </c>
      <c r="G32" s="1">
        <f t="shared" si="4"/>
        <v>-1</v>
      </c>
      <c r="I32" s="13">
        <f>G32-F32</f>
        <v>-13</v>
      </c>
      <c r="J32" s="1">
        <f t="shared" si="0"/>
        <v>13</v>
      </c>
      <c r="K32" s="13">
        <f t="shared" si="1"/>
        <v>169</v>
      </c>
      <c r="O32" s="1">
        <f>$O$10*B31+(1-$O$10)*O31</f>
        <v>530.34401436535882</v>
      </c>
      <c r="Q32" s="13">
        <f>O32-B32</f>
        <v>-4.6559856346411834</v>
      </c>
      <c r="R32" s="1">
        <f t="shared" si="2"/>
        <v>4.6559856346411834</v>
      </c>
      <c r="S32" s="13">
        <f t="shared" si="3"/>
        <v>21.678202229985065</v>
      </c>
    </row>
    <row r="33" spans="1:19" x14ac:dyDescent="0.35">
      <c r="A33" s="33">
        <v>21</v>
      </c>
      <c r="B33" s="33">
        <v>524</v>
      </c>
      <c r="C33" s="5"/>
      <c r="E33" s="1">
        <f>$E$10*B32+(1-$E$10)*E32</f>
        <v>549</v>
      </c>
      <c r="F33" s="1">
        <f>B33-B32</f>
        <v>-11</v>
      </c>
      <c r="G33" s="1">
        <f t="shared" si="4"/>
        <v>-1</v>
      </c>
      <c r="I33" s="13">
        <f>G33-F33</f>
        <v>10</v>
      </c>
      <c r="J33" s="1">
        <f t="shared" si="0"/>
        <v>10</v>
      </c>
      <c r="K33" s="13">
        <f t="shared" si="1"/>
        <v>100</v>
      </c>
      <c r="O33" s="1">
        <f>$O$10*B32+(1-$O$10)*O32</f>
        <v>530.92759490990886</v>
      </c>
      <c r="Q33" s="13">
        <f>O33-B33</f>
        <v>6.9275949099088621</v>
      </c>
      <c r="R33" s="1">
        <f t="shared" si="2"/>
        <v>6.9275949099088621</v>
      </c>
      <c r="S33" s="13">
        <f t="shared" si="3"/>
        <v>47.991571235795178</v>
      </c>
    </row>
    <row r="34" spans="1:19" x14ac:dyDescent="0.35">
      <c r="A34" s="33">
        <v>22</v>
      </c>
      <c r="B34" s="33">
        <v>538</v>
      </c>
      <c r="C34" s="5"/>
      <c r="E34" s="1">
        <f>$E$10*B33+(1-$E$10)*E33</f>
        <v>549</v>
      </c>
      <c r="F34" s="1">
        <f>B34-B33</f>
        <v>14</v>
      </c>
      <c r="G34" s="1">
        <f t="shared" si="4"/>
        <v>-1</v>
      </c>
      <c r="I34" s="13">
        <f>G34-F34</f>
        <v>-15</v>
      </c>
      <c r="J34" s="1">
        <f t="shared" si="0"/>
        <v>15</v>
      </c>
      <c r="K34" s="13">
        <f t="shared" si="1"/>
        <v>225</v>
      </c>
      <c r="O34" s="1">
        <f>$O$10*B33+(1-$O$10)*O33</f>
        <v>530.05929119782957</v>
      </c>
      <c r="Q34" s="13">
        <f>O34-B34</f>
        <v>-7.940708802170434</v>
      </c>
      <c r="R34" s="1">
        <f t="shared" si="2"/>
        <v>7.940708802170434</v>
      </c>
      <c r="S34" s="13">
        <f t="shared" si="3"/>
        <v>63.054856280867007</v>
      </c>
    </row>
    <row r="35" spans="1:19" x14ac:dyDescent="0.35">
      <c r="A35" s="33">
        <v>23</v>
      </c>
      <c r="B35" s="33">
        <v>542</v>
      </c>
      <c r="C35" s="5"/>
      <c r="E35" s="1">
        <f>$E$10*B34+(1-$E$10)*E34</f>
        <v>549</v>
      </c>
      <c r="F35" s="1">
        <f>B35-B34</f>
        <v>4</v>
      </c>
      <c r="G35" s="1">
        <f t="shared" si="4"/>
        <v>-1</v>
      </c>
      <c r="I35" s="13">
        <f>G35-F35</f>
        <v>-5</v>
      </c>
      <c r="J35" s="1">
        <f t="shared" si="0"/>
        <v>5</v>
      </c>
      <c r="K35" s="13">
        <f t="shared" si="1"/>
        <v>25</v>
      </c>
      <c r="O35" s="1">
        <f>$O$10*B34+(1-$O$10)*O34</f>
        <v>531.05457845395983</v>
      </c>
      <c r="Q35" s="13">
        <f>O35-B35</f>
        <v>-10.945421546040166</v>
      </c>
      <c r="R35" s="1">
        <f t="shared" si="2"/>
        <v>10.945421546040166</v>
      </c>
      <c r="S35" s="13">
        <f t="shared" si="3"/>
        <v>119.80225282052029</v>
      </c>
    </row>
    <row r="36" spans="1:19" x14ac:dyDescent="0.35">
      <c r="A36" s="33">
        <v>24</v>
      </c>
      <c r="B36" s="33">
        <v>527</v>
      </c>
      <c r="C36" s="5"/>
      <c r="E36" s="1">
        <f>$E$10*B35+(1-$E$10)*E35</f>
        <v>549</v>
      </c>
      <c r="F36" s="1">
        <f>B36-B35</f>
        <v>-15</v>
      </c>
      <c r="G36" s="1">
        <f t="shared" si="4"/>
        <v>-1</v>
      </c>
      <c r="I36" s="13">
        <f>G36-F36</f>
        <v>14</v>
      </c>
      <c r="J36" s="1">
        <f t="shared" si="0"/>
        <v>14</v>
      </c>
      <c r="K36" s="13">
        <f t="shared" si="1"/>
        <v>196</v>
      </c>
      <c r="O36" s="1">
        <f>$O$10*B35+(1-$O$10)*O35</f>
        <v>532.42647595695985</v>
      </c>
      <c r="Q36" s="13">
        <f>O36-B36</f>
        <v>5.4264759569598482</v>
      </c>
      <c r="R36" s="1">
        <f t="shared" si="2"/>
        <v>5.4264759569598482</v>
      </c>
      <c r="S36" s="13">
        <f t="shared" si="3"/>
        <v>29.446641311463299</v>
      </c>
    </row>
    <row r="37" spans="1:19" x14ac:dyDescent="0.35">
      <c r="A37" s="33">
        <v>25</v>
      </c>
      <c r="B37" s="33">
        <v>516</v>
      </c>
      <c r="C37" s="5"/>
      <c r="E37" s="1">
        <f>$E$10*B36+(1-$E$10)*E36</f>
        <v>549</v>
      </c>
      <c r="F37" s="1">
        <f>B37-B36</f>
        <v>-11</v>
      </c>
      <c r="G37" s="1">
        <f t="shared" si="4"/>
        <v>-1</v>
      </c>
      <c r="I37" s="13">
        <f>G37-F37</f>
        <v>10</v>
      </c>
      <c r="J37" s="1">
        <f t="shared" si="0"/>
        <v>10</v>
      </c>
      <c r="K37" s="13">
        <f t="shared" si="1"/>
        <v>100</v>
      </c>
      <c r="O37" s="1">
        <f>$O$10*B36+(1-$O$10)*O36</f>
        <v>531.74632227040445</v>
      </c>
      <c r="Q37" s="13">
        <f>O37-B37</f>
        <v>15.746322270404448</v>
      </c>
      <c r="R37" s="1">
        <f t="shared" si="2"/>
        <v>15.746322270404448</v>
      </c>
      <c r="S37" s="13">
        <f t="shared" si="3"/>
        <v>247.9466650434351</v>
      </c>
    </row>
    <row r="38" spans="1:19" x14ac:dyDescent="0.35">
      <c r="A38" s="33">
        <v>26</v>
      </c>
      <c r="B38" s="33">
        <v>525</v>
      </c>
      <c r="C38" s="5"/>
      <c r="E38" s="1">
        <f>$E$10*B37+(1-$E$10)*E37</f>
        <v>549</v>
      </c>
      <c r="F38" s="1">
        <f>B38-B37</f>
        <v>9</v>
      </c>
      <c r="G38" s="1">
        <f t="shared" si="4"/>
        <v>-1</v>
      </c>
      <c r="I38" s="13">
        <f>G38-F38</f>
        <v>-10</v>
      </c>
      <c r="J38" s="1">
        <f t="shared" si="0"/>
        <v>10</v>
      </c>
      <c r="K38" s="13">
        <f t="shared" si="1"/>
        <v>100</v>
      </c>
      <c r="O38" s="1">
        <f>$O$10*B37+(1-$O$10)*O37</f>
        <v>529.77268058713685</v>
      </c>
      <c r="Q38" s="13">
        <f>O38-B38</f>
        <v>4.772680587136847</v>
      </c>
      <c r="R38" s="1">
        <f t="shared" si="2"/>
        <v>4.772680587136847</v>
      </c>
      <c r="S38" s="13">
        <f t="shared" si="3"/>
        <v>22.778479986832917</v>
      </c>
    </row>
    <row r="39" spans="1:19" x14ac:dyDescent="0.35">
      <c r="A39" s="33">
        <v>27</v>
      </c>
      <c r="B39" s="33">
        <v>527</v>
      </c>
      <c r="C39" s="5"/>
      <c r="E39" s="1">
        <f>$E$10*B38+(1-$E$10)*E38</f>
        <v>549</v>
      </c>
      <c r="F39" s="1">
        <f>B39-B38</f>
        <v>2</v>
      </c>
      <c r="G39" s="1">
        <f t="shared" si="4"/>
        <v>-1</v>
      </c>
      <c r="I39" s="13">
        <f>G39-F39</f>
        <v>-3</v>
      </c>
      <c r="J39" s="1">
        <f t="shared" si="0"/>
        <v>3</v>
      </c>
      <c r="K39" s="13">
        <f t="shared" si="1"/>
        <v>9</v>
      </c>
      <c r="O39" s="1">
        <f>$O$10*B38+(1-$O$10)*O38</f>
        <v>529.17447351465751</v>
      </c>
      <c r="Q39" s="13">
        <f>O39-B39</f>
        <v>2.1744735146575067</v>
      </c>
      <c r="R39" s="1">
        <f t="shared" si="2"/>
        <v>2.1744735146575067</v>
      </c>
      <c r="S39" s="13">
        <f t="shared" si="3"/>
        <v>4.7283350659469701</v>
      </c>
    </row>
    <row r="40" spans="1:19" x14ac:dyDescent="0.35">
      <c r="A40" s="33">
        <v>28</v>
      </c>
      <c r="B40" s="33">
        <v>535</v>
      </c>
      <c r="C40" s="5"/>
      <c r="E40" s="1">
        <f>$E$10*B39+(1-$E$10)*E39</f>
        <v>549</v>
      </c>
      <c r="F40" s="1">
        <f>B40-B39</f>
        <v>8</v>
      </c>
      <c r="G40" s="1">
        <f t="shared" si="4"/>
        <v>-1</v>
      </c>
      <c r="I40" s="13">
        <f>G40-F40</f>
        <v>-9</v>
      </c>
      <c r="J40" s="1">
        <f t="shared" si="0"/>
        <v>9</v>
      </c>
      <c r="K40" s="13">
        <f t="shared" si="1"/>
        <v>81</v>
      </c>
      <c r="O40" s="1">
        <f>$O$10*B39+(1-$O$10)*O39</f>
        <v>528.90192532886579</v>
      </c>
      <c r="Q40" s="13">
        <f>O40-B40</f>
        <v>-6.0980746711342135</v>
      </c>
      <c r="R40" s="1">
        <f t="shared" si="2"/>
        <v>6.0980746711342135</v>
      </c>
      <c r="S40" s="13">
        <f t="shared" si="3"/>
        <v>37.186514694728643</v>
      </c>
    </row>
    <row r="41" spans="1:19" x14ac:dyDescent="0.35">
      <c r="A41" s="33">
        <v>29</v>
      </c>
      <c r="B41" s="33">
        <v>534</v>
      </c>
      <c r="C41" s="5"/>
      <c r="E41" s="1">
        <f>$E$10*B40+(1-$E$10)*E40</f>
        <v>549</v>
      </c>
      <c r="F41" s="1">
        <f>B41-B40</f>
        <v>-1</v>
      </c>
      <c r="G41" s="1">
        <f t="shared" si="4"/>
        <v>-1</v>
      </c>
      <c r="I41" s="13">
        <f>G41-F41</f>
        <v>0</v>
      </c>
      <c r="J41" s="1">
        <f t="shared" si="0"/>
        <v>0</v>
      </c>
      <c r="K41" s="13">
        <f t="shared" si="1"/>
        <v>0</v>
      </c>
      <c r="O41" s="1">
        <f>$O$10*B40+(1-$O$10)*O40</f>
        <v>529.66625709802111</v>
      </c>
      <c r="Q41" s="13">
        <f>O41-B41</f>
        <v>-4.3337429019788942</v>
      </c>
      <c r="R41" s="1">
        <f t="shared" si="2"/>
        <v>4.3337429019788942</v>
      </c>
      <c r="S41" s="13">
        <f t="shared" si="3"/>
        <v>18.781327540452448</v>
      </c>
    </row>
    <row r="42" spans="1:19" x14ac:dyDescent="0.35">
      <c r="A42" s="33">
        <v>30</v>
      </c>
      <c r="B42" s="33">
        <v>525</v>
      </c>
      <c r="C42" s="5"/>
      <c r="E42" s="1">
        <f>$E$10*B41+(1-$E$10)*E41</f>
        <v>549</v>
      </c>
      <c r="F42" s="1">
        <f>B42-B41</f>
        <v>-9</v>
      </c>
      <c r="G42" s="1">
        <f t="shared" si="4"/>
        <v>-1</v>
      </c>
      <c r="I42" s="13">
        <f>G42-F42</f>
        <v>8</v>
      </c>
      <c r="J42" s="1">
        <f t="shared" si="0"/>
        <v>8</v>
      </c>
      <c r="K42" s="13">
        <f t="shared" si="1"/>
        <v>64</v>
      </c>
      <c r="O42" s="1">
        <f>$O$10*B41+(1-$O$10)*O41</f>
        <v>530.20944778655326</v>
      </c>
      <c r="Q42" s="13">
        <f>O42-B42</f>
        <v>5.2094477865532554</v>
      </c>
      <c r="R42" s="1">
        <f t="shared" si="2"/>
        <v>5.2094477865532554</v>
      </c>
      <c r="S42" s="13">
        <f t="shared" si="3"/>
        <v>27.13834624082461</v>
      </c>
    </row>
    <row r="43" spans="1:19" x14ac:dyDescent="0.35">
      <c r="A43" s="33">
        <v>31</v>
      </c>
      <c r="B43" s="33">
        <v>551</v>
      </c>
      <c r="C43" s="5"/>
      <c r="E43" s="1">
        <f>$E$10*B42+(1-$E$10)*E42</f>
        <v>549</v>
      </c>
      <c r="F43" s="1">
        <f>B43-B42</f>
        <v>26</v>
      </c>
      <c r="G43" s="1">
        <f t="shared" si="4"/>
        <v>-1</v>
      </c>
      <c r="I43" s="13">
        <f>G43-F43</f>
        <v>-27</v>
      </c>
      <c r="J43" s="1">
        <f t="shared" si="0"/>
        <v>27</v>
      </c>
      <c r="K43" s="13">
        <f t="shared" si="1"/>
        <v>729</v>
      </c>
      <c r="O43" s="1">
        <f>$O$10*B42+(1-$O$10)*O42</f>
        <v>529.55649637848558</v>
      </c>
      <c r="Q43" s="13">
        <f>O43-B43</f>
        <v>-21.443503621514424</v>
      </c>
      <c r="R43" s="1">
        <f t="shared" si="2"/>
        <v>21.443503621514424</v>
      </c>
      <c r="S43" s="13">
        <f t="shared" si="3"/>
        <v>459.82384756590221</v>
      </c>
    </row>
    <row r="44" spans="1:19" x14ac:dyDescent="0.35">
      <c r="A44" s="33">
        <v>32</v>
      </c>
      <c r="B44" s="33">
        <v>541</v>
      </c>
      <c r="C44" s="5"/>
      <c r="E44" s="1">
        <f>$E$10*B43+(1-$E$10)*E43</f>
        <v>549</v>
      </c>
      <c r="F44" s="1">
        <f>B44-B43</f>
        <v>-10</v>
      </c>
      <c r="G44" s="1">
        <f t="shared" si="4"/>
        <v>-1</v>
      </c>
      <c r="I44" s="13">
        <f>G44-F44</f>
        <v>9</v>
      </c>
      <c r="J44" s="1">
        <f t="shared" si="0"/>
        <v>9</v>
      </c>
      <c r="K44" s="13">
        <f t="shared" si="1"/>
        <v>81</v>
      </c>
      <c r="O44" s="1">
        <f>$O$10*B43+(1-$O$10)*O43</f>
        <v>532.24422192200927</v>
      </c>
      <c r="Q44" s="13">
        <f>O44-B44</f>
        <v>-8.7557780779907262</v>
      </c>
      <c r="R44" s="1">
        <f t="shared" si="2"/>
        <v>8.7557780779907262</v>
      </c>
      <c r="S44" s="13">
        <f t="shared" si="3"/>
        <v>76.663649751022973</v>
      </c>
    </row>
    <row r="45" spans="1:19" x14ac:dyDescent="0.35">
      <c r="A45" s="33">
        <v>33</v>
      </c>
      <c r="B45" s="33">
        <v>507</v>
      </c>
      <c r="C45" s="5"/>
      <c r="E45" s="1">
        <f>$E$10*B44+(1-$E$10)*E44</f>
        <v>549</v>
      </c>
      <c r="F45" s="1">
        <f>B45-B44</f>
        <v>-34</v>
      </c>
      <c r="G45" s="1">
        <f t="shared" si="4"/>
        <v>-1</v>
      </c>
      <c r="I45" s="13">
        <f>G45-F45</f>
        <v>33</v>
      </c>
      <c r="J45" s="1">
        <f t="shared" si="0"/>
        <v>33</v>
      </c>
      <c r="K45" s="13">
        <f t="shared" si="1"/>
        <v>1089</v>
      </c>
      <c r="O45" s="1">
        <f>$O$10*B44+(1-$O$10)*O44</f>
        <v>533.34166983952355</v>
      </c>
      <c r="Q45" s="13">
        <f>O45-B45</f>
        <v>26.341669839523547</v>
      </c>
      <c r="R45" s="1">
        <f t="shared" si="2"/>
        <v>26.341669839523547</v>
      </c>
      <c r="S45" s="13">
        <f t="shared" si="3"/>
        <v>693.8835699344645</v>
      </c>
    </row>
    <row r="46" spans="1:19" x14ac:dyDescent="0.35">
      <c r="A46" s="33">
        <v>34</v>
      </c>
      <c r="B46" s="33">
        <v>516</v>
      </c>
      <c r="C46" s="5"/>
      <c r="E46" s="1">
        <f>$E$10*B45+(1-$E$10)*E45</f>
        <v>549</v>
      </c>
      <c r="F46" s="1">
        <f>B46-B45</f>
        <v>9</v>
      </c>
      <c r="G46" s="1">
        <f t="shared" si="4"/>
        <v>-1</v>
      </c>
      <c r="I46" s="13">
        <f>G46-F46</f>
        <v>-10</v>
      </c>
      <c r="J46" s="1">
        <f t="shared" si="0"/>
        <v>10</v>
      </c>
      <c r="K46" s="13">
        <f t="shared" si="1"/>
        <v>100</v>
      </c>
      <c r="O46" s="1">
        <f>$O$10*B45+(1-$O$10)*O45</f>
        <v>530.04000887327538</v>
      </c>
      <c r="Q46" s="13">
        <f>O46-B46</f>
        <v>14.040008873275383</v>
      </c>
      <c r="R46" s="1">
        <f t="shared" si="2"/>
        <v>14.040008873275383</v>
      </c>
      <c r="S46" s="13">
        <f t="shared" si="3"/>
        <v>197.12184916165148</v>
      </c>
    </row>
    <row r="47" spans="1:19" x14ac:dyDescent="0.35">
      <c r="A47" s="33">
        <v>35</v>
      </c>
      <c r="B47" s="33">
        <v>542</v>
      </c>
      <c r="C47" s="5"/>
      <c r="E47" s="1">
        <f>$E$10*B46+(1-$E$10)*E46</f>
        <v>549</v>
      </c>
      <c r="F47" s="1">
        <f>B47-B46</f>
        <v>26</v>
      </c>
      <c r="G47" s="1">
        <f t="shared" si="4"/>
        <v>-1</v>
      </c>
      <c r="I47" s="13">
        <f>G47-F47</f>
        <v>-27</v>
      </c>
      <c r="J47" s="1">
        <f t="shared" si="0"/>
        <v>27</v>
      </c>
      <c r="K47" s="13">
        <f t="shared" si="1"/>
        <v>729</v>
      </c>
      <c r="O47" s="1">
        <f>$O$10*B46+(1-$O$10)*O46</f>
        <v>528.28023625654032</v>
      </c>
      <c r="Q47" s="13">
        <f>O47-B47</f>
        <v>-13.71976374345968</v>
      </c>
      <c r="R47" s="1">
        <f t="shared" si="2"/>
        <v>13.71976374345968</v>
      </c>
      <c r="S47" s="13">
        <f t="shared" si="3"/>
        <v>188.23191717635078</v>
      </c>
    </row>
    <row r="48" spans="1:19" x14ac:dyDescent="0.35">
      <c r="A48" s="33">
        <v>36</v>
      </c>
      <c r="B48" s="33">
        <v>546</v>
      </c>
      <c r="C48" s="5"/>
      <c r="E48" s="1">
        <f>$E$10*B47+(1-$E$10)*E47</f>
        <v>549</v>
      </c>
      <c r="F48" s="1">
        <f>B48-B47</f>
        <v>4</v>
      </c>
      <c r="G48" s="1">
        <f t="shared" si="4"/>
        <v>-1</v>
      </c>
      <c r="I48" s="13">
        <f>G48-F48</f>
        <v>-5</v>
      </c>
      <c r="J48" s="1">
        <f t="shared" si="0"/>
        <v>5</v>
      </c>
      <c r="K48" s="13">
        <f t="shared" si="1"/>
        <v>25</v>
      </c>
      <c r="O48" s="1">
        <f>$O$10*B47+(1-$O$10)*O47</f>
        <v>529.99986939650023</v>
      </c>
      <c r="Q48" s="13">
        <f>O48-B48</f>
        <v>-16.00013060349977</v>
      </c>
      <c r="R48" s="1">
        <f t="shared" si="2"/>
        <v>16.00013060349977</v>
      </c>
      <c r="S48" s="13">
        <f t="shared" si="3"/>
        <v>256.00417932904992</v>
      </c>
    </row>
    <row r="49" spans="1:19" x14ac:dyDescent="0.35">
      <c r="A49" s="33">
        <v>37</v>
      </c>
      <c r="B49" s="33">
        <v>520</v>
      </c>
      <c r="C49" s="5"/>
      <c r="E49" s="1">
        <f>$E$10*B48+(1-$E$10)*E48</f>
        <v>549</v>
      </c>
      <c r="F49" s="1">
        <f>B49-B48</f>
        <v>-26</v>
      </c>
      <c r="G49" s="1">
        <f t="shared" si="4"/>
        <v>-1</v>
      </c>
      <c r="I49" s="13">
        <f>G49-F49</f>
        <v>25</v>
      </c>
      <c r="J49" s="1">
        <f t="shared" si="0"/>
        <v>25</v>
      </c>
      <c r="K49" s="13">
        <f t="shared" si="1"/>
        <v>625</v>
      </c>
      <c r="O49" s="1">
        <f>$O$10*B48+(1-$O$10)*O48</f>
        <v>532.00532337835773</v>
      </c>
      <c r="Q49" s="13">
        <f>O49-B49</f>
        <v>12.00532337835773</v>
      </c>
      <c r="R49" s="1">
        <f t="shared" si="2"/>
        <v>12.00532337835773</v>
      </c>
      <c r="S49" s="13">
        <f t="shared" si="3"/>
        <v>144.12778941894265</v>
      </c>
    </row>
    <row r="50" spans="1:19" x14ac:dyDescent="0.35">
      <c r="A50" s="33">
        <v>38</v>
      </c>
      <c r="B50" s="33">
        <v>534</v>
      </c>
      <c r="C50" s="5"/>
      <c r="E50" s="1">
        <f>$E$10*B49+(1-$E$10)*E49</f>
        <v>549</v>
      </c>
      <c r="F50" s="1">
        <f>B50-B49</f>
        <v>14</v>
      </c>
      <c r="G50" s="1">
        <f t="shared" si="4"/>
        <v>-1</v>
      </c>
      <c r="I50" s="13">
        <f>G50-F50</f>
        <v>-15</v>
      </c>
      <c r="J50" s="1">
        <f t="shared" si="0"/>
        <v>15</v>
      </c>
      <c r="K50" s="13">
        <f t="shared" si="1"/>
        <v>225</v>
      </c>
      <c r="O50" s="1">
        <f>$O$10*B49+(1-$O$10)*O49</f>
        <v>530.50057793788312</v>
      </c>
      <c r="Q50" s="13">
        <f>O50-B50</f>
        <v>-3.4994220621168779</v>
      </c>
      <c r="R50" s="1">
        <f t="shared" si="2"/>
        <v>3.4994220621168779</v>
      </c>
      <c r="S50" s="13">
        <f t="shared" si="3"/>
        <v>12.245954768830343</v>
      </c>
    </row>
    <row r="51" spans="1:19" x14ac:dyDescent="0.35">
      <c r="A51" s="33">
        <v>39</v>
      </c>
      <c r="B51" s="33">
        <v>521</v>
      </c>
      <c r="C51" s="5"/>
      <c r="E51" s="1">
        <f>$E$10*B50+(1-$E$10)*E50</f>
        <v>549</v>
      </c>
      <c r="F51" s="1">
        <f>B51-B50</f>
        <v>-13</v>
      </c>
      <c r="G51" s="1">
        <f t="shared" si="4"/>
        <v>-1</v>
      </c>
      <c r="I51" s="13">
        <f>G51-F51</f>
        <v>12</v>
      </c>
      <c r="J51" s="1">
        <f t="shared" si="0"/>
        <v>12</v>
      </c>
      <c r="K51" s="13">
        <f t="shared" si="1"/>
        <v>144</v>
      </c>
      <c r="O51" s="1">
        <f>$O$10*B50+(1-$O$10)*O50</f>
        <v>530.93919497686761</v>
      </c>
      <c r="Q51" s="13">
        <f>O51-B51</f>
        <v>9.9391949768676113</v>
      </c>
      <c r="R51" s="1">
        <f t="shared" si="2"/>
        <v>9.9391949768676113</v>
      </c>
      <c r="S51" s="13">
        <f t="shared" si="3"/>
        <v>98.787596788190356</v>
      </c>
    </row>
    <row r="52" spans="1:19" x14ac:dyDescent="0.35">
      <c r="A52" s="33">
        <v>40</v>
      </c>
      <c r="B52" s="33">
        <v>522</v>
      </c>
      <c r="C52" s="5"/>
      <c r="E52" s="1">
        <f>$E$10*B51+(1-$E$10)*E51</f>
        <v>549</v>
      </c>
      <c r="F52" s="1">
        <f>B52-B51</f>
        <v>1</v>
      </c>
      <c r="G52" s="1">
        <f t="shared" si="4"/>
        <v>-1</v>
      </c>
      <c r="I52" s="13">
        <f>G52-F52</f>
        <v>-2</v>
      </c>
      <c r="J52" s="1">
        <f t="shared" si="0"/>
        <v>2</v>
      </c>
      <c r="K52" s="13">
        <f t="shared" si="1"/>
        <v>4</v>
      </c>
      <c r="O52" s="1">
        <f>$O$10*B51+(1-$O$10)*O51</f>
        <v>529.69341776187059</v>
      </c>
      <c r="Q52" s="13">
        <f>O52-B52</f>
        <v>7.6934177618705917</v>
      </c>
      <c r="R52" s="1">
        <f t="shared" si="2"/>
        <v>7.6934177618705917</v>
      </c>
      <c r="S52" s="13">
        <f t="shared" si="3"/>
        <v>59.188676858665907</v>
      </c>
    </row>
    <row r="53" spans="1:19" x14ac:dyDescent="0.35">
      <c r="A53" s="33">
        <v>41</v>
      </c>
      <c r="B53" s="33">
        <v>552</v>
      </c>
      <c r="C53" s="5"/>
      <c r="E53" s="1">
        <f>$E$10*B52+(1-$E$10)*E52</f>
        <v>549</v>
      </c>
      <c r="F53" s="1">
        <f>B53-B52</f>
        <v>30</v>
      </c>
      <c r="G53" s="1">
        <f t="shared" si="4"/>
        <v>-1</v>
      </c>
      <c r="I53" s="13">
        <f>G53-F53</f>
        <v>-31</v>
      </c>
      <c r="J53" s="1">
        <f t="shared" si="0"/>
        <v>31</v>
      </c>
      <c r="K53" s="13">
        <f t="shared" si="1"/>
        <v>961</v>
      </c>
      <c r="O53" s="1">
        <f>$O$10*B52+(1-$O$10)*O52</f>
        <v>528.72912592782382</v>
      </c>
      <c r="Q53" s="13">
        <f>O53-B53</f>
        <v>-23.270874072176184</v>
      </c>
      <c r="R53" s="1">
        <f t="shared" si="2"/>
        <v>23.270874072176184</v>
      </c>
      <c r="S53" s="13">
        <f t="shared" si="3"/>
        <v>541.5335800830818</v>
      </c>
    </row>
    <row r="54" spans="1:19" x14ac:dyDescent="0.35">
      <c r="A54" s="33">
        <v>42</v>
      </c>
      <c r="B54" s="33">
        <v>506</v>
      </c>
      <c r="C54" s="5"/>
      <c r="E54" s="1">
        <f>$E$10*B53+(1-$E$10)*E53</f>
        <v>549</v>
      </c>
      <c r="F54" s="1">
        <f>B54-B53</f>
        <v>-46</v>
      </c>
      <c r="G54" s="1">
        <f t="shared" si="4"/>
        <v>-1</v>
      </c>
      <c r="I54" s="13">
        <f>G54-F54</f>
        <v>45</v>
      </c>
      <c r="J54" s="1">
        <f t="shared" si="0"/>
        <v>45</v>
      </c>
      <c r="K54" s="13">
        <f t="shared" si="1"/>
        <v>2025</v>
      </c>
      <c r="O54" s="1">
        <f>$O$10*B53+(1-$O$10)*O53</f>
        <v>531.64589381090229</v>
      </c>
      <c r="Q54" s="13">
        <f>O54-B54</f>
        <v>25.645893810902294</v>
      </c>
      <c r="R54" s="1">
        <f t="shared" si="2"/>
        <v>25.645893810902294</v>
      </c>
      <c r="S54" s="13">
        <f t="shared" si="3"/>
        <v>657.71186936007655</v>
      </c>
    </row>
    <row r="55" spans="1:19" x14ac:dyDescent="0.35">
      <c r="A55" s="33">
        <v>43</v>
      </c>
      <c r="B55" s="33">
        <v>495</v>
      </c>
      <c r="C55" s="5"/>
      <c r="E55" s="1">
        <f>$E$10*B54+(1-$E$10)*E54</f>
        <v>549</v>
      </c>
      <c r="F55" s="1">
        <f>B55-B54</f>
        <v>-11</v>
      </c>
      <c r="G55" s="1">
        <f t="shared" si="4"/>
        <v>-1</v>
      </c>
      <c r="I55" s="13">
        <f>G55-F55</f>
        <v>10</v>
      </c>
      <c r="J55" s="1">
        <f t="shared" si="0"/>
        <v>10</v>
      </c>
      <c r="K55" s="13">
        <f t="shared" si="1"/>
        <v>100</v>
      </c>
      <c r="O55" s="1">
        <f>$O$10*B54+(1-$O$10)*O54</f>
        <v>528.4314413082385</v>
      </c>
      <c r="Q55" s="13">
        <f>O55-B55</f>
        <v>33.431441308238504</v>
      </c>
      <c r="R55" s="1">
        <f t="shared" si="2"/>
        <v>33.431441308238504</v>
      </c>
      <c r="S55" s="13">
        <f t="shared" si="3"/>
        <v>1117.6612679461959</v>
      </c>
    </row>
    <row r="56" spans="1:19" x14ac:dyDescent="0.35">
      <c r="A56" s="33">
        <v>44</v>
      </c>
      <c r="B56" s="33">
        <v>539</v>
      </c>
      <c r="C56" s="5"/>
      <c r="E56" s="1">
        <f>$E$10*B55+(1-$E$10)*E55</f>
        <v>549</v>
      </c>
      <c r="F56" s="1">
        <f>B56-B55</f>
        <v>44</v>
      </c>
      <c r="G56" s="1">
        <f t="shared" si="4"/>
        <v>-1</v>
      </c>
      <c r="I56" s="13">
        <f>G56-F56</f>
        <v>-45</v>
      </c>
      <c r="J56" s="1">
        <f t="shared" si="0"/>
        <v>45</v>
      </c>
      <c r="K56" s="13">
        <f t="shared" si="1"/>
        <v>2025</v>
      </c>
      <c r="O56" s="1">
        <f>$O$10*B55+(1-$O$10)*O55</f>
        <v>524.24114944423491</v>
      </c>
      <c r="Q56" s="13">
        <f>O56-B56</f>
        <v>-14.758850555765093</v>
      </c>
      <c r="R56" s="1">
        <f t="shared" si="2"/>
        <v>14.758850555765093</v>
      </c>
      <c r="S56" s="13">
        <f t="shared" si="3"/>
        <v>217.82366972740761</v>
      </c>
    </row>
    <row r="57" spans="1:19" x14ac:dyDescent="0.35">
      <c r="A57" s="33">
        <v>45</v>
      </c>
      <c r="B57" s="33">
        <v>529</v>
      </c>
      <c r="C57" s="5"/>
      <c r="E57" s="1">
        <f>$E$10*B56+(1-$E$10)*E56</f>
        <v>549</v>
      </c>
      <c r="F57" s="1">
        <f>B57-B56</f>
        <v>-10</v>
      </c>
      <c r="G57" s="1">
        <f t="shared" si="4"/>
        <v>-1</v>
      </c>
      <c r="I57" s="13">
        <f>G57-F57</f>
        <v>9</v>
      </c>
      <c r="J57" s="1">
        <f t="shared" si="0"/>
        <v>9</v>
      </c>
      <c r="K57" s="13">
        <f t="shared" si="1"/>
        <v>81</v>
      </c>
      <c r="O57" s="1">
        <f>$O$10*B56+(1-$O$10)*O56</f>
        <v>526.09102157016764</v>
      </c>
      <c r="Q57" s="13">
        <f>O57-B57</f>
        <v>-2.9089784298323593</v>
      </c>
      <c r="R57" s="1">
        <f t="shared" si="2"/>
        <v>2.9089784298323593</v>
      </c>
      <c r="S57" s="13">
        <f t="shared" si="3"/>
        <v>8.4621555052299389</v>
      </c>
    </row>
    <row r="58" spans="1:19" x14ac:dyDescent="0.35">
      <c r="A58" s="33">
        <v>46</v>
      </c>
      <c r="B58" s="33">
        <v>518</v>
      </c>
      <c r="C58" s="5"/>
      <c r="E58" s="1">
        <f>$E$10*B57+(1-$E$10)*E57</f>
        <v>549</v>
      </c>
      <c r="F58" s="1">
        <f>B58-B57</f>
        <v>-11</v>
      </c>
      <c r="G58" s="1">
        <f t="shared" si="4"/>
        <v>-1</v>
      </c>
      <c r="I58" s="13">
        <f>G58-F58</f>
        <v>10</v>
      </c>
      <c r="J58" s="1">
        <f t="shared" si="0"/>
        <v>10</v>
      </c>
      <c r="K58" s="13">
        <f t="shared" si="1"/>
        <v>100</v>
      </c>
      <c r="O58" s="1">
        <f>$O$10*B57+(1-$O$10)*O57</f>
        <v>526.45563249240399</v>
      </c>
      <c r="Q58" s="13">
        <f>O58-B58</f>
        <v>8.4556324924039927</v>
      </c>
      <c r="R58" s="1">
        <f t="shared" si="2"/>
        <v>8.4556324924039927</v>
      </c>
      <c r="S58" s="13">
        <f t="shared" si="3"/>
        <v>71.497720846598156</v>
      </c>
    </row>
    <row r="59" spans="1:19" x14ac:dyDescent="0.35">
      <c r="A59" s="33">
        <v>47</v>
      </c>
      <c r="B59" s="33">
        <v>533</v>
      </c>
      <c r="C59" s="5"/>
      <c r="E59" s="1">
        <f>$E$10*B58+(1-$E$10)*E58</f>
        <v>549</v>
      </c>
      <c r="F59" s="1">
        <f>B59-B58</f>
        <v>15</v>
      </c>
      <c r="G59" s="1">
        <f t="shared" si="4"/>
        <v>-1</v>
      </c>
      <c r="I59" s="13">
        <f>G59-F59</f>
        <v>-16</v>
      </c>
      <c r="J59" s="1">
        <f t="shared" si="0"/>
        <v>16</v>
      </c>
      <c r="K59" s="13">
        <f t="shared" si="1"/>
        <v>256</v>
      </c>
      <c r="O59" s="1">
        <f>$O$10*B58+(1-$O$10)*O58</f>
        <v>525.39580477779111</v>
      </c>
      <c r="Q59" s="13">
        <f>O59-B59</f>
        <v>-7.6041952222088867</v>
      </c>
      <c r="R59" s="1">
        <f t="shared" si="2"/>
        <v>7.6041952222088867</v>
      </c>
      <c r="S59" s="13">
        <f t="shared" si="3"/>
        <v>57.823784977464456</v>
      </c>
    </row>
    <row r="60" spans="1:19" x14ac:dyDescent="0.35">
      <c r="A60" s="33">
        <v>48</v>
      </c>
      <c r="B60" s="33">
        <v>533</v>
      </c>
      <c r="C60" s="5"/>
      <c r="E60" s="1">
        <f>$E$10*B59+(1-$E$10)*E59</f>
        <v>549</v>
      </c>
      <c r="F60" s="1">
        <f>B60-B59</f>
        <v>0</v>
      </c>
      <c r="G60" s="1">
        <f t="shared" si="4"/>
        <v>-1</v>
      </c>
      <c r="I60" s="13">
        <f>G60-F60</f>
        <v>-1</v>
      </c>
      <c r="J60" s="1">
        <f t="shared" si="0"/>
        <v>1</v>
      </c>
      <c r="K60" s="13">
        <f t="shared" si="1"/>
        <v>1</v>
      </c>
      <c r="O60" s="1">
        <f>$O$10*B59+(1-$O$10)*O59</f>
        <v>526.3489134720329</v>
      </c>
      <c r="Q60" s="13">
        <f>O60-B60</f>
        <v>-6.6510865279670952</v>
      </c>
      <c r="R60" s="1">
        <f t="shared" si="2"/>
        <v>6.6510865279670952</v>
      </c>
      <c r="S60" s="13">
        <f t="shared" si="3"/>
        <v>44.23695200250539</v>
      </c>
    </row>
    <row r="61" spans="1:19" x14ac:dyDescent="0.35">
      <c r="A61" s="33">
        <v>49</v>
      </c>
      <c r="B61" s="33">
        <v>492</v>
      </c>
      <c r="C61" s="5"/>
      <c r="E61" s="1">
        <f>$E$10*B60+(1-$E$10)*E60</f>
        <v>549</v>
      </c>
      <c r="F61" s="1">
        <f>B61-B60</f>
        <v>-41</v>
      </c>
      <c r="G61" s="1">
        <f t="shared" si="4"/>
        <v>-1</v>
      </c>
      <c r="I61" s="13">
        <f>G61-F61</f>
        <v>40</v>
      </c>
      <c r="J61" s="1">
        <f t="shared" si="0"/>
        <v>40</v>
      </c>
      <c r="K61" s="13">
        <f t="shared" si="1"/>
        <v>1600</v>
      </c>
      <c r="O61" s="1">
        <f>$O$10*B60+(1-$O$10)*O60</f>
        <v>527.18255966478785</v>
      </c>
      <c r="Q61" s="13">
        <f>O61-B61</f>
        <v>35.182559664787846</v>
      </c>
      <c r="R61" s="1">
        <f t="shared" si="2"/>
        <v>35.182559664787846</v>
      </c>
      <c r="S61" s="13">
        <f t="shared" si="3"/>
        <v>1237.8125045663567</v>
      </c>
    </row>
    <row r="62" spans="1:19" x14ac:dyDescent="0.35">
      <c r="A62" s="33">
        <v>50</v>
      </c>
      <c r="B62" s="33">
        <v>535</v>
      </c>
      <c r="C62" s="5"/>
      <c r="E62" s="1">
        <f>$E$10*B61+(1-$E$10)*E61</f>
        <v>549</v>
      </c>
      <c r="F62" s="1">
        <f>B62-B61</f>
        <v>43</v>
      </c>
      <c r="G62" s="1">
        <f t="shared" si="4"/>
        <v>-1</v>
      </c>
      <c r="I62" s="13">
        <f>G62-F62</f>
        <v>-44</v>
      </c>
      <c r="J62" s="1">
        <f t="shared" si="0"/>
        <v>44</v>
      </c>
      <c r="K62" s="13">
        <f t="shared" si="1"/>
        <v>1936</v>
      </c>
      <c r="O62" s="1">
        <f>$O$10*B61+(1-$O$10)*O61</f>
        <v>522.77278288732498</v>
      </c>
      <c r="Q62" s="13">
        <f>O62-B62</f>
        <v>-12.227217112675021</v>
      </c>
      <c r="R62" s="1">
        <f t="shared" si="2"/>
        <v>12.227217112675021</v>
      </c>
      <c r="S62" s="13">
        <f t="shared" si="3"/>
        <v>149.50483832049287</v>
      </c>
    </row>
    <row r="63" spans="1:19" x14ac:dyDescent="0.35">
      <c r="A63" s="33">
        <v>51</v>
      </c>
      <c r="B63" s="33">
        <v>519</v>
      </c>
      <c r="C63" s="5"/>
      <c r="E63" s="1">
        <f>$E$10*B62+(1-$E$10)*E62</f>
        <v>549</v>
      </c>
      <c r="F63" s="1">
        <f>B63-B62</f>
        <v>-16</v>
      </c>
      <c r="G63" s="1">
        <f t="shared" si="4"/>
        <v>-1</v>
      </c>
      <c r="I63" s="13">
        <f>G63-F63</f>
        <v>15</v>
      </c>
      <c r="J63" s="1">
        <f t="shared" si="0"/>
        <v>15</v>
      </c>
      <c r="K63" s="13">
        <f t="shared" si="1"/>
        <v>225</v>
      </c>
      <c r="O63" s="1">
        <f>$O$10*B62+(1-$O$10)*O62</f>
        <v>524.30534045534171</v>
      </c>
      <c r="Q63" s="13">
        <f>O63-B63</f>
        <v>5.3053404553417067</v>
      </c>
      <c r="R63" s="1">
        <f t="shared" si="2"/>
        <v>5.3053404553417067</v>
      </c>
      <c r="S63" s="13">
        <f t="shared" si="3"/>
        <v>28.146637347085349</v>
      </c>
    </row>
    <row r="64" spans="1:19" x14ac:dyDescent="0.35">
      <c r="A64" s="33">
        <v>52</v>
      </c>
      <c r="B64" s="33">
        <v>509</v>
      </c>
      <c r="C64" s="5"/>
      <c r="E64" s="1">
        <f>$E$10*B63+(1-$E$10)*E63</f>
        <v>549</v>
      </c>
      <c r="F64" s="1">
        <f>B64-B63</f>
        <v>-10</v>
      </c>
      <c r="G64" s="1">
        <f t="shared" si="4"/>
        <v>-1</v>
      </c>
      <c r="I64" s="13">
        <f>G64-F64</f>
        <v>9</v>
      </c>
      <c r="J64" s="1">
        <f t="shared" si="0"/>
        <v>9</v>
      </c>
      <c r="K64" s="13">
        <f t="shared" si="1"/>
        <v>81</v>
      </c>
      <c r="O64" s="1">
        <f>$O$10*B63+(1-$O$10)*O63</f>
        <v>523.64036987447992</v>
      </c>
      <c r="Q64" s="13">
        <f>O64-B64</f>
        <v>14.640369874479916</v>
      </c>
      <c r="R64" s="1">
        <f t="shared" si="2"/>
        <v>14.640369874479916</v>
      </c>
      <c r="S64" s="13">
        <f t="shared" si="3"/>
        <v>214.34043006157907</v>
      </c>
    </row>
    <row r="65" spans="1:19" x14ac:dyDescent="0.35">
      <c r="A65" s="33">
        <v>53</v>
      </c>
      <c r="B65" s="33">
        <v>556</v>
      </c>
      <c r="C65" s="5"/>
      <c r="E65" s="1">
        <f>$E$10*B64+(1-$E$10)*E64</f>
        <v>549</v>
      </c>
      <c r="F65" s="1">
        <f>B65-B64</f>
        <v>47</v>
      </c>
      <c r="G65" s="1">
        <f t="shared" si="4"/>
        <v>-1</v>
      </c>
      <c r="I65" s="13">
        <f>G65-F65</f>
        <v>-48</v>
      </c>
      <c r="J65" s="1">
        <f t="shared" si="0"/>
        <v>48</v>
      </c>
      <c r="K65" s="13">
        <f t="shared" si="1"/>
        <v>2304</v>
      </c>
      <c r="O65" s="1">
        <f>$O$10*B64+(1-$O$10)*O64</f>
        <v>521.80534809945641</v>
      </c>
      <c r="Q65" s="13">
        <f>O65-B65</f>
        <v>-34.19465190054359</v>
      </c>
      <c r="R65" s="1">
        <f t="shared" si="2"/>
        <v>34.19465190054359</v>
      </c>
      <c r="S65" s="13">
        <f t="shared" si="3"/>
        <v>1169.2742185993493</v>
      </c>
    </row>
    <row r="66" spans="1:19" x14ac:dyDescent="0.35">
      <c r="A66" s="33">
        <v>54</v>
      </c>
      <c r="B66" s="33">
        <v>528</v>
      </c>
      <c r="C66" s="5"/>
      <c r="E66" s="1">
        <f>$E$10*B65+(1-$E$10)*E65</f>
        <v>549</v>
      </c>
      <c r="F66" s="1">
        <f>B66-B65</f>
        <v>-28</v>
      </c>
      <c r="G66" s="1">
        <f t="shared" si="4"/>
        <v>-1</v>
      </c>
      <c r="I66" s="13">
        <f>G66-F66</f>
        <v>27</v>
      </c>
      <c r="J66" s="1">
        <f t="shared" si="0"/>
        <v>27</v>
      </c>
      <c r="K66" s="13">
        <f t="shared" si="1"/>
        <v>729</v>
      </c>
      <c r="O66" s="1">
        <f>$O$10*B65+(1-$O$10)*O65</f>
        <v>526.09130066519197</v>
      </c>
      <c r="Q66" s="13">
        <f>O66-B66</f>
        <v>-1.9086993348080341</v>
      </c>
      <c r="R66" s="1">
        <f t="shared" si="2"/>
        <v>1.9086993348080341</v>
      </c>
      <c r="S66" s="13">
        <f t="shared" si="3"/>
        <v>3.6431331506966318</v>
      </c>
    </row>
    <row r="67" spans="1:19" x14ac:dyDescent="0.35">
      <c r="A67" s="33">
        <v>55</v>
      </c>
      <c r="B67" s="33">
        <v>537</v>
      </c>
      <c r="C67" s="5"/>
      <c r="E67" s="1">
        <f>$E$10*B66+(1-$E$10)*E66</f>
        <v>549</v>
      </c>
      <c r="F67" s="1">
        <f>B67-B66</f>
        <v>9</v>
      </c>
      <c r="G67" s="1">
        <f t="shared" si="4"/>
        <v>-1</v>
      </c>
      <c r="I67" s="13">
        <f>G67-F67</f>
        <v>-10</v>
      </c>
      <c r="J67" s="1">
        <f t="shared" si="0"/>
        <v>10</v>
      </c>
      <c r="K67" s="13">
        <f t="shared" si="1"/>
        <v>100</v>
      </c>
      <c r="O67" s="1">
        <f>$O$10*B66+(1-$O$10)*O66</f>
        <v>526.3305367549475</v>
      </c>
      <c r="Q67" s="13">
        <f>O67-B67</f>
        <v>-10.669463245052498</v>
      </c>
      <c r="R67" s="1">
        <f t="shared" si="2"/>
        <v>10.669463245052498</v>
      </c>
      <c r="S67" s="13">
        <f t="shared" si="3"/>
        <v>113.83744593752617</v>
      </c>
    </row>
    <row r="68" spans="1:19" x14ac:dyDescent="0.35">
      <c r="A68" s="33">
        <v>56</v>
      </c>
      <c r="B68" s="33">
        <v>547</v>
      </c>
      <c r="C68" s="5"/>
      <c r="E68" s="1">
        <f>$E$10*B67+(1-$E$10)*E67</f>
        <v>549</v>
      </c>
      <c r="F68" s="1">
        <f>B68-B67</f>
        <v>10</v>
      </c>
      <c r="G68" s="1">
        <f t="shared" si="4"/>
        <v>-1</v>
      </c>
      <c r="I68" s="13">
        <f>G68-F68</f>
        <v>-11</v>
      </c>
      <c r="J68" s="1">
        <f t="shared" si="0"/>
        <v>11</v>
      </c>
      <c r="K68" s="13">
        <f t="shared" si="1"/>
        <v>121</v>
      </c>
      <c r="O68" s="1">
        <f>$O$10*B67+(1-$O$10)*O67</f>
        <v>527.66784568568778</v>
      </c>
      <c r="Q68" s="13">
        <f>O68-B68</f>
        <v>-19.33215431431222</v>
      </c>
      <c r="R68" s="1">
        <f t="shared" si="2"/>
        <v>19.33215431431222</v>
      </c>
      <c r="S68" s="13">
        <f t="shared" si="3"/>
        <v>373.73219043238055</v>
      </c>
    </row>
    <row r="69" spans="1:19" x14ac:dyDescent="0.35">
      <c r="A69" s="33">
        <v>57</v>
      </c>
      <c r="B69" s="33">
        <v>561</v>
      </c>
      <c r="C69" s="5"/>
      <c r="E69" s="1">
        <f>$E$10*B68+(1-$E$10)*E68</f>
        <v>549</v>
      </c>
      <c r="F69" s="1">
        <f>B69-B68</f>
        <v>14</v>
      </c>
      <c r="G69" s="1">
        <f t="shared" si="4"/>
        <v>-1</v>
      </c>
      <c r="I69" s="13">
        <f>G69-F69</f>
        <v>-15</v>
      </c>
      <c r="J69" s="1">
        <f t="shared" si="0"/>
        <v>15</v>
      </c>
      <c r="K69" s="13">
        <f t="shared" si="1"/>
        <v>225</v>
      </c>
      <c r="O69" s="1">
        <f>$O$10*B68+(1-$O$10)*O68</f>
        <v>530.09093502216103</v>
      </c>
      <c r="Q69" s="13">
        <f>O69-B69</f>
        <v>-30.909064977838966</v>
      </c>
      <c r="R69" s="1">
        <f t="shared" si="2"/>
        <v>30.909064977838966</v>
      </c>
      <c r="S69" s="13">
        <f t="shared" si="3"/>
        <v>955.37029780427133</v>
      </c>
    </row>
    <row r="70" spans="1:19" x14ac:dyDescent="0.35">
      <c r="A70" s="33">
        <v>58</v>
      </c>
      <c r="B70" s="33">
        <v>525</v>
      </c>
      <c r="C70" s="5"/>
      <c r="E70" s="1">
        <f>$E$10*B69+(1-$E$10)*E69</f>
        <v>549</v>
      </c>
      <c r="F70" s="1">
        <f>B70-B69</f>
        <v>-36</v>
      </c>
      <c r="G70" s="1">
        <f t="shared" si="4"/>
        <v>-1</v>
      </c>
      <c r="I70" s="13">
        <f>G70-F70</f>
        <v>35</v>
      </c>
      <c r="J70" s="1">
        <f t="shared" si="0"/>
        <v>35</v>
      </c>
      <c r="K70" s="13">
        <f t="shared" si="1"/>
        <v>1225</v>
      </c>
      <c r="O70" s="1">
        <f>$O$10*B69+(1-$O$10)*O69</f>
        <v>533.9650726133716</v>
      </c>
      <c r="Q70" s="13">
        <f>O70-B70</f>
        <v>8.9650726133716034</v>
      </c>
      <c r="R70" s="1">
        <f t="shared" si="2"/>
        <v>8.9650726133716034</v>
      </c>
      <c r="S70" s="13">
        <f t="shared" si="3"/>
        <v>80.37252696302555</v>
      </c>
    </row>
    <row r="71" spans="1:19" x14ac:dyDescent="0.35">
      <c r="A71" s="33">
        <v>59</v>
      </c>
      <c r="B71" s="33">
        <v>531</v>
      </c>
      <c r="C71" s="5"/>
      <c r="E71" s="1">
        <f>$E$10*B70+(1-$E$10)*E70</f>
        <v>549</v>
      </c>
      <c r="F71" s="1">
        <f>B71-B70</f>
        <v>6</v>
      </c>
      <c r="G71" s="1">
        <f t="shared" si="4"/>
        <v>-1</v>
      </c>
      <c r="I71" s="13">
        <f>G71-F71</f>
        <v>-7</v>
      </c>
      <c r="J71" s="1">
        <f t="shared" si="0"/>
        <v>7</v>
      </c>
      <c r="K71" s="13">
        <f t="shared" si="1"/>
        <v>49</v>
      </c>
      <c r="O71" s="1">
        <f>$O$10*B70+(1-$O$10)*O70</f>
        <v>532.84139175002952</v>
      </c>
      <c r="Q71" s="13">
        <f>O71-B71</f>
        <v>1.8413917500295156</v>
      </c>
      <c r="R71" s="1">
        <f t="shared" si="2"/>
        <v>1.8413917500295156</v>
      </c>
      <c r="S71" s="13">
        <f t="shared" si="3"/>
        <v>3.3907235770767623</v>
      </c>
    </row>
    <row r="72" spans="1:19" x14ac:dyDescent="0.35">
      <c r="A72" s="33">
        <v>60</v>
      </c>
      <c r="B72" s="33">
        <v>497</v>
      </c>
      <c r="C72" s="5"/>
      <c r="E72" s="1">
        <f>$E$10*B71+(1-$E$10)*E71</f>
        <v>549</v>
      </c>
      <c r="F72" s="1">
        <f>B72-B71</f>
        <v>-34</v>
      </c>
      <c r="G72" s="1">
        <f t="shared" si="4"/>
        <v>-1</v>
      </c>
      <c r="I72" s="13">
        <f>G72-F72</f>
        <v>33</v>
      </c>
      <c r="J72" s="1">
        <f t="shared" si="0"/>
        <v>33</v>
      </c>
      <c r="K72" s="13">
        <f t="shared" si="1"/>
        <v>1089</v>
      </c>
      <c r="O72" s="1">
        <f>$O$10*B71+(1-$O$10)*O71</f>
        <v>532.61059198290457</v>
      </c>
      <c r="Q72" s="13">
        <f>O72-B72</f>
        <v>35.610591982904566</v>
      </c>
      <c r="R72" s="1">
        <f t="shared" si="2"/>
        <v>35.610591982904566</v>
      </c>
      <c r="S72" s="13">
        <f t="shared" si="3"/>
        <v>1268.1142613729069</v>
      </c>
    </row>
    <row r="73" spans="1:19" x14ac:dyDescent="0.35">
      <c r="A73" s="33">
        <v>61</v>
      </c>
      <c r="B73" s="33">
        <v>519</v>
      </c>
      <c r="C73" s="5"/>
      <c r="E73" s="1">
        <f>$E$10*B72+(1-$E$10)*E72</f>
        <v>549</v>
      </c>
      <c r="F73" s="1">
        <f>B73-B72</f>
        <v>22</v>
      </c>
      <c r="G73" s="1">
        <f t="shared" si="4"/>
        <v>-1</v>
      </c>
      <c r="I73" s="13">
        <f>G73-F73</f>
        <v>-23</v>
      </c>
      <c r="J73" s="1">
        <f t="shared" si="0"/>
        <v>23</v>
      </c>
      <c r="K73" s="13">
        <f t="shared" si="1"/>
        <v>529</v>
      </c>
      <c r="O73" s="1">
        <f>$O$10*B72+(1-$O$10)*O72</f>
        <v>528.14716569857183</v>
      </c>
      <c r="Q73" s="13">
        <f>O73-B73</f>
        <v>9.1471656985718255</v>
      </c>
      <c r="R73" s="1">
        <f t="shared" si="2"/>
        <v>9.1471656985718255</v>
      </c>
      <c r="S73" s="13">
        <f t="shared" si="3"/>
        <v>83.670640317128999</v>
      </c>
    </row>
    <row r="74" spans="1:19" x14ac:dyDescent="0.35">
      <c r="A74" s="33">
        <v>62</v>
      </c>
      <c r="B74" s="33">
        <v>524</v>
      </c>
      <c r="C74" s="5"/>
      <c r="E74" s="1">
        <f>$E$10*B73+(1-$E$10)*E73</f>
        <v>549</v>
      </c>
      <c r="F74" s="1">
        <f>B74-B73</f>
        <v>5</v>
      </c>
      <c r="G74" s="1">
        <f t="shared" si="4"/>
        <v>-1</v>
      </c>
      <c r="I74" s="13">
        <f>G74-F74</f>
        <v>-6</v>
      </c>
      <c r="J74" s="1">
        <f t="shared" si="0"/>
        <v>6</v>
      </c>
      <c r="K74" s="13">
        <f t="shared" si="1"/>
        <v>36</v>
      </c>
      <c r="O74" s="1">
        <f>$O$10*B73+(1-$O$10)*O73</f>
        <v>527.00066131510766</v>
      </c>
      <c r="Q74" s="13">
        <f>O74-B74</f>
        <v>3.0006613151076635</v>
      </c>
      <c r="R74" s="1">
        <f t="shared" si="2"/>
        <v>3.0006613151076635</v>
      </c>
      <c r="S74" s="13">
        <f t="shared" si="3"/>
        <v>9.0039683279836531</v>
      </c>
    </row>
    <row r="75" spans="1:19" x14ac:dyDescent="0.35">
      <c r="A75" s="33">
        <v>63</v>
      </c>
      <c r="B75" s="33">
        <v>570</v>
      </c>
      <c r="C75" s="5"/>
      <c r="E75" s="1">
        <f>$E$10*B74+(1-$E$10)*E74</f>
        <v>549</v>
      </c>
      <c r="F75" s="1">
        <f>B75-B74</f>
        <v>46</v>
      </c>
      <c r="G75" s="1">
        <f t="shared" si="4"/>
        <v>-1</v>
      </c>
      <c r="I75" s="13">
        <f>G75-F75</f>
        <v>-47</v>
      </c>
      <c r="J75" s="1">
        <f t="shared" si="0"/>
        <v>47</v>
      </c>
      <c r="K75" s="13">
        <f t="shared" si="1"/>
        <v>2209</v>
      </c>
      <c r="O75" s="1">
        <f>$O$10*B74+(1-$O$10)*O74</f>
        <v>526.62455887371436</v>
      </c>
      <c r="Q75" s="13">
        <f>O75-B75</f>
        <v>-43.375441126285637</v>
      </c>
      <c r="R75" s="1">
        <f t="shared" si="2"/>
        <v>43.375441126285637</v>
      </c>
      <c r="S75" s="13">
        <f t="shared" si="3"/>
        <v>1881.4288928998715</v>
      </c>
    </row>
    <row r="76" spans="1:19" x14ac:dyDescent="0.35">
      <c r="A76" s="33">
        <v>64</v>
      </c>
      <c r="B76" s="33">
        <v>550</v>
      </c>
      <c r="C76" s="5"/>
      <c r="E76" s="1">
        <f>$E$10*B75+(1-$E$10)*E75</f>
        <v>549</v>
      </c>
      <c r="F76" s="1">
        <f>B76-B75</f>
        <v>-20</v>
      </c>
      <c r="G76" s="1">
        <f t="shared" si="4"/>
        <v>-1</v>
      </c>
      <c r="I76" s="13">
        <f>G76-F76</f>
        <v>19</v>
      </c>
      <c r="J76" s="1">
        <f t="shared" si="0"/>
        <v>19</v>
      </c>
      <c r="K76" s="13">
        <f t="shared" si="1"/>
        <v>361</v>
      </c>
      <c r="O76" s="1">
        <f>$O$10*B75+(1-$O$10)*O75</f>
        <v>532.06123019079143</v>
      </c>
      <c r="Q76" s="13">
        <f>O76-B76</f>
        <v>-17.938769809208566</v>
      </c>
      <c r="R76" s="1">
        <f t="shared" si="2"/>
        <v>17.938769809208566</v>
      </c>
      <c r="S76" s="13">
        <f t="shared" si="3"/>
        <v>321.7994622677727</v>
      </c>
    </row>
    <row r="77" spans="1:19" x14ac:dyDescent="0.35">
      <c r="A77" s="33">
        <v>65</v>
      </c>
      <c r="B77" s="33">
        <v>541</v>
      </c>
      <c r="C77" s="5"/>
      <c r="E77" s="1">
        <f>$E$10*B76+(1-$E$10)*E76</f>
        <v>549</v>
      </c>
      <c r="F77" s="1">
        <f>B77-B76</f>
        <v>-9</v>
      </c>
      <c r="G77" s="1">
        <f t="shared" si="4"/>
        <v>-1</v>
      </c>
      <c r="I77" s="13">
        <f>G77-F77</f>
        <v>8</v>
      </c>
      <c r="J77" s="1">
        <f t="shared" si="0"/>
        <v>8</v>
      </c>
      <c r="K77" s="13">
        <f t="shared" si="1"/>
        <v>64</v>
      </c>
      <c r="O77" s="1">
        <f>$O$10*B76+(1-$O$10)*O76</f>
        <v>534.30967292135472</v>
      </c>
      <c r="Q77" s="13">
        <f>O77-B77</f>
        <v>-6.6903270786452822</v>
      </c>
      <c r="R77" s="1">
        <f t="shared" si="2"/>
        <v>6.6903270786452822</v>
      </c>
      <c r="S77" s="13">
        <f t="shared" si="3"/>
        <v>44.760476419254317</v>
      </c>
    </row>
    <row r="78" spans="1:19" x14ac:dyDescent="0.35">
      <c r="A78" s="33">
        <v>66</v>
      </c>
      <c r="B78" s="33">
        <v>514</v>
      </c>
      <c r="C78" s="5"/>
      <c r="E78" s="1">
        <f>$E$10*B77+(1-$E$10)*E77</f>
        <v>549</v>
      </c>
      <c r="F78" s="1">
        <f>B78-B77</f>
        <v>-27</v>
      </c>
      <c r="G78" s="1">
        <f t="shared" si="4"/>
        <v>-1</v>
      </c>
      <c r="I78" s="13">
        <f>G78-F78</f>
        <v>26</v>
      </c>
      <c r="J78" s="1">
        <f t="shared" si="0"/>
        <v>26</v>
      </c>
      <c r="K78" s="13">
        <f t="shared" si="1"/>
        <v>676</v>
      </c>
      <c r="O78" s="1">
        <f>$O$10*B77+(1-$O$10)*O77</f>
        <v>535.14823751887513</v>
      </c>
      <c r="Q78" s="13">
        <f>O78-B78</f>
        <v>21.148237518875135</v>
      </c>
      <c r="R78" s="1">
        <f t="shared" si="2"/>
        <v>21.148237518875135</v>
      </c>
      <c r="S78" s="13">
        <f t="shared" si="3"/>
        <v>447.24795015475792</v>
      </c>
    </row>
    <row r="79" spans="1:19" x14ac:dyDescent="0.35">
      <c r="A79" s="33">
        <v>67</v>
      </c>
      <c r="B79" s="33">
        <v>529</v>
      </c>
      <c r="C79" s="5"/>
      <c r="E79" s="1">
        <f>$E$10*B78+(1-$E$10)*E78</f>
        <v>549</v>
      </c>
      <c r="F79" s="1">
        <f>B79-B78</f>
        <v>15</v>
      </c>
      <c r="G79" s="1">
        <f t="shared" si="4"/>
        <v>-1</v>
      </c>
      <c r="I79" s="13">
        <f>G79-F79</f>
        <v>-16</v>
      </c>
      <c r="J79" s="1">
        <f t="shared" ref="J79:J96" si="5">ABS(I79)</f>
        <v>16</v>
      </c>
      <c r="K79" s="13">
        <f t="shared" ref="K79:K96" si="6">I79^2</f>
        <v>256</v>
      </c>
      <c r="O79" s="1">
        <f>$O$10*B78+(1-$O$10)*O78</f>
        <v>532.49752058458841</v>
      </c>
      <c r="Q79" s="13">
        <f>O79-B79</f>
        <v>3.4975205845884147</v>
      </c>
      <c r="R79" s="1">
        <f t="shared" ref="R79:R96" si="7">ABS(Q79)</f>
        <v>3.4975205845884147</v>
      </c>
      <c r="S79" s="13">
        <f t="shared" ref="S79:S96" si="8">Q79^2</f>
        <v>12.232650239619687</v>
      </c>
    </row>
    <row r="80" spans="1:19" x14ac:dyDescent="0.35">
      <c r="A80" s="33">
        <v>68</v>
      </c>
      <c r="B80" s="33">
        <v>528</v>
      </c>
      <c r="C80" s="5"/>
      <c r="E80" s="1">
        <f>$E$10*B79+(1-$E$10)*E79</f>
        <v>549</v>
      </c>
      <c r="F80" s="1">
        <f>B80-B79</f>
        <v>-1</v>
      </c>
      <c r="G80" s="1">
        <f t="shared" ref="G80:G95" si="9">$E$10*F79+(1-$E$10)*G79</f>
        <v>-1</v>
      </c>
      <c r="I80" s="13">
        <f>G80-F80</f>
        <v>0</v>
      </c>
      <c r="J80" s="1">
        <f t="shared" si="5"/>
        <v>0</v>
      </c>
      <c r="K80" s="13">
        <f t="shared" si="6"/>
        <v>0</v>
      </c>
      <c r="O80" s="1">
        <f>$O$10*B79+(1-$O$10)*O79</f>
        <v>532.05914187651354</v>
      </c>
      <c r="Q80" s="13">
        <f>O80-B80</f>
        <v>4.0591418765135359</v>
      </c>
      <c r="R80" s="1">
        <f t="shared" si="7"/>
        <v>4.0591418765135359</v>
      </c>
      <c r="S80" s="13">
        <f t="shared" si="8"/>
        <v>16.47663277366583</v>
      </c>
    </row>
    <row r="81" spans="1:19" x14ac:dyDescent="0.35">
      <c r="A81" s="33">
        <v>69</v>
      </c>
      <c r="B81" s="33">
        <v>504</v>
      </c>
      <c r="C81" s="5"/>
      <c r="E81" s="1">
        <f>$E$10*B80+(1-$E$10)*E80</f>
        <v>549</v>
      </c>
      <c r="F81" s="1">
        <f>B81-B80</f>
        <v>-24</v>
      </c>
      <c r="G81" s="1">
        <f t="shared" si="9"/>
        <v>-1</v>
      </c>
      <c r="I81" s="13">
        <f>G81-F81</f>
        <v>23</v>
      </c>
      <c r="J81" s="1">
        <f t="shared" si="5"/>
        <v>23</v>
      </c>
      <c r="K81" s="13">
        <f t="shared" si="6"/>
        <v>529</v>
      </c>
      <c r="O81" s="1">
        <f>$O$10*B80+(1-$O$10)*O80</f>
        <v>531.55036963952955</v>
      </c>
      <c r="Q81" s="13">
        <f>O81-B81</f>
        <v>27.550369639529549</v>
      </c>
      <c r="R81" s="1">
        <f t="shared" si="7"/>
        <v>27.550369639529549</v>
      </c>
      <c r="S81" s="13">
        <f t="shared" si="8"/>
        <v>759.02286727471153</v>
      </c>
    </row>
    <row r="82" spans="1:19" x14ac:dyDescent="0.35">
      <c r="A82" s="33">
        <v>70</v>
      </c>
      <c r="B82" s="33">
        <v>523</v>
      </c>
      <c r="C82" s="5"/>
      <c r="E82" s="1">
        <f>$E$10*B81+(1-$E$10)*E81</f>
        <v>549</v>
      </c>
      <c r="F82" s="1">
        <f>B82-B81</f>
        <v>19</v>
      </c>
      <c r="G82" s="1">
        <f t="shared" si="9"/>
        <v>-1</v>
      </c>
      <c r="I82" s="13">
        <f>G82-F82</f>
        <v>-20</v>
      </c>
      <c r="J82" s="1">
        <f t="shared" si="5"/>
        <v>20</v>
      </c>
      <c r="K82" s="13">
        <f t="shared" si="6"/>
        <v>400</v>
      </c>
      <c r="O82" s="1">
        <f>$O$10*B81+(1-$O$10)*O81</f>
        <v>528.09721042074455</v>
      </c>
      <c r="Q82" s="13">
        <f>O82-B82</f>
        <v>5.0972104207445454</v>
      </c>
      <c r="R82" s="1">
        <f t="shared" si="7"/>
        <v>5.0972104207445454</v>
      </c>
      <c r="S82" s="13">
        <f t="shared" si="8"/>
        <v>25.981554073346786</v>
      </c>
    </row>
    <row r="83" spans="1:19" x14ac:dyDescent="0.35">
      <c r="A83" s="33">
        <v>71</v>
      </c>
      <c r="B83" s="33">
        <v>497</v>
      </c>
      <c r="C83" s="5"/>
      <c r="E83" s="1">
        <f>$E$10*B82+(1-$E$10)*E82</f>
        <v>549</v>
      </c>
      <c r="F83" s="1">
        <f>B83-B82</f>
        <v>-26</v>
      </c>
      <c r="G83" s="1">
        <f t="shared" si="9"/>
        <v>-1</v>
      </c>
      <c r="I83" s="13">
        <f>G83-F83</f>
        <v>25</v>
      </c>
      <c r="J83" s="1">
        <f t="shared" si="5"/>
        <v>25</v>
      </c>
      <c r="K83" s="13">
        <f t="shared" si="6"/>
        <v>625</v>
      </c>
      <c r="O83" s="1">
        <f>$O$10*B82+(1-$O$10)*O82</f>
        <v>527.45832682735613</v>
      </c>
      <c r="Q83" s="13">
        <f>O83-B83</f>
        <v>30.458326827356132</v>
      </c>
      <c r="R83" s="1">
        <f t="shared" si="7"/>
        <v>30.458326827356132</v>
      </c>
      <c r="S83" s="13">
        <f t="shared" si="8"/>
        <v>927.7096731220422</v>
      </c>
    </row>
    <row r="84" spans="1:19" x14ac:dyDescent="0.35">
      <c r="A84" s="33">
        <v>72</v>
      </c>
      <c r="B84" s="33">
        <v>519</v>
      </c>
      <c r="C84" s="5"/>
      <c r="E84" s="1">
        <f>$E$10*B83+(1-$E$10)*E83</f>
        <v>549</v>
      </c>
      <c r="F84" s="1">
        <f>B84-B83</f>
        <v>22</v>
      </c>
      <c r="G84" s="1">
        <f t="shared" si="9"/>
        <v>-1</v>
      </c>
      <c r="I84" s="13">
        <f>G84-F84</f>
        <v>-23</v>
      </c>
      <c r="J84" s="1">
        <f t="shared" si="5"/>
        <v>23</v>
      </c>
      <c r="K84" s="13">
        <f t="shared" si="6"/>
        <v>529</v>
      </c>
      <c r="O84" s="1">
        <f>$O$10*B83+(1-$O$10)*O83</f>
        <v>523.64068468865537</v>
      </c>
      <c r="Q84" s="13">
        <f>O84-B84</f>
        <v>4.6406846886553694</v>
      </c>
      <c r="R84" s="1">
        <f t="shared" si="7"/>
        <v>4.6406846886553694</v>
      </c>
      <c r="S84" s="13">
        <f t="shared" si="8"/>
        <v>21.535954379520383</v>
      </c>
    </row>
    <row r="85" spans="1:19" x14ac:dyDescent="0.35">
      <c r="A85" s="33">
        <v>73</v>
      </c>
      <c r="B85" s="33">
        <v>529</v>
      </c>
      <c r="C85" s="5"/>
      <c r="E85" s="1">
        <f>$E$10*B84+(1-$E$10)*E84</f>
        <v>549</v>
      </c>
      <c r="F85" s="1">
        <f>B85-B84</f>
        <v>10</v>
      </c>
      <c r="G85" s="1">
        <f t="shared" si="9"/>
        <v>-1</v>
      </c>
      <c r="I85" s="13">
        <f>G85-F85</f>
        <v>-11</v>
      </c>
      <c r="J85" s="1">
        <f t="shared" si="5"/>
        <v>11</v>
      </c>
      <c r="K85" s="13">
        <f t="shared" si="6"/>
        <v>121</v>
      </c>
      <c r="O85" s="1">
        <f>$O$10*B84+(1-$O$10)*O84</f>
        <v>523.05902196239151</v>
      </c>
      <c r="Q85" s="13">
        <f>O85-B85</f>
        <v>-5.9409780376084882</v>
      </c>
      <c r="R85" s="1">
        <f t="shared" si="7"/>
        <v>5.9409780376084882</v>
      </c>
      <c r="S85" s="13">
        <f t="shared" si="8"/>
        <v>35.295220043346404</v>
      </c>
    </row>
    <row r="86" spans="1:19" x14ac:dyDescent="0.35">
      <c r="A86" s="33">
        <v>74</v>
      </c>
      <c r="B86" s="33">
        <v>525</v>
      </c>
      <c r="C86" s="5"/>
      <c r="E86" s="1">
        <f>$E$10*B85+(1-$E$10)*E85</f>
        <v>549</v>
      </c>
      <c r="F86" s="1">
        <f>B86-B85</f>
        <v>-4</v>
      </c>
      <c r="G86" s="1">
        <f t="shared" si="9"/>
        <v>-1</v>
      </c>
      <c r="I86" s="13">
        <f>G86-F86</f>
        <v>3</v>
      </c>
      <c r="J86" s="1">
        <f t="shared" si="5"/>
        <v>3</v>
      </c>
      <c r="K86" s="13">
        <f t="shared" si="6"/>
        <v>9</v>
      </c>
      <c r="O86" s="1">
        <f>$O$10*B85+(1-$O$10)*O85</f>
        <v>523.80366326294711</v>
      </c>
      <c r="Q86" s="13">
        <f>O86-B86</f>
        <v>-1.1963367370528886</v>
      </c>
      <c r="R86" s="1">
        <f t="shared" si="7"/>
        <v>1.1963367370528886</v>
      </c>
      <c r="S86" s="13">
        <f t="shared" si="8"/>
        <v>1.4312215884223523</v>
      </c>
    </row>
    <row r="87" spans="1:19" x14ac:dyDescent="0.35">
      <c r="A87" s="33">
        <v>75</v>
      </c>
      <c r="B87" s="33">
        <v>535</v>
      </c>
      <c r="C87" s="5"/>
      <c r="E87" s="1">
        <f>$E$10*B86+(1-$E$10)*E86</f>
        <v>549</v>
      </c>
      <c r="F87" s="1">
        <f>B87-B86</f>
        <v>10</v>
      </c>
      <c r="G87" s="1">
        <f t="shared" si="9"/>
        <v>-1</v>
      </c>
      <c r="I87" s="13">
        <f>G87-F87</f>
        <v>-11</v>
      </c>
      <c r="J87" s="1">
        <f t="shared" si="5"/>
        <v>11</v>
      </c>
      <c r="K87" s="13">
        <f t="shared" si="6"/>
        <v>121</v>
      </c>
      <c r="O87" s="1">
        <f>$O$10*B86+(1-$O$10)*O86</f>
        <v>523.9536119310186</v>
      </c>
      <c r="Q87" s="13">
        <f>O87-B87</f>
        <v>-11.0463880689814</v>
      </c>
      <c r="R87" s="1">
        <f t="shared" si="7"/>
        <v>11.0463880689814</v>
      </c>
      <c r="S87" s="13">
        <f t="shared" si="8"/>
        <v>122.02268937053464</v>
      </c>
    </row>
    <row r="88" spans="1:19" x14ac:dyDescent="0.35">
      <c r="A88" s="33">
        <v>76</v>
      </c>
      <c r="B88" s="33">
        <v>518</v>
      </c>
      <c r="C88" s="5"/>
      <c r="E88" s="1">
        <f>$E$10*B87+(1-$E$10)*E87</f>
        <v>549</v>
      </c>
      <c r="F88" s="1">
        <f>B88-B87</f>
        <v>-17</v>
      </c>
      <c r="G88" s="1">
        <f t="shared" si="9"/>
        <v>-1</v>
      </c>
      <c r="I88" s="13">
        <f>G88-F88</f>
        <v>16</v>
      </c>
      <c r="J88" s="1">
        <f t="shared" si="5"/>
        <v>16</v>
      </c>
      <c r="K88" s="13">
        <f t="shared" si="6"/>
        <v>256</v>
      </c>
      <c r="O88" s="1">
        <f>$O$10*B87+(1-$O$10)*O87</f>
        <v>525.33816456293494</v>
      </c>
      <c r="Q88" s="13">
        <f>O88-B88</f>
        <v>7.338164562934935</v>
      </c>
      <c r="R88" s="1">
        <f t="shared" si="7"/>
        <v>7.338164562934935</v>
      </c>
      <c r="S88" s="13">
        <f t="shared" si="8"/>
        <v>53.848659152714063</v>
      </c>
    </row>
    <row r="89" spans="1:19" x14ac:dyDescent="0.35">
      <c r="A89" s="33">
        <v>77</v>
      </c>
      <c r="B89" s="33">
        <v>544</v>
      </c>
      <c r="C89" s="5"/>
      <c r="E89" s="1">
        <f>$E$10*B88+(1-$E$10)*E88</f>
        <v>549</v>
      </c>
      <c r="F89" s="1">
        <f>B89-B88</f>
        <v>26</v>
      </c>
      <c r="G89" s="1">
        <f>$E$10*F88+(1-$E$10)*G88</f>
        <v>-1</v>
      </c>
      <c r="I89" s="13">
        <f>G89-F89</f>
        <v>-27</v>
      </c>
      <c r="J89" s="1">
        <f t="shared" si="5"/>
        <v>27</v>
      </c>
      <c r="K89" s="13">
        <f t="shared" si="6"/>
        <v>729</v>
      </c>
      <c r="O89" s="1">
        <f>$O$10*B88+(1-$O$10)*O88</f>
        <v>524.41840011182205</v>
      </c>
      <c r="Q89" s="13">
        <f>O89-B89</f>
        <v>-19.581599888177948</v>
      </c>
      <c r="R89" s="1">
        <f t="shared" si="7"/>
        <v>19.581599888177948</v>
      </c>
      <c r="S89" s="13">
        <f t="shared" si="8"/>
        <v>383.43905418069062</v>
      </c>
    </row>
    <row r="90" spans="1:19" x14ac:dyDescent="0.35">
      <c r="A90" s="33">
        <v>78</v>
      </c>
      <c r="B90" s="33">
        <v>547</v>
      </c>
      <c r="C90" s="5"/>
      <c r="E90" s="1">
        <f>$E$10*B89+(1-$E$10)*E89</f>
        <v>549</v>
      </c>
      <c r="F90" s="1">
        <f>B90-B89</f>
        <v>3</v>
      </c>
      <c r="G90" s="1">
        <f t="shared" si="9"/>
        <v>-1</v>
      </c>
      <c r="I90" s="13">
        <f>G90-F90</f>
        <v>-4</v>
      </c>
      <c r="J90" s="1">
        <f t="shared" si="5"/>
        <v>4</v>
      </c>
      <c r="K90" s="13">
        <f t="shared" si="6"/>
        <v>16</v>
      </c>
      <c r="O90" s="1">
        <f>$O$10*B89+(1-$O$10)*O89</f>
        <v>526.87275491929449</v>
      </c>
      <c r="Q90" s="13">
        <f>O90-B90</f>
        <v>-20.127245080705507</v>
      </c>
      <c r="R90" s="1">
        <f t="shared" si="7"/>
        <v>20.127245080705507</v>
      </c>
      <c r="S90" s="13">
        <f t="shared" si="8"/>
        <v>405.10599453878399</v>
      </c>
    </row>
    <row r="91" spans="1:19" x14ac:dyDescent="0.35">
      <c r="A91" s="33">
        <v>79</v>
      </c>
      <c r="B91" s="33">
        <v>504</v>
      </c>
      <c r="C91" s="5"/>
      <c r="E91" s="1">
        <f>$E$10*B90+(1-$E$10)*E90</f>
        <v>549</v>
      </c>
      <c r="F91" s="1">
        <f>B91-B90</f>
        <v>-43</v>
      </c>
      <c r="G91" s="1">
        <f t="shared" si="9"/>
        <v>-1</v>
      </c>
      <c r="I91" s="13">
        <f>G91-F91</f>
        <v>42</v>
      </c>
      <c r="J91" s="1">
        <f t="shared" si="5"/>
        <v>42</v>
      </c>
      <c r="K91" s="13">
        <f t="shared" si="6"/>
        <v>1764</v>
      </c>
      <c r="O91" s="1">
        <f>$O$10*B90+(1-$O$10)*O90</f>
        <v>529.39550081376194</v>
      </c>
      <c r="Q91" s="13">
        <f>O91-B91</f>
        <v>25.395500813761942</v>
      </c>
      <c r="R91" s="1">
        <f t="shared" si="7"/>
        <v>25.395500813761942</v>
      </c>
      <c r="S91" s="13">
        <f t="shared" si="8"/>
        <v>644.93146158178342</v>
      </c>
    </row>
    <row r="92" spans="1:19" x14ac:dyDescent="0.35">
      <c r="A92" s="33">
        <v>80</v>
      </c>
      <c r="B92" s="33">
        <v>517</v>
      </c>
      <c r="C92" s="5"/>
      <c r="E92" s="1">
        <f>$E$10*B91+(1-$E$10)*E91</f>
        <v>549</v>
      </c>
      <c r="F92" s="1">
        <f>B92-B91</f>
        <v>13</v>
      </c>
      <c r="G92" s="1">
        <f t="shared" si="9"/>
        <v>-1</v>
      </c>
      <c r="I92" s="13">
        <f>G92-F92</f>
        <v>-14</v>
      </c>
      <c r="J92" s="1">
        <f t="shared" si="5"/>
        <v>14</v>
      </c>
      <c r="K92" s="13">
        <f t="shared" si="6"/>
        <v>196</v>
      </c>
      <c r="O92" s="1">
        <f>$O$10*B91+(1-$O$10)*O91</f>
        <v>526.21243253198907</v>
      </c>
      <c r="Q92" s="13">
        <f>O92-B92</f>
        <v>9.2124325319890659</v>
      </c>
      <c r="R92" s="1">
        <f t="shared" si="7"/>
        <v>9.2124325319890659</v>
      </c>
      <c r="S92" s="13">
        <f t="shared" si="8"/>
        <v>84.868913156450475</v>
      </c>
    </row>
    <row r="93" spans="1:19" x14ac:dyDescent="0.35">
      <c r="A93" s="33">
        <v>81</v>
      </c>
      <c r="B93" s="33">
        <v>529</v>
      </c>
      <c r="C93" s="5"/>
      <c r="E93" s="1">
        <f>$E$10*B92+(1-$E$10)*E92</f>
        <v>549</v>
      </c>
      <c r="F93" s="1">
        <f>B93-B92</f>
        <v>12</v>
      </c>
      <c r="G93" s="1">
        <f t="shared" si="9"/>
        <v>-1</v>
      </c>
      <c r="I93" s="13">
        <f>G93-F93</f>
        <v>-13</v>
      </c>
      <c r="J93" s="1">
        <f t="shared" si="5"/>
        <v>13</v>
      </c>
      <c r="K93" s="13">
        <f t="shared" si="6"/>
        <v>169</v>
      </c>
      <c r="O93" s="1">
        <f>$O$10*B92+(1-$O$10)*O92</f>
        <v>525.05774761336534</v>
      </c>
      <c r="Q93" s="13">
        <f>O93-B93</f>
        <v>-3.9422523866346637</v>
      </c>
      <c r="R93" s="1">
        <f t="shared" si="7"/>
        <v>3.9422523866346637</v>
      </c>
      <c r="S93" s="13">
        <f t="shared" si="8"/>
        <v>15.541353879926701</v>
      </c>
    </row>
    <row r="94" spans="1:19" x14ac:dyDescent="0.35">
      <c r="A94" s="33">
        <v>82</v>
      </c>
      <c r="B94" s="33">
        <v>537</v>
      </c>
      <c r="C94" s="5"/>
      <c r="E94" s="1">
        <f>$E$10*B93+(1-$E$10)*E93</f>
        <v>549</v>
      </c>
      <c r="F94" s="1">
        <f>B94-B93</f>
        <v>8</v>
      </c>
      <c r="G94" s="1">
        <f t="shared" si="9"/>
        <v>-1</v>
      </c>
      <c r="I94" s="13">
        <f>G94-F94</f>
        <v>-9</v>
      </c>
      <c r="J94" s="1">
        <f t="shared" si="5"/>
        <v>9</v>
      </c>
      <c r="K94" s="13">
        <f t="shared" si="6"/>
        <v>81</v>
      </c>
      <c r="O94" s="1">
        <f>$O$10*B93+(1-$O$10)*O93</f>
        <v>525.55186893913344</v>
      </c>
      <c r="Q94" s="13">
        <f>O94-B94</f>
        <v>-11.448131060866558</v>
      </c>
      <c r="R94" s="1">
        <f t="shared" si="7"/>
        <v>11.448131060866558</v>
      </c>
      <c r="S94" s="13">
        <f t="shared" si="8"/>
        <v>131.05970478677767</v>
      </c>
    </row>
    <row r="95" spans="1:19" x14ac:dyDescent="0.35">
      <c r="A95" s="33">
        <v>83</v>
      </c>
      <c r="B95" s="33">
        <v>527</v>
      </c>
      <c r="C95" s="5"/>
      <c r="E95" s="1">
        <f>$E$10*B94+(1-$E$10)*E94</f>
        <v>549</v>
      </c>
      <c r="F95" s="1">
        <f>B95-B94</f>
        <v>-10</v>
      </c>
      <c r="G95" s="1">
        <f t="shared" si="9"/>
        <v>-1</v>
      </c>
      <c r="I95" s="13">
        <f>G95-F95</f>
        <v>9</v>
      </c>
      <c r="J95" s="1">
        <f t="shared" si="5"/>
        <v>9</v>
      </c>
      <c r="K95" s="13">
        <f t="shared" si="6"/>
        <v>81</v>
      </c>
      <c r="O95" s="1">
        <f>$O$10*B94+(1-$O$10)*O94</f>
        <v>526.98677597769347</v>
      </c>
      <c r="Q95" s="13">
        <f>O95-B95</f>
        <v>-1.3224022306530969E-2</v>
      </c>
      <c r="R95" s="1">
        <f t="shared" si="7"/>
        <v>1.3224022306530969E-2</v>
      </c>
      <c r="S95" s="13">
        <f t="shared" si="8"/>
        <v>1.7487476596362864E-4</v>
      </c>
    </row>
    <row r="96" spans="1:19" x14ac:dyDescent="0.35">
      <c r="A96" s="33">
        <v>84</v>
      </c>
      <c r="B96" s="33">
        <v>557</v>
      </c>
      <c r="C96" s="5"/>
      <c r="E96" s="1">
        <f>$E$10*B95+(1-$E$10)*E95</f>
        <v>549</v>
      </c>
      <c r="F96" s="1">
        <f>B96-B95</f>
        <v>30</v>
      </c>
      <c r="G96" s="1">
        <f>$E$10*F95+(1-$E$10)*G95</f>
        <v>-1</v>
      </c>
      <c r="I96" s="13">
        <f>G96-F96</f>
        <v>-31</v>
      </c>
      <c r="J96" s="1">
        <f t="shared" si="5"/>
        <v>31</v>
      </c>
      <c r="K96" s="13">
        <f t="shared" si="6"/>
        <v>961</v>
      </c>
      <c r="O96" s="1">
        <f>$O$10*B95+(1-$O$10)*O95</f>
        <v>526.98843347467573</v>
      </c>
      <c r="Q96" s="13">
        <f>O96-B96</f>
        <v>-30.01156652532427</v>
      </c>
      <c r="R96" s="1">
        <f t="shared" si="7"/>
        <v>30.01156652532427</v>
      </c>
      <c r="S96" s="13">
        <f t="shared" si="8"/>
        <v>900.69412530396426</v>
      </c>
    </row>
    <row r="97" spans="1:25" x14ac:dyDescent="0.35">
      <c r="A97" s="26">
        <v>85</v>
      </c>
      <c r="C97" s="26">
        <v>527</v>
      </c>
      <c r="E97" s="1">
        <f>$E$10*B96+(1-$E$10)*E96</f>
        <v>549</v>
      </c>
      <c r="F97" s="1"/>
      <c r="G97" s="1">
        <f>$E$10*F96+(1-$E$10)*G96</f>
        <v>-1</v>
      </c>
      <c r="H97" s="1">
        <f>B96+G97</f>
        <v>556</v>
      </c>
      <c r="L97" s="1">
        <f>H97-C97</f>
        <v>29</v>
      </c>
      <c r="M97" s="29">
        <f>ABS(L97/C97)</f>
        <v>5.5028462998102469E-2</v>
      </c>
      <c r="N97" s="32"/>
      <c r="O97" s="1">
        <f>$O$10*B96+(1-$O$10)*O96</f>
        <v>530.75007874379787</v>
      </c>
      <c r="P97" s="35">
        <f>O97</f>
        <v>530.75007874379787</v>
      </c>
      <c r="U97" s="1">
        <f>P97-C97</f>
        <v>3.7500787437978715</v>
      </c>
      <c r="V97" s="29">
        <f>ABS(U97/C97)</f>
        <v>7.1158989445879919E-3</v>
      </c>
      <c r="X97" s="1"/>
      <c r="Y97" s="29"/>
    </row>
    <row r="98" spans="1:25" x14ac:dyDescent="0.35">
      <c r="A98" s="26">
        <v>86</v>
      </c>
      <c r="C98" s="26">
        <v>510</v>
      </c>
      <c r="F98" s="1"/>
      <c r="G98" s="1">
        <f>G97</f>
        <v>-1</v>
      </c>
      <c r="H98" s="1">
        <f>G98+H97</f>
        <v>555</v>
      </c>
      <c r="K98" t="s">
        <v>61</v>
      </c>
      <c r="L98" s="1">
        <f>H98-C98</f>
        <v>45</v>
      </c>
      <c r="M98" s="29">
        <f>ABS(L98/C98)</f>
        <v>8.8235294117647065E-2</v>
      </c>
      <c r="N98" s="32"/>
      <c r="P98" s="35">
        <f>P97</f>
        <v>530.75007874379787</v>
      </c>
      <c r="S98" t="s">
        <v>61</v>
      </c>
      <c r="U98" s="1">
        <f t="shared" ref="U98:U108" si="10">P98-C98</f>
        <v>20.750078743797872</v>
      </c>
      <c r="V98" s="29">
        <f t="shared" ref="V98:V108" si="11">ABS(U98/C98)</f>
        <v>4.0686428909407595E-2</v>
      </c>
      <c r="X98" s="1"/>
      <c r="Y98" s="29"/>
    </row>
    <row r="99" spans="1:25" x14ac:dyDescent="0.35">
      <c r="A99" s="26">
        <v>87</v>
      </c>
      <c r="C99" s="26">
        <v>555</v>
      </c>
      <c r="F99" s="1"/>
      <c r="G99" s="1">
        <f>G98</f>
        <v>-1</v>
      </c>
      <c r="H99" s="1">
        <f>G99+H98</f>
        <v>554</v>
      </c>
      <c r="K99" s="13">
        <f>AVERAGE(K14:K96)</f>
        <v>503.89156626506025</v>
      </c>
      <c r="L99" s="1">
        <f>H99-C99</f>
        <v>-1</v>
      </c>
      <c r="M99" s="29">
        <f>ABS(L99/C99)</f>
        <v>1.8018018018018018E-3</v>
      </c>
      <c r="N99" s="32"/>
      <c r="P99" s="35">
        <f t="shared" ref="P99:P108" si="12">P98</f>
        <v>530.75007874379787</v>
      </c>
      <c r="S99" s="13">
        <f>AVERAGE(S14:S96)</f>
        <v>320.56804853827907</v>
      </c>
      <c r="U99" s="1">
        <f t="shared" si="10"/>
        <v>-24.249921256202128</v>
      </c>
      <c r="V99" s="29">
        <f t="shared" si="11"/>
        <v>4.3693551812976808E-2</v>
      </c>
      <c r="X99" s="1"/>
      <c r="Y99" s="29"/>
    </row>
    <row r="100" spans="1:25" x14ac:dyDescent="0.35">
      <c r="A100" s="26">
        <v>88</v>
      </c>
      <c r="C100" s="26">
        <v>512</v>
      </c>
      <c r="F100" s="1"/>
      <c r="G100" s="1">
        <f>G99</f>
        <v>-1</v>
      </c>
      <c r="H100" s="1">
        <f>G100+H99</f>
        <v>553</v>
      </c>
      <c r="L100" s="1">
        <f>H100-C100</f>
        <v>41</v>
      </c>
      <c r="M100" s="29">
        <f>ABS(L100/C100)</f>
        <v>8.0078125E-2</v>
      </c>
      <c r="N100" s="32"/>
      <c r="P100" s="35">
        <f t="shared" si="12"/>
        <v>530.75007874379787</v>
      </c>
      <c r="U100" s="1">
        <f t="shared" si="10"/>
        <v>18.750078743797872</v>
      </c>
      <c r="V100" s="29">
        <f t="shared" si="11"/>
        <v>3.6621247546480218E-2</v>
      </c>
      <c r="X100" s="1"/>
      <c r="Y100" s="29"/>
    </row>
    <row r="101" spans="1:25" x14ac:dyDescent="0.35">
      <c r="A101" s="26">
        <v>89</v>
      </c>
      <c r="C101" s="26">
        <v>538</v>
      </c>
      <c r="F101" s="1"/>
      <c r="G101" s="1">
        <f t="shared" ref="G101:G108" si="13">G100</f>
        <v>-1</v>
      </c>
      <c r="H101" s="1">
        <f t="shared" ref="H101:H108" si="14">G101+H100</f>
        <v>552</v>
      </c>
      <c r="L101" s="1">
        <f>H101-C101</f>
        <v>14</v>
      </c>
      <c r="M101" s="29">
        <f>ABS(L101/C101)</f>
        <v>2.6022304832713755E-2</v>
      </c>
      <c r="N101" s="32"/>
      <c r="P101" s="35">
        <f t="shared" si="12"/>
        <v>530.75007874379787</v>
      </c>
      <c r="U101" s="1">
        <f t="shared" si="10"/>
        <v>-7.2499212562021285</v>
      </c>
      <c r="V101" s="29">
        <f t="shared" si="11"/>
        <v>1.3475690067290201E-2</v>
      </c>
      <c r="X101" s="1"/>
      <c r="Y101" s="29"/>
    </row>
    <row r="102" spans="1:25" x14ac:dyDescent="0.35">
      <c r="A102" s="26">
        <v>90</v>
      </c>
      <c r="C102" s="26">
        <v>528</v>
      </c>
      <c r="F102" s="1"/>
      <c r="G102" s="1">
        <f t="shared" si="13"/>
        <v>-1</v>
      </c>
      <c r="H102" s="1">
        <f t="shared" si="14"/>
        <v>551</v>
      </c>
      <c r="L102" s="1">
        <f>H102-C102</f>
        <v>23</v>
      </c>
      <c r="M102" s="29">
        <f>ABS(L102/C102)</f>
        <v>4.3560606060606064E-2</v>
      </c>
      <c r="N102" s="32"/>
      <c r="P102" s="35">
        <f t="shared" si="12"/>
        <v>530.75007874379787</v>
      </c>
      <c r="U102" s="1">
        <f t="shared" si="10"/>
        <v>2.7500787437978715</v>
      </c>
      <c r="V102" s="29">
        <f t="shared" si="11"/>
        <v>5.2084824693141504E-3</v>
      </c>
      <c r="X102" s="1"/>
      <c r="Y102" s="29"/>
    </row>
    <row r="103" spans="1:25" x14ac:dyDescent="0.35">
      <c r="A103" s="26">
        <v>91</v>
      </c>
      <c r="C103" s="26">
        <v>560</v>
      </c>
      <c r="F103" s="1"/>
      <c r="G103" s="1">
        <f t="shared" si="13"/>
        <v>-1</v>
      </c>
      <c r="H103" s="1">
        <f t="shared" si="14"/>
        <v>550</v>
      </c>
      <c r="L103" s="1">
        <f>H103-C103</f>
        <v>-10</v>
      </c>
      <c r="M103" s="29">
        <f>ABS(L103/C103)</f>
        <v>1.7857142857142856E-2</v>
      </c>
      <c r="N103" s="32"/>
      <c r="P103" s="35">
        <f t="shared" si="12"/>
        <v>530.75007874379787</v>
      </c>
      <c r="U103" s="1">
        <f t="shared" si="10"/>
        <v>-29.249921256202128</v>
      </c>
      <c r="V103" s="29">
        <f t="shared" si="11"/>
        <v>5.2232002243218084E-2</v>
      </c>
      <c r="X103" s="1"/>
      <c r="Y103" s="29"/>
    </row>
    <row r="104" spans="1:25" x14ac:dyDescent="0.35">
      <c r="A104" s="26">
        <v>92</v>
      </c>
      <c r="C104" s="26">
        <v>529</v>
      </c>
      <c r="F104" s="1"/>
      <c r="G104" s="1">
        <f t="shared" si="13"/>
        <v>-1</v>
      </c>
      <c r="H104" s="1">
        <f t="shared" si="14"/>
        <v>549</v>
      </c>
      <c r="L104" s="1">
        <f>H104-C104</f>
        <v>20</v>
      </c>
      <c r="M104" s="29">
        <f>ABS(L104/C104)</f>
        <v>3.780718336483932E-2</v>
      </c>
      <c r="N104" s="32"/>
      <c r="P104" s="35">
        <f t="shared" si="12"/>
        <v>530.75007874379787</v>
      </c>
      <c r="U104" s="1">
        <f t="shared" si="10"/>
        <v>1.7500787437978715</v>
      </c>
      <c r="V104" s="29">
        <f t="shared" si="11"/>
        <v>3.3082773984836893E-3</v>
      </c>
      <c r="X104" s="1"/>
      <c r="Y104" s="29"/>
    </row>
    <row r="105" spans="1:25" x14ac:dyDescent="0.35">
      <c r="A105" s="26">
        <v>93</v>
      </c>
      <c r="C105" s="26">
        <v>561</v>
      </c>
      <c r="F105" s="1"/>
      <c r="G105" s="1">
        <f t="shared" si="13"/>
        <v>-1</v>
      </c>
      <c r="H105" s="1">
        <f t="shared" si="14"/>
        <v>548</v>
      </c>
      <c r="L105" s="1">
        <f>H105-C105</f>
        <v>-13</v>
      </c>
      <c r="M105" s="29">
        <f>ABS(L105/C105)</f>
        <v>2.3172905525846704E-2</v>
      </c>
      <c r="N105" s="32"/>
      <c r="P105" s="35">
        <f t="shared" si="12"/>
        <v>530.75007874379787</v>
      </c>
      <c r="U105" s="1">
        <f t="shared" si="10"/>
        <v>-30.249921256202128</v>
      </c>
      <c r="V105" s="29">
        <f t="shared" si="11"/>
        <v>5.3921428264174918E-2</v>
      </c>
      <c r="X105" s="1"/>
      <c r="Y105" s="29"/>
    </row>
    <row r="106" spans="1:25" x14ac:dyDescent="0.35">
      <c r="A106" s="26">
        <v>94</v>
      </c>
      <c r="C106" s="26">
        <v>502</v>
      </c>
      <c r="F106" s="1"/>
      <c r="G106" s="1">
        <f t="shared" si="13"/>
        <v>-1</v>
      </c>
      <c r="H106" s="1">
        <f t="shared" si="14"/>
        <v>547</v>
      </c>
      <c r="L106" s="1">
        <f>H106-C106</f>
        <v>45</v>
      </c>
      <c r="M106" s="29">
        <f>ABS(L106/C106)</f>
        <v>8.9641434262948211E-2</v>
      </c>
      <c r="N106" s="32"/>
      <c r="P106" s="35">
        <f t="shared" si="12"/>
        <v>530.75007874379787</v>
      </c>
      <c r="U106" s="1">
        <f t="shared" si="10"/>
        <v>28.750078743797872</v>
      </c>
      <c r="V106" s="29">
        <f t="shared" si="11"/>
        <v>5.7271073194816474E-2</v>
      </c>
      <c r="X106" s="1"/>
      <c r="Y106" s="29"/>
    </row>
    <row r="107" spans="1:25" x14ac:dyDescent="0.35">
      <c r="A107" s="26">
        <v>95</v>
      </c>
      <c r="C107" s="26">
        <v>513</v>
      </c>
      <c r="F107" s="1"/>
      <c r="G107" s="1">
        <f t="shared" si="13"/>
        <v>-1</v>
      </c>
      <c r="H107" s="1">
        <f t="shared" si="14"/>
        <v>546</v>
      </c>
      <c r="L107" s="1">
        <f>H107-C107</f>
        <v>33</v>
      </c>
      <c r="M107" s="29">
        <f>ABS(L107/C107)</f>
        <v>6.4327485380116955E-2</v>
      </c>
      <c r="N107" s="32"/>
      <c r="P107" s="35">
        <f t="shared" si="12"/>
        <v>530.75007874379787</v>
      </c>
      <c r="U107" s="1">
        <f t="shared" si="10"/>
        <v>17.750078743797872</v>
      </c>
      <c r="V107" s="29">
        <f t="shared" si="11"/>
        <v>3.4600543360229767E-2</v>
      </c>
      <c r="X107" s="1"/>
      <c r="Y107" s="29"/>
    </row>
    <row r="108" spans="1:25" x14ac:dyDescent="0.35">
      <c r="A108" s="26">
        <v>96</v>
      </c>
      <c r="C108" s="26">
        <v>521</v>
      </c>
      <c r="F108" s="1"/>
      <c r="G108" s="1">
        <f t="shared" si="13"/>
        <v>-1</v>
      </c>
      <c r="H108" s="1">
        <f t="shared" si="14"/>
        <v>545</v>
      </c>
      <c r="L108" s="1">
        <f>H108-C108</f>
        <v>24</v>
      </c>
      <c r="M108" s="29">
        <f>ABS(L108/C108)</f>
        <v>4.6065259117082535E-2</v>
      </c>
      <c r="N108" s="32"/>
      <c r="P108" s="35">
        <f t="shared" si="12"/>
        <v>530.75007874379787</v>
      </c>
      <c r="U108" s="1">
        <f t="shared" si="10"/>
        <v>9.7500787437978715</v>
      </c>
      <c r="V108" s="29">
        <f t="shared" si="11"/>
        <v>1.8714162656041981E-2</v>
      </c>
      <c r="X108" s="1"/>
      <c r="Y108" s="29"/>
    </row>
    <row r="110" spans="1:25" x14ac:dyDescent="0.35">
      <c r="L110" t="s">
        <v>100</v>
      </c>
      <c r="M110" s="29">
        <f>AVERAGE(M97:M108)</f>
        <v>4.7799833776570634E-2</v>
      </c>
      <c r="N110" s="32"/>
      <c r="U110" t="s">
        <v>100</v>
      </c>
      <c r="V110" s="29">
        <f>AVERAGE(V97:V108)</f>
        <v>3.0570732238918496E-2</v>
      </c>
      <c r="Y110" s="29"/>
    </row>
  </sheetData>
  <conditionalFormatting sqref="M97:N108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7:V10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97:Y10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MacroEnabled.12" shapeId="21505" r:id="rId3">
          <objectPr defaultSize="0" autoPict="0" r:id="rId4">
            <anchor moveWithCells="1">
              <from>
                <xdr:col>0</xdr:col>
                <xdr:colOff>234950</xdr:colOff>
                <xdr:row>0</xdr:row>
                <xdr:rowOff>101600</xdr:rowOff>
              </from>
              <to>
                <xdr:col>7</xdr:col>
                <xdr:colOff>1289050</xdr:colOff>
                <xdr:row>7</xdr:row>
                <xdr:rowOff>57150</xdr:rowOff>
              </to>
            </anchor>
          </objectPr>
        </oleObject>
      </mc:Choice>
      <mc:Fallback>
        <oleObject progId="Word.DocumentMacroEnabled.12" shapeId="2150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BBD3-8D62-4B32-B005-780C454B99E5}">
  <dimension ref="A9:AD122"/>
  <sheetViews>
    <sheetView zoomScaleNormal="100" workbookViewId="0">
      <pane ySplit="12" topLeftCell="A94" activePane="bottomLeft" state="frozen"/>
      <selection pane="bottomLeft" activeCell="H104" sqref="H104"/>
    </sheetView>
  </sheetViews>
  <sheetFormatPr defaultRowHeight="14.5" x14ac:dyDescent="0.35"/>
  <cols>
    <col min="1" max="1" width="6.54296875" bestFit="1" customWidth="1"/>
    <col min="2" max="2" width="4.7265625" bestFit="1" customWidth="1"/>
    <col min="3" max="3" width="4.7265625" customWidth="1"/>
    <col min="4" max="4" width="7" bestFit="1" customWidth="1"/>
    <col min="6" max="6" width="7.6328125" bestFit="1" customWidth="1"/>
    <col min="7" max="7" width="6.90625" bestFit="1" customWidth="1"/>
    <col min="8" max="8" width="10.81640625" bestFit="1" customWidth="1"/>
    <col min="10" max="10" width="6.54296875" bestFit="1" customWidth="1"/>
    <col min="11" max="11" width="6.81640625" bestFit="1" customWidth="1"/>
    <col min="13" max="13" width="5.453125" customWidth="1"/>
    <col min="14" max="14" width="3.90625" customWidth="1"/>
    <col min="15" max="15" width="7.6328125" bestFit="1" customWidth="1"/>
    <col min="16" max="16" width="7.36328125" customWidth="1"/>
    <col min="17" max="17" width="6.08984375" customWidth="1"/>
    <col min="18" max="18" width="10.7265625" style="52" bestFit="1" customWidth="1"/>
    <col min="19" max="19" width="5.6328125" customWidth="1"/>
    <col min="20" max="20" width="6.81640625" bestFit="1" customWidth="1"/>
    <col min="21" max="21" width="7.6328125" bestFit="1" customWidth="1"/>
    <col min="22" max="22" width="6.7265625" customWidth="1"/>
    <col min="23" max="23" width="6.453125" customWidth="1"/>
    <col min="24" max="24" width="2.453125" customWidth="1"/>
    <col min="25" max="25" width="6.54296875" bestFit="1" customWidth="1"/>
    <col min="26" max="26" width="4.7265625" bestFit="1" customWidth="1"/>
    <col min="27" max="27" width="7.6328125" bestFit="1" customWidth="1"/>
    <col min="28" max="28" width="7.54296875" customWidth="1"/>
    <col min="29" max="29" width="6.90625" customWidth="1"/>
    <col min="30" max="30" width="2.26953125" customWidth="1"/>
  </cols>
  <sheetData>
    <row r="9" spans="1:29" x14ac:dyDescent="0.35">
      <c r="D9" s="18" t="s">
        <v>43</v>
      </c>
      <c r="F9" s="18"/>
      <c r="G9" s="18"/>
      <c r="H9" s="21"/>
    </row>
    <row r="10" spans="1:29" x14ac:dyDescent="0.35">
      <c r="D10" s="30">
        <v>0.12533989230521009</v>
      </c>
      <c r="F10" s="18"/>
      <c r="G10" s="18"/>
      <c r="H10" s="21"/>
      <c r="O10" s="37"/>
      <c r="U10" s="37"/>
      <c r="AA10" s="37"/>
    </row>
    <row r="11" spans="1:29" x14ac:dyDescent="0.35">
      <c r="D11" s="18"/>
      <c r="F11" s="18"/>
      <c r="G11" s="18"/>
      <c r="H11" s="21"/>
      <c r="O11" s="37"/>
      <c r="P11" s="38" t="s">
        <v>103</v>
      </c>
      <c r="Q11" s="38" t="s">
        <v>104</v>
      </c>
      <c r="U11" s="37"/>
      <c r="V11" s="38" t="s">
        <v>103</v>
      </c>
      <c r="W11" s="38" t="s">
        <v>104</v>
      </c>
      <c r="AA11" s="37"/>
      <c r="AB11" s="38" t="s">
        <v>103</v>
      </c>
      <c r="AC11" s="38" t="s">
        <v>104</v>
      </c>
    </row>
    <row r="12" spans="1:29" ht="15.5" x14ac:dyDescent="0.4">
      <c r="A12" s="33" t="s">
        <v>16</v>
      </c>
      <c r="B12" s="33" t="s">
        <v>15</v>
      </c>
      <c r="C12" s="5" t="s">
        <v>97</v>
      </c>
      <c r="D12" s="18" t="s">
        <v>46</v>
      </c>
      <c r="E12" t="s">
        <v>102</v>
      </c>
      <c r="F12" s="18" t="s">
        <v>50</v>
      </c>
      <c r="G12" s="18" t="s">
        <v>51</v>
      </c>
      <c r="H12" s="21" t="s">
        <v>52</v>
      </c>
      <c r="J12" t="s">
        <v>98</v>
      </c>
      <c r="K12" t="s">
        <v>99</v>
      </c>
      <c r="M12" s="33" t="s">
        <v>16</v>
      </c>
      <c r="N12" s="33" t="s">
        <v>15</v>
      </c>
      <c r="O12" s="37" t="s">
        <v>105</v>
      </c>
      <c r="P12" s="37" t="s">
        <v>105</v>
      </c>
      <c r="Q12" s="37" t="s">
        <v>105</v>
      </c>
      <c r="S12" s="33" t="s">
        <v>16</v>
      </c>
      <c r="T12" s="33" t="s">
        <v>15</v>
      </c>
      <c r="U12" s="37" t="s">
        <v>105</v>
      </c>
      <c r="V12" s="37" t="s">
        <v>105</v>
      </c>
      <c r="W12" s="37" t="s">
        <v>105</v>
      </c>
      <c r="Y12" s="33" t="s">
        <v>16</v>
      </c>
      <c r="Z12" s="33" t="s">
        <v>15</v>
      </c>
      <c r="AA12" s="37" t="s">
        <v>105</v>
      </c>
      <c r="AB12" s="37" t="s">
        <v>105</v>
      </c>
      <c r="AC12" s="37" t="s">
        <v>105</v>
      </c>
    </row>
    <row r="13" spans="1:29" x14ac:dyDescent="0.35">
      <c r="A13" s="33">
        <v>1</v>
      </c>
      <c r="B13" s="33">
        <v>549</v>
      </c>
      <c r="C13" s="5"/>
      <c r="D13">
        <f>B13</f>
        <v>549</v>
      </c>
      <c r="F13" s="13"/>
      <c r="G13" s="1"/>
      <c r="H13" s="13"/>
      <c r="M13" s="33">
        <v>1</v>
      </c>
      <c r="N13" s="33">
        <v>549</v>
      </c>
      <c r="O13" s="5"/>
      <c r="S13" s="33">
        <v>1</v>
      </c>
      <c r="T13" s="33">
        <v>549</v>
      </c>
      <c r="U13" s="5"/>
      <c r="Y13" s="33">
        <v>1</v>
      </c>
      <c r="Z13" s="33">
        <v>549</v>
      </c>
      <c r="AA13" s="5"/>
    </row>
    <row r="14" spans="1:29" x14ac:dyDescent="0.35">
      <c r="A14" s="33">
        <v>2</v>
      </c>
      <c r="B14" s="33">
        <v>495</v>
      </c>
      <c r="C14" s="5"/>
      <c r="D14" s="1">
        <f>$D$10*B13+(1-$D$10)*D13</f>
        <v>549</v>
      </c>
      <c r="F14" s="13">
        <f>D14-B14</f>
        <v>54</v>
      </c>
      <c r="G14" s="1">
        <f>ABS(F14)</f>
        <v>54</v>
      </c>
      <c r="H14" s="13">
        <f>F14^2</f>
        <v>2916</v>
      </c>
      <c r="M14" s="33">
        <v>2</v>
      </c>
      <c r="N14" s="33">
        <v>495</v>
      </c>
      <c r="O14" s="5"/>
      <c r="S14" s="33">
        <v>2</v>
      </c>
      <c r="T14" s="33">
        <v>495</v>
      </c>
      <c r="U14" s="5"/>
      <c r="Y14" s="33">
        <v>2</v>
      </c>
      <c r="Z14" s="33">
        <v>495</v>
      </c>
      <c r="AA14" s="5"/>
    </row>
    <row r="15" spans="1:29" x14ac:dyDescent="0.35">
      <c r="A15" s="33">
        <v>3</v>
      </c>
      <c r="B15" s="33">
        <v>527</v>
      </c>
      <c r="C15" s="5"/>
      <c r="D15" s="1">
        <f>$D$10*B14+(1-$D$10)*D14</f>
        <v>542.23164581551873</v>
      </c>
      <c r="F15" s="13">
        <f>D15-B15</f>
        <v>15.231645815518732</v>
      </c>
      <c r="G15" s="1">
        <f t="shared" ref="G15:G78" si="0">ABS(F15)</f>
        <v>15.231645815518732</v>
      </c>
      <c r="H15" s="13">
        <f t="shared" ref="H15:H78" si="1">F15^2</f>
        <v>232.0030342494093</v>
      </c>
      <c r="M15" s="33">
        <v>3</v>
      </c>
      <c r="N15" s="33">
        <v>527</v>
      </c>
      <c r="O15" s="5"/>
      <c r="S15" s="33">
        <v>3</v>
      </c>
      <c r="T15" s="33">
        <v>527</v>
      </c>
      <c r="U15" s="5"/>
      <c r="Y15" s="33">
        <v>3</v>
      </c>
      <c r="Z15" s="33">
        <v>527</v>
      </c>
      <c r="AA15" s="5"/>
    </row>
    <row r="16" spans="1:29" x14ac:dyDescent="0.35">
      <c r="A16" s="33">
        <v>4</v>
      </c>
      <c r="B16" s="33">
        <v>490</v>
      </c>
      <c r="C16" s="5"/>
      <c r="D16" s="1">
        <f>$D$10*B15+(1-$D$10)*D15</f>
        <v>540.32251296937056</v>
      </c>
      <c r="F16" s="13">
        <f>D16-B16</f>
        <v>50.322512969370564</v>
      </c>
      <c r="G16" s="1">
        <f t="shared" si="0"/>
        <v>50.322512969370564</v>
      </c>
      <c r="H16" s="13">
        <f t="shared" si="1"/>
        <v>2532.3553115524687</v>
      </c>
      <c r="M16" s="33">
        <v>4</v>
      </c>
      <c r="N16" s="33">
        <v>490</v>
      </c>
      <c r="O16" s="5"/>
      <c r="S16" s="33">
        <v>4</v>
      </c>
      <c r="T16" s="33">
        <v>490</v>
      </c>
      <c r="U16" s="5"/>
      <c r="Y16" s="33">
        <v>4</v>
      </c>
      <c r="Z16" s="33">
        <v>490</v>
      </c>
      <c r="AA16" s="5"/>
    </row>
    <row r="17" spans="1:27" x14ac:dyDescent="0.35">
      <c r="A17" s="33">
        <v>5</v>
      </c>
      <c r="B17" s="33">
        <v>520</v>
      </c>
      <c r="C17" s="5"/>
      <c r="D17" s="1">
        <f>$D$10*B16+(1-$D$10)*D16</f>
        <v>534.01509461326214</v>
      </c>
      <c r="F17" s="13">
        <f>D17-B17</f>
        <v>14.015094613262136</v>
      </c>
      <c r="G17" s="1">
        <f t="shared" si="0"/>
        <v>14.015094613262136</v>
      </c>
      <c r="H17" s="13">
        <f t="shared" si="1"/>
        <v>196.42287701868932</v>
      </c>
      <c r="M17" s="33">
        <v>5</v>
      </c>
      <c r="N17" s="33">
        <v>520</v>
      </c>
      <c r="O17" s="5"/>
      <c r="S17" s="33">
        <v>5</v>
      </c>
      <c r="T17" s="33">
        <v>520</v>
      </c>
      <c r="U17" s="5"/>
      <c r="Y17" s="33">
        <v>5</v>
      </c>
      <c r="Z17" s="33">
        <v>520</v>
      </c>
      <c r="AA17" s="5"/>
    </row>
    <row r="18" spans="1:27" x14ac:dyDescent="0.35">
      <c r="A18" s="33">
        <v>6</v>
      </c>
      <c r="B18" s="33">
        <v>534</v>
      </c>
      <c r="C18" s="5"/>
      <c r="D18" s="1">
        <f>$D$10*B17+(1-$D$10)*D17</f>
        <v>532.25844416378857</v>
      </c>
      <c r="F18" s="13">
        <f>D18-B18</f>
        <v>-1.7415558362114325</v>
      </c>
      <c r="G18" s="1">
        <f t="shared" si="0"/>
        <v>1.7415558362114325</v>
      </c>
      <c r="H18" s="13">
        <f t="shared" si="1"/>
        <v>3.0330167306421019</v>
      </c>
      <c r="M18" s="33">
        <v>6</v>
      </c>
      <c r="N18" s="33">
        <v>534</v>
      </c>
      <c r="O18" s="5"/>
      <c r="S18" s="33">
        <v>6</v>
      </c>
      <c r="T18" s="33">
        <v>534</v>
      </c>
      <c r="U18" s="5"/>
      <c r="Y18" s="33">
        <v>6</v>
      </c>
      <c r="Z18" s="33">
        <v>534</v>
      </c>
      <c r="AA18" s="5"/>
    </row>
    <row r="19" spans="1:27" x14ac:dyDescent="0.35">
      <c r="A19" s="33">
        <v>7</v>
      </c>
      <c r="B19" s="33">
        <v>520</v>
      </c>
      <c r="C19" s="5"/>
      <c r="D19" s="1">
        <f>$D$10*B18+(1-$D$10)*D18</f>
        <v>532.47673058474288</v>
      </c>
      <c r="F19" s="13">
        <f>D19-B19</f>
        <v>12.476730584742882</v>
      </c>
      <c r="G19" s="1">
        <f t="shared" si="0"/>
        <v>12.476730584742882</v>
      </c>
      <c r="H19" s="13">
        <f t="shared" si="1"/>
        <v>155.66880608425845</v>
      </c>
      <c r="M19" s="33">
        <v>7</v>
      </c>
      <c r="N19" s="33">
        <v>520</v>
      </c>
      <c r="O19" s="5"/>
      <c r="S19" s="33">
        <v>7</v>
      </c>
      <c r="T19" s="33">
        <v>520</v>
      </c>
      <c r="U19" s="5"/>
      <c r="Y19" s="33">
        <v>7</v>
      </c>
      <c r="Z19" s="33">
        <v>520</v>
      </c>
      <c r="AA19" s="5"/>
    </row>
    <row r="20" spans="1:27" x14ac:dyDescent="0.35">
      <c r="A20" s="33">
        <v>8</v>
      </c>
      <c r="B20" s="33">
        <v>547</v>
      </c>
      <c r="C20" s="5"/>
      <c r="D20" s="1">
        <f>$D$10*B19+(1-$D$10)*D19</f>
        <v>530.91289851693011</v>
      </c>
      <c r="F20" s="13">
        <f>D20-B20</f>
        <v>-16.087101483069887</v>
      </c>
      <c r="G20" s="1">
        <f t="shared" si="0"/>
        <v>16.087101483069887</v>
      </c>
      <c r="H20" s="13">
        <f t="shared" si="1"/>
        <v>258.79483412658936</v>
      </c>
      <c r="M20" s="33">
        <v>8</v>
      </c>
      <c r="N20" s="33">
        <v>547</v>
      </c>
      <c r="O20" s="5"/>
      <c r="S20" s="33">
        <v>8</v>
      </c>
      <c r="T20" s="33">
        <v>547</v>
      </c>
      <c r="U20" s="5"/>
      <c r="Y20" s="33">
        <v>8</v>
      </c>
      <c r="Z20" s="33">
        <v>547</v>
      </c>
      <c r="AA20" s="5"/>
    </row>
    <row r="21" spans="1:27" x14ac:dyDescent="0.35">
      <c r="A21" s="33">
        <v>9</v>
      </c>
      <c r="B21" s="33">
        <v>517</v>
      </c>
      <c r="C21" s="5"/>
      <c r="D21" s="1">
        <f>$D$10*B20+(1-$D$10)*D20</f>
        <v>532.92925408432109</v>
      </c>
      <c r="F21" s="13">
        <f>D21-B21</f>
        <v>15.929254084321087</v>
      </c>
      <c r="G21" s="1">
        <f t="shared" si="0"/>
        <v>15.929254084321087</v>
      </c>
      <c r="H21" s="13">
        <f t="shared" si="1"/>
        <v>253.74113568286003</v>
      </c>
      <c r="M21" s="33">
        <v>9</v>
      </c>
      <c r="N21" s="33">
        <v>517</v>
      </c>
      <c r="O21" s="5"/>
      <c r="S21" s="33">
        <v>9</v>
      </c>
      <c r="T21" s="33">
        <v>517</v>
      </c>
      <c r="U21" s="5"/>
      <c r="Y21" s="33">
        <v>9</v>
      </c>
      <c r="Z21" s="33">
        <v>517</v>
      </c>
      <c r="AA21" s="5"/>
    </row>
    <row r="22" spans="1:27" x14ac:dyDescent="0.35">
      <c r="A22" s="33">
        <v>10</v>
      </c>
      <c r="B22" s="33">
        <v>532</v>
      </c>
      <c r="C22" s="5"/>
      <c r="D22" s="1">
        <f>$D$10*B21+(1-$D$10)*D21</f>
        <v>530.93268309288999</v>
      </c>
      <c r="F22" s="13">
        <f>D22-B22</f>
        <v>-1.0673169071100119</v>
      </c>
      <c r="G22" s="1">
        <f t="shared" si="0"/>
        <v>1.0673169071100119</v>
      </c>
      <c r="H22" s="13">
        <f t="shared" si="1"/>
        <v>1.1391653802028818</v>
      </c>
      <c r="M22" s="33">
        <v>10</v>
      </c>
      <c r="N22" s="33">
        <v>532</v>
      </c>
      <c r="O22" s="5"/>
      <c r="S22" s="33">
        <v>10</v>
      </c>
      <c r="T22" s="33">
        <v>532</v>
      </c>
      <c r="U22" s="5"/>
      <c r="Y22" s="33">
        <v>10</v>
      </c>
      <c r="Z22" s="33">
        <v>532</v>
      </c>
      <c r="AA22" s="5"/>
    </row>
    <row r="23" spans="1:27" x14ac:dyDescent="0.35">
      <c r="A23" s="33">
        <v>11</v>
      </c>
      <c r="B23" s="33">
        <v>523</v>
      </c>
      <c r="C23" s="5"/>
      <c r="D23" s="1">
        <f>$D$10*B22+(1-$D$10)*D22</f>
        <v>531.06646047908271</v>
      </c>
      <c r="F23" s="13">
        <f>D23-B23</f>
        <v>8.066460479082707</v>
      </c>
      <c r="G23" s="1">
        <f t="shared" si="0"/>
        <v>8.066460479082707</v>
      </c>
      <c r="H23" s="13">
        <f t="shared" si="1"/>
        <v>65.067784660603209</v>
      </c>
      <c r="M23" s="33">
        <v>11</v>
      </c>
      <c r="N23" s="33">
        <v>523</v>
      </c>
      <c r="O23" s="5"/>
      <c r="S23" s="33">
        <v>11</v>
      </c>
      <c r="T23" s="33">
        <v>523</v>
      </c>
      <c r="U23" s="5"/>
      <c r="Y23" s="33">
        <v>11</v>
      </c>
      <c r="Z23" s="33">
        <v>523</v>
      </c>
      <c r="AA23" s="5"/>
    </row>
    <row r="24" spans="1:27" x14ac:dyDescent="0.35">
      <c r="A24" s="33">
        <v>12</v>
      </c>
      <c r="B24" s="33">
        <v>526</v>
      </c>
      <c r="C24" s="5"/>
      <c r="D24" s="1">
        <f>$D$10*B23+(1-$D$10)*D23</f>
        <v>530.05541119135023</v>
      </c>
      <c r="F24" s="13">
        <f>D24-B24</f>
        <v>4.0554111913502311</v>
      </c>
      <c r="G24" s="1">
        <f t="shared" si="0"/>
        <v>4.0554111913502311</v>
      </c>
      <c r="H24" s="13">
        <f t="shared" si="1"/>
        <v>16.446359930928701</v>
      </c>
      <c r="M24" s="33">
        <v>12</v>
      </c>
      <c r="N24" s="33">
        <v>526</v>
      </c>
      <c r="O24" s="5"/>
      <c r="S24" s="33">
        <v>12</v>
      </c>
      <c r="T24" s="33">
        <v>526</v>
      </c>
      <c r="U24" s="5"/>
      <c r="Y24" s="33">
        <v>12</v>
      </c>
      <c r="Z24" s="33">
        <v>526</v>
      </c>
      <c r="AA24" s="5"/>
    </row>
    <row r="25" spans="1:27" x14ac:dyDescent="0.35">
      <c r="A25" s="33">
        <v>13</v>
      </c>
      <c r="B25" s="33">
        <v>537</v>
      </c>
      <c r="C25" s="5"/>
      <c r="D25" s="1">
        <f>$D$10*B24+(1-$D$10)*D24</f>
        <v>529.54710638937308</v>
      </c>
      <c r="F25" s="13">
        <f>D25-B25</f>
        <v>-7.4528936106269157</v>
      </c>
      <c r="G25" s="1">
        <f t="shared" si="0"/>
        <v>7.4528936106269157</v>
      </c>
      <c r="H25" s="13">
        <f t="shared" si="1"/>
        <v>55.545623171323506</v>
      </c>
      <c r="M25" s="33">
        <v>13</v>
      </c>
      <c r="N25" s="33">
        <v>537</v>
      </c>
      <c r="O25" s="5"/>
      <c r="S25" s="33">
        <v>13</v>
      </c>
      <c r="T25" s="33">
        <v>537</v>
      </c>
      <c r="U25" s="5"/>
      <c r="Y25" s="33">
        <v>13</v>
      </c>
      <c r="Z25" s="33">
        <v>537</v>
      </c>
      <c r="AA25" s="5"/>
    </row>
    <row r="26" spans="1:27" x14ac:dyDescent="0.35">
      <c r="A26" s="33">
        <v>14</v>
      </c>
      <c r="B26" s="33">
        <v>539</v>
      </c>
      <c r="C26" s="5"/>
      <c r="D26" s="1">
        <f>$D$10*B25+(1-$D$10)*D25</f>
        <v>530.48125127189132</v>
      </c>
      <c r="F26" s="13">
        <f>D26-B26</f>
        <v>-8.518748728108676</v>
      </c>
      <c r="G26" s="1">
        <f t="shared" si="0"/>
        <v>8.518748728108676</v>
      </c>
      <c r="H26" s="13">
        <f t="shared" si="1"/>
        <v>72.569079892653178</v>
      </c>
      <c r="M26" s="33">
        <v>14</v>
      </c>
      <c r="N26" s="33">
        <v>539</v>
      </c>
      <c r="O26" s="5"/>
      <c r="S26" s="33">
        <v>14</v>
      </c>
      <c r="T26" s="33">
        <v>539</v>
      </c>
      <c r="U26" s="5"/>
      <c r="Y26" s="33">
        <v>14</v>
      </c>
      <c r="Z26" s="33">
        <v>539</v>
      </c>
      <c r="AA26" s="5"/>
    </row>
    <row r="27" spans="1:27" x14ac:dyDescent="0.35">
      <c r="A27" s="33">
        <v>15</v>
      </c>
      <c r="B27" s="33">
        <v>558</v>
      </c>
      <c r="C27" s="5"/>
      <c r="D27" s="1">
        <f>$D$10*B26+(1-$D$10)*D26</f>
        <v>531.54899032004766</v>
      </c>
      <c r="F27" s="13">
        <f>D27-B27</f>
        <v>-26.451009679952335</v>
      </c>
      <c r="G27" s="1">
        <f t="shared" si="0"/>
        <v>26.451009679952335</v>
      </c>
      <c r="H27" s="13">
        <f t="shared" si="1"/>
        <v>699.65591308893215</v>
      </c>
      <c r="M27" s="33">
        <v>15</v>
      </c>
      <c r="N27" s="33">
        <v>558</v>
      </c>
      <c r="O27" s="5"/>
      <c r="S27" s="33">
        <v>15</v>
      </c>
      <c r="T27" s="33">
        <v>558</v>
      </c>
      <c r="U27" s="5"/>
      <c r="Y27" s="33">
        <v>15</v>
      </c>
      <c r="Z27" s="33">
        <v>558</v>
      </c>
      <c r="AA27" s="5"/>
    </row>
    <row r="28" spans="1:27" x14ac:dyDescent="0.35">
      <c r="A28" s="33">
        <v>16</v>
      </c>
      <c r="B28" s="33">
        <v>525</v>
      </c>
      <c r="C28" s="5"/>
      <c r="D28" s="1">
        <f>$D$10*B27+(1-$D$10)*D27</f>
        <v>534.86435702469703</v>
      </c>
      <c r="F28" s="13">
        <f>D28-B28</f>
        <v>9.8643570246970285</v>
      </c>
      <c r="G28" s="1">
        <f t="shared" si="0"/>
        <v>9.8643570246970285</v>
      </c>
      <c r="H28" s="13">
        <f t="shared" si="1"/>
        <v>97.305539510689613</v>
      </c>
      <c r="M28" s="33">
        <v>16</v>
      </c>
      <c r="N28" s="33">
        <v>525</v>
      </c>
      <c r="O28" s="5"/>
      <c r="S28" s="33">
        <v>16</v>
      </c>
      <c r="T28" s="33">
        <v>525</v>
      </c>
      <c r="U28" s="5"/>
      <c r="Y28" s="33">
        <v>16</v>
      </c>
      <c r="Z28" s="33">
        <v>525</v>
      </c>
      <c r="AA28" s="5"/>
    </row>
    <row r="29" spans="1:27" x14ac:dyDescent="0.35">
      <c r="A29" s="33">
        <v>17</v>
      </c>
      <c r="B29" s="33">
        <v>538</v>
      </c>
      <c r="C29" s="5"/>
      <c r="D29" s="1">
        <f>$D$10*B28+(1-$D$10)*D28</f>
        <v>533.62795957756134</v>
      </c>
      <c r="F29" s="13">
        <f>D29-B29</f>
        <v>-4.3720404224386584</v>
      </c>
      <c r="G29" s="1">
        <f t="shared" si="0"/>
        <v>4.3720404224386584</v>
      </c>
      <c r="H29" s="13">
        <f t="shared" si="1"/>
        <v>19.114737455437602</v>
      </c>
      <c r="M29" s="33">
        <v>17</v>
      </c>
      <c r="N29" s="33">
        <v>538</v>
      </c>
      <c r="O29" s="5"/>
      <c r="S29" s="33">
        <v>17</v>
      </c>
      <c r="T29" s="33">
        <v>538</v>
      </c>
      <c r="U29" s="5"/>
      <c r="Y29" s="33">
        <v>17</v>
      </c>
      <c r="Z29" s="33">
        <v>538</v>
      </c>
      <c r="AA29" s="5"/>
    </row>
    <row r="30" spans="1:27" x14ac:dyDescent="0.35">
      <c r="A30" s="33">
        <v>18</v>
      </c>
      <c r="B30" s="33">
        <v>512</v>
      </c>
      <c r="C30" s="5"/>
      <c r="D30" s="1">
        <f>$D$10*B29+(1-$D$10)*D29</f>
        <v>534.17595065326384</v>
      </c>
      <c r="F30" s="13">
        <f>D30-B30</f>
        <v>22.17595065326384</v>
      </c>
      <c r="G30" s="1">
        <f t="shared" si="0"/>
        <v>22.17595065326384</v>
      </c>
      <c r="H30" s="13">
        <f t="shared" si="1"/>
        <v>491.77278737599295</v>
      </c>
      <c r="M30" s="33">
        <v>18</v>
      </c>
      <c r="N30" s="33">
        <v>512</v>
      </c>
      <c r="O30" s="5"/>
      <c r="S30" s="33">
        <v>18</v>
      </c>
      <c r="T30" s="33">
        <v>512</v>
      </c>
      <c r="U30" s="5"/>
      <c r="Y30" s="33">
        <v>18</v>
      </c>
      <c r="Z30" s="33">
        <v>512</v>
      </c>
      <c r="AA30" s="5"/>
    </row>
    <row r="31" spans="1:27" x14ac:dyDescent="0.35">
      <c r="A31" s="33">
        <v>19</v>
      </c>
      <c r="B31" s="33">
        <v>523</v>
      </c>
      <c r="C31" s="5"/>
      <c r="D31" s="1">
        <f>$D$10*B30+(1-$D$10)*D30</f>
        <v>531.39641938661816</v>
      </c>
      <c r="F31" s="13">
        <f>D31-B31</f>
        <v>8.3964193866181631</v>
      </c>
      <c r="G31" s="1">
        <f t="shared" si="0"/>
        <v>8.3964193866181631</v>
      </c>
      <c r="H31" s="13">
        <f t="shared" si="1"/>
        <v>70.499858515977337</v>
      </c>
      <c r="M31" s="33">
        <v>19</v>
      </c>
      <c r="N31" s="33">
        <v>523</v>
      </c>
      <c r="O31" s="5"/>
      <c r="S31" s="33">
        <v>19</v>
      </c>
      <c r="T31" s="33">
        <v>523</v>
      </c>
      <c r="U31" s="5"/>
      <c r="Y31" s="33">
        <v>19</v>
      </c>
      <c r="Z31" s="33">
        <v>523</v>
      </c>
      <c r="AA31" s="5"/>
    </row>
    <row r="32" spans="1:27" x14ac:dyDescent="0.35">
      <c r="A32" s="33">
        <v>20</v>
      </c>
      <c r="B32" s="33">
        <v>535</v>
      </c>
      <c r="C32" s="5"/>
      <c r="D32" s="1">
        <f>$D$10*B31+(1-$D$10)*D31</f>
        <v>530.34401308495012</v>
      </c>
      <c r="F32" s="13">
        <f>D32-B32</f>
        <v>-4.6559869150498798</v>
      </c>
      <c r="G32" s="1">
        <f t="shared" si="0"/>
        <v>4.6559869150498798</v>
      </c>
      <c r="H32" s="13">
        <f t="shared" si="1"/>
        <v>21.678214153115697</v>
      </c>
      <c r="M32" s="33">
        <v>20</v>
      </c>
      <c r="N32" s="33">
        <v>535</v>
      </c>
      <c r="O32" s="5"/>
      <c r="S32" s="33">
        <v>20</v>
      </c>
      <c r="T32" s="33">
        <v>535</v>
      </c>
      <c r="U32" s="5"/>
      <c r="Y32" s="33">
        <v>20</v>
      </c>
      <c r="Z32" s="33">
        <v>535</v>
      </c>
      <c r="AA32" s="5"/>
    </row>
    <row r="33" spans="1:27" x14ac:dyDescent="0.35">
      <c r="A33" s="33">
        <v>21</v>
      </c>
      <c r="B33" s="33">
        <v>524</v>
      </c>
      <c r="C33" s="5"/>
      <c r="D33" s="1">
        <f>$D$10*B32+(1-$D$10)*D32</f>
        <v>530.92759398345697</v>
      </c>
      <c r="F33" s="13">
        <f>D33-B33</f>
        <v>6.9275939834569726</v>
      </c>
      <c r="G33" s="1">
        <f t="shared" si="0"/>
        <v>6.9275939834569726</v>
      </c>
      <c r="H33" s="13">
        <f t="shared" si="1"/>
        <v>47.991558399629248</v>
      </c>
      <c r="M33" s="33">
        <v>21</v>
      </c>
      <c r="N33" s="33">
        <v>524</v>
      </c>
      <c r="O33" s="5"/>
      <c r="S33" s="33">
        <v>21</v>
      </c>
      <c r="T33" s="33">
        <v>524</v>
      </c>
      <c r="U33" s="5"/>
      <c r="Y33" s="33">
        <v>21</v>
      </c>
      <c r="Z33" s="33">
        <v>524</v>
      </c>
      <c r="AA33" s="5"/>
    </row>
    <row r="34" spans="1:27" x14ac:dyDescent="0.35">
      <c r="A34" s="33">
        <v>22</v>
      </c>
      <c r="B34" s="33">
        <v>538</v>
      </c>
      <c r="C34" s="5"/>
      <c r="D34" s="1">
        <f>$D$10*B33+(1-$D$10)*D33</f>
        <v>530.05929009963631</v>
      </c>
      <c r="F34" s="13">
        <f>D34-B34</f>
        <v>-7.9407099003636858</v>
      </c>
      <c r="G34" s="1">
        <f t="shared" si="0"/>
        <v>7.9407099003636858</v>
      </c>
      <c r="H34" s="13">
        <f t="shared" si="1"/>
        <v>63.054873721733856</v>
      </c>
      <c r="M34" s="33">
        <v>22</v>
      </c>
      <c r="N34" s="33">
        <v>538</v>
      </c>
      <c r="O34" s="5"/>
      <c r="S34" s="33">
        <v>22</v>
      </c>
      <c r="T34" s="33">
        <v>538</v>
      </c>
      <c r="U34" s="5"/>
      <c r="Y34" s="33">
        <v>22</v>
      </c>
      <c r="Z34" s="33">
        <v>538</v>
      </c>
      <c r="AA34" s="5"/>
    </row>
    <row r="35" spans="1:27" x14ac:dyDescent="0.35">
      <c r="A35" s="33">
        <v>23</v>
      </c>
      <c r="B35" s="33">
        <v>542</v>
      </c>
      <c r="C35" s="5"/>
      <c r="D35" s="1">
        <f>$D$10*B34+(1-$D$10)*D34</f>
        <v>531.05457782337487</v>
      </c>
      <c r="F35" s="13">
        <f>D35-B35</f>
        <v>-10.945422176625129</v>
      </c>
      <c r="G35" s="1">
        <f t="shared" si="0"/>
        <v>10.945422176625129</v>
      </c>
      <c r="H35" s="13">
        <f t="shared" si="1"/>
        <v>119.80226662455719</v>
      </c>
      <c r="M35" s="33">
        <v>23</v>
      </c>
      <c r="N35" s="33">
        <v>542</v>
      </c>
      <c r="O35" s="5"/>
      <c r="S35" s="33">
        <v>23</v>
      </c>
      <c r="T35" s="33">
        <v>542</v>
      </c>
      <c r="U35" s="5"/>
      <c r="Y35" s="33">
        <v>23</v>
      </c>
      <c r="Z35" s="33">
        <v>542</v>
      </c>
      <c r="AA35" s="5"/>
    </row>
    <row r="36" spans="1:27" x14ac:dyDescent="0.35">
      <c r="A36" s="33">
        <v>24</v>
      </c>
      <c r="B36" s="33">
        <v>527</v>
      </c>
      <c r="C36" s="5"/>
      <c r="D36" s="1">
        <f>$D$10*B35+(1-$D$10)*D35</f>
        <v>532.42647586022815</v>
      </c>
      <c r="F36" s="13">
        <f>D36-B36</f>
        <v>5.4264758602281518</v>
      </c>
      <c r="G36" s="1">
        <f t="shared" si="0"/>
        <v>5.4264758602281518</v>
      </c>
      <c r="H36" s="13">
        <f t="shared" si="1"/>
        <v>29.446640261638859</v>
      </c>
      <c r="M36" s="33">
        <v>24</v>
      </c>
      <c r="N36" s="33">
        <v>527</v>
      </c>
      <c r="O36" s="5"/>
      <c r="S36" s="33">
        <v>24</v>
      </c>
      <c r="T36" s="33">
        <v>527</v>
      </c>
      <c r="U36" s="5"/>
      <c r="Y36" s="33">
        <v>24</v>
      </c>
      <c r="Z36" s="33">
        <v>527</v>
      </c>
      <c r="AA36" s="5"/>
    </row>
    <row r="37" spans="1:27" x14ac:dyDescent="0.35">
      <c r="A37" s="33">
        <v>25</v>
      </c>
      <c r="B37" s="33">
        <v>516</v>
      </c>
      <c r="C37" s="5"/>
      <c r="D37" s="1">
        <f>$D$10*B36+(1-$D$10)*D36</f>
        <v>531.74632196031041</v>
      </c>
      <c r="F37" s="13">
        <f>D37-B37</f>
        <v>15.746321960310411</v>
      </c>
      <c r="G37" s="1">
        <f t="shared" si="0"/>
        <v>15.746321960310411</v>
      </c>
      <c r="H37" s="13">
        <f t="shared" si="1"/>
        <v>247.94665527775391</v>
      </c>
      <c r="M37" s="33">
        <v>25</v>
      </c>
      <c r="N37" s="33">
        <v>516</v>
      </c>
      <c r="O37" s="5"/>
      <c r="S37" s="33">
        <v>25</v>
      </c>
      <c r="T37" s="33">
        <v>516</v>
      </c>
      <c r="U37" s="5"/>
      <c r="Y37" s="33">
        <v>25</v>
      </c>
      <c r="Z37" s="33">
        <v>516</v>
      </c>
      <c r="AA37" s="5"/>
    </row>
    <row r="38" spans="1:27" x14ac:dyDescent="0.35">
      <c r="A38" s="33">
        <v>26</v>
      </c>
      <c r="B38" s="33">
        <v>525</v>
      </c>
      <c r="C38" s="5"/>
      <c r="D38" s="1">
        <f>$D$10*B37+(1-$D$10)*D37</f>
        <v>529.77267966160196</v>
      </c>
      <c r="F38" s="13">
        <f>D38-B38</f>
        <v>4.7726796616019556</v>
      </c>
      <c r="G38" s="1">
        <f t="shared" si="0"/>
        <v>4.7726796616019556</v>
      </c>
      <c r="H38" s="13">
        <f t="shared" si="1"/>
        <v>22.778471152268956</v>
      </c>
      <c r="M38" s="33">
        <v>26</v>
      </c>
      <c r="N38" s="33">
        <v>525</v>
      </c>
      <c r="O38" s="5"/>
      <c r="S38" s="33">
        <v>26</v>
      </c>
      <c r="T38" s="33">
        <v>525</v>
      </c>
      <c r="U38" s="5"/>
      <c r="Y38" s="33">
        <v>26</v>
      </c>
      <c r="Z38" s="33">
        <v>525</v>
      </c>
      <c r="AA38" s="5"/>
    </row>
    <row r="39" spans="1:27" x14ac:dyDescent="0.35">
      <c r="A39" s="33">
        <v>27</v>
      </c>
      <c r="B39" s="33">
        <v>527</v>
      </c>
      <c r="C39" s="5"/>
      <c r="D39" s="1">
        <f>$D$10*B38+(1-$D$10)*D38</f>
        <v>529.17447250680948</v>
      </c>
      <c r="F39" s="13">
        <f>D39-B39</f>
        <v>2.1744725068094795</v>
      </c>
      <c r="G39" s="1">
        <f t="shared" si="0"/>
        <v>2.1744725068094795</v>
      </c>
      <c r="H39" s="13">
        <f t="shared" si="1"/>
        <v>4.7283306828703013</v>
      </c>
      <c r="M39" s="33">
        <v>27</v>
      </c>
      <c r="N39" s="33">
        <v>527</v>
      </c>
      <c r="O39" s="5"/>
      <c r="S39" s="33">
        <v>27</v>
      </c>
      <c r="T39" s="33">
        <v>527</v>
      </c>
      <c r="U39" s="5"/>
      <c r="Y39" s="33">
        <v>27</v>
      </c>
      <c r="Z39" s="33">
        <v>527</v>
      </c>
      <c r="AA39" s="5"/>
    </row>
    <row r="40" spans="1:27" x14ac:dyDescent="0.35">
      <c r="A40" s="33">
        <v>28</v>
      </c>
      <c r="B40" s="33">
        <v>535</v>
      </c>
      <c r="C40" s="5"/>
      <c r="D40" s="1">
        <f>$D$10*B39+(1-$D$10)*D39</f>
        <v>528.90192435698543</v>
      </c>
      <c r="F40" s="13">
        <f>D40-B40</f>
        <v>-6.0980756430145675</v>
      </c>
      <c r="G40" s="1">
        <f t="shared" si="0"/>
        <v>6.0980756430145675</v>
      </c>
      <c r="H40" s="13">
        <f t="shared" si="1"/>
        <v>37.186526547927528</v>
      </c>
      <c r="M40" s="33">
        <v>28</v>
      </c>
      <c r="N40" s="33">
        <v>535</v>
      </c>
      <c r="O40" s="5"/>
      <c r="S40" s="33">
        <v>28</v>
      </c>
      <c r="T40" s="33">
        <v>535</v>
      </c>
      <c r="U40" s="5"/>
      <c r="Y40" s="33">
        <v>28</v>
      </c>
      <c r="Z40" s="33">
        <v>535</v>
      </c>
      <c r="AA40" s="5"/>
    </row>
    <row r="41" spans="1:27" x14ac:dyDescent="0.35">
      <c r="A41" s="33">
        <v>29</v>
      </c>
      <c r="B41" s="33">
        <v>534</v>
      </c>
      <c r="C41" s="5"/>
      <c r="D41" s="1">
        <f>$D$10*B40+(1-$D$10)*D40</f>
        <v>529.66625650134995</v>
      </c>
      <c r="F41" s="13">
        <f>D41-B41</f>
        <v>-4.3337434986500512</v>
      </c>
      <c r="G41" s="1">
        <f t="shared" si="0"/>
        <v>4.3337434986500512</v>
      </c>
      <c r="H41" s="13">
        <f t="shared" si="1"/>
        <v>18.781332712091587</v>
      </c>
      <c r="M41" s="33">
        <v>29</v>
      </c>
      <c r="N41" s="33">
        <v>534</v>
      </c>
      <c r="O41" s="5"/>
      <c r="S41" s="33">
        <v>29</v>
      </c>
      <c r="T41" s="33">
        <v>534</v>
      </c>
      <c r="U41" s="5"/>
      <c r="Y41" s="33">
        <v>29</v>
      </c>
      <c r="Z41" s="33">
        <v>534</v>
      </c>
      <c r="AA41" s="5"/>
    </row>
    <row r="42" spans="1:27" x14ac:dyDescent="0.35">
      <c r="A42" s="33">
        <v>30</v>
      </c>
      <c r="B42" s="33">
        <v>525</v>
      </c>
      <c r="C42" s="5"/>
      <c r="D42" s="1">
        <f>$D$10*B41+(1-$D$10)*D41</f>
        <v>530.20944744474923</v>
      </c>
      <c r="F42" s="13">
        <f>D42-B42</f>
        <v>5.2094474447492303</v>
      </c>
      <c r="G42" s="1">
        <f t="shared" si="0"/>
        <v>5.2094474447492303</v>
      </c>
      <c r="H42" s="13">
        <f t="shared" si="1"/>
        <v>27.138342679604285</v>
      </c>
      <c r="M42" s="33">
        <v>30</v>
      </c>
      <c r="N42" s="33">
        <v>525</v>
      </c>
      <c r="O42" s="5"/>
      <c r="S42" s="33">
        <v>30</v>
      </c>
      <c r="T42" s="33">
        <v>525</v>
      </c>
      <c r="U42" s="5"/>
      <c r="Y42" s="33">
        <v>30</v>
      </c>
      <c r="Z42" s="33">
        <v>525</v>
      </c>
      <c r="AA42" s="5"/>
    </row>
    <row r="43" spans="1:27" x14ac:dyDescent="0.35">
      <c r="A43" s="33">
        <v>31</v>
      </c>
      <c r="B43" s="33">
        <v>551</v>
      </c>
      <c r="C43" s="5"/>
      <c r="D43" s="1">
        <f>$D$10*B42+(1-$D$10)*D42</f>
        <v>529.55649586305469</v>
      </c>
      <c r="F43" s="13">
        <f>D43-B43</f>
        <v>-21.443504136945307</v>
      </c>
      <c r="G43" s="1">
        <f t="shared" si="0"/>
        <v>21.443504136945307</v>
      </c>
      <c r="H43" s="13">
        <f t="shared" si="1"/>
        <v>459.82386967119049</v>
      </c>
      <c r="M43" s="33">
        <v>31</v>
      </c>
      <c r="N43" s="33">
        <v>551</v>
      </c>
      <c r="O43" s="5"/>
      <c r="S43" s="33">
        <v>31</v>
      </c>
      <c r="T43" s="33">
        <v>551</v>
      </c>
      <c r="U43" s="5"/>
      <c r="Y43" s="33">
        <v>31</v>
      </c>
      <c r="Z43" s="33">
        <v>551</v>
      </c>
      <c r="AA43" s="5"/>
    </row>
    <row r="44" spans="1:27" x14ac:dyDescent="0.35">
      <c r="A44" s="33">
        <v>32</v>
      </c>
      <c r="B44" s="33">
        <v>541</v>
      </c>
      <c r="C44" s="5"/>
      <c r="D44" s="1">
        <f>$D$10*B43+(1-$D$10)*D43</f>
        <v>532.24422236222586</v>
      </c>
      <c r="F44" s="13">
        <f>D44-B44</f>
        <v>-8.7557776377741448</v>
      </c>
      <c r="G44" s="1">
        <f t="shared" si="0"/>
        <v>8.7557776377741448</v>
      </c>
      <c r="H44" s="13">
        <f t="shared" si="1"/>
        <v>76.663642042145781</v>
      </c>
      <c r="M44" s="33">
        <v>32</v>
      </c>
      <c r="N44" s="33">
        <v>541</v>
      </c>
      <c r="O44" s="5"/>
      <c r="S44" s="33">
        <v>32</v>
      </c>
      <c r="T44" s="33">
        <v>541</v>
      </c>
      <c r="U44" s="5"/>
      <c r="Y44" s="33">
        <v>32</v>
      </c>
      <c r="Z44" s="33">
        <v>541</v>
      </c>
      <c r="AA44" s="5"/>
    </row>
    <row r="45" spans="1:27" x14ac:dyDescent="0.35">
      <c r="A45" s="33">
        <v>33</v>
      </c>
      <c r="B45" s="33">
        <v>507</v>
      </c>
      <c r="C45" s="5"/>
      <c r="D45" s="1">
        <f>$D$10*B44+(1-$D$10)*D44</f>
        <v>533.34167058839284</v>
      </c>
      <c r="F45" s="13">
        <f>D45-B45</f>
        <v>26.341670588392844</v>
      </c>
      <c r="G45" s="1">
        <f t="shared" si="0"/>
        <v>26.341670588392844</v>
      </c>
      <c r="H45" s="13">
        <f t="shared" si="1"/>
        <v>693.88360938740061</v>
      </c>
      <c r="M45" s="33">
        <v>33</v>
      </c>
      <c r="N45" s="33">
        <v>507</v>
      </c>
      <c r="O45" s="5"/>
      <c r="S45" s="33">
        <v>33</v>
      </c>
      <c r="T45" s="33">
        <v>507</v>
      </c>
      <c r="U45" s="5"/>
      <c r="Y45" s="33">
        <v>33</v>
      </c>
      <c r="Z45" s="33">
        <v>507</v>
      </c>
      <c r="AA45" s="5"/>
    </row>
    <row r="46" spans="1:27" x14ac:dyDescent="0.35">
      <c r="A46" s="33">
        <v>34</v>
      </c>
      <c r="B46" s="33">
        <v>516</v>
      </c>
      <c r="C46" s="5"/>
      <c r="D46" s="1">
        <f>$D$10*B45+(1-$D$10)*D45</f>
        <v>530.04000843370443</v>
      </c>
      <c r="F46" s="13">
        <f>D46-B46</f>
        <v>14.040008433704429</v>
      </c>
      <c r="G46" s="1">
        <f t="shared" si="0"/>
        <v>14.040008433704429</v>
      </c>
      <c r="H46" s="13">
        <f t="shared" si="1"/>
        <v>197.12183681849149</v>
      </c>
      <c r="M46" s="33">
        <v>34</v>
      </c>
      <c r="N46" s="33">
        <v>516</v>
      </c>
      <c r="O46" s="5"/>
      <c r="S46" s="33">
        <v>34</v>
      </c>
      <c r="T46" s="33">
        <v>516</v>
      </c>
      <c r="U46" s="5"/>
      <c r="Y46" s="33">
        <v>34</v>
      </c>
      <c r="Z46" s="33">
        <v>516</v>
      </c>
      <c r="AA46" s="5"/>
    </row>
    <row r="47" spans="1:27" x14ac:dyDescent="0.35">
      <c r="A47" s="33">
        <v>35</v>
      </c>
      <c r="B47" s="33">
        <v>542</v>
      </c>
      <c r="C47" s="5"/>
      <c r="D47" s="1">
        <f>$D$10*B46+(1-$D$10)*D46</f>
        <v>528.2802352886597</v>
      </c>
      <c r="F47" s="13">
        <f>D47-B47</f>
        <v>-13.719764711340304</v>
      </c>
      <c r="G47" s="1">
        <f t="shared" si="0"/>
        <v>13.719764711340304</v>
      </c>
      <c r="H47" s="13">
        <f t="shared" si="1"/>
        <v>188.23194373453867</v>
      </c>
      <c r="M47" s="33">
        <v>35</v>
      </c>
      <c r="N47" s="33">
        <v>542</v>
      </c>
      <c r="O47" s="5"/>
      <c r="S47" s="33">
        <v>35</v>
      </c>
      <c r="T47" s="33">
        <v>542</v>
      </c>
      <c r="U47" s="5"/>
      <c r="Y47" s="33">
        <v>35</v>
      </c>
      <c r="Z47" s="33">
        <v>542</v>
      </c>
      <c r="AA47" s="5"/>
    </row>
    <row r="48" spans="1:27" x14ac:dyDescent="0.35">
      <c r="A48" s="33">
        <v>36</v>
      </c>
      <c r="B48" s="33">
        <v>546</v>
      </c>
      <c r="C48" s="5"/>
      <c r="D48" s="1">
        <f>$D$10*B47+(1-$D$10)*D47</f>
        <v>529.99986912003192</v>
      </c>
      <c r="F48" s="13">
        <f>D48-B48</f>
        <v>-16.000130879968083</v>
      </c>
      <c r="G48" s="1">
        <f t="shared" si="0"/>
        <v>16.000130879968083</v>
      </c>
      <c r="H48" s="13">
        <f t="shared" si="1"/>
        <v>256.00418817610824</v>
      </c>
      <c r="M48" s="33">
        <v>36</v>
      </c>
      <c r="N48" s="33">
        <v>546</v>
      </c>
      <c r="O48" s="5"/>
      <c r="S48" s="33">
        <v>36</v>
      </c>
      <c r="T48" s="33">
        <v>546</v>
      </c>
      <c r="U48" s="5"/>
      <c r="Y48" s="33">
        <v>36</v>
      </c>
      <c r="Z48" s="33">
        <v>546</v>
      </c>
      <c r="AA48" s="5"/>
    </row>
    <row r="49" spans="1:27" x14ac:dyDescent="0.35">
      <c r="A49" s="33">
        <v>37</v>
      </c>
      <c r="B49" s="33">
        <v>520</v>
      </c>
      <c r="C49" s="5"/>
      <c r="D49" s="1">
        <f>$D$10*B48+(1-$D$10)*D48</f>
        <v>532.00532380139646</v>
      </c>
      <c r="F49" s="13">
        <f>D49-B49</f>
        <v>12.005323801396457</v>
      </c>
      <c r="G49" s="1">
        <f t="shared" si="0"/>
        <v>12.005323801396457</v>
      </c>
      <c r="H49" s="13">
        <f t="shared" si="1"/>
        <v>144.12779957637628</v>
      </c>
      <c r="M49" s="33">
        <v>37</v>
      </c>
      <c r="N49" s="33">
        <v>520</v>
      </c>
      <c r="O49" s="5"/>
      <c r="S49" s="33">
        <v>37</v>
      </c>
      <c r="T49" s="33">
        <v>520</v>
      </c>
      <c r="U49" s="5"/>
      <c r="Y49" s="33">
        <v>37</v>
      </c>
      <c r="Z49" s="33">
        <v>520</v>
      </c>
      <c r="AA49" s="5"/>
    </row>
    <row r="50" spans="1:27" x14ac:dyDescent="0.35">
      <c r="A50" s="33">
        <v>38</v>
      </c>
      <c r="B50" s="33">
        <v>534</v>
      </c>
      <c r="C50" s="5"/>
      <c r="D50" s="1">
        <f>$D$10*B49+(1-$D$10)*D49</f>
        <v>530.50057780904035</v>
      </c>
      <c r="F50" s="13">
        <f>D50-B50</f>
        <v>-3.499422190959649</v>
      </c>
      <c r="G50" s="1">
        <f t="shared" si="0"/>
        <v>3.499422190959649</v>
      </c>
      <c r="H50" s="13">
        <f t="shared" si="1"/>
        <v>12.24595567058083</v>
      </c>
      <c r="M50" s="33">
        <v>38</v>
      </c>
      <c r="N50" s="33">
        <v>534</v>
      </c>
      <c r="O50" s="5"/>
      <c r="S50" s="33">
        <v>38</v>
      </c>
      <c r="T50" s="33">
        <v>534</v>
      </c>
      <c r="U50" s="5"/>
      <c r="Y50" s="33">
        <v>38</v>
      </c>
      <c r="Z50" s="33">
        <v>534</v>
      </c>
      <c r="AA50" s="5"/>
    </row>
    <row r="51" spans="1:27" x14ac:dyDescent="0.35">
      <c r="A51" s="33">
        <v>39</v>
      </c>
      <c r="B51" s="33">
        <v>521</v>
      </c>
      <c r="C51" s="5"/>
      <c r="D51" s="1">
        <f>$D$10*B50+(1-$D$10)*D50</f>
        <v>530.93919500958577</v>
      </c>
      <c r="F51" s="13">
        <f>D51-B51</f>
        <v>9.9391950095857737</v>
      </c>
      <c r="G51" s="1">
        <f t="shared" si="0"/>
        <v>9.9391950095857737</v>
      </c>
      <c r="H51" s="13">
        <f t="shared" si="1"/>
        <v>98.78759743857475</v>
      </c>
      <c r="M51" s="33">
        <v>39</v>
      </c>
      <c r="N51" s="33">
        <v>521</v>
      </c>
      <c r="O51" s="5"/>
      <c r="S51" s="33">
        <v>39</v>
      </c>
      <c r="T51" s="33">
        <v>521</v>
      </c>
      <c r="U51" s="5"/>
      <c r="Y51" s="33">
        <v>39</v>
      </c>
      <c r="Z51" s="33">
        <v>521</v>
      </c>
      <c r="AA51" s="5"/>
    </row>
    <row r="52" spans="1:27" x14ac:dyDescent="0.35">
      <c r="A52" s="33">
        <v>40</v>
      </c>
      <c r="B52" s="33">
        <v>522</v>
      </c>
      <c r="C52" s="5"/>
      <c r="D52" s="1">
        <f>$D$10*B51+(1-$D$10)*D51</f>
        <v>529.6934173774838</v>
      </c>
      <c r="F52" s="13">
        <f>D52-B52</f>
        <v>7.6934173774837973</v>
      </c>
      <c r="G52" s="1">
        <f t="shared" si="0"/>
        <v>7.6934173774837973</v>
      </c>
      <c r="H52" s="13">
        <f t="shared" si="1"/>
        <v>59.188670944169672</v>
      </c>
      <c r="M52" s="33">
        <v>40</v>
      </c>
      <c r="N52" s="33">
        <v>522</v>
      </c>
      <c r="O52" s="5"/>
      <c r="S52" s="33">
        <v>40</v>
      </c>
      <c r="T52" s="33">
        <v>522</v>
      </c>
      <c r="U52" s="5"/>
      <c r="Y52" s="33">
        <v>40</v>
      </c>
      <c r="Z52" s="33">
        <v>522</v>
      </c>
      <c r="AA52" s="5"/>
    </row>
    <row r="53" spans="1:27" x14ac:dyDescent="0.35">
      <c r="A53" s="33">
        <v>41</v>
      </c>
      <c r="B53" s="33">
        <v>552</v>
      </c>
      <c r="C53" s="5"/>
      <c r="D53" s="1">
        <f>$D$10*B52+(1-$D$10)*D52</f>
        <v>528.72912527193091</v>
      </c>
      <c r="F53" s="13">
        <f>D53-B53</f>
        <v>-23.270874728069089</v>
      </c>
      <c r="G53" s="1">
        <f t="shared" si="0"/>
        <v>23.270874728069089</v>
      </c>
      <c r="H53" s="13">
        <f t="shared" si="1"/>
        <v>541.53361060948453</v>
      </c>
      <c r="M53" s="33">
        <v>41</v>
      </c>
      <c r="N53" s="33">
        <v>552</v>
      </c>
      <c r="O53" s="5"/>
      <c r="S53" s="33">
        <v>41</v>
      </c>
      <c r="T53" s="33">
        <v>552</v>
      </c>
      <c r="U53" s="5"/>
      <c r="Y53" s="33">
        <v>41</v>
      </c>
      <c r="Z53" s="33">
        <v>552</v>
      </c>
      <c r="AA53" s="5"/>
    </row>
    <row r="54" spans="1:27" x14ac:dyDescent="0.35">
      <c r="A54" s="33">
        <v>42</v>
      </c>
      <c r="B54" s="33">
        <v>506</v>
      </c>
      <c r="C54" s="5"/>
      <c r="D54" s="1">
        <f>$D$10*B53+(1-$D$10)*D53</f>
        <v>531.6458942041952</v>
      </c>
      <c r="F54" s="13">
        <f>D54-B54</f>
        <v>25.645894204195201</v>
      </c>
      <c r="G54" s="1">
        <f t="shared" si="0"/>
        <v>25.645894204195201</v>
      </c>
      <c r="H54" s="13">
        <f t="shared" si="1"/>
        <v>657.71188953277306</v>
      </c>
      <c r="M54" s="33">
        <v>42</v>
      </c>
      <c r="N54" s="33">
        <v>506</v>
      </c>
      <c r="O54" s="5"/>
      <c r="S54" s="33">
        <v>42</v>
      </c>
      <c r="T54" s="33">
        <v>506</v>
      </c>
      <c r="U54" s="5"/>
      <c r="Y54" s="33">
        <v>42</v>
      </c>
      <c r="Z54" s="33">
        <v>506</v>
      </c>
      <c r="AA54" s="5"/>
    </row>
    <row r="55" spans="1:27" x14ac:dyDescent="0.35">
      <c r="A55" s="33">
        <v>43</v>
      </c>
      <c r="B55" s="33">
        <v>495</v>
      </c>
      <c r="C55" s="5"/>
      <c r="D55" s="1">
        <f>$D$10*B54+(1-$D$10)*D54</f>
        <v>528.4314405865706</v>
      </c>
      <c r="F55" s="13">
        <f>D55-B55</f>
        <v>33.431440586570602</v>
      </c>
      <c r="G55" s="1">
        <f t="shared" si="0"/>
        <v>33.431440586570602</v>
      </c>
      <c r="H55" s="13">
        <f t="shared" si="1"/>
        <v>1117.6612196934002</v>
      </c>
      <c r="M55" s="33">
        <v>43</v>
      </c>
      <c r="N55" s="33">
        <v>495</v>
      </c>
      <c r="O55" s="5"/>
      <c r="S55" s="33">
        <v>43</v>
      </c>
      <c r="T55" s="33">
        <v>495</v>
      </c>
      <c r="U55" s="5"/>
      <c r="Y55" s="33">
        <v>43</v>
      </c>
      <c r="Z55" s="33">
        <v>495</v>
      </c>
      <c r="AA55" s="5"/>
    </row>
    <row r="56" spans="1:27" x14ac:dyDescent="0.35">
      <c r="A56" s="33">
        <v>44</v>
      </c>
      <c r="B56" s="33">
        <v>539</v>
      </c>
      <c r="C56" s="5"/>
      <c r="D56" s="1">
        <f>$D$10*B55+(1-$D$10)*D55</f>
        <v>524.24114742384177</v>
      </c>
      <c r="F56" s="13">
        <f>D56-B56</f>
        <v>-14.758852576158233</v>
      </c>
      <c r="G56" s="1">
        <f t="shared" si="0"/>
        <v>14.758852576158233</v>
      </c>
      <c r="H56" s="13">
        <f t="shared" si="1"/>
        <v>217.8237293647725</v>
      </c>
      <c r="M56" s="33">
        <v>44</v>
      </c>
      <c r="N56" s="33">
        <v>539</v>
      </c>
      <c r="O56" s="5"/>
      <c r="S56" s="33">
        <v>44</v>
      </c>
      <c r="T56" s="33">
        <v>539</v>
      </c>
      <c r="U56" s="5"/>
      <c r="Y56" s="33">
        <v>44</v>
      </c>
      <c r="Z56" s="33">
        <v>539</v>
      </c>
      <c r="AA56" s="5"/>
    </row>
    <row r="57" spans="1:27" x14ac:dyDescent="0.35">
      <c r="A57" s="33">
        <v>45</v>
      </c>
      <c r="B57" s="33">
        <v>529</v>
      </c>
      <c r="C57" s="5"/>
      <c r="D57" s="1">
        <f>$D$10*B56+(1-$D$10)*D56</f>
        <v>526.09102041628591</v>
      </c>
      <c r="F57" s="13">
        <f>D57-B57</f>
        <v>-2.9089795837140855</v>
      </c>
      <c r="G57" s="1">
        <f t="shared" si="0"/>
        <v>2.9089795837140855</v>
      </c>
      <c r="H57" s="13">
        <f t="shared" si="1"/>
        <v>8.4621622184653749</v>
      </c>
      <c r="M57" s="33">
        <v>45</v>
      </c>
      <c r="N57" s="33">
        <v>529</v>
      </c>
      <c r="O57" s="5"/>
      <c r="S57" s="33">
        <v>45</v>
      </c>
      <c r="T57" s="33">
        <v>529</v>
      </c>
      <c r="U57" s="5"/>
      <c r="Y57" s="33">
        <v>45</v>
      </c>
      <c r="Z57" s="33">
        <v>529</v>
      </c>
      <c r="AA57" s="5"/>
    </row>
    <row r="58" spans="1:27" x14ac:dyDescent="0.35">
      <c r="A58" s="33">
        <v>46</v>
      </c>
      <c r="B58" s="33">
        <v>518</v>
      </c>
      <c r="C58" s="5"/>
      <c r="D58" s="1">
        <f>$D$10*B57+(1-$D$10)*D57</f>
        <v>526.45563160402673</v>
      </c>
      <c r="F58" s="13">
        <f>D58-B58</f>
        <v>8.4556316040267347</v>
      </c>
      <c r="G58" s="1">
        <f t="shared" si="0"/>
        <v>8.4556316040267347</v>
      </c>
      <c r="H58" s="13">
        <f t="shared" si="1"/>
        <v>71.497705823015735</v>
      </c>
      <c r="M58" s="33">
        <v>46</v>
      </c>
      <c r="N58" s="33">
        <v>518</v>
      </c>
      <c r="O58" s="5"/>
      <c r="S58" s="33">
        <v>46</v>
      </c>
      <c r="T58" s="33">
        <v>518</v>
      </c>
      <c r="U58" s="5"/>
      <c r="Y58" s="33">
        <v>46</v>
      </c>
      <c r="Z58" s="33">
        <v>518</v>
      </c>
      <c r="AA58" s="5"/>
    </row>
    <row r="59" spans="1:27" x14ac:dyDescent="0.35">
      <c r="A59" s="33">
        <v>47</v>
      </c>
      <c r="B59" s="33">
        <v>533</v>
      </c>
      <c r="C59" s="5"/>
      <c r="D59" s="1">
        <f>$D$10*B58+(1-$D$10)*D58</f>
        <v>525.39580364940548</v>
      </c>
      <c r="F59" s="13">
        <f>D59-B59</f>
        <v>-7.6041963505945205</v>
      </c>
      <c r="G59" s="1">
        <f t="shared" si="0"/>
        <v>7.6041963505945205</v>
      </c>
      <c r="H59" s="13">
        <f t="shared" si="1"/>
        <v>57.823802138395024</v>
      </c>
      <c r="M59" s="33">
        <v>47</v>
      </c>
      <c r="N59" s="33">
        <v>533</v>
      </c>
      <c r="O59" s="5"/>
      <c r="S59" s="33">
        <v>47</v>
      </c>
      <c r="T59" s="33">
        <v>533</v>
      </c>
      <c r="U59" s="5"/>
      <c r="Y59" s="33">
        <v>47</v>
      </c>
      <c r="Z59" s="33">
        <v>533</v>
      </c>
      <c r="AA59" s="5"/>
    </row>
    <row r="60" spans="1:27" x14ac:dyDescent="0.35">
      <c r="A60" s="33">
        <v>48</v>
      </c>
      <c r="B60" s="33">
        <v>533</v>
      </c>
      <c r="C60" s="5"/>
      <c r="D60" s="1">
        <f>$D$10*B59+(1-$D$10)*D59</f>
        <v>526.34891280105671</v>
      </c>
      <c r="F60" s="13">
        <f>D60-B60</f>
        <v>-6.6510871989432871</v>
      </c>
      <c r="G60" s="1">
        <f t="shared" si="0"/>
        <v>6.6510871989432871</v>
      </c>
      <c r="H60" s="13">
        <f t="shared" si="1"/>
        <v>44.236960927947258</v>
      </c>
      <c r="M60" s="33">
        <v>48</v>
      </c>
      <c r="N60" s="33">
        <v>533</v>
      </c>
      <c r="O60" s="5"/>
      <c r="S60" s="33">
        <v>48</v>
      </c>
      <c r="T60" s="33">
        <v>533</v>
      </c>
      <c r="U60" s="5"/>
      <c r="Y60" s="33">
        <v>48</v>
      </c>
      <c r="Z60" s="33">
        <v>533</v>
      </c>
      <c r="AA60" s="5"/>
    </row>
    <row r="61" spans="1:27" x14ac:dyDescent="0.35">
      <c r="A61" s="33">
        <v>49</v>
      </c>
      <c r="B61" s="33">
        <v>492</v>
      </c>
      <c r="C61" s="5"/>
      <c r="D61" s="1">
        <f>$D$10*B60+(1-$D$10)*D60</f>
        <v>527.18255935428488</v>
      </c>
      <c r="F61" s="13">
        <f>D61-B61</f>
        <v>35.182559354284876</v>
      </c>
      <c r="G61" s="1">
        <f t="shared" si="0"/>
        <v>35.182559354284876</v>
      </c>
      <c r="H61" s="13">
        <f t="shared" si="1"/>
        <v>1237.8124827177783</v>
      </c>
      <c r="M61" s="33">
        <v>49</v>
      </c>
      <c r="N61" s="33">
        <v>492</v>
      </c>
      <c r="O61" s="5"/>
      <c r="S61" s="33">
        <v>49</v>
      </c>
      <c r="T61" s="33">
        <v>492</v>
      </c>
      <c r="U61" s="5"/>
      <c r="Y61" s="33">
        <v>49</v>
      </c>
      <c r="Z61" s="33">
        <v>492</v>
      </c>
      <c r="AA61" s="5"/>
    </row>
    <row r="62" spans="1:27" x14ac:dyDescent="0.35">
      <c r="A62" s="33">
        <v>50</v>
      </c>
      <c r="B62" s="33">
        <v>535</v>
      </c>
      <c r="C62" s="5"/>
      <c r="D62" s="1">
        <f>$D$10*B61+(1-$D$10)*D61</f>
        <v>522.77278115379715</v>
      </c>
      <c r="F62" s="13">
        <f>D62-B62</f>
        <v>-12.227218846202845</v>
      </c>
      <c r="G62" s="1">
        <f t="shared" si="0"/>
        <v>12.227218846202845</v>
      </c>
      <c r="H62" s="13">
        <f t="shared" si="1"/>
        <v>149.50488071293805</v>
      </c>
      <c r="M62" s="33">
        <v>50</v>
      </c>
      <c r="N62" s="33">
        <v>535</v>
      </c>
      <c r="O62" s="5"/>
      <c r="S62" s="33">
        <v>50</v>
      </c>
      <c r="T62" s="33">
        <v>535</v>
      </c>
      <c r="U62" s="5"/>
      <c r="Y62" s="33">
        <v>50</v>
      </c>
      <c r="Z62" s="33">
        <v>535</v>
      </c>
      <c r="AA62" s="5"/>
    </row>
    <row r="63" spans="1:27" x14ac:dyDescent="0.35">
      <c r="A63" s="33">
        <v>51</v>
      </c>
      <c r="B63" s="33">
        <v>519</v>
      </c>
      <c r="C63" s="5"/>
      <c r="D63" s="1">
        <f>$D$10*B62+(1-$D$10)*D62</f>
        <v>524.30533944717251</v>
      </c>
      <c r="F63" s="13">
        <f>D63-B63</f>
        <v>5.3053394471725142</v>
      </c>
      <c r="G63" s="1">
        <f t="shared" si="0"/>
        <v>5.3053394471725142</v>
      </c>
      <c r="H63" s="13">
        <f t="shared" si="1"/>
        <v>28.146626649724759</v>
      </c>
      <c r="M63" s="33">
        <v>51</v>
      </c>
      <c r="N63" s="33">
        <v>519</v>
      </c>
      <c r="O63" s="5"/>
      <c r="S63" s="33">
        <v>51</v>
      </c>
      <c r="T63" s="33">
        <v>519</v>
      </c>
      <c r="U63" s="5"/>
      <c r="Y63" s="33">
        <v>51</v>
      </c>
      <c r="Z63" s="33">
        <v>519</v>
      </c>
      <c r="AA63" s="5"/>
    </row>
    <row r="64" spans="1:27" x14ac:dyDescent="0.35">
      <c r="A64" s="33">
        <v>52</v>
      </c>
      <c r="B64" s="33">
        <v>509</v>
      </c>
      <c r="C64" s="5"/>
      <c r="D64" s="1">
        <f>$D$10*B63+(1-$D$10)*D63</f>
        <v>523.64036877222134</v>
      </c>
      <c r="F64" s="13">
        <f>D64-B64</f>
        <v>14.640368772221336</v>
      </c>
      <c r="G64" s="1">
        <f t="shared" si="0"/>
        <v>14.640368772221336</v>
      </c>
      <c r="H64" s="13">
        <f t="shared" si="1"/>
        <v>214.34039778663367</v>
      </c>
      <c r="M64" s="33">
        <v>52</v>
      </c>
      <c r="N64" s="33">
        <v>509</v>
      </c>
      <c r="O64" s="5"/>
      <c r="S64" s="33">
        <v>52</v>
      </c>
      <c r="T64" s="33">
        <v>509</v>
      </c>
      <c r="U64" s="5"/>
      <c r="Y64" s="33">
        <v>52</v>
      </c>
      <c r="Z64" s="33">
        <v>509</v>
      </c>
      <c r="AA64" s="5"/>
    </row>
    <row r="65" spans="1:27" x14ac:dyDescent="0.35">
      <c r="A65" s="33">
        <v>53</v>
      </c>
      <c r="B65" s="33">
        <v>556</v>
      </c>
      <c r="C65" s="5"/>
      <c r="D65" s="1">
        <f>$D$10*B64+(1-$D$10)*D64</f>
        <v>521.8053465270026</v>
      </c>
      <c r="F65" s="13">
        <f>D65-B65</f>
        <v>-34.194653472997402</v>
      </c>
      <c r="G65" s="1">
        <f t="shared" si="0"/>
        <v>34.194653472997402</v>
      </c>
      <c r="H65" s="13">
        <f t="shared" si="1"/>
        <v>1169.2743261383732</v>
      </c>
      <c r="M65" s="33">
        <v>53</v>
      </c>
      <c r="N65" s="33">
        <v>556</v>
      </c>
      <c r="O65" s="5"/>
      <c r="S65" s="33">
        <v>53</v>
      </c>
      <c r="T65" s="33">
        <v>556</v>
      </c>
      <c r="U65" s="5"/>
      <c r="Y65" s="33">
        <v>53</v>
      </c>
      <c r="Z65" s="33">
        <v>556</v>
      </c>
      <c r="AA65" s="5"/>
    </row>
    <row r="66" spans="1:27" x14ac:dyDescent="0.35">
      <c r="A66" s="33">
        <v>54</v>
      </c>
      <c r="B66" s="33">
        <v>528</v>
      </c>
      <c r="C66" s="5"/>
      <c r="D66" s="1">
        <f>$D$10*B65+(1-$D$10)*D65</f>
        <v>526.09130071072207</v>
      </c>
      <c r="F66" s="13">
        <f>D66-B66</f>
        <v>-1.9086992892779335</v>
      </c>
      <c r="G66" s="1">
        <f t="shared" si="0"/>
        <v>1.9086992892779335</v>
      </c>
      <c r="H66" s="13">
        <f t="shared" si="1"/>
        <v>3.6431329768900884</v>
      </c>
      <c r="M66" s="33">
        <v>54</v>
      </c>
      <c r="N66" s="33">
        <v>528</v>
      </c>
      <c r="O66" s="5"/>
      <c r="S66" s="33">
        <v>54</v>
      </c>
      <c r="T66" s="33">
        <v>528</v>
      </c>
      <c r="U66" s="5"/>
      <c r="Y66" s="33">
        <v>54</v>
      </c>
      <c r="Z66" s="33">
        <v>528</v>
      </c>
      <c r="AA66" s="5"/>
    </row>
    <row r="67" spans="1:27" x14ac:dyDescent="0.35">
      <c r="A67" s="33">
        <v>55</v>
      </c>
      <c r="B67" s="33">
        <v>537</v>
      </c>
      <c r="C67" s="5"/>
      <c r="D67" s="1">
        <f>$D$10*B66+(1-$D$10)*D66</f>
        <v>526.33053687408324</v>
      </c>
      <c r="F67" s="13">
        <f>D67-B67</f>
        <v>-10.669463125916764</v>
      </c>
      <c r="G67" s="1">
        <f t="shared" si="0"/>
        <v>10.669463125916764</v>
      </c>
      <c r="H67" s="13">
        <f t="shared" si="1"/>
        <v>113.83744339529751</v>
      </c>
      <c r="M67" s="33">
        <v>55</v>
      </c>
      <c r="N67" s="33">
        <v>537</v>
      </c>
      <c r="O67" s="5"/>
      <c r="S67" s="33">
        <v>55</v>
      </c>
      <c r="T67" s="33">
        <v>537</v>
      </c>
      <c r="U67" s="5"/>
      <c r="Y67" s="33">
        <v>55</v>
      </c>
      <c r="Z67" s="33">
        <v>537</v>
      </c>
      <c r="AA67" s="5"/>
    </row>
    <row r="68" spans="1:27" x14ac:dyDescent="0.35">
      <c r="A68" s="33">
        <v>56</v>
      </c>
      <c r="B68" s="33">
        <v>547</v>
      </c>
      <c r="C68" s="5"/>
      <c r="D68" s="1">
        <f>$D$10*B67+(1-$D$10)*D67</f>
        <v>527.66784623324008</v>
      </c>
      <c r="F68" s="13">
        <f>D68-B68</f>
        <v>-19.332153766759916</v>
      </c>
      <c r="G68" s="1">
        <f t="shared" si="0"/>
        <v>19.332153766759916</v>
      </c>
      <c r="H68" s="13">
        <f t="shared" si="1"/>
        <v>373.73216926164963</v>
      </c>
      <c r="M68" s="33">
        <v>56</v>
      </c>
      <c r="N68" s="33">
        <v>547</v>
      </c>
      <c r="O68" s="5"/>
      <c r="S68" s="33">
        <v>56</v>
      </c>
      <c r="T68" s="33">
        <v>547</v>
      </c>
      <c r="U68" s="5"/>
      <c r="Y68" s="33">
        <v>56</v>
      </c>
      <c r="Z68" s="33">
        <v>547</v>
      </c>
      <c r="AA68" s="5"/>
    </row>
    <row r="69" spans="1:27" x14ac:dyDescent="0.35">
      <c r="A69" s="33">
        <v>57</v>
      </c>
      <c r="B69" s="33">
        <v>561</v>
      </c>
      <c r="C69" s="5"/>
      <c r="D69" s="1">
        <f>$D$10*B68+(1-$D$10)*D68</f>
        <v>530.09093630439349</v>
      </c>
      <c r="F69" s="13">
        <f>D69-B69</f>
        <v>-30.909063695606505</v>
      </c>
      <c r="G69" s="1">
        <f t="shared" si="0"/>
        <v>30.909063695606505</v>
      </c>
      <c r="H69" s="13">
        <f t="shared" si="1"/>
        <v>955.37021853906003</v>
      </c>
      <c r="M69" s="33">
        <v>57</v>
      </c>
      <c r="N69" s="33">
        <v>561</v>
      </c>
      <c r="O69" s="5"/>
      <c r="S69" s="33">
        <v>57</v>
      </c>
      <c r="T69" s="33">
        <v>561</v>
      </c>
      <c r="U69" s="5"/>
      <c r="Y69" s="33">
        <v>57</v>
      </c>
      <c r="Z69" s="33">
        <v>561</v>
      </c>
      <c r="AA69" s="5"/>
    </row>
    <row r="70" spans="1:27" x14ac:dyDescent="0.35">
      <c r="A70" s="33">
        <v>58</v>
      </c>
      <c r="B70" s="33">
        <v>525</v>
      </c>
      <c r="C70" s="5"/>
      <c r="D70" s="1">
        <f>$D$10*B69+(1-$D$10)*D69</f>
        <v>533.96507501925578</v>
      </c>
      <c r="F70" s="13">
        <f>D70-B70</f>
        <v>8.965075019255778</v>
      </c>
      <c r="G70" s="1">
        <f t="shared" si="0"/>
        <v>8.965075019255778</v>
      </c>
      <c r="H70" s="13">
        <f t="shared" si="1"/>
        <v>80.372570100883991</v>
      </c>
      <c r="M70" s="33">
        <v>58</v>
      </c>
      <c r="N70" s="33">
        <v>525</v>
      </c>
      <c r="O70" s="5"/>
      <c r="S70" s="33">
        <v>58</v>
      </c>
      <c r="T70" s="33">
        <v>525</v>
      </c>
      <c r="U70" s="5"/>
      <c r="Y70" s="33">
        <v>58</v>
      </c>
      <c r="Z70" s="33">
        <v>525</v>
      </c>
      <c r="AA70" s="5"/>
    </row>
    <row r="71" spans="1:27" x14ac:dyDescent="0.35">
      <c r="A71" s="33">
        <v>59</v>
      </c>
      <c r="B71" s="33">
        <v>531</v>
      </c>
      <c r="C71" s="5"/>
      <c r="D71" s="1">
        <f>$D$10*B70+(1-$D$10)*D70</f>
        <v>532.84139348183419</v>
      </c>
      <c r="F71" s="13">
        <f>D71-B71</f>
        <v>1.8413934818341886</v>
      </c>
      <c r="G71" s="1">
        <f t="shared" si="0"/>
        <v>1.8413934818341886</v>
      </c>
      <c r="H71" s="13">
        <f t="shared" si="1"/>
        <v>3.3907299549414365</v>
      </c>
      <c r="M71" s="33">
        <v>59</v>
      </c>
      <c r="N71" s="33">
        <v>531</v>
      </c>
      <c r="O71" s="5"/>
      <c r="S71" s="33">
        <v>59</v>
      </c>
      <c r="T71" s="33">
        <v>531</v>
      </c>
      <c r="U71" s="5"/>
      <c r="Y71" s="33">
        <v>59</v>
      </c>
      <c r="Z71" s="33">
        <v>531</v>
      </c>
      <c r="AA71" s="5"/>
    </row>
    <row r="72" spans="1:27" x14ac:dyDescent="0.35">
      <c r="A72" s="33">
        <v>60</v>
      </c>
      <c r="B72" s="33">
        <v>497</v>
      </c>
      <c r="C72" s="5"/>
      <c r="D72" s="1">
        <f>$D$10*B71+(1-$D$10)*D71</f>
        <v>532.61059342112958</v>
      </c>
      <c r="F72" s="13">
        <f>D72-B72</f>
        <v>35.610593421129579</v>
      </c>
      <c r="G72" s="1">
        <f t="shared" si="0"/>
        <v>35.610593421129579</v>
      </c>
      <c r="H72" s="13">
        <f t="shared" si="1"/>
        <v>1268.1143638049973</v>
      </c>
      <c r="M72" s="33">
        <v>60</v>
      </c>
      <c r="N72" s="33">
        <v>497</v>
      </c>
      <c r="O72" s="5"/>
      <c r="S72" s="33">
        <v>60</v>
      </c>
      <c r="T72" s="33">
        <v>497</v>
      </c>
      <c r="U72" s="5"/>
      <c r="Y72" s="33">
        <v>60</v>
      </c>
      <c r="Z72" s="33">
        <v>497</v>
      </c>
      <c r="AA72" s="5"/>
    </row>
    <row r="73" spans="1:27" x14ac:dyDescent="0.35">
      <c r="A73" s="33">
        <v>61</v>
      </c>
      <c r="B73" s="33">
        <v>519</v>
      </c>
      <c r="C73" s="5"/>
      <c r="D73" s="1">
        <f>$D$10*B72+(1-$D$10)*D72</f>
        <v>528.14716547680064</v>
      </c>
      <c r="F73" s="13">
        <f>D73-B73</f>
        <v>9.1471654768006374</v>
      </c>
      <c r="G73" s="1">
        <f t="shared" si="0"/>
        <v>9.1471654768006374</v>
      </c>
      <c r="H73" s="13">
        <f t="shared" si="1"/>
        <v>83.670636259973435</v>
      </c>
      <c r="M73" s="33">
        <v>61</v>
      </c>
      <c r="N73" s="33">
        <v>519</v>
      </c>
      <c r="O73" s="5"/>
      <c r="S73" s="33">
        <v>61</v>
      </c>
      <c r="T73" s="33">
        <v>519</v>
      </c>
      <c r="U73" s="5"/>
      <c r="Y73" s="33">
        <v>61</v>
      </c>
      <c r="Z73" s="33">
        <v>519</v>
      </c>
      <c r="AA73" s="5"/>
    </row>
    <row r="74" spans="1:27" x14ac:dyDescent="0.35">
      <c r="A74" s="33">
        <v>62</v>
      </c>
      <c r="B74" s="33">
        <v>524</v>
      </c>
      <c r="C74" s="5"/>
      <c r="D74" s="1">
        <f>$D$10*B73+(1-$D$10)*D73</f>
        <v>527.00066074104052</v>
      </c>
      <c r="F74" s="13">
        <f>D74-B74</f>
        <v>3.0006607410405195</v>
      </c>
      <c r="G74" s="1">
        <f t="shared" si="0"/>
        <v>3.0006607410405195</v>
      </c>
      <c r="H74" s="13">
        <f t="shared" si="1"/>
        <v>9.0039648828218404</v>
      </c>
      <c r="M74" s="33">
        <v>62</v>
      </c>
      <c r="N74" s="33">
        <v>524</v>
      </c>
      <c r="O74" s="5"/>
      <c r="S74" s="33">
        <v>62</v>
      </c>
      <c r="T74" s="33">
        <v>524</v>
      </c>
      <c r="U74" s="5"/>
      <c r="Y74" s="33">
        <v>62</v>
      </c>
      <c r="Z74" s="33">
        <v>524</v>
      </c>
      <c r="AA74" s="5"/>
    </row>
    <row r="75" spans="1:27" x14ac:dyDescent="0.35">
      <c r="A75" s="33">
        <v>63</v>
      </c>
      <c r="B75" s="33">
        <v>570</v>
      </c>
      <c r="C75" s="5"/>
      <c r="D75" s="1">
        <f>$D$10*B74+(1-$D$10)*D74</f>
        <v>526.62455824691403</v>
      </c>
      <c r="F75" s="13">
        <f>D75-B75</f>
        <v>-43.375441753085966</v>
      </c>
      <c r="G75" s="1">
        <f t="shared" si="0"/>
        <v>43.375441753085966</v>
      </c>
      <c r="H75" s="13">
        <f t="shared" si="1"/>
        <v>1881.4289472753533</v>
      </c>
      <c r="M75" s="33">
        <v>63</v>
      </c>
      <c r="N75" s="33">
        <v>570</v>
      </c>
      <c r="O75" s="5"/>
      <c r="S75" s="33">
        <v>63</v>
      </c>
      <c r="T75" s="33">
        <v>570</v>
      </c>
      <c r="U75" s="5"/>
      <c r="Y75" s="33">
        <v>63</v>
      </c>
      <c r="Z75" s="33">
        <v>570</v>
      </c>
      <c r="AA75" s="5"/>
    </row>
    <row r="76" spans="1:27" x14ac:dyDescent="0.35">
      <c r="A76" s="33">
        <v>64</v>
      </c>
      <c r="B76" s="33">
        <v>550</v>
      </c>
      <c r="C76" s="5"/>
      <c r="D76" s="1">
        <f>$D$10*B75+(1-$D$10)*D75</f>
        <v>532.06123144493677</v>
      </c>
      <c r="F76" s="13">
        <f>D76-B76</f>
        <v>-17.938768555063234</v>
      </c>
      <c r="G76" s="1">
        <f t="shared" si="0"/>
        <v>17.938768555063234</v>
      </c>
      <c r="H76" s="13">
        <f t="shared" si="1"/>
        <v>321.79941727212548</v>
      </c>
      <c r="M76" s="33">
        <v>64</v>
      </c>
      <c r="N76" s="33">
        <v>550</v>
      </c>
      <c r="O76" s="5"/>
      <c r="S76" s="33">
        <v>64</v>
      </c>
      <c r="T76" s="33">
        <v>550</v>
      </c>
      <c r="U76" s="5"/>
      <c r="Y76" s="33">
        <v>64</v>
      </c>
      <c r="Z76" s="33">
        <v>550</v>
      </c>
      <c r="AA76" s="5"/>
    </row>
    <row r="77" spans="1:27" x14ac:dyDescent="0.35">
      <c r="A77" s="33">
        <v>65</v>
      </c>
      <c r="B77" s="33">
        <v>541</v>
      </c>
      <c r="C77" s="5"/>
      <c r="D77" s="1">
        <f>$D$10*B76+(1-$D$10)*D76</f>
        <v>534.30967476371654</v>
      </c>
      <c r="F77" s="13">
        <f>D77-B77</f>
        <v>-6.6903252362834564</v>
      </c>
      <c r="G77" s="1">
        <f t="shared" si="0"/>
        <v>6.6903252362834564</v>
      </c>
      <c r="H77" s="13">
        <f t="shared" si="1"/>
        <v>44.76045176725129</v>
      </c>
      <c r="M77" s="33">
        <v>65</v>
      </c>
      <c r="N77" s="33">
        <v>541</v>
      </c>
      <c r="O77" s="5"/>
      <c r="S77" s="33">
        <v>65</v>
      </c>
      <c r="T77" s="33">
        <v>541</v>
      </c>
      <c r="U77" s="5"/>
      <c r="Y77" s="33">
        <v>65</v>
      </c>
      <c r="Z77" s="33">
        <v>541</v>
      </c>
      <c r="AA77" s="5"/>
    </row>
    <row r="78" spans="1:27" x14ac:dyDescent="0.35">
      <c r="A78" s="33">
        <v>66</v>
      </c>
      <c r="B78" s="33">
        <v>514</v>
      </c>
      <c r="C78" s="5"/>
      <c r="D78" s="1">
        <f>$D$10*B77+(1-$D$10)*D77</f>
        <v>535.14823940831911</v>
      </c>
      <c r="F78" s="13">
        <f>D78-B78</f>
        <v>21.148239408319114</v>
      </c>
      <c r="G78" s="1">
        <f t="shared" si="0"/>
        <v>21.148239408319114</v>
      </c>
      <c r="H78" s="13">
        <f t="shared" si="1"/>
        <v>447.24803007158158</v>
      </c>
      <c r="M78" s="33">
        <v>66</v>
      </c>
      <c r="N78" s="33">
        <v>514</v>
      </c>
      <c r="O78" s="5"/>
      <c r="S78" s="33">
        <v>66</v>
      </c>
      <c r="T78" s="33">
        <v>514</v>
      </c>
      <c r="U78" s="5"/>
      <c r="Y78" s="33">
        <v>66</v>
      </c>
      <c r="Z78" s="33">
        <v>514</v>
      </c>
      <c r="AA78" s="5"/>
    </row>
    <row r="79" spans="1:27" x14ac:dyDescent="0.35">
      <c r="A79" s="33">
        <v>67</v>
      </c>
      <c r="B79" s="33">
        <v>529</v>
      </c>
      <c r="C79" s="5"/>
      <c r="D79" s="1">
        <f>$D$10*B78+(1-$D$10)*D78</f>
        <v>532.49752135843562</v>
      </c>
      <c r="F79" s="13">
        <f>D79-B79</f>
        <v>3.4975213584356197</v>
      </c>
      <c r="G79" s="1">
        <f t="shared" ref="G79:G96" si="2">ABS(F79)</f>
        <v>3.4975213584356197</v>
      </c>
      <c r="H79" s="13">
        <f t="shared" ref="H79:H96" si="3">F79^2</f>
        <v>12.232655652713342</v>
      </c>
      <c r="M79" s="33">
        <v>67</v>
      </c>
      <c r="N79" s="33">
        <v>529</v>
      </c>
      <c r="O79" s="5"/>
      <c r="S79" s="33">
        <v>67</v>
      </c>
      <c r="T79" s="33">
        <v>529</v>
      </c>
      <c r="U79" s="5"/>
      <c r="Y79" s="33">
        <v>67</v>
      </c>
      <c r="Z79" s="33">
        <v>529</v>
      </c>
      <c r="AA79" s="5"/>
    </row>
    <row r="80" spans="1:27" x14ac:dyDescent="0.35">
      <c r="A80" s="33">
        <v>68</v>
      </c>
      <c r="B80" s="33">
        <v>528</v>
      </c>
      <c r="C80" s="5"/>
      <c r="D80" s="1">
        <f>$D$10*B79+(1-$D$10)*D79</f>
        <v>532.05914240803418</v>
      </c>
      <c r="F80" s="13">
        <f>D80-B80</f>
        <v>4.0591424080341767</v>
      </c>
      <c r="G80" s="1">
        <f t="shared" si="2"/>
        <v>4.0591424080341767</v>
      </c>
      <c r="H80" s="13">
        <f t="shared" si="3"/>
        <v>16.476637088701494</v>
      </c>
      <c r="M80" s="33">
        <v>68</v>
      </c>
      <c r="N80" s="33">
        <v>528</v>
      </c>
      <c r="O80" s="5"/>
      <c r="S80" s="33">
        <v>68</v>
      </c>
      <c r="T80" s="33">
        <v>528</v>
      </c>
      <c r="U80" s="5"/>
      <c r="Y80" s="33">
        <v>68</v>
      </c>
      <c r="Z80" s="33">
        <v>528</v>
      </c>
      <c r="AA80" s="5"/>
    </row>
    <row r="81" spans="1:29" x14ac:dyDescent="0.35">
      <c r="A81" s="33">
        <v>69</v>
      </c>
      <c r="B81" s="33">
        <v>504</v>
      </c>
      <c r="C81" s="5"/>
      <c r="D81" s="1">
        <f>$D$10*B80+(1-$D$10)*D80</f>
        <v>531.5503699357597</v>
      </c>
      <c r="F81" s="13">
        <f>D81-B81</f>
        <v>27.550369935759704</v>
      </c>
      <c r="G81" s="1">
        <f t="shared" si="2"/>
        <v>27.550369935759704</v>
      </c>
      <c r="H81" s="13">
        <f t="shared" si="3"/>
        <v>759.02288359721217</v>
      </c>
      <c r="M81" s="33">
        <v>69</v>
      </c>
      <c r="N81" s="33">
        <v>504</v>
      </c>
      <c r="O81" s="5"/>
      <c r="S81" s="33">
        <v>69</v>
      </c>
      <c r="T81" s="33">
        <v>504</v>
      </c>
      <c r="U81" s="5"/>
      <c r="Y81" s="33">
        <v>69</v>
      </c>
      <c r="Z81" s="33">
        <v>504</v>
      </c>
      <c r="AA81" s="5"/>
    </row>
    <row r="82" spans="1:29" x14ac:dyDescent="0.35">
      <c r="A82" s="33">
        <v>70</v>
      </c>
      <c r="B82" s="33">
        <v>523</v>
      </c>
      <c r="C82" s="5"/>
      <c r="D82" s="1">
        <f>$D$10*B81+(1-$D$10)*D81</f>
        <v>528.09720953504291</v>
      </c>
      <c r="F82" s="13">
        <f>D82-B82</f>
        <v>5.0972095350429072</v>
      </c>
      <c r="G82" s="1">
        <f t="shared" si="2"/>
        <v>5.0972095350429072</v>
      </c>
      <c r="H82" s="13">
        <f t="shared" si="3"/>
        <v>25.981545044132329</v>
      </c>
      <c r="M82" s="33">
        <v>70</v>
      </c>
      <c r="N82" s="33">
        <v>523</v>
      </c>
      <c r="O82" s="5"/>
      <c r="S82" s="33">
        <v>70</v>
      </c>
      <c r="T82" s="33">
        <v>523</v>
      </c>
      <c r="U82" s="5"/>
      <c r="Y82" s="33">
        <v>70</v>
      </c>
      <c r="Z82" s="33">
        <v>523</v>
      </c>
      <c r="AA82" s="5"/>
    </row>
    <row r="83" spans="1:29" x14ac:dyDescent="0.35">
      <c r="A83" s="33">
        <v>71</v>
      </c>
      <c r="B83" s="33">
        <v>497</v>
      </c>
      <c r="C83" s="5"/>
      <c r="D83" s="1">
        <f>$D$10*B82+(1-$D$10)*D82</f>
        <v>527.45832584086361</v>
      </c>
      <c r="F83" s="13">
        <f>D83-B83</f>
        <v>30.458325840863608</v>
      </c>
      <c r="G83" s="1">
        <f t="shared" si="2"/>
        <v>30.458325840863608</v>
      </c>
      <c r="H83" s="13">
        <f t="shared" si="3"/>
        <v>927.70961302821979</v>
      </c>
      <c r="M83" s="33">
        <v>71</v>
      </c>
      <c r="N83" s="33">
        <v>497</v>
      </c>
      <c r="O83" s="5"/>
      <c r="S83" s="33">
        <v>71</v>
      </c>
      <c r="T83" s="33">
        <v>497</v>
      </c>
      <c r="U83" s="5"/>
      <c r="Y83" s="33">
        <v>71</v>
      </c>
      <c r="Z83" s="33">
        <v>497</v>
      </c>
      <c r="AA83" s="5"/>
    </row>
    <row r="84" spans="1:29" x14ac:dyDescent="0.35">
      <c r="A84" s="33">
        <v>72</v>
      </c>
      <c r="B84" s="33">
        <v>519</v>
      </c>
      <c r="C84" s="5"/>
      <c r="D84" s="1">
        <f>$D$10*B83+(1-$D$10)*D83</f>
        <v>523.64068256017276</v>
      </c>
      <c r="F84" s="13">
        <f>D84-B84</f>
        <v>4.6406825601727633</v>
      </c>
      <c r="G84" s="1">
        <f t="shared" si="2"/>
        <v>4.6406825601727633</v>
      </c>
      <c r="H84" s="13">
        <f t="shared" si="3"/>
        <v>21.535934624291631</v>
      </c>
      <c r="M84" s="33">
        <v>72</v>
      </c>
      <c r="N84" s="33">
        <v>519</v>
      </c>
      <c r="O84" s="5"/>
      <c r="S84" s="33">
        <v>72</v>
      </c>
      <c r="T84" s="33">
        <v>519</v>
      </c>
      <c r="U84" s="5"/>
      <c r="Y84" s="33">
        <v>72</v>
      </c>
      <c r="Z84" s="33">
        <v>519</v>
      </c>
      <c r="AA84" s="5"/>
    </row>
    <row r="85" spans="1:29" x14ac:dyDescent="0.35">
      <c r="A85" s="33">
        <v>73</v>
      </c>
      <c r="B85" s="33">
        <v>529</v>
      </c>
      <c r="C85" s="5"/>
      <c r="D85" s="1">
        <f>$D$10*B84+(1-$D$10)*D84</f>
        <v>523.0590199078581</v>
      </c>
      <c r="F85" s="13">
        <f>D85-B85</f>
        <v>-5.9409800921418991</v>
      </c>
      <c r="G85" s="1">
        <f t="shared" si="2"/>
        <v>5.9409800921418991</v>
      </c>
      <c r="H85" s="13">
        <f t="shared" si="3"/>
        <v>35.295244455226367</v>
      </c>
      <c r="M85" s="33">
        <v>73</v>
      </c>
      <c r="N85" s="33">
        <v>529</v>
      </c>
      <c r="O85" s="5"/>
      <c r="S85" s="33">
        <v>73</v>
      </c>
      <c r="T85" s="33">
        <v>529</v>
      </c>
      <c r="U85" s="5"/>
      <c r="Y85" s="33">
        <v>73</v>
      </c>
      <c r="Z85" s="33">
        <v>529</v>
      </c>
      <c r="AA85" s="5"/>
    </row>
    <row r="86" spans="1:29" x14ac:dyDescent="0.35">
      <c r="A86" s="33">
        <v>74</v>
      </c>
      <c r="B86" s="33">
        <v>525</v>
      </c>
      <c r="C86" s="5"/>
      <c r="D86" s="1">
        <f>$D$10*B85+(1-$D$10)*D85</f>
        <v>523.80366171279456</v>
      </c>
      <c r="F86" s="13">
        <f>D86-B86</f>
        <v>-1.1963382872054353</v>
      </c>
      <c r="G86" s="1">
        <f t="shared" si="2"/>
        <v>1.1963382872054353</v>
      </c>
      <c r="H86" s="13">
        <f t="shared" si="3"/>
        <v>1.4312252974336346</v>
      </c>
      <c r="M86" s="33">
        <v>74</v>
      </c>
      <c r="N86" s="33">
        <v>525</v>
      </c>
      <c r="O86" s="5"/>
      <c r="S86" s="33">
        <v>74</v>
      </c>
      <c r="T86" s="33">
        <v>525</v>
      </c>
      <c r="U86" s="5"/>
      <c r="Y86" s="33">
        <v>74</v>
      </c>
      <c r="Z86" s="33">
        <v>525</v>
      </c>
      <c r="AA86" s="5"/>
    </row>
    <row r="87" spans="1:29" x14ac:dyDescent="0.35">
      <c r="A87" s="33">
        <v>75</v>
      </c>
      <c r="B87" s="33">
        <v>535</v>
      </c>
      <c r="C87" s="5"/>
      <c r="D87" s="1">
        <f>$D$10*B86+(1-$D$10)*D86</f>
        <v>523.95361062487348</v>
      </c>
      <c r="F87" s="13">
        <f>D87-B87</f>
        <v>-11.046389375126523</v>
      </c>
      <c r="G87" s="1">
        <f t="shared" si="2"/>
        <v>11.046389375126523</v>
      </c>
      <c r="H87" s="13">
        <f t="shared" si="3"/>
        <v>122.02271822690814</v>
      </c>
      <c r="M87" s="33">
        <v>75</v>
      </c>
      <c r="N87" s="33">
        <v>535</v>
      </c>
      <c r="O87" s="5"/>
      <c r="S87" s="33">
        <v>75</v>
      </c>
      <c r="T87" s="33">
        <v>535</v>
      </c>
      <c r="U87" s="5"/>
      <c r="Y87" s="33">
        <v>75</v>
      </c>
      <c r="Z87" s="33">
        <v>535</v>
      </c>
      <c r="AA87" s="5"/>
    </row>
    <row r="88" spans="1:29" x14ac:dyDescent="0.35">
      <c r="A88" s="33">
        <v>76</v>
      </c>
      <c r="B88" s="33">
        <v>518</v>
      </c>
      <c r="C88" s="5"/>
      <c r="D88" s="1">
        <f>$D$10*B87+(1-$D$10)*D87</f>
        <v>525.33816387951333</v>
      </c>
      <c r="F88" s="13">
        <f>D88-B88</f>
        <v>7.3381638795133313</v>
      </c>
      <c r="G88" s="1">
        <f t="shared" si="2"/>
        <v>7.3381638795133313</v>
      </c>
      <c r="H88" s="13">
        <f t="shared" si="3"/>
        <v>53.848649122594146</v>
      </c>
      <c r="M88" s="33">
        <v>76</v>
      </c>
      <c r="N88" s="33">
        <v>518</v>
      </c>
      <c r="O88" s="5"/>
      <c r="S88" s="33">
        <v>76</v>
      </c>
      <c r="T88" s="33">
        <v>518</v>
      </c>
      <c r="U88" s="5"/>
      <c r="Y88" s="33">
        <v>76</v>
      </c>
      <c r="Z88" s="33">
        <v>518</v>
      </c>
      <c r="AA88" s="5"/>
    </row>
    <row r="89" spans="1:29" x14ac:dyDescent="0.35">
      <c r="A89" s="33">
        <v>77</v>
      </c>
      <c r="B89" s="33">
        <v>544</v>
      </c>
      <c r="C89" s="5"/>
      <c r="D89" s="1">
        <f>$D$10*B88+(1-$D$10)*D88</f>
        <v>524.41839920913719</v>
      </c>
      <c r="F89" s="13">
        <f>D89-B89</f>
        <v>-19.581600790862808</v>
      </c>
      <c r="G89" s="1">
        <f t="shared" si="2"/>
        <v>19.581600790862808</v>
      </c>
      <c r="H89" s="13">
        <f t="shared" si="3"/>
        <v>383.43908953271892</v>
      </c>
      <c r="M89" s="33">
        <v>77</v>
      </c>
      <c r="N89" s="33">
        <v>544</v>
      </c>
      <c r="O89" s="5"/>
      <c r="S89" s="33">
        <v>77</v>
      </c>
      <c r="T89" s="33">
        <v>544</v>
      </c>
      <c r="U89" s="5"/>
      <c r="Y89" s="33">
        <v>77</v>
      </c>
      <c r="Z89" s="33">
        <v>544</v>
      </c>
      <c r="AA89" s="5"/>
    </row>
    <row r="90" spans="1:29" x14ac:dyDescent="0.35">
      <c r="A90" s="33">
        <v>78</v>
      </c>
      <c r="B90" s="33">
        <v>547</v>
      </c>
      <c r="C90" s="5"/>
      <c r="D90" s="1">
        <f>$D$10*B89+(1-$D$10)*D89</f>
        <v>526.87275494342759</v>
      </c>
      <c r="F90" s="13">
        <f>D90-B90</f>
        <v>-20.127245056572406</v>
      </c>
      <c r="G90" s="1">
        <f t="shared" si="2"/>
        <v>20.127245056572406</v>
      </c>
      <c r="H90" s="13">
        <f t="shared" si="3"/>
        <v>405.10599356731836</v>
      </c>
      <c r="M90" s="33">
        <v>78</v>
      </c>
      <c r="N90" s="33">
        <v>547</v>
      </c>
      <c r="O90" s="5"/>
      <c r="S90" s="33">
        <v>78</v>
      </c>
      <c r="T90" s="33">
        <v>547</v>
      </c>
      <c r="U90" s="5"/>
      <c r="Y90" s="33">
        <v>78</v>
      </c>
      <c r="Z90" s="33">
        <v>547</v>
      </c>
      <c r="AA90" s="5"/>
    </row>
    <row r="91" spans="1:29" x14ac:dyDescent="0.35">
      <c r="A91" s="33">
        <v>79</v>
      </c>
      <c r="B91" s="33">
        <v>504</v>
      </c>
      <c r="C91" s="5"/>
      <c r="D91" s="1">
        <f>$D$10*B90+(1-$D$10)*D90</f>
        <v>529.39550167121899</v>
      </c>
      <c r="F91" s="13">
        <f>D91-B91</f>
        <v>25.395501671218994</v>
      </c>
      <c r="G91" s="1">
        <f t="shared" si="2"/>
        <v>25.395501671218994</v>
      </c>
      <c r="H91" s="13">
        <f t="shared" si="3"/>
        <v>644.93150513288674</v>
      </c>
      <c r="M91" s="33">
        <v>79</v>
      </c>
      <c r="N91" s="33">
        <v>504</v>
      </c>
      <c r="O91" s="5"/>
      <c r="S91" s="33">
        <v>79</v>
      </c>
      <c r="T91" s="33">
        <v>504</v>
      </c>
      <c r="U91" s="5"/>
      <c r="Y91" s="33">
        <v>79</v>
      </c>
      <c r="Z91" s="33">
        <v>504</v>
      </c>
      <c r="AA91" s="5"/>
    </row>
    <row r="92" spans="1:29" x14ac:dyDescent="0.35">
      <c r="A92" s="33">
        <v>80</v>
      </c>
      <c r="B92" s="33">
        <v>517</v>
      </c>
      <c r="C92" s="5"/>
      <c r="D92" s="1">
        <f>$D$10*B91+(1-$D$10)*D91</f>
        <v>526.2124322267116</v>
      </c>
      <c r="F92" s="13">
        <f>D92-B92</f>
        <v>9.2124322267115986</v>
      </c>
      <c r="G92" s="1">
        <f t="shared" si="2"/>
        <v>9.2124322267115986</v>
      </c>
      <c r="H92" s="13">
        <f t="shared" si="3"/>
        <v>84.868907531754417</v>
      </c>
      <c r="M92" s="33">
        <v>80</v>
      </c>
      <c r="N92" s="33">
        <v>517</v>
      </c>
      <c r="O92" s="5"/>
      <c r="S92" s="33">
        <v>80</v>
      </c>
      <c r="T92" s="33">
        <v>517</v>
      </c>
      <c r="U92" s="5"/>
      <c r="Y92" s="33">
        <v>80</v>
      </c>
      <c r="Z92" s="33">
        <v>517</v>
      </c>
      <c r="AA92" s="5"/>
    </row>
    <row r="93" spans="1:29" x14ac:dyDescent="0.35">
      <c r="A93" s="33">
        <v>81</v>
      </c>
      <c r="B93" s="33">
        <v>529</v>
      </c>
      <c r="C93" s="5"/>
      <c r="D93" s="1">
        <f>$D$10*B92+(1-$D$10)*D92</f>
        <v>525.05774696354661</v>
      </c>
      <c r="F93" s="13">
        <f>D93-B93</f>
        <v>-3.9422530364533941</v>
      </c>
      <c r="G93" s="1">
        <f t="shared" si="2"/>
        <v>3.9422530364533941</v>
      </c>
      <c r="H93" s="13">
        <f t="shared" si="3"/>
        <v>15.541359003426006</v>
      </c>
      <c r="M93" s="33">
        <v>81</v>
      </c>
      <c r="N93" s="33">
        <v>529</v>
      </c>
      <c r="O93" s="5"/>
      <c r="S93" s="33">
        <v>81</v>
      </c>
      <c r="T93" s="33">
        <v>529</v>
      </c>
      <c r="U93" s="5"/>
      <c r="Y93" s="33">
        <v>81</v>
      </c>
      <c r="Z93" s="33">
        <v>529</v>
      </c>
      <c r="AA93" s="5"/>
    </row>
    <row r="94" spans="1:29" x14ac:dyDescent="0.35">
      <c r="A94" s="33">
        <v>82</v>
      </c>
      <c r="B94" s="33">
        <v>537</v>
      </c>
      <c r="C94" s="5"/>
      <c r="D94" s="1">
        <f>$D$10*B93+(1-$D$10)*D93</f>
        <v>525.55186853457553</v>
      </c>
      <c r="F94" s="13">
        <f>D94-B94</f>
        <v>-11.448131465424467</v>
      </c>
      <c r="G94" s="1">
        <f t="shared" si="2"/>
        <v>11.448131465424467</v>
      </c>
      <c r="H94" s="13">
        <f t="shared" si="3"/>
        <v>131.05971404964174</v>
      </c>
      <c r="M94" s="33">
        <v>82</v>
      </c>
      <c r="N94" s="33">
        <v>537</v>
      </c>
      <c r="Q94" s="39"/>
      <c r="S94" s="33">
        <v>82</v>
      </c>
      <c r="T94" s="33">
        <v>537</v>
      </c>
      <c r="W94" s="39"/>
      <c r="Y94" s="33">
        <v>82</v>
      </c>
      <c r="Z94" s="33">
        <v>537</v>
      </c>
      <c r="AC94" s="39"/>
    </row>
    <row r="95" spans="1:29" x14ac:dyDescent="0.35">
      <c r="A95" s="33">
        <v>83</v>
      </c>
      <c r="B95" s="33">
        <v>527</v>
      </c>
      <c r="C95" s="5"/>
      <c r="D95" s="1">
        <f>$D$10*B94+(1-$D$10)*D94</f>
        <v>526.9867760995478</v>
      </c>
      <c r="F95" s="13">
        <f>D95-B95</f>
        <v>-1.3223900452203452E-2</v>
      </c>
      <c r="G95" s="1">
        <f t="shared" si="2"/>
        <v>1.3223900452203452E-2</v>
      </c>
      <c r="H95" s="13">
        <f t="shared" si="3"/>
        <v>1.7487154316978666E-4</v>
      </c>
      <c r="M95" s="33">
        <v>83</v>
      </c>
      <c r="N95" s="33">
        <v>527</v>
      </c>
      <c r="O95" s="40" t="s">
        <v>106</v>
      </c>
      <c r="P95" s="55" t="s">
        <v>43</v>
      </c>
      <c r="Q95" s="39"/>
      <c r="S95" s="33">
        <v>83</v>
      </c>
      <c r="T95" s="33">
        <v>527</v>
      </c>
      <c r="U95" s="40" t="s">
        <v>106</v>
      </c>
      <c r="V95" s="55" t="s">
        <v>43</v>
      </c>
      <c r="W95" s="39"/>
      <c r="Y95" s="33">
        <v>83</v>
      </c>
      <c r="Z95" s="33">
        <v>527</v>
      </c>
      <c r="AA95" s="40" t="s">
        <v>106</v>
      </c>
      <c r="AB95" s="55" t="s">
        <v>43</v>
      </c>
      <c r="AC95" s="39"/>
    </row>
    <row r="96" spans="1:29" x14ac:dyDescent="0.35">
      <c r="A96" s="33">
        <v>84</v>
      </c>
      <c r="B96" s="33">
        <v>557</v>
      </c>
      <c r="C96" s="5"/>
      <c r="D96" s="1">
        <f>$D$10*B95+(1-$D$10)*D95</f>
        <v>526.98843358180636</v>
      </c>
      <c r="F96" s="13">
        <f>D96-B96</f>
        <v>-30.011566418193638</v>
      </c>
      <c r="G96" s="1">
        <f>ABS(F96)</f>
        <v>30.011566418193638</v>
      </c>
      <c r="H96" s="13">
        <f>F96^2</f>
        <v>900.69411887364811</v>
      </c>
      <c r="M96" s="27">
        <v>84</v>
      </c>
      <c r="N96" s="27">
        <v>557</v>
      </c>
      <c r="O96" s="40">
        <v>84</v>
      </c>
      <c r="P96" s="56">
        <v>0.12533985075214338</v>
      </c>
      <c r="Q96" s="39"/>
      <c r="S96" s="33">
        <v>84</v>
      </c>
      <c r="T96" s="33">
        <v>557</v>
      </c>
      <c r="U96" s="40">
        <v>87</v>
      </c>
      <c r="V96" s="56">
        <v>0.11879931812136839</v>
      </c>
      <c r="W96" s="39"/>
      <c r="Y96" s="33">
        <v>84</v>
      </c>
      <c r="Z96" s="33">
        <v>557</v>
      </c>
      <c r="AA96" s="40">
        <v>90</v>
      </c>
      <c r="AB96" s="56">
        <v>0.11399464452770117</v>
      </c>
      <c r="AC96" s="39"/>
    </row>
    <row r="97" spans="1:30" x14ac:dyDescent="0.35">
      <c r="A97" s="36">
        <v>85</v>
      </c>
      <c r="C97" s="36">
        <v>527</v>
      </c>
      <c r="D97" s="1">
        <f>$D$10*B96+(1-$D$10)*D96</f>
        <v>530.75008008457348</v>
      </c>
      <c r="E97" s="34">
        <f t="shared" ref="E97:E102" si="4">D97</f>
        <v>530.75008008457348</v>
      </c>
      <c r="F97" s="13"/>
      <c r="G97" s="1"/>
      <c r="H97" s="13"/>
      <c r="J97" s="1">
        <f t="shared" ref="J97:J102" si="5">E97-C97</f>
        <v>3.750080084573483</v>
      </c>
      <c r="K97" s="29">
        <f t="shared" ref="K97:K102" si="6">ABS(J97/C97)</f>
        <v>7.1159014887542367E-3</v>
      </c>
      <c r="M97" s="36">
        <v>85</v>
      </c>
      <c r="N97" s="36">
        <v>527</v>
      </c>
      <c r="O97" s="45">
        <v>530.75007874379787</v>
      </c>
      <c r="P97" s="46">
        <f>O97-$N97</f>
        <v>3.7500787437978715</v>
      </c>
      <c r="Q97" s="47">
        <f>ABS(P97/$N97)</f>
        <v>7.1158989445879919E-3</v>
      </c>
      <c r="S97" s="33">
        <v>85</v>
      </c>
      <c r="T97" s="33">
        <v>527</v>
      </c>
      <c r="Y97" s="33">
        <v>85</v>
      </c>
      <c r="Z97" s="33">
        <v>527</v>
      </c>
    </row>
    <row r="98" spans="1:30" x14ac:dyDescent="0.35">
      <c r="A98" s="36">
        <v>86</v>
      </c>
      <c r="C98" s="36">
        <v>510</v>
      </c>
      <c r="D98" s="1"/>
      <c r="E98" s="34">
        <f>E97</f>
        <v>530.75008008457348</v>
      </c>
      <c r="F98" s="13"/>
      <c r="G98" s="1"/>
      <c r="H98" s="13"/>
      <c r="J98" s="1">
        <f t="shared" si="5"/>
        <v>20.750080084573483</v>
      </c>
      <c r="K98" s="29">
        <f t="shared" si="6"/>
        <v>4.0686431538379378E-2</v>
      </c>
      <c r="M98" s="36">
        <v>86</v>
      </c>
      <c r="N98" s="36">
        <v>510</v>
      </c>
      <c r="O98" s="45">
        <v>530.75007874379787</v>
      </c>
      <c r="P98" s="46">
        <f t="shared" ref="P98:P108" si="7">O98-$N98</f>
        <v>20.750078743797872</v>
      </c>
      <c r="Q98" s="41">
        <f>ABS(P98/$C98)</f>
        <v>4.0686428909407595E-2</v>
      </c>
      <c r="R98" s="52">
        <v>2</v>
      </c>
      <c r="S98" s="33">
        <v>86</v>
      </c>
      <c r="T98" s="33">
        <v>510</v>
      </c>
      <c r="Y98" s="33">
        <v>86</v>
      </c>
      <c r="Z98" s="33">
        <v>510</v>
      </c>
    </row>
    <row r="99" spans="1:30" x14ac:dyDescent="0.35">
      <c r="A99" s="36">
        <v>87</v>
      </c>
      <c r="C99" s="36">
        <v>555</v>
      </c>
      <c r="D99" s="1"/>
      <c r="E99" s="34">
        <f t="shared" ref="E99:E107" si="8">E98</f>
        <v>530.75008008457348</v>
      </c>
      <c r="F99" s="13"/>
      <c r="G99" s="1"/>
      <c r="H99" s="13"/>
      <c r="J99" s="1">
        <f t="shared" si="5"/>
        <v>-24.249919915426517</v>
      </c>
      <c r="K99" s="29">
        <f t="shared" si="6"/>
        <v>4.3693549397164896E-2</v>
      </c>
      <c r="M99" s="36">
        <v>87</v>
      </c>
      <c r="N99" s="36">
        <v>555</v>
      </c>
      <c r="O99" s="45">
        <v>530.75007874379787</v>
      </c>
      <c r="P99" s="46">
        <f t="shared" si="7"/>
        <v>-24.249921256202128</v>
      </c>
      <c r="Q99" s="47">
        <f>ABS(P99/$C99)</f>
        <v>4.3693551812976808E-2</v>
      </c>
      <c r="R99" s="53"/>
      <c r="S99" s="27">
        <v>87</v>
      </c>
      <c r="T99" s="27">
        <v>555</v>
      </c>
      <c r="Y99" s="33">
        <v>87</v>
      </c>
      <c r="Z99" s="33">
        <v>555</v>
      </c>
    </row>
    <row r="100" spans="1:30" x14ac:dyDescent="0.35">
      <c r="A100" s="36">
        <v>88</v>
      </c>
      <c r="C100" s="36">
        <v>512</v>
      </c>
      <c r="D100" s="1"/>
      <c r="E100" s="34">
        <f t="shared" si="8"/>
        <v>530.75008008457348</v>
      </c>
      <c r="F100" s="13"/>
      <c r="G100" s="1"/>
      <c r="H100" s="13"/>
      <c r="J100" s="1">
        <f t="shared" si="5"/>
        <v>18.750080084573483</v>
      </c>
      <c r="K100" s="29">
        <f t="shared" si="6"/>
        <v>3.6621250165182584E-2</v>
      </c>
      <c r="M100" s="36">
        <v>88</v>
      </c>
      <c r="N100" s="36">
        <v>512</v>
      </c>
      <c r="O100" s="45">
        <v>530.75007874379787</v>
      </c>
      <c r="P100" s="46">
        <f t="shared" si="7"/>
        <v>18.750078743797872</v>
      </c>
      <c r="Q100" s="41">
        <f>ABS(P100/$C100)</f>
        <v>3.6621247546480218E-2</v>
      </c>
      <c r="R100" s="52">
        <v>4</v>
      </c>
      <c r="S100" s="36">
        <v>88</v>
      </c>
      <c r="T100" s="36">
        <v>512</v>
      </c>
      <c r="U100" s="51">
        <v>530.97001056524937</v>
      </c>
      <c r="V100" s="46">
        <f>U100-$N100</f>
        <v>18.970010565249368</v>
      </c>
      <c r="W100" s="47">
        <f>ABS(V100/$C100)</f>
        <v>3.7050801885252671E-2</v>
      </c>
      <c r="Y100" s="33">
        <v>88</v>
      </c>
      <c r="Z100" s="33">
        <v>512</v>
      </c>
    </row>
    <row r="101" spans="1:30" x14ac:dyDescent="0.35">
      <c r="A101" s="36">
        <v>89</v>
      </c>
      <c r="C101" s="36">
        <v>538</v>
      </c>
      <c r="D101" s="1"/>
      <c r="E101" s="34">
        <f t="shared" si="8"/>
        <v>530.75008008457348</v>
      </c>
      <c r="F101" s="13"/>
      <c r="G101" s="1"/>
      <c r="H101" s="13"/>
      <c r="J101" s="1">
        <f t="shared" si="5"/>
        <v>-7.249919915426517</v>
      </c>
      <c r="K101" s="29">
        <f t="shared" si="6"/>
        <v>1.3475687575142226E-2</v>
      </c>
      <c r="M101" s="36">
        <v>89</v>
      </c>
      <c r="N101" s="36">
        <v>538</v>
      </c>
      <c r="O101" s="45">
        <v>530.75007874379787</v>
      </c>
      <c r="P101" s="46">
        <f t="shared" si="7"/>
        <v>-7.2499212562021285</v>
      </c>
      <c r="Q101" s="47">
        <f>ABS(P101/$C101)</f>
        <v>1.3475690067290201E-2</v>
      </c>
      <c r="S101" s="36">
        <v>89</v>
      </c>
      <c r="T101" s="36">
        <v>538</v>
      </c>
      <c r="U101" s="51">
        <v>530.97001056524937</v>
      </c>
      <c r="V101" s="46">
        <f>U101-$N101</f>
        <v>-7.0299894347506324</v>
      </c>
      <c r="W101" s="41">
        <f>ABS(V101/$C101)</f>
        <v>1.3066894860131286E-2</v>
      </c>
      <c r="X101" s="52">
        <v>2</v>
      </c>
      <c r="Y101" s="33">
        <v>89</v>
      </c>
      <c r="Z101" s="33">
        <v>538</v>
      </c>
    </row>
    <row r="102" spans="1:30" x14ac:dyDescent="0.35">
      <c r="A102" s="36">
        <v>90</v>
      </c>
      <c r="B102" s="58"/>
      <c r="C102" s="36">
        <v>528</v>
      </c>
      <c r="D102" s="1"/>
      <c r="E102" s="34">
        <f t="shared" si="8"/>
        <v>530.75008008457348</v>
      </c>
      <c r="F102" s="13"/>
      <c r="G102" s="1"/>
      <c r="H102" s="13"/>
      <c r="J102" s="1">
        <f t="shared" si="5"/>
        <v>2.750080084573483</v>
      </c>
      <c r="K102" s="29">
        <f t="shared" si="6"/>
        <v>5.2084850086618999E-3</v>
      </c>
      <c r="M102" s="36">
        <v>90</v>
      </c>
      <c r="N102" s="36">
        <v>528</v>
      </c>
      <c r="O102" s="45">
        <v>530.75007874379787</v>
      </c>
      <c r="P102" s="46">
        <f t="shared" si="7"/>
        <v>2.7500787437978715</v>
      </c>
      <c r="Q102" s="41">
        <f>ABS(P102/$C102)</f>
        <v>5.2084824693141504E-3</v>
      </c>
      <c r="R102" s="52">
        <v>6</v>
      </c>
      <c r="S102" s="36">
        <v>90</v>
      </c>
      <c r="T102" s="36">
        <v>528</v>
      </c>
      <c r="U102" s="51">
        <v>530.97001056524937</v>
      </c>
      <c r="V102" s="46">
        <f>U102-$N102</f>
        <v>2.9700105652493676</v>
      </c>
      <c r="W102" s="47">
        <f>ABS(V102/$C102)</f>
        <v>5.6250200099419844E-3</v>
      </c>
      <c r="X102" s="53"/>
      <c r="Y102" s="27">
        <v>90</v>
      </c>
      <c r="Z102" s="27">
        <v>528</v>
      </c>
    </row>
    <row r="103" spans="1:30" x14ac:dyDescent="0.35">
      <c r="A103" s="36">
        <v>91</v>
      </c>
      <c r="B103" s="58"/>
      <c r="C103" s="36">
        <v>560</v>
      </c>
      <c r="D103" s="1"/>
      <c r="E103" s="34">
        <f t="shared" si="8"/>
        <v>530.75008008457348</v>
      </c>
      <c r="F103" s="13"/>
      <c r="G103" s="1"/>
      <c r="H103" s="13"/>
      <c r="J103" s="1">
        <f>E103-C103</f>
        <v>-29.249919915426517</v>
      </c>
      <c r="K103" s="29">
        <f>ABS(J103/C103)</f>
        <v>5.2231999848975925E-2</v>
      </c>
      <c r="M103" s="36">
        <v>91</v>
      </c>
      <c r="N103" s="36">
        <v>560</v>
      </c>
      <c r="O103" s="45">
        <v>530.75007874379787</v>
      </c>
      <c r="P103" s="46">
        <f t="shared" si="7"/>
        <v>-29.249921256202128</v>
      </c>
      <c r="Q103" s="47">
        <f t="shared" ref="Q103:Q108" si="9">ABS(P103/$C103)</f>
        <v>5.2232002243218084E-2</v>
      </c>
      <c r="S103" s="36">
        <v>91</v>
      </c>
      <c r="T103" s="36">
        <v>560</v>
      </c>
      <c r="U103" s="51">
        <v>530.97001056524937</v>
      </c>
      <c r="V103" s="46">
        <f>U103-$N103</f>
        <v>-29.029989434750632</v>
      </c>
      <c r="W103" s="41">
        <f t="shared" ref="W103:W108" si="10">ABS(V103/$C103)</f>
        <v>5.1839266847768989E-2</v>
      </c>
      <c r="X103" s="52">
        <v>4</v>
      </c>
      <c r="Y103" s="36">
        <v>91</v>
      </c>
      <c r="Z103" s="36">
        <v>560</v>
      </c>
      <c r="AA103" s="45">
        <v>529.54914188179725</v>
      </c>
      <c r="AB103" s="46">
        <f>AA103-$N103</f>
        <v>-30.450858118202746</v>
      </c>
      <c r="AC103" s="47">
        <f t="shared" ref="AC103:AC108" si="11">ABS(AB103/$C103)</f>
        <v>5.4376532353933471E-2</v>
      </c>
    </row>
    <row r="104" spans="1:30" x14ac:dyDescent="0.35">
      <c r="A104" s="36">
        <v>92</v>
      </c>
      <c r="B104" s="58"/>
      <c r="C104" s="36">
        <v>529</v>
      </c>
      <c r="E104" s="34">
        <f t="shared" si="8"/>
        <v>530.75008008457348</v>
      </c>
      <c r="J104" s="1">
        <f>E104-C104</f>
        <v>1.750080084573483</v>
      </c>
      <c r="K104" s="29">
        <f>ABS(J104/C104)</f>
        <v>3.3082799330311588E-3</v>
      </c>
      <c r="M104" s="36">
        <v>92</v>
      </c>
      <c r="N104" s="36">
        <v>529</v>
      </c>
      <c r="O104" s="45">
        <v>530.75007874379787</v>
      </c>
      <c r="P104" s="46">
        <f t="shared" si="7"/>
        <v>1.7500787437978715</v>
      </c>
      <c r="Q104" s="41">
        <f t="shared" si="9"/>
        <v>3.3082773984836893E-3</v>
      </c>
      <c r="R104" s="52">
        <v>8</v>
      </c>
      <c r="S104" s="36">
        <v>92</v>
      </c>
      <c r="T104" s="36">
        <v>529</v>
      </c>
      <c r="U104" s="51">
        <v>530.97001056524937</v>
      </c>
      <c r="V104" s="46">
        <f>U104-$N104</f>
        <v>1.9700105652493676</v>
      </c>
      <c r="W104" s="47">
        <f t="shared" si="10"/>
        <v>3.7240275335526799E-3</v>
      </c>
      <c r="X104" s="52"/>
      <c r="Y104" s="36">
        <v>92</v>
      </c>
      <c r="Z104" s="36">
        <v>529</v>
      </c>
      <c r="AA104" s="45">
        <v>529.54914188179725</v>
      </c>
      <c r="AB104" s="46">
        <f>AA104-$N104</f>
        <v>0.54914188179725443</v>
      </c>
      <c r="AC104" s="48">
        <f>ABS(AB104/$C104)</f>
        <v>1.0380753909210859E-3</v>
      </c>
      <c r="AD104" s="52">
        <v>2</v>
      </c>
    </row>
    <row r="105" spans="1:30" x14ac:dyDescent="0.35">
      <c r="A105" s="36">
        <v>93</v>
      </c>
      <c r="B105" s="58"/>
      <c r="C105" s="36">
        <v>561</v>
      </c>
      <c r="E105" s="34">
        <f t="shared" si="8"/>
        <v>530.75008008457348</v>
      </c>
      <c r="J105" s="1">
        <f>E105-C105</f>
        <v>-30.249919915426517</v>
      </c>
      <c r="K105" s="29">
        <f>ABS(J105/C105)</f>
        <v>5.3921425874200568E-2</v>
      </c>
      <c r="M105" s="36">
        <v>93</v>
      </c>
      <c r="N105" s="36">
        <v>561</v>
      </c>
      <c r="O105" s="45">
        <v>530.75007874379787</v>
      </c>
      <c r="P105" s="46">
        <f t="shared" si="7"/>
        <v>-30.249921256202128</v>
      </c>
      <c r="Q105" s="47">
        <f t="shared" si="9"/>
        <v>5.3921428264174918E-2</v>
      </c>
      <c r="S105" s="36">
        <v>93</v>
      </c>
      <c r="T105" s="36">
        <v>561</v>
      </c>
      <c r="U105" s="51">
        <v>530.97001056524937</v>
      </c>
      <c r="V105" s="46">
        <f>U105-$N105</f>
        <v>-30.029989434750632</v>
      </c>
      <c r="W105" s="41">
        <f t="shared" si="10"/>
        <v>5.3529392931819311E-2</v>
      </c>
      <c r="X105" s="52">
        <v>6</v>
      </c>
      <c r="Y105" s="36">
        <v>93</v>
      </c>
      <c r="Z105" s="36">
        <v>561</v>
      </c>
      <c r="AA105" s="45">
        <v>529.54914188179725</v>
      </c>
      <c r="AB105" s="46">
        <f>AA105-$N105</f>
        <v>-31.450858118202746</v>
      </c>
      <c r="AC105" s="47">
        <f t="shared" si="11"/>
        <v>5.6062135683070849E-2</v>
      </c>
      <c r="AD105" s="53"/>
    </row>
    <row r="106" spans="1:30" x14ac:dyDescent="0.35">
      <c r="A106" s="36">
        <v>94</v>
      </c>
      <c r="B106" s="58"/>
      <c r="C106" s="36">
        <v>502</v>
      </c>
      <c r="E106" s="34">
        <f t="shared" si="8"/>
        <v>530.75008008457348</v>
      </c>
      <c r="J106" s="1">
        <f>E106-C106</f>
        <v>28.750080084573483</v>
      </c>
      <c r="K106" s="29">
        <f>ABS(J106/C106)</f>
        <v>5.727107586568423E-2</v>
      </c>
      <c r="M106" s="36">
        <v>94</v>
      </c>
      <c r="N106" s="36">
        <v>502</v>
      </c>
      <c r="O106" s="45">
        <v>530.75007874379787</v>
      </c>
      <c r="P106" s="46">
        <f t="shared" si="7"/>
        <v>28.750078743797872</v>
      </c>
      <c r="Q106" s="47">
        <f t="shared" si="9"/>
        <v>5.7271073194816474E-2</v>
      </c>
      <c r="S106" s="36">
        <v>94</v>
      </c>
      <c r="T106" s="36">
        <v>502</v>
      </c>
      <c r="U106" s="51">
        <v>530.97001056524937</v>
      </c>
      <c r="V106" s="46">
        <f>U106-$N106</f>
        <v>28.970010565249368</v>
      </c>
      <c r="W106" s="47">
        <f t="shared" si="10"/>
        <v>5.7709184392927028E-2</v>
      </c>
      <c r="X106" s="52"/>
      <c r="Y106" s="36">
        <v>94</v>
      </c>
      <c r="Z106" s="36">
        <v>502</v>
      </c>
      <c r="AA106" s="45">
        <v>529.54914188179725</v>
      </c>
      <c r="AB106" s="46">
        <f>AA106-$N106</f>
        <v>27.549141881797254</v>
      </c>
      <c r="AC106" s="41">
        <f t="shared" si="11"/>
        <v>5.4878768688839154E-2</v>
      </c>
      <c r="AD106" s="52">
        <v>4</v>
      </c>
    </row>
    <row r="107" spans="1:30" x14ac:dyDescent="0.35">
      <c r="A107" s="36">
        <v>95</v>
      </c>
      <c r="B107" s="58"/>
      <c r="C107" s="36">
        <v>513</v>
      </c>
      <c r="E107" s="34">
        <f t="shared" si="8"/>
        <v>530.75008008457348</v>
      </c>
      <c r="H107" t="s">
        <v>61</v>
      </c>
      <c r="J107" s="1">
        <f>E107-C107</f>
        <v>17.750080084573483</v>
      </c>
      <c r="K107" s="29">
        <f>ABS(J107/C107)</f>
        <v>3.4600545973827453E-2</v>
      </c>
      <c r="M107" s="36">
        <v>95</v>
      </c>
      <c r="N107" s="36">
        <v>513</v>
      </c>
      <c r="O107" s="45">
        <v>530.75007874379787</v>
      </c>
      <c r="P107" s="46">
        <f t="shared" si="7"/>
        <v>17.750078743797872</v>
      </c>
      <c r="Q107" s="47">
        <f t="shared" si="9"/>
        <v>3.4600543360229767E-2</v>
      </c>
      <c r="S107" s="36">
        <v>95</v>
      </c>
      <c r="T107" s="36">
        <v>513</v>
      </c>
      <c r="U107" s="45">
        <v>530.97001056524937</v>
      </c>
      <c r="V107" s="46">
        <f>U107-$N107</f>
        <v>17.970010565249368</v>
      </c>
      <c r="W107" s="41">
        <f t="shared" si="10"/>
        <v>3.5029260361109878E-2</v>
      </c>
      <c r="X107" s="52">
        <v>8</v>
      </c>
      <c r="Y107" s="36">
        <v>95</v>
      </c>
      <c r="Z107" s="36">
        <v>513</v>
      </c>
      <c r="AA107" s="45">
        <v>529.54914188179725</v>
      </c>
      <c r="AB107" s="46">
        <f>AA107-$N107</f>
        <v>16.549141881797254</v>
      </c>
      <c r="AC107" s="47">
        <f t="shared" si="11"/>
        <v>3.2259535831963462E-2</v>
      </c>
      <c r="AD107" s="52"/>
    </row>
    <row r="108" spans="1:30" x14ac:dyDescent="0.35">
      <c r="A108" s="36">
        <v>96</v>
      </c>
      <c r="B108" s="58"/>
      <c r="C108" s="36">
        <v>521</v>
      </c>
      <c r="E108" s="34">
        <f t="shared" ref="E100:E108" si="12">E107</f>
        <v>530.75008008457348</v>
      </c>
      <c r="F108" s="13"/>
      <c r="G108" s="13"/>
      <c r="H108" s="13">
        <f>AVERAGE(H14:H96)</f>
        <v>320.56804853828106</v>
      </c>
      <c r="J108" s="1">
        <f>E108-C108</f>
        <v>9.750080084573483</v>
      </c>
      <c r="K108" s="29">
        <f>ABS(J108/C108)</f>
        <v>1.8714165229507643E-2</v>
      </c>
      <c r="M108" s="36">
        <v>96</v>
      </c>
      <c r="N108" s="36">
        <v>521</v>
      </c>
      <c r="O108" s="45">
        <v>530.75007874379787</v>
      </c>
      <c r="P108" s="46">
        <f t="shared" si="7"/>
        <v>9.7500787437978715</v>
      </c>
      <c r="Q108" s="47">
        <f t="shared" si="9"/>
        <v>1.8714162656041981E-2</v>
      </c>
      <c r="S108" s="36">
        <v>96</v>
      </c>
      <c r="T108" s="36">
        <v>521</v>
      </c>
      <c r="U108" s="45">
        <v>530.97001056524937</v>
      </c>
      <c r="V108" s="46">
        <f>U108-$N108</f>
        <v>9.9700105652493676</v>
      </c>
      <c r="W108" s="47">
        <f t="shared" si="10"/>
        <v>1.9136296670344277E-2</v>
      </c>
      <c r="Y108" s="36">
        <v>96</v>
      </c>
      <c r="Z108" s="36">
        <v>521</v>
      </c>
      <c r="AA108" s="45">
        <v>529.54914188179725</v>
      </c>
      <c r="AB108" s="46">
        <f>AA108-$N108</f>
        <v>8.5491418817972544</v>
      </c>
      <c r="AC108" s="41">
        <f t="shared" si="11"/>
        <v>1.6409101500570546E-2</v>
      </c>
      <c r="AD108" s="52">
        <v>6</v>
      </c>
    </row>
    <row r="109" spans="1:30" x14ac:dyDescent="0.35">
      <c r="B109" s="58"/>
      <c r="O109" s="37"/>
      <c r="P109" s="39"/>
      <c r="Q109" s="42"/>
      <c r="U109" s="37"/>
      <c r="V109" s="39"/>
      <c r="W109" s="47"/>
      <c r="AA109" s="37"/>
      <c r="AB109" s="39"/>
      <c r="AC109" s="47"/>
      <c r="AD109" s="52"/>
    </row>
    <row r="110" spans="1:30" x14ac:dyDescent="0.35">
      <c r="J110" t="s">
        <v>100</v>
      </c>
      <c r="K110" s="29">
        <f>AVERAGE(K97:K108)</f>
        <v>3.0570733158209351E-2</v>
      </c>
      <c r="N110" s="29"/>
      <c r="O110" s="37" t="s">
        <v>114</v>
      </c>
      <c r="P110" s="46">
        <f>AVERAGE(P97:P108)</f>
        <v>1.0834120771312048</v>
      </c>
      <c r="Q110" s="43">
        <f>AVERAGE(Q97:Q108)</f>
        <v>3.0570732238918496E-2</v>
      </c>
      <c r="T110" s="29"/>
      <c r="U110" s="37"/>
      <c r="V110" s="46">
        <f>AVERAGE(V97:V108)</f>
        <v>1.6366772319160343</v>
      </c>
      <c r="W110" s="43">
        <f>AVERAGE(W100:W108)</f>
        <v>3.074557172142757E-2</v>
      </c>
      <c r="Z110" s="29"/>
      <c r="AA110" s="37"/>
      <c r="AB110" s="46">
        <f>AVERAGE(AB97:AB108)</f>
        <v>-1.4508581182027456</v>
      </c>
      <c r="AC110" s="43">
        <f>AVERAGE(AC103:AC108)</f>
        <v>3.5837358241549759E-2</v>
      </c>
      <c r="AD110" s="52"/>
    </row>
    <row r="111" spans="1:30" x14ac:dyDescent="0.35">
      <c r="O111" s="37"/>
      <c r="P111" s="39"/>
      <c r="Q111" s="39"/>
      <c r="U111" s="37"/>
      <c r="V111" s="39"/>
      <c r="W111" s="39"/>
      <c r="AA111" s="37"/>
      <c r="AB111" s="39"/>
      <c r="AC111" s="39"/>
    </row>
    <row r="112" spans="1:30" x14ac:dyDescent="0.35">
      <c r="O112" s="37"/>
      <c r="P112" s="39" t="str">
        <f ca="1">_xlfn.FORMULATEXT(Q112)</f>
        <v>=MAX(Q97:Q108)</v>
      </c>
      <c r="Q112" s="42">
        <f>MAX(Q97:Q108)</f>
        <v>5.7271073194816474E-2</v>
      </c>
      <c r="U112" s="37"/>
      <c r="V112" s="39" t="str">
        <f ca="1">_xlfn.FORMULATEXT(W112)</f>
        <v>=MAX(W100:W108)</v>
      </c>
      <c r="W112" s="42">
        <f>MAX(W100:W108)</f>
        <v>5.7709184392927028E-2</v>
      </c>
      <c r="AA112" s="37"/>
      <c r="AB112" s="39" t="str">
        <f ca="1">_xlfn.FORMULATEXT(AC112)</f>
        <v>=MAX(AC103:AC108)</v>
      </c>
      <c r="AC112" s="42">
        <f>MAX(AC103:AC108)</f>
        <v>5.6062135683070849E-2</v>
      </c>
    </row>
    <row r="113" spans="16:29" x14ac:dyDescent="0.35">
      <c r="P113" s="39" t="str">
        <f ca="1">_xlfn.FORMULATEXT(Q113)</f>
        <v>=MIN(Q97:Q108)</v>
      </c>
      <c r="Q113" s="44">
        <f>MIN(Q97:Q108)</f>
        <v>3.3082773984836893E-3</v>
      </c>
      <c r="V113" s="39" t="str">
        <f ca="1">_xlfn.FORMULATEXT(W113)</f>
        <v>=MIN(W100:W108)</v>
      </c>
      <c r="W113" s="44">
        <f>MIN(W100:W108)</f>
        <v>3.7240275335526799E-3</v>
      </c>
      <c r="AB113" s="39" t="str">
        <f ca="1">_xlfn.FORMULATEXT(AC113)</f>
        <v>=MIN(AC103:AC108)</v>
      </c>
      <c r="AC113" s="44">
        <f>MIN(AC103:AC108)</f>
        <v>1.0380753909210859E-3</v>
      </c>
    </row>
    <row r="117" spans="16:29" x14ac:dyDescent="0.35">
      <c r="P117" s="28"/>
      <c r="Q117" s="28"/>
      <c r="R117" s="54" t="s">
        <v>107</v>
      </c>
      <c r="S117" s="28"/>
      <c r="T117" s="28"/>
    </row>
    <row r="118" spans="16:29" x14ac:dyDescent="0.35">
      <c r="P118" s="28" t="s">
        <v>108</v>
      </c>
      <c r="Q118" s="57" t="s">
        <v>110</v>
      </c>
      <c r="R118" s="57" t="s">
        <v>111</v>
      </c>
      <c r="S118" s="57" t="s">
        <v>112</v>
      </c>
      <c r="T118" s="57" t="s">
        <v>113</v>
      </c>
    </row>
    <row r="119" spans="16:29" x14ac:dyDescent="0.35">
      <c r="P119" s="49">
        <v>84</v>
      </c>
      <c r="Q119" s="50">
        <f>Q98</f>
        <v>4.0686428909407595E-2</v>
      </c>
      <c r="R119" s="50">
        <f>Q100</f>
        <v>3.6621247546480218E-2</v>
      </c>
      <c r="S119" s="50">
        <f>Q102</f>
        <v>5.2084824693141504E-3</v>
      </c>
      <c r="T119" s="50">
        <v>0.10423791821561339</v>
      </c>
    </row>
    <row r="120" spans="16:29" x14ac:dyDescent="0.35">
      <c r="P120" s="49">
        <v>87</v>
      </c>
      <c r="Q120" s="50">
        <f>W101</f>
        <v>1.3066894860131286E-2</v>
      </c>
      <c r="R120" s="50">
        <f>W103</f>
        <v>5.1839266847768989E-2</v>
      </c>
      <c r="S120" s="50">
        <f>W105</f>
        <v>5.3529392931819311E-2</v>
      </c>
      <c r="T120" s="50">
        <f>W107</f>
        <v>3.5029260361109878E-2</v>
      </c>
    </row>
    <row r="121" spans="16:29" x14ac:dyDescent="0.35">
      <c r="P121" s="49">
        <v>90</v>
      </c>
      <c r="Q121" s="50">
        <f>AC104</f>
        <v>1.0380753909210859E-3</v>
      </c>
      <c r="R121" s="50">
        <f>AC106</f>
        <v>5.4878768688839154E-2</v>
      </c>
      <c r="S121" s="50">
        <f>AC108</f>
        <v>1.6409101500570546E-2</v>
      </c>
      <c r="T121" s="50"/>
    </row>
    <row r="122" spans="16:29" x14ac:dyDescent="0.35">
      <c r="P122" s="28" t="s">
        <v>109</v>
      </c>
      <c r="Q122" s="50">
        <f>AVERAGE(Q119:Q121)</f>
        <v>1.8263799720153323E-2</v>
      </c>
      <c r="R122" s="50">
        <f t="shared" ref="R122:T122" si="13">AVERAGE(R119:R121)</f>
        <v>4.777976102769612E-2</v>
      </c>
      <c r="S122" s="50">
        <f t="shared" si="13"/>
        <v>2.5048992300568004E-2</v>
      </c>
      <c r="T122" s="50">
        <f t="shared" si="13"/>
        <v>6.9633589288361636E-2</v>
      </c>
    </row>
  </sheetData>
  <conditionalFormatting sqref="K97:K108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Word.DocumentMacroEnabled.12" shapeId="23553" r:id="rId4">
          <objectPr defaultSize="0" autoPict="0" r:id="rId5">
            <anchor moveWithCells="1">
              <from>
                <xdr:col>0</xdr:col>
                <xdr:colOff>234950</xdr:colOff>
                <xdr:row>0</xdr:row>
                <xdr:rowOff>101600</xdr:rowOff>
              </from>
              <to>
                <xdr:col>8</xdr:col>
                <xdr:colOff>508000</xdr:colOff>
                <xdr:row>7</xdr:row>
                <xdr:rowOff>57150</xdr:rowOff>
              </to>
            </anchor>
          </objectPr>
        </oleObject>
      </mc:Choice>
      <mc:Fallback>
        <oleObject progId="Word.DocumentMacroEnabled.12" shapeId="2355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MGMT 669 Worksheet Final</vt:lpstr>
      <vt:lpstr>Series1</vt:lpstr>
      <vt:lpstr>Series2_Q8</vt:lpstr>
      <vt:lpstr>Series2_Q9</vt:lpstr>
      <vt:lpstr>Series3</vt:lpstr>
      <vt:lpstr>Series4_Q11</vt:lpstr>
      <vt:lpstr>Series4_Q12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W. Custer</dc:creator>
  <cp:lastModifiedBy>Bryce Bowles</cp:lastModifiedBy>
  <cp:lastPrinted>2008-04-26T19:30:20Z</cp:lastPrinted>
  <dcterms:created xsi:type="dcterms:W3CDTF">2008-04-26T03:17:10Z</dcterms:created>
  <dcterms:modified xsi:type="dcterms:W3CDTF">2021-05-11T19:49:54Z</dcterms:modified>
</cp:coreProperties>
</file>