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Research\scutellariaMetabolites\methods\"/>
    </mc:Choice>
  </mc:AlternateContent>
  <xr:revisionPtr revIDLastSave="0" documentId="13_ncr:1_{1A4CEF5F-ECEE-4DE0-BB13-01BBE03E4A8C}" xr6:coauthVersionLast="46" xr6:coauthVersionMax="46" xr10:uidLastSave="{00000000-0000-0000-0000-000000000000}"/>
  <bookViews>
    <workbookView xWindow="-9765" yWindow="2295" windowWidth="21600" windowHeight="11385" xr2:uid="{75B3777B-BA7A-4C98-B4D5-CAF9E967F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17" i="1" s="1"/>
  <c r="M5" i="1"/>
  <c r="M6" i="1"/>
  <c r="M7" i="1"/>
  <c r="M8" i="1"/>
  <c r="M9" i="1"/>
  <c r="M10" i="1"/>
  <c r="M11" i="1"/>
  <c r="M12" i="1"/>
  <c r="M13" i="1"/>
  <c r="M14" i="1"/>
  <c r="M15" i="1"/>
  <c r="M16" i="1"/>
  <c r="M3" i="1"/>
  <c r="F33" i="1"/>
  <c r="F34" i="1" s="1"/>
  <c r="F2" i="1"/>
  <c r="F19" i="1"/>
  <c r="D24" i="1"/>
  <c r="D27" i="1"/>
  <c r="D23" i="1"/>
  <c r="C24" i="1"/>
  <c r="C25" i="1"/>
  <c r="D25" i="1" s="1"/>
  <c r="C26" i="1"/>
  <c r="D26" i="1" s="1"/>
  <c r="C27" i="1"/>
  <c r="C28" i="1"/>
  <c r="D28" i="1" s="1"/>
  <c r="C29" i="1"/>
  <c r="D29" i="1" s="1"/>
  <c r="C23" i="1"/>
  <c r="F13" i="1"/>
  <c r="F14" i="1"/>
  <c r="F15" i="1"/>
  <c r="F16" i="1"/>
  <c r="F17" i="1"/>
  <c r="F18" i="1"/>
  <c r="F12" i="1"/>
  <c r="F3" i="1"/>
  <c r="F4" i="1"/>
  <c r="F5" i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<sst xmlns="http://schemas.openxmlformats.org/spreadsheetml/2006/main" count="58" uniqueCount="34">
  <si>
    <t>chemical</t>
  </si>
  <si>
    <t>base conc (ppm)</t>
  </si>
  <si>
    <t>acetoside</t>
  </si>
  <si>
    <t>apigenin</t>
  </si>
  <si>
    <t>apigeninG</t>
  </si>
  <si>
    <t>baicalein</t>
  </si>
  <si>
    <t>baicalin</t>
  </si>
  <si>
    <t>chrysin</t>
  </si>
  <si>
    <t>chrysinG</t>
  </si>
  <si>
    <t>hispidulin</t>
  </si>
  <si>
    <t>hispidulinG</t>
  </si>
  <si>
    <t>oroxylinA</t>
  </si>
  <si>
    <t>oroxyloside</t>
  </si>
  <si>
    <t>scutellarein</t>
  </si>
  <si>
    <t>scutellarin</t>
  </si>
  <si>
    <t>wogonin</t>
  </si>
  <si>
    <t>wogonoside</t>
  </si>
  <si>
    <t>#</t>
  </si>
  <si>
    <t>mix</t>
  </si>
  <si>
    <t>desired final vol (mL)</t>
  </si>
  <si>
    <t>50% MeOH to add (microL)</t>
  </si>
  <si>
    <t>to make 100 ppm mix</t>
  </si>
  <si>
    <t>mixes to be made from 100 ppm mix</t>
  </si>
  <si>
    <t>ppm</t>
  </si>
  <si>
    <t>desired vol (mL)</t>
  </si>
  <si>
    <t>100 ppm mix to add (microL)</t>
  </si>
  <si>
    <t>scutellarin only</t>
  </si>
  <si>
    <t>to make 100 ppm mix (uL)</t>
  </si>
  <si>
    <t>15 mix</t>
  </si>
  <si>
    <t>oroxylin A</t>
  </si>
  <si>
    <t>apigenin 7-G</t>
  </si>
  <si>
    <t>chrysin 7-G</t>
  </si>
  <si>
    <t>hispiduloside</t>
  </si>
  <si>
    <t>microL to make 100 ppm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</si>
</sst>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4C21-22EC-4D1A-87D8-0CC5B274EE7C}">
  <dimension ref="A1:M34"/>
  <sheetViews>
    <sheetView tabSelected="1" topLeftCell="J1" workbookViewId="0">
      <selection activeCell="K5" sqref="K5"/>
    </sheetView>
  </sheetViews>
  <sheetFormatPr defaultRowHeight="15" x14ac:dyDescent="0.25"/>
  <cols>
    <col min="2" max="2" width="18.85546875" customWidth="1"/>
    <col min="3" max="3" width="27.7109375" customWidth="1"/>
    <col min="4" max="4" width="25.140625" customWidth="1"/>
    <col min="5" max="5" width="24.42578125" customWidth="1"/>
    <col min="6" max="6" width="25.28515625" customWidth="1"/>
    <col min="7" max="7" width="9.7109375" customWidth="1"/>
    <col min="10" max="10" width="13.28515625" customWidth="1"/>
    <col min="11" max="11" width="20.28515625" customWidth="1"/>
    <col min="12" max="12" width="24.42578125" customWidth="1"/>
    <col min="13" max="13" width="27.140625" customWidth="1"/>
  </cols>
  <sheetData>
    <row r="1" spans="1:13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19</v>
      </c>
      <c r="F1" s="1" t="s">
        <v>21</v>
      </c>
      <c r="G1" s="1"/>
      <c r="I1" s="1" t="s">
        <v>28</v>
      </c>
      <c r="J1" s="1"/>
      <c r="K1" s="1"/>
      <c r="L1" s="1"/>
    </row>
    <row r="2" spans="1:13" x14ac:dyDescent="0.25">
      <c r="A2">
        <v>1</v>
      </c>
      <c r="B2">
        <v>1</v>
      </c>
      <c r="C2" t="s">
        <v>2</v>
      </c>
      <c r="D2">
        <v>4000</v>
      </c>
      <c r="E2">
        <v>1.5</v>
      </c>
      <c r="F2">
        <f>$E2*(100*0.001)/($D2*0.001)*1000</f>
        <v>37.500000000000007</v>
      </c>
      <c r="I2" s="1" t="s">
        <v>17</v>
      </c>
      <c r="J2" s="1" t="s">
        <v>0</v>
      </c>
      <c r="K2" s="1" t="s">
        <v>1</v>
      </c>
      <c r="L2" s="1" t="s">
        <v>19</v>
      </c>
      <c r="M2" s="1" t="s">
        <v>33</v>
      </c>
    </row>
    <row r="3" spans="1:13" x14ac:dyDescent="0.25">
      <c r="A3">
        <v>2</v>
      </c>
      <c r="B3">
        <v>1</v>
      </c>
      <c r="C3" t="s">
        <v>3</v>
      </c>
      <c r="D3">
        <v>2000</v>
      </c>
      <c r="E3">
        <v>1.5</v>
      </c>
      <c r="F3">
        <f t="shared" ref="F3:F9" si="0">$E3*(100*0.001)/($D3*0.001)*1000</f>
        <v>75.000000000000014</v>
      </c>
      <c r="I3">
        <v>1</v>
      </c>
      <c r="J3" t="s">
        <v>3</v>
      </c>
      <c r="K3">
        <v>2000</v>
      </c>
      <c r="L3">
        <v>1.5</v>
      </c>
      <c r="M3">
        <f>$L3*(100*0.001)/($K3*0.001)*1000</f>
        <v>75.000000000000014</v>
      </c>
    </row>
    <row r="4" spans="1:13" x14ac:dyDescent="0.25">
      <c r="A4">
        <v>3</v>
      </c>
      <c r="B4">
        <v>1</v>
      </c>
      <c r="C4" t="s">
        <v>5</v>
      </c>
      <c r="D4">
        <v>4000</v>
      </c>
      <c r="E4">
        <v>1.5</v>
      </c>
      <c r="F4">
        <f t="shared" si="0"/>
        <v>37.500000000000007</v>
      </c>
      <c r="I4">
        <v>2</v>
      </c>
      <c r="J4" s="1" t="s">
        <v>30</v>
      </c>
      <c r="K4">
        <v>4000</v>
      </c>
      <c r="L4">
        <v>1.5</v>
      </c>
      <c r="M4">
        <f t="shared" ref="M4:M16" si="1">$L4*(100*0.001)/($K4*0.001)*1000</f>
        <v>37.500000000000007</v>
      </c>
    </row>
    <row r="5" spans="1:13" x14ac:dyDescent="0.25">
      <c r="A5">
        <v>4</v>
      </c>
      <c r="B5">
        <v>1</v>
      </c>
      <c r="C5" t="s">
        <v>6</v>
      </c>
      <c r="D5">
        <v>4000</v>
      </c>
      <c r="E5">
        <v>1.5</v>
      </c>
      <c r="F5">
        <f t="shared" si="0"/>
        <v>37.500000000000007</v>
      </c>
      <c r="I5">
        <v>3</v>
      </c>
      <c r="J5" t="s">
        <v>5</v>
      </c>
      <c r="K5">
        <v>4000</v>
      </c>
      <c r="L5">
        <v>1.5</v>
      </c>
      <c r="M5">
        <f t="shared" si="1"/>
        <v>37.500000000000007</v>
      </c>
    </row>
    <row r="6" spans="1:13" x14ac:dyDescent="0.25">
      <c r="A6">
        <v>5</v>
      </c>
      <c r="B6">
        <v>1</v>
      </c>
      <c r="C6" t="s">
        <v>11</v>
      </c>
      <c r="D6">
        <v>2000</v>
      </c>
      <c r="E6">
        <v>1.5</v>
      </c>
      <c r="F6">
        <f t="shared" si="0"/>
        <v>75.000000000000014</v>
      </c>
      <c r="I6">
        <v>4</v>
      </c>
      <c r="J6" t="s">
        <v>6</v>
      </c>
      <c r="K6">
        <v>4000</v>
      </c>
      <c r="L6">
        <v>1.5</v>
      </c>
      <c r="M6">
        <f t="shared" si="1"/>
        <v>37.500000000000007</v>
      </c>
    </row>
    <row r="7" spans="1:13" x14ac:dyDescent="0.25">
      <c r="A7">
        <v>6</v>
      </c>
      <c r="B7">
        <v>1</v>
      </c>
      <c r="C7" t="s">
        <v>12</v>
      </c>
      <c r="D7">
        <v>1000</v>
      </c>
      <c r="E7">
        <v>1.5</v>
      </c>
      <c r="F7">
        <f t="shared" si="0"/>
        <v>150.00000000000003</v>
      </c>
      <c r="I7">
        <v>5</v>
      </c>
      <c r="J7" t="s">
        <v>29</v>
      </c>
      <c r="K7">
        <v>2000</v>
      </c>
      <c r="L7">
        <v>1.5</v>
      </c>
      <c r="M7">
        <f t="shared" si="1"/>
        <v>75.000000000000014</v>
      </c>
    </row>
    <row r="8" spans="1:13" x14ac:dyDescent="0.25">
      <c r="A8">
        <v>7</v>
      </c>
      <c r="B8">
        <v>1</v>
      </c>
      <c r="C8" t="s">
        <v>15</v>
      </c>
      <c r="D8">
        <v>2000</v>
      </c>
      <c r="E8">
        <v>1.5</v>
      </c>
      <c r="F8">
        <f t="shared" si="0"/>
        <v>75.000000000000014</v>
      </c>
      <c r="I8">
        <v>6</v>
      </c>
      <c r="J8" t="s">
        <v>12</v>
      </c>
      <c r="K8">
        <v>1000</v>
      </c>
      <c r="L8">
        <v>1.5</v>
      </c>
      <c r="M8">
        <f t="shared" si="1"/>
        <v>150.00000000000003</v>
      </c>
    </row>
    <row r="9" spans="1:13" x14ac:dyDescent="0.25">
      <c r="A9">
        <v>8</v>
      </c>
      <c r="B9">
        <v>1</v>
      </c>
      <c r="C9" t="s">
        <v>16</v>
      </c>
      <c r="D9">
        <v>2000</v>
      </c>
      <c r="E9">
        <v>1.5</v>
      </c>
      <c r="F9">
        <f t="shared" si="0"/>
        <v>75.000000000000014</v>
      </c>
      <c r="I9">
        <v>7</v>
      </c>
      <c r="J9" t="s">
        <v>15</v>
      </c>
      <c r="K9">
        <v>2000</v>
      </c>
      <c r="L9">
        <v>1.5</v>
      </c>
      <c r="M9">
        <f t="shared" si="1"/>
        <v>75.000000000000014</v>
      </c>
    </row>
    <row r="10" spans="1:13" x14ac:dyDescent="0.25">
      <c r="E10" s="1" t="s">
        <v>20</v>
      </c>
      <c r="F10">
        <f>$E2*1000-SUM(F2:F9)</f>
        <v>937.49999999999989</v>
      </c>
      <c r="I10">
        <v>8</v>
      </c>
      <c r="J10" t="s">
        <v>16</v>
      </c>
      <c r="K10">
        <v>2000</v>
      </c>
      <c r="L10">
        <v>1.5</v>
      </c>
      <c r="M10">
        <f t="shared" si="1"/>
        <v>75.000000000000014</v>
      </c>
    </row>
    <row r="11" spans="1:13" x14ac:dyDescent="0.25">
      <c r="I11">
        <v>9</v>
      </c>
      <c r="J11" t="s">
        <v>7</v>
      </c>
      <c r="K11">
        <v>2000</v>
      </c>
      <c r="L11">
        <v>1.5</v>
      </c>
      <c r="M11">
        <f t="shared" si="1"/>
        <v>75.000000000000014</v>
      </c>
    </row>
    <row r="12" spans="1:13" x14ac:dyDescent="0.25">
      <c r="A12">
        <v>9</v>
      </c>
      <c r="B12">
        <v>2</v>
      </c>
      <c r="C12" t="s">
        <v>4</v>
      </c>
      <c r="D12">
        <v>2000</v>
      </c>
      <c r="E12">
        <v>1.5</v>
      </c>
      <c r="F12">
        <f>$E12*(100*0.001)/($D12*0.001)*1000</f>
        <v>75.000000000000014</v>
      </c>
      <c r="I12">
        <v>10</v>
      </c>
      <c r="J12" t="s">
        <v>31</v>
      </c>
      <c r="K12">
        <v>2000</v>
      </c>
      <c r="L12">
        <v>1.5</v>
      </c>
      <c r="M12">
        <f t="shared" si="1"/>
        <v>75.000000000000014</v>
      </c>
    </row>
    <row r="13" spans="1:13" x14ac:dyDescent="0.25">
      <c r="A13">
        <v>10</v>
      </c>
      <c r="B13">
        <v>2</v>
      </c>
      <c r="C13" t="s">
        <v>7</v>
      </c>
      <c r="D13">
        <v>2000</v>
      </c>
      <c r="E13">
        <v>1.5</v>
      </c>
      <c r="F13">
        <f t="shared" ref="F13:F18" si="2">$E13*(100*0.001)/($D13*0.001)*1000</f>
        <v>75.000000000000014</v>
      </c>
      <c r="I13">
        <v>11</v>
      </c>
      <c r="J13" t="s">
        <v>9</v>
      </c>
      <c r="K13">
        <v>1000</v>
      </c>
      <c r="L13">
        <v>1.5</v>
      </c>
      <c r="M13">
        <f t="shared" si="1"/>
        <v>150.00000000000003</v>
      </c>
    </row>
    <row r="14" spans="1:13" x14ac:dyDescent="0.25">
      <c r="A14">
        <v>11</v>
      </c>
      <c r="B14">
        <v>2</v>
      </c>
      <c r="C14" t="s">
        <v>8</v>
      </c>
      <c r="D14">
        <v>2000</v>
      </c>
      <c r="E14">
        <v>1.5</v>
      </c>
      <c r="F14">
        <f t="shared" si="2"/>
        <v>75.000000000000014</v>
      </c>
      <c r="I14">
        <v>12</v>
      </c>
      <c r="J14" t="s">
        <v>32</v>
      </c>
      <c r="K14">
        <v>2000</v>
      </c>
      <c r="L14">
        <v>1.5</v>
      </c>
      <c r="M14">
        <f t="shared" si="1"/>
        <v>75.000000000000014</v>
      </c>
    </row>
    <row r="15" spans="1:13" x14ac:dyDescent="0.25">
      <c r="A15">
        <v>12</v>
      </c>
      <c r="B15">
        <v>2</v>
      </c>
      <c r="C15" t="s">
        <v>9</v>
      </c>
      <c r="D15">
        <v>1000</v>
      </c>
      <c r="E15">
        <v>1.5</v>
      </c>
      <c r="F15">
        <f t="shared" si="2"/>
        <v>150.00000000000003</v>
      </c>
      <c r="I15">
        <v>13</v>
      </c>
      <c r="J15" t="s">
        <v>13</v>
      </c>
      <c r="K15">
        <v>4000</v>
      </c>
      <c r="L15">
        <v>1.5</v>
      </c>
      <c r="M15">
        <f t="shared" si="1"/>
        <v>37.500000000000007</v>
      </c>
    </row>
    <row r="16" spans="1:13" x14ac:dyDescent="0.25">
      <c r="A16">
        <v>13</v>
      </c>
      <c r="B16">
        <v>2</v>
      </c>
      <c r="C16" t="s">
        <v>10</v>
      </c>
      <c r="D16">
        <v>2000</v>
      </c>
      <c r="E16">
        <v>1.5</v>
      </c>
      <c r="F16">
        <f t="shared" si="2"/>
        <v>75.000000000000014</v>
      </c>
      <c r="I16">
        <v>14</v>
      </c>
      <c r="J16" t="s">
        <v>14</v>
      </c>
      <c r="K16">
        <v>924.8</v>
      </c>
      <c r="L16">
        <v>1.5</v>
      </c>
      <c r="M16">
        <f t="shared" si="1"/>
        <v>162.19723183391008</v>
      </c>
    </row>
    <row r="17" spans="1:13" x14ac:dyDescent="0.25">
      <c r="A17">
        <v>14</v>
      </c>
      <c r="B17">
        <v>2</v>
      </c>
      <c r="C17" t="s">
        <v>13</v>
      </c>
      <c r="D17">
        <v>4000</v>
      </c>
      <c r="E17">
        <v>1.5</v>
      </c>
      <c r="F17">
        <f t="shared" si="2"/>
        <v>37.500000000000007</v>
      </c>
      <c r="L17" s="1" t="s">
        <v>20</v>
      </c>
      <c r="M17">
        <f>$L$3*1000-SUM(M3:M16)</f>
        <v>362.80276816608989</v>
      </c>
    </row>
    <row r="18" spans="1:13" x14ac:dyDescent="0.25">
      <c r="A18">
        <v>15</v>
      </c>
      <c r="B18">
        <v>2</v>
      </c>
      <c r="C18" t="s">
        <v>14</v>
      </c>
      <c r="D18">
        <v>4000</v>
      </c>
      <c r="E18">
        <v>1.5</v>
      </c>
      <c r="F18">
        <f t="shared" si="2"/>
        <v>37.500000000000007</v>
      </c>
    </row>
    <row r="19" spans="1:13" x14ac:dyDescent="0.25">
      <c r="E19" s="1" t="s">
        <v>20</v>
      </c>
      <c r="F19">
        <f>$E$12*1000-SUM(F12:F18)</f>
        <v>974.99999999999989</v>
      </c>
    </row>
    <row r="21" spans="1:13" x14ac:dyDescent="0.25">
      <c r="A21" s="2" t="s">
        <v>22</v>
      </c>
      <c r="B21" s="2"/>
      <c r="C21" s="2"/>
      <c r="D21" s="2"/>
    </row>
    <row r="22" spans="1:13" x14ac:dyDescent="0.25">
      <c r="A22" s="1" t="s">
        <v>23</v>
      </c>
      <c r="B22" s="1" t="s">
        <v>24</v>
      </c>
      <c r="C22" s="1" t="s">
        <v>25</v>
      </c>
      <c r="D22" s="1" t="s">
        <v>20</v>
      </c>
    </row>
    <row r="23" spans="1:13" x14ac:dyDescent="0.25">
      <c r="A23">
        <v>0.1</v>
      </c>
      <c r="B23">
        <v>1</v>
      </c>
      <c r="C23">
        <f>(A23/100)*(B23*1000)</f>
        <v>1</v>
      </c>
      <c r="D23">
        <f>(B23*1000)-C23</f>
        <v>999</v>
      </c>
    </row>
    <row r="24" spans="1:13" x14ac:dyDescent="0.25">
      <c r="A24">
        <v>0.5</v>
      </c>
      <c r="B24">
        <v>1</v>
      </c>
      <c r="C24">
        <f t="shared" ref="C24:C29" si="3">(A24/100)*(B24*1000)</f>
        <v>5</v>
      </c>
      <c r="D24">
        <f t="shared" ref="D24:D29" si="4">(B24*1000)-C24</f>
        <v>995</v>
      </c>
    </row>
    <row r="25" spans="1:13" x14ac:dyDescent="0.25">
      <c r="A25">
        <v>1</v>
      </c>
      <c r="B25">
        <v>1</v>
      </c>
      <c r="C25">
        <f t="shared" si="3"/>
        <v>10</v>
      </c>
      <c r="D25">
        <f t="shared" si="4"/>
        <v>990</v>
      </c>
    </row>
    <row r="26" spans="1:13" x14ac:dyDescent="0.25">
      <c r="A26">
        <v>5</v>
      </c>
      <c r="B26">
        <v>1</v>
      </c>
      <c r="C26">
        <f t="shared" si="3"/>
        <v>50</v>
      </c>
      <c r="D26">
        <f t="shared" si="4"/>
        <v>950</v>
      </c>
    </row>
    <row r="27" spans="1:13" x14ac:dyDescent="0.25">
      <c r="A27">
        <v>10</v>
      </c>
      <c r="B27">
        <v>1</v>
      </c>
      <c r="C27">
        <f t="shared" si="3"/>
        <v>100</v>
      </c>
      <c r="D27">
        <f t="shared" si="4"/>
        <v>900</v>
      </c>
    </row>
    <row r="28" spans="1:13" x14ac:dyDescent="0.25">
      <c r="A28">
        <v>25</v>
      </c>
      <c r="B28">
        <v>1</v>
      </c>
      <c r="C28">
        <f t="shared" si="3"/>
        <v>250</v>
      </c>
      <c r="D28">
        <f t="shared" si="4"/>
        <v>750</v>
      </c>
    </row>
    <row r="29" spans="1:13" x14ac:dyDescent="0.25">
      <c r="A29">
        <v>50</v>
      </c>
      <c r="B29">
        <v>1</v>
      </c>
      <c r="C29">
        <f t="shared" si="3"/>
        <v>500</v>
      </c>
      <c r="D29">
        <f t="shared" si="4"/>
        <v>500</v>
      </c>
    </row>
    <row r="31" spans="1:13" x14ac:dyDescent="0.25">
      <c r="A31" s="1" t="s">
        <v>26</v>
      </c>
    </row>
    <row r="32" spans="1:13" x14ac:dyDescent="0.25">
      <c r="A32" s="1" t="s">
        <v>17</v>
      </c>
      <c r="B32" s="1" t="s">
        <v>18</v>
      </c>
      <c r="C32" s="1" t="s">
        <v>0</v>
      </c>
      <c r="D32" s="1" t="s">
        <v>1</v>
      </c>
      <c r="E32" s="1" t="s">
        <v>19</v>
      </c>
      <c r="F32" s="1" t="s">
        <v>27</v>
      </c>
    </row>
    <row r="33" spans="3:6" x14ac:dyDescent="0.25">
      <c r="C33" t="s">
        <v>14</v>
      </c>
      <c r="D33">
        <v>4000</v>
      </c>
      <c r="E33">
        <v>1.5</v>
      </c>
      <c r="F33">
        <f>$E33*(100*0.001)/($D33*0.001)*1000</f>
        <v>37.500000000000007</v>
      </c>
    </row>
    <row r="34" spans="3:6" x14ac:dyDescent="0.25">
      <c r="E34" s="1" t="s">
        <v>20</v>
      </c>
      <c r="F34">
        <f>(E33*1000)-SUM(F33)</f>
        <v>1462.5</v>
      </c>
    </row>
  </sheetData>
  <sortState xmlns:xlrd2="http://schemas.microsoft.com/office/spreadsheetml/2017/richdata2" ref="A2:D16">
    <sortCondition ref="B2:B16"/>
  </sortState>
  <mergeCells count="1"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</cp:lastModifiedBy>
  <dcterms:created xsi:type="dcterms:W3CDTF">2020-09-09T18:49:28Z</dcterms:created>
  <dcterms:modified xsi:type="dcterms:W3CDTF">2021-03-19T15:15:13Z</dcterms:modified>
</cp:coreProperties>
</file>