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14400" windowHeight="17460" tabRatio="501" firstSheet="1" activeTab="2"/>
  </bookViews>
  <sheets>
    <sheet name="ILO_4 No Res" sheetId="5" r:id="rId1"/>
    <sheet name="ILO_4 New Res" sheetId="9" r:id="rId2"/>
    <sheet name="ILO_4 Hedging" sheetId="7" r:id="rId3"/>
    <sheet name="Comparison" sheetId="6" r:id="rId4"/>
    <sheet name="newResV1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7" l="1"/>
  <c r="P2" i="7"/>
  <c r="U2" i="7"/>
  <c r="V2" i="7"/>
  <c r="L3" i="7"/>
  <c r="G3" i="7"/>
  <c r="H3" i="7"/>
  <c r="N3" i="7"/>
  <c r="S3" i="7"/>
  <c r="P3" i="7"/>
  <c r="Q3" i="7"/>
  <c r="R3" i="7"/>
  <c r="T3" i="7"/>
  <c r="U3" i="7"/>
  <c r="V3" i="7"/>
  <c r="L4" i="7"/>
  <c r="G4" i="7"/>
  <c r="H4" i="7"/>
  <c r="N4" i="7"/>
  <c r="S4" i="7"/>
  <c r="P4" i="7"/>
  <c r="Q4" i="7"/>
  <c r="R4" i="7"/>
  <c r="T4" i="7"/>
  <c r="U4" i="7"/>
  <c r="V4" i="7"/>
  <c r="L5" i="7"/>
  <c r="G5" i="7"/>
  <c r="H5" i="7"/>
  <c r="N5" i="7"/>
  <c r="S5" i="7"/>
  <c r="P5" i="7"/>
  <c r="Q5" i="7"/>
  <c r="R5" i="7"/>
  <c r="T5" i="7"/>
  <c r="U5" i="7"/>
  <c r="V5" i="7"/>
  <c r="L6" i="7"/>
  <c r="G6" i="7"/>
  <c r="H6" i="7"/>
  <c r="N6" i="7"/>
  <c r="S6" i="7"/>
  <c r="P6" i="7"/>
  <c r="Q6" i="7"/>
  <c r="R6" i="7"/>
  <c r="T6" i="7"/>
  <c r="U6" i="7"/>
  <c r="V6" i="7"/>
  <c r="L7" i="7"/>
  <c r="G7" i="7"/>
  <c r="H7" i="7"/>
  <c r="N7" i="7"/>
  <c r="S7" i="7"/>
  <c r="P7" i="7"/>
  <c r="Q7" i="7"/>
  <c r="R7" i="7"/>
  <c r="T7" i="7"/>
  <c r="U7" i="7"/>
  <c r="V7" i="7"/>
  <c r="L8" i="7"/>
  <c r="G8" i="7"/>
  <c r="H8" i="7"/>
  <c r="N8" i="7"/>
  <c r="S8" i="7"/>
  <c r="P8" i="7"/>
  <c r="Q8" i="7"/>
  <c r="R8" i="7"/>
  <c r="T8" i="7"/>
  <c r="U8" i="7"/>
  <c r="V8" i="7"/>
  <c r="L9" i="7"/>
  <c r="G9" i="7"/>
  <c r="H9" i="7"/>
  <c r="N9" i="7"/>
  <c r="S9" i="7"/>
  <c r="P9" i="7"/>
  <c r="Q9" i="7"/>
  <c r="R9" i="7"/>
  <c r="T9" i="7"/>
  <c r="U9" i="7"/>
  <c r="V9" i="7"/>
  <c r="L10" i="7"/>
  <c r="G10" i="7"/>
  <c r="H10" i="7"/>
  <c r="N10" i="7"/>
  <c r="S10" i="7"/>
  <c r="P10" i="7"/>
  <c r="Q10" i="7"/>
  <c r="R10" i="7"/>
  <c r="T10" i="7"/>
  <c r="U10" i="7"/>
  <c r="V10" i="7"/>
  <c r="L11" i="7"/>
  <c r="G11" i="7"/>
  <c r="H11" i="7"/>
  <c r="N11" i="7"/>
  <c r="S11" i="7"/>
  <c r="P11" i="7"/>
  <c r="Q11" i="7"/>
  <c r="R11" i="7"/>
  <c r="T11" i="7"/>
  <c r="U11" i="7"/>
  <c r="V11" i="7"/>
  <c r="L12" i="7"/>
  <c r="G12" i="7"/>
  <c r="H12" i="7"/>
  <c r="N12" i="7"/>
  <c r="S12" i="7"/>
  <c r="P12" i="7"/>
  <c r="Q12" i="7"/>
  <c r="R12" i="7"/>
  <c r="T12" i="7"/>
  <c r="U12" i="7"/>
  <c r="V12" i="7"/>
  <c r="L13" i="7"/>
  <c r="G13" i="7"/>
  <c r="H13" i="7"/>
  <c r="N13" i="7"/>
  <c r="S13" i="7"/>
  <c r="P13" i="7"/>
  <c r="Q13" i="7"/>
  <c r="R13" i="7"/>
  <c r="T13" i="7"/>
  <c r="U13" i="7"/>
  <c r="V13" i="7"/>
  <c r="L14" i="7"/>
  <c r="G14" i="7"/>
  <c r="H14" i="7"/>
  <c r="N14" i="7"/>
  <c r="S14" i="7"/>
  <c r="P14" i="7"/>
  <c r="Q14" i="7"/>
  <c r="R14" i="7"/>
  <c r="T14" i="7"/>
  <c r="U14" i="7"/>
  <c r="V14" i="7"/>
  <c r="L15" i="7"/>
  <c r="G15" i="7"/>
  <c r="H15" i="7"/>
  <c r="N15" i="7"/>
  <c r="S15" i="7"/>
  <c r="P15" i="7"/>
  <c r="Q15" i="7"/>
  <c r="R15" i="7"/>
  <c r="T15" i="7"/>
  <c r="U15" i="7"/>
  <c r="V15" i="7"/>
  <c r="L16" i="7"/>
  <c r="G16" i="7"/>
  <c r="H16" i="7"/>
  <c r="N16" i="7"/>
  <c r="S16" i="7"/>
  <c r="P16" i="7"/>
  <c r="Q16" i="7"/>
  <c r="R16" i="7"/>
  <c r="T16" i="7"/>
  <c r="U16" i="7"/>
  <c r="V16" i="7"/>
  <c r="L17" i="7"/>
  <c r="G17" i="7"/>
  <c r="H17" i="7"/>
  <c r="N17" i="7"/>
  <c r="S17" i="7"/>
  <c r="P17" i="7"/>
  <c r="Q17" i="7"/>
  <c r="R17" i="7"/>
  <c r="T17" i="7"/>
  <c r="U17" i="7"/>
  <c r="V17" i="7"/>
  <c r="L18" i="7"/>
  <c r="G18" i="7"/>
  <c r="H18" i="7"/>
  <c r="N18" i="7"/>
  <c r="S18" i="7"/>
  <c r="P18" i="7"/>
  <c r="Q18" i="7"/>
  <c r="R18" i="7"/>
  <c r="T18" i="7"/>
  <c r="U18" i="7"/>
  <c r="V18" i="7"/>
  <c r="L19" i="7"/>
  <c r="G19" i="7"/>
  <c r="H19" i="7"/>
  <c r="N19" i="7"/>
  <c r="S19" i="7"/>
  <c r="P19" i="7"/>
  <c r="Q19" i="7"/>
  <c r="R19" i="7"/>
  <c r="T19" i="7"/>
  <c r="U19" i="7"/>
  <c r="V19" i="7"/>
  <c r="L20" i="7"/>
  <c r="G20" i="7"/>
  <c r="H20" i="7"/>
  <c r="N20" i="7"/>
  <c r="S20" i="7"/>
  <c r="P20" i="7"/>
  <c r="Q20" i="7"/>
  <c r="R20" i="7"/>
  <c r="T20" i="7"/>
  <c r="U20" i="7"/>
  <c r="V20" i="7"/>
  <c r="L21" i="7"/>
  <c r="G21" i="7"/>
  <c r="H21" i="7"/>
  <c r="N21" i="7"/>
  <c r="S21" i="7"/>
  <c r="P21" i="7"/>
  <c r="Q21" i="7"/>
  <c r="R21" i="7"/>
  <c r="T21" i="7"/>
  <c r="U21" i="7"/>
  <c r="V21" i="7"/>
  <c r="L22" i="7"/>
  <c r="G22" i="7"/>
  <c r="H22" i="7"/>
  <c r="N22" i="7"/>
  <c r="S22" i="7"/>
  <c r="P22" i="7"/>
  <c r="Q22" i="7"/>
  <c r="R22" i="7"/>
  <c r="T22" i="7"/>
  <c r="U22" i="7"/>
  <c r="V22" i="7"/>
  <c r="L23" i="7"/>
  <c r="G23" i="7"/>
  <c r="H23" i="7"/>
  <c r="N23" i="7"/>
  <c r="S23" i="7"/>
  <c r="P23" i="7"/>
  <c r="Q23" i="7"/>
  <c r="R23" i="7"/>
  <c r="T23" i="7"/>
  <c r="U23" i="7"/>
  <c r="V23" i="7"/>
  <c r="L24" i="7"/>
  <c r="G24" i="7"/>
  <c r="H24" i="7"/>
  <c r="N24" i="7"/>
  <c r="S24" i="7"/>
  <c r="P24" i="7"/>
  <c r="Q24" i="7"/>
  <c r="R24" i="7"/>
  <c r="T24" i="7"/>
  <c r="U24" i="7"/>
  <c r="V24" i="7"/>
  <c r="L25" i="7"/>
  <c r="G25" i="7"/>
  <c r="H25" i="7"/>
  <c r="N25" i="7"/>
  <c r="S25" i="7"/>
  <c r="P25" i="7"/>
  <c r="Q25" i="7"/>
  <c r="R25" i="7"/>
  <c r="T25" i="7"/>
  <c r="U25" i="7"/>
  <c r="V25" i="7"/>
  <c r="L26" i="7"/>
  <c r="G26" i="7"/>
  <c r="H26" i="7"/>
  <c r="N26" i="7"/>
  <c r="S26" i="7"/>
  <c r="P26" i="7"/>
  <c r="Q26" i="7"/>
  <c r="R26" i="7"/>
  <c r="T26" i="7"/>
  <c r="U26" i="7"/>
  <c r="V26" i="7"/>
  <c r="L27" i="7"/>
  <c r="G27" i="7"/>
  <c r="H27" i="7"/>
  <c r="N27" i="7"/>
  <c r="S27" i="7"/>
  <c r="P27" i="7"/>
  <c r="Q27" i="7"/>
  <c r="R27" i="7"/>
  <c r="T27" i="7"/>
  <c r="U27" i="7"/>
  <c r="V27" i="7"/>
  <c r="L28" i="7"/>
  <c r="G28" i="7"/>
  <c r="H28" i="7"/>
  <c r="N28" i="7"/>
  <c r="S28" i="7"/>
  <c r="P28" i="7"/>
  <c r="Q28" i="7"/>
  <c r="R28" i="7"/>
  <c r="T28" i="7"/>
  <c r="U28" i="7"/>
  <c r="V28" i="7"/>
  <c r="L29" i="7"/>
  <c r="G29" i="7"/>
  <c r="H29" i="7"/>
  <c r="N29" i="7"/>
  <c r="S29" i="7"/>
  <c r="P29" i="7"/>
  <c r="Q29" i="7"/>
  <c r="R29" i="7"/>
  <c r="T29" i="7"/>
  <c r="U29" i="7"/>
  <c r="V29" i="7"/>
  <c r="L30" i="7"/>
  <c r="G30" i="7"/>
  <c r="H30" i="7"/>
  <c r="N30" i="7"/>
  <c r="S30" i="7"/>
  <c r="P30" i="7"/>
  <c r="Q30" i="7"/>
  <c r="R30" i="7"/>
  <c r="T30" i="7"/>
  <c r="U30" i="7"/>
  <c r="V30" i="7"/>
  <c r="L31" i="7"/>
  <c r="G31" i="7"/>
  <c r="H31" i="7"/>
  <c r="N31" i="7"/>
  <c r="S31" i="7"/>
  <c r="P31" i="7"/>
  <c r="Q31" i="7"/>
  <c r="R31" i="7"/>
  <c r="T31" i="7"/>
  <c r="U31" i="7"/>
  <c r="V31" i="7"/>
  <c r="L32" i="7"/>
  <c r="G32" i="7"/>
  <c r="H32" i="7"/>
  <c r="N32" i="7"/>
  <c r="S32" i="7"/>
  <c r="P32" i="7"/>
  <c r="Q32" i="7"/>
  <c r="R32" i="7"/>
  <c r="T32" i="7"/>
  <c r="U32" i="7"/>
  <c r="V32" i="7"/>
  <c r="L33" i="7"/>
  <c r="G33" i="7"/>
  <c r="H33" i="7"/>
  <c r="N33" i="7"/>
  <c r="S33" i="7"/>
  <c r="P33" i="7"/>
  <c r="Q33" i="7"/>
  <c r="R33" i="7"/>
  <c r="T33" i="7"/>
  <c r="U33" i="7"/>
  <c r="V33" i="7"/>
  <c r="L34" i="7"/>
  <c r="G34" i="7"/>
  <c r="H34" i="7"/>
  <c r="N34" i="7"/>
  <c r="S34" i="7"/>
  <c r="P34" i="7"/>
  <c r="Q34" i="7"/>
  <c r="R34" i="7"/>
  <c r="T34" i="7"/>
  <c r="U34" i="7"/>
  <c r="V34" i="7"/>
  <c r="L35" i="7"/>
  <c r="G35" i="7"/>
  <c r="H35" i="7"/>
  <c r="N35" i="7"/>
  <c r="S35" i="7"/>
  <c r="P35" i="7"/>
  <c r="Q35" i="7"/>
  <c r="R35" i="7"/>
  <c r="T35" i="7"/>
  <c r="U35" i="7"/>
  <c r="V35" i="7"/>
  <c r="L36" i="7"/>
  <c r="G36" i="7"/>
  <c r="H36" i="7"/>
  <c r="N36" i="7"/>
  <c r="S36" i="7"/>
  <c r="P36" i="7"/>
  <c r="Q36" i="7"/>
  <c r="R36" i="7"/>
  <c r="T36" i="7"/>
  <c r="U36" i="7"/>
  <c r="V36" i="7"/>
  <c r="L37" i="7"/>
  <c r="G37" i="7"/>
  <c r="H37" i="7"/>
  <c r="N37" i="7"/>
  <c r="S37" i="7"/>
  <c r="P37" i="7"/>
  <c r="Q37" i="7"/>
  <c r="R37" i="7"/>
  <c r="T37" i="7"/>
  <c r="U37" i="7"/>
  <c r="V37" i="7"/>
  <c r="L38" i="7"/>
  <c r="G38" i="7"/>
  <c r="H38" i="7"/>
  <c r="N38" i="7"/>
  <c r="S38" i="7"/>
  <c r="P38" i="7"/>
  <c r="Q38" i="7"/>
  <c r="R38" i="7"/>
  <c r="T38" i="7"/>
  <c r="U38" i="7"/>
  <c r="V38" i="7"/>
  <c r="L39" i="7"/>
  <c r="G39" i="7"/>
  <c r="H39" i="7"/>
  <c r="N39" i="7"/>
  <c r="S39" i="7"/>
  <c r="P39" i="7"/>
  <c r="Q39" i="7"/>
  <c r="R39" i="7"/>
  <c r="T39" i="7"/>
  <c r="U39" i="7"/>
  <c r="V39" i="7"/>
  <c r="L40" i="7"/>
  <c r="G40" i="7"/>
  <c r="H40" i="7"/>
  <c r="N40" i="7"/>
  <c r="S40" i="7"/>
  <c r="P40" i="7"/>
  <c r="Q40" i="7"/>
  <c r="R40" i="7"/>
  <c r="T40" i="7"/>
  <c r="U40" i="7"/>
  <c r="V40" i="7"/>
  <c r="L41" i="7"/>
  <c r="G41" i="7"/>
  <c r="H41" i="7"/>
  <c r="N41" i="7"/>
  <c r="S41" i="7"/>
  <c r="P41" i="7"/>
  <c r="Q41" i="7"/>
  <c r="R41" i="7"/>
  <c r="T41" i="7"/>
  <c r="U41" i="7"/>
  <c r="V41" i="7"/>
  <c r="L42" i="7"/>
  <c r="G42" i="7"/>
  <c r="H42" i="7"/>
  <c r="N42" i="7"/>
  <c r="S42" i="7"/>
  <c r="P42" i="7"/>
  <c r="Q42" i="7"/>
  <c r="R42" i="7"/>
  <c r="T42" i="7"/>
  <c r="U42" i="7"/>
  <c r="V42" i="7"/>
  <c r="L43" i="7"/>
  <c r="G43" i="7"/>
  <c r="H43" i="7"/>
  <c r="N43" i="7"/>
  <c r="S43" i="7"/>
  <c r="P43" i="7"/>
  <c r="Q43" i="7"/>
  <c r="R43" i="7"/>
  <c r="T43" i="7"/>
  <c r="U43" i="7"/>
  <c r="V43" i="7"/>
  <c r="L44" i="7"/>
  <c r="G44" i="7"/>
  <c r="H44" i="7"/>
  <c r="N44" i="7"/>
  <c r="S44" i="7"/>
  <c r="P44" i="7"/>
  <c r="Q44" i="7"/>
  <c r="R44" i="7"/>
  <c r="T44" i="7"/>
  <c r="U44" i="7"/>
  <c r="V44" i="7"/>
  <c r="L45" i="7"/>
  <c r="G45" i="7"/>
  <c r="H45" i="7"/>
  <c r="N45" i="7"/>
  <c r="S45" i="7"/>
  <c r="P45" i="7"/>
  <c r="Q45" i="7"/>
  <c r="R45" i="7"/>
  <c r="T45" i="7"/>
  <c r="U45" i="7"/>
  <c r="V45" i="7"/>
  <c r="L46" i="7"/>
  <c r="G46" i="7"/>
  <c r="H46" i="7"/>
  <c r="N46" i="7"/>
  <c r="S46" i="7"/>
  <c r="P46" i="7"/>
  <c r="Q46" i="7"/>
  <c r="R46" i="7"/>
  <c r="T46" i="7"/>
  <c r="U46" i="7"/>
  <c r="V46" i="7"/>
  <c r="L47" i="7"/>
  <c r="G47" i="7"/>
  <c r="H47" i="7"/>
  <c r="N47" i="7"/>
  <c r="S47" i="7"/>
  <c r="P47" i="7"/>
  <c r="Q47" i="7"/>
  <c r="R47" i="7"/>
  <c r="T47" i="7"/>
  <c r="U47" i="7"/>
  <c r="V47" i="7"/>
  <c r="L48" i="7"/>
  <c r="G48" i="7"/>
  <c r="H48" i="7"/>
  <c r="N48" i="7"/>
  <c r="S48" i="7"/>
  <c r="P48" i="7"/>
  <c r="Q48" i="7"/>
  <c r="R48" i="7"/>
  <c r="T48" i="7"/>
  <c r="U48" i="7"/>
  <c r="V48" i="7"/>
  <c r="L49" i="7"/>
  <c r="G49" i="7"/>
  <c r="H49" i="7"/>
  <c r="N49" i="7"/>
  <c r="S49" i="7"/>
  <c r="P49" i="7"/>
  <c r="Q49" i="7"/>
  <c r="R49" i="7"/>
  <c r="T49" i="7"/>
  <c r="U49" i="7"/>
  <c r="V49" i="7"/>
  <c r="L50" i="7"/>
  <c r="G50" i="7"/>
  <c r="H50" i="7"/>
  <c r="N50" i="7"/>
  <c r="S50" i="7"/>
  <c r="P50" i="7"/>
  <c r="Q50" i="7"/>
  <c r="R50" i="7"/>
  <c r="T50" i="7"/>
  <c r="U50" i="7"/>
  <c r="V50" i="7"/>
  <c r="L51" i="7"/>
  <c r="G51" i="7"/>
  <c r="H51" i="7"/>
  <c r="N51" i="7"/>
  <c r="S51" i="7"/>
  <c r="P51" i="7"/>
  <c r="Q51" i="7"/>
  <c r="R51" i="7"/>
  <c r="T51" i="7"/>
  <c r="U51" i="7"/>
  <c r="V51" i="7"/>
  <c r="L52" i="7"/>
  <c r="G52" i="7"/>
  <c r="H52" i="7"/>
  <c r="N52" i="7"/>
  <c r="S52" i="7"/>
  <c r="P52" i="7"/>
  <c r="Q52" i="7"/>
  <c r="R52" i="7"/>
  <c r="T52" i="7"/>
  <c r="U52" i="7"/>
  <c r="V52" i="7"/>
  <c r="L53" i="7"/>
  <c r="G53" i="7"/>
  <c r="H53" i="7"/>
  <c r="N53" i="7"/>
  <c r="S53" i="7"/>
  <c r="P53" i="7"/>
  <c r="Q53" i="7"/>
  <c r="R53" i="7"/>
  <c r="T53" i="7"/>
  <c r="U53" i="7"/>
  <c r="V53" i="7"/>
  <c r="L54" i="7"/>
  <c r="G54" i="7"/>
  <c r="H54" i="7"/>
  <c r="N54" i="7"/>
  <c r="S54" i="7"/>
  <c r="P54" i="7"/>
  <c r="Q54" i="7"/>
  <c r="R54" i="7"/>
  <c r="T54" i="7"/>
  <c r="U54" i="7"/>
  <c r="V54" i="7"/>
  <c r="L55" i="7"/>
  <c r="G55" i="7"/>
  <c r="H55" i="7"/>
  <c r="N55" i="7"/>
  <c r="S55" i="7"/>
  <c r="P55" i="7"/>
  <c r="Q55" i="7"/>
  <c r="R55" i="7"/>
  <c r="T55" i="7"/>
  <c r="U55" i="7"/>
  <c r="V55" i="7"/>
  <c r="L56" i="7"/>
  <c r="G56" i="7"/>
  <c r="H56" i="7"/>
  <c r="N56" i="7"/>
  <c r="S56" i="7"/>
  <c r="P56" i="7"/>
  <c r="Q56" i="7"/>
  <c r="R56" i="7"/>
  <c r="T56" i="7"/>
  <c r="U56" i="7"/>
  <c r="V56" i="7"/>
  <c r="L57" i="7"/>
  <c r="G57" i="7"/>
  <c r="H57" i="7"/>
  <c r="N57" i="7"/>
  <c r="S57" i="7"/>
  <c r="P57" i="7"/>
  <c r="Q57" i="7"/>
  <c r="R57" i="7"/>
  <c r="T57" i="7"/>
  <c r="U57" i="7"/>
  <c r="V57" i="7"/>
  <c r="L58" i="7"/>
  <c r="G58" i="7"/>
  <c r="H58" i="7"/>
  <c r="N58" i="7"/>
  <c r="S58" i="7"/>
  <c r="P58" i="7"/>
  <c r="Q58" i="7"/>
  <c r="R58" i="7"/>
  <c r="T58" i="7"/>
  <c r="U58" i="7"/>
  <c r="V58" i="7"/>
  <c r="L59" i="7"/>
  <c r="G59" i="7"/>
  <c r="H59" i="7"/>
  <c r="N59" i="7"/>
  <c r="S59" i="7"/>
  <c r="P59" i="7"/>
  <c r="Q59" i="7"/>
  <c r="R59" i="7"/>
  <c r="T59" i="7"/>
  <c r="U59" i="7"/>
  <c r="V59" i="7"/>
  <c r="L60" i="7"/>
  <c r="G60" i="7"/>
  <c r="H60" i="7"/>
  <c r="N60" i="7"/>
  <c r="S60" i="7"/>
  <c r="P60" i="7"/>
  <c r="Q60" i="7"/>
  <c r="R60" i="7"/>
  <c r="T60" i="7"/>
  <c r="U60" i="7"/>
  <c r="V60" i="7"/>
  <c r="L61" i="7"/>
  <c r="G61" i="7"/>
  <c r="H61" i="7"/>
  <c r="N61" i="7"/>
  <c r="S61" i="7"/>
  <c r="P61" i="7"/>
  <c r="Q61" i="7"/>
  <c r="R61" i="7"/>
  <c r="T61" i="7"/>
  <c r="U61" i="7"/>
  <c r="V61" i="7"/>
  <c r="L62" i="7"/>
  <c r="G62" i="7"/>
  <c r="H62" i="7"/>
  <c r="N62" i="7"/>
  <c r="S62" i="7"/>
  <c r="P62" i="7"/>
  <c r="Q62" i="7"/>
  <c r="R62" i="7"/>
  <c r="T62" i="7"/>
  <c r="U62" i="7"/>
  <c r="V62" i="7"/>
  <c r="L63" i="7"/>
  <c r="G63" i="7"/>
  <c r="H63" i="7"/>
  <c r="N63" i="7"/>
  <c r="S63" i="7"/>
  <c r="P63" i="7"/>
  <c r="Q63" i="7"/>
  <c r="R63" i="7"/>
  <c r="T63" i="7"/>
  <c r="U63" i="7"/>
  <c r="V63" i="7"/>
  <c r="L64" i="7"/>
  <c r="G64" i="7"/>
  <c r="H64" i="7"/>
  <c r="N64" i="7"/>
  <c r="S64" i="7"/>
  <c r="P64" i="7"/>
  <c r="Q64" i="7"/>
  <c r="R64" i="7"/>
  <c r="T64" i="7"/>
  <c r="U64" i="7"/>
  <c r="V64" i="7"/>
  <c r="L65" i="7"/>
  <c r="G65" i="7"/>
  <c r="H65" i="7"/>
  <c r="N65" i="7"/>
  <c r="S65" i="7"/>
  <c r="P65" i="7"/>
  <c r="Q65" i="7"/>
  <c r="R65" i="7"/>
  <c r="T65" i="7"/>
  <c r="U65" i="7"/>
  <c r="V65" i="7"/>
  <c r="L66" i="7"/>
  <c r="G66" i="7"/>
  <c r="H66" i="7"/>
  <c r="N66" i="7"/>
  <c r="S66" i="7"/>
  <c r="P66" i="7"/>
  <c r="Q66" i="7"/>
  <c r="R66" i="7"/>
  <c r="T66" i="7"/>
  <c r="U66" i="7"/>
  <c r="V66" i="7"/>
  <c r="L67" i="7"/>
  <c r="G67" i="7"/>
  <c r="H67" i="7"/>
  <c r="N67" i="7"/>
  <c r="S67" i="7"/>
  <c r="P67" i="7"/>
  <c r="Q67" i="7"/>
  <c r="R67" i="7"/>
  <c r="T67" i="7"/>
  <c r="U67" i="7"/>
  <c r="V67" i="7"/>
  <c r="L68" i="7"/>
  <c r="G68" i="7"/>
  <c r="H68" i="7"/>
  <c r="N68" i="7"/>
  <c r="S68" i="7"/>
  <c r="P68" i="7"/>
  <c r="Q68" i="7"/>
  <c r="R68" i="7"/>
  <c r="T68" i="7"/>
  <c r="U68" i="7"/>
  <c r="V68" i="7"/>
  <c r="L69" i="7"/>
  <c r="G69" i="7"/>
  <c r="H69" i="7"/>
  <c r="N69" i="7"/>
  <c r="S69" i="7"/>
  <c r="P69" i="7"/>
  <c r="Q69" i="7"/>
  <c r="R69" i="7"/>
  <c r="T69" i="7"/>
  <c r="U69" i="7"/>
  <c r="V69" i="7"/>
  <c r="L70" i="7"/>
  <c r="G70" i="7"/>
  <c r="H70" i="7"/>
  <c r="N70" i="7"/>
  <c r="S70" i="7"/>
  <c r="P70" i="7"/>
  <c r="Q70" i="7"/>
  <c r="R70" i="7"/>
  <c r="T70" i="7"/>
  <c r="U70" i="7"/>
  <c r="V70" i="7"/>
  <c r="L71" i="7"/>
  <c r="G71" i="7"/>
  <c r="H71" i="7"/>
  <c r="N71" i="7"/>
  <c r="S71" i="7"/>
  <c r="P71" i="7"/>
  <c r="Q71" i="7"/>
  <c r="R71" i="7"/>
  <c r="T71" i="7"/>
  <c r="U71" i="7"/>
  <c r="V71" i="7"/>
  <c r="L72" i="7"/>
  <c r="G72" i="7"/>
  <c r="H72" i="7"/>
  <c r="N72" i="7"/>
  <c r="S72" i="7"/>
  <c r="P72" i="7"/>
  <c r="Q72" i="7"/>
  <c r="R72" i="7"/>
  <c r="T72" i="7"/>
  <c r="U72" i="7"/>
  <c r="V72" i="7"/>
  <c r="L73" i="7"/>
  <c r="G73" i="7"/>
  <c r="H73" i="7"/>
  <c r="N73" i="7"/>
  <c r="S73" i="7"/>
  <c r="P73" i="7"/>
  <c r="Q73" i="7"/>
  <c r="R73" i="7"/>
  <c r="T73" i="7"/>
  <c r="U73" i="7"/>
  <c r="V73" i="7"/>
  <c r="L74" i="7"/>
  <c r="G74" i="7"/>
  <c r="H74" i="7"/>
  <c r="N74" i="7"/>
  <c r="S74" i="7"/>
  <c r="P74" i="7"/>
  <c r="Q74" i="7"/>
  <c r="R74" i="7"/>
  <c r="T74" i="7"/>
  <c r="U74" i="7"/>
  <c r="V74" i="7"/>
  <c r="L75" i="7"/>
  <c r="G75" i="7"/>
  <c r="H75" i="7"/>
  <c r="N75" i="7"/>
  <c r="S75" i="7"/>
  <c r="P75" i="7"/>
  <c r="Q75" i="7"/>
  <c r="R75" i="7"/>
  <c r="T75" i="7"/>
  <c r="U75" i="7"/>
  <c r="V75" i="7"/>
  <c r="L76" i="7"/>
  <c r="G76" i="7"/>
  <c r="H76" i="7"/>
  <c r="N76" i="7"/>
  <c r="S76" i="7"/>
  <c r="P76" i="7"/>
  <c r="Q76" i="7"/>
  <c r="R76" i="7"/>
  <c r="T76" i="7"/>
  <c r="U76" i="7"/>
  <c r="V76" i="7"/>
  <c r="L77" i="7"/>
  <c r="G77" i="7"/>
  <c r="H77" i="7"/>
  <c r="N77" i="7"/>
  <c r="S77" i="7"/>
  <c r="P77" i="7"/>
  <c r="Q77" i="7"/>
  <c r="R77" i="7"/>
  <c r="T77" i="7"/>
  <c r="U77" i="7"/>
  <c r="V77" i="7"/>
  <c r="L78" i="7"/>
  <c r="G78" i="7"/>
  <c r="H78" i="7"/>
  <c r="N78" i="7"/>
  <c r="S78" i="7"/>
  <c r="P78" i="7"/>
  <c r="Q78" i="7"/>
  <c r="R78" i="7"/>
  <c r="T78" i="7"/>
  <c r="U78" i="7"/>
  <c r="V78" i="7"/>
  <c r="L79" i="7"/>
  <c r="G79" i="7"/>
  <c r="H79" i="7"/>
  <c r="N79" i="7"/>
  <c r="S79" i="7"/>
  <c r="P79" i="7"/>
  <c r="Q79" i="7"/>
  <c r="R79" i="7"/>
  <c r="T79" i="7"/>
  <c r="U79" i="7"/>
  <c r="V79" i="7"/>
  <c r="L80" i="7"/>
  <c r="G80" i="7"/>
  <c r="H80" i="7"/>
  <c r="N80" i="7"/>
  <c r="S80" i="7"/>
  <c r="P80" i="7"/>
  <c r="Q80" i="7"/>
  <c r="R80" i="7"/>
  <c r="T80" i="7"/>
  <c r="U80" i="7"/>
  <c r="V80" i="7"/>
  <c r="L81" i="7"/>
  <c r="G81" i="7"/>
  <c r="H81" i="7"/>
  <c r="N81" i="7"/>
  <c r="S81" i="7"/>
  <c r="P81" i="7"/>
  <c r="Q81" i="7"/>
  <c r="R81" i="7"/>
  <c r="T81" i="7"/>
  <c r="U81" i="7"/>
  <c r="V81" i="7"/>
  <c r="L82" i="7"/>
  <c r="G82" i="7"/>
  <c r="H82" i="7"/>
  <c r="N82" i="7"/>
  <c r="S82" i="7"/>
  <c r="P82" i="7"/>
  <c r="Q82" i="7"/>
  <c r="R82" i="7"/>
  <c r="T82" i="7"/>
  <c r="U82" i="7"/>
  <c r="V82" i="7"/>
  <c r="L83" i="7"/>
  <c r="G83" i="7"/>
  <c r="H83" i="7"/>
  <c r="N83" i="7"/>
  <c r="S83" i="7"/>
  <c r="P83" i="7"/>
  <c r="Q83" i="7"/>
  <c r="R83" i="7"/>
  <c r="T83" i="7"/>
  <c r="U83" i="7"/>
  <c r="V83" i="7"/>
  <c r="L84" i="7"/>
  <c r="G84" i="7"/>
  <c r="H84" i="7"/>
  <c r="N84" i="7"/>
  <c r="S84" i="7"/>
  <c r="P84" i="7"/>
  <c r="Q84" i="7"/>
  <c r="R84" i="7"/>
  <c r="T84" i="7"/>
  <c r="U84" i="7"/>
  <c r="V84" i="7"/>
  <c r="L85" i="7"/>
  <c r="G85" i="7"/>
  <c r="H85" i="7"/>
  <c r="N85" i="7"/>
  <c r="S85" i="7"/>
  <c r="P85" i="7"/>
  <c r="Q85" i="7"/>
  <c r="R85" i="7"/>
  <c r="T85" i="7"/>
  <c r="U85" i="7"/>
  <c r="V85" i="7"/>
  <c r="L86" i="7"/>
  <c r="G86" i="7"/>
  <c r="H86" i="7"/>
  <c r="N86" i="7"/>
  <c r="S86" i="7"/>
  <c r="P86" i="7"/>
  <c r="Q86" i="7"/>
  <c r="R86" i="7"/>
  <c r="T86" i="7"/>
  <c r="U86" i="7"/>
  <c r="V86" i="7"/>
  <c r="L87" i="7"/>
  <c r="G87" i="7"/>
  <c r="H87" i="7"/>
  <c r="N87" i="7"/>
  <c r="S87" i="7"/>
  <c r="P87" i="7"/>
  <c r="Q87" i="7"/>
  <c r="R87" i="7"/>
  <c r="T87" i="7"/>
  <c r="U87" i="7"/>
  <c r="V87" i="7"/>
  <c r="L88" i="7"/>
  <c r="G88" i="7"/>
  <c r="H88" i="7"/>
  <c r="N88" i="7"/>
  <c r="S88" i="7"/>
  <c r="P88" i="7"/>
  <c r="Q88" i="7"/>
  <c r="R88" i="7"/>
  <c r="T88" i="7"/>
  <c r="U88" i="7"/>
  <c r="V88" i="7"/>
  <c r="L89" i="7"/>
  <c r="G89" i="7"/>
  <c r="H89" i="7"/>
  <c r="N89" i="7"/>
  <c r="S89" i="7"/>
  <c r="P89" i="7"/>
  <c r="Q89" i="7"/>
  <c r="R89" i="7"/>
  <c r="T89" i="7"/>
  <c r="U89" i="7"/>
  <c r="V89" i="7"/>
  <c r="L90" i="7"/>
  <c r="G90" i="7"/>
  <c r="H90" i="7"/>
  <c r="N90" i="7"/>
  <c r="S90" i="7"/>
  <c r="P90" i="7"/>
  <c r="Q90" i="7"/>
  <c r="R90" i="7"/>
  <c r="T90" i="7"/>
  <c r="U90" i="7"/>
  <c r="V90" i="7"/>
  <c r="L91" i="7"/>
  <c r="G91" i="7"/>
  <c r="H91" i="7"/>
  <c r="N91" i="7"/>
  <c r="S91" i="7"/>
  <c r="P91" i="7"/>
  <c r="Q91" i="7"/>
  <c r="R91" i="7"/>
  <c r="T91" i="7"/>
  <c r="U91" i="7"/>
  <c r="V91" i="7"/>
  <c r="L92" i="7"/>
  <c r="G92" i="7"/>
  <c r="H92" i="7"/>
  <c r="N92" i="7"/>
  <c r="S92" i="7"/>
  <c r="P92" i="7"/>
  <c r="Q92" i="7"/>
  <c r="R92" i="7"/>
  <c r="T92" i="7"/>
  <c r="U92" i="7"/>
  <c r="V92" i="7"/>
  <c r="L93" i="7"/>
  <c r="G93" i="7"/>
  <c r="H93" i="7"/>
  <c r="N93" i="7"/>
  <c r="S93" i="7"/>
  <c r="P93" i="7"/>
  <c r="Q93" i="7"/>
  <c r="R93" i="7"/>
  <c r="T93" i="7"/>
  <c r="U93" i="7"/>
  <c r="V93" i="7"/>
  <c r="L94" i="7"/>
  <c r="G94" i="7"/>
  <c r="H94" i="7"/>
  <c r="N94" i="7"/>
  <c r="S94" i="7"/>
  <c r="P94" i="7"/>
  <c r="Q94" i="7"/>
  <c r="R94" i="7"/>
  <c r="T94" i="7"/>
  <c r="U94" i="7"/>
  <c r="V94" i="7"/>
  <c r="L95" i="7"/>
  <c r="G95" i="7"/>
  <c r="H95" i="7"/>
  <c r="N95" i="7"/>
  <c r="S95" i="7"/>
  <c r="P95" i="7"/>
  <c r="Q95" i="7"/>
  <c r="R95" i="7"/>
  <c r="T95" i="7"/>
  <c r="U95" i="7"/>
  <c r="V95" i="7"/>
  <c r="L96" i="7"/>
  <c r="G96" i="7"/>
  <c r="H96" i="7"/>
  <c r="N96" i="7"/>
  <c r="S96" i="7"/>
  <c r="P96" i="7"/>
  <c r="Q96" i="7"/>
  <c r="R96" i="7"/>
  <c r="T96" i="7"/>
  <c r="U96" i="7"/>
  <c r="V96" i="7"/>
  <c r="L97" i="7"/>
  <c r="G97" i="7"/>
  <c r="H97" i="7"/>
  <c r="N97" i="7"/>
  <c r="S97" i="7"/>
  <c r="P97" i="7"/>
  <c r="Q97" i="7"/>
  <c r="R97" i="7"/>
  <c r="T97" i="7"/>
  <c r="U97" i="7"/>
  <c r="V97" i="7"/>
  <c r="L98" i="7"/>
  <c r="G98" i="7"/>
  <c r="H98" i="7"/>
  <c r="N98" i="7"/>
  <c r="S98" i="7"/>
  <c r="P98" i="7"/>
  <c r="Q98" i="7"/>
  <c r="R98" i="7"/>
  <c r="T98" i="7"/>
  <c r="U98" i="7"/>
  <c r="V98" i="7"/>
  <c r="L99" i="7"/>
  <c r="G99" i="7"/>
  <c r="H99" i="7"/>
  <c r="N99" i="7"/>
  <c r="S99" i="7"/>
  <c r="P99" i="7"/>
  <c r="Q99" i="7"/>
  <c r="R99" i="7"/>
  <c r="T99" i="7"/>
  <c r="U99" i="7"/>
  <c r="V99" i="7"/>
  <c r="L100" i="7"/>
  <c r="G100" i="7"/>
  <c r="H100" i="7"/>
  <c r="N100" i="7"/>
  <c r="S100" i="7"/>
  <c r="P100" i="7"/>
  <c r="Q100" i="7"/>
  <c r="R100" i="7"/>
  <c r="T100" i="7"/>
  <c r="U100" i="7"/>
  <c r="V100" i="7"/>
  <c r="L101" i="7"/>
  <c r="G101" i="7"/>
  <c r="H101" i="7"/>
  <c r="N101" i="7"/>
  <c r="S101" i="7"/>
  <c r="P101" i="7"/>
  <c r="Q101" i="7"/>
  <c r="R101" i="7"/>
  <c r="T101" i="7"/>
  <c r="U101" i="7"/>
  <c r="V101" i="7"/>
  <c r="L102" i="7"/>
  <c r="G102" i="7"/>
  <c r="H102" i="7"/>
  <c r="N102" i="7"/>
  <c r="S102" i="7"/>
  <c r="P102" i="7"/>
  <c r="Q102" i="7"/>
  <c r="R102" i="7"/>
  <c r="T102" i="7"/>
  <c r="U102" i="7"/>
  <c r="V102" i="7"/>
  <c r="L103" i="7"/>
  <c r="G103" i="7"/>
  <c r="H103" i="7"/>
  <c r="N103" i="7"/>
  <c r="S103" i="7"/>
  <c r="P103" i="7"/>
  <c r="Q103" i="7"/>
  <c r="R103" i="7"/>
  <c r="T103" i="7"/>
  <c r="U103" i="7"/>
  <c r="V103" i="7"/>
  <c r="L104" i="7"/>
  <c r="G104" i="7"/>
  <c r="H104" i="7"/>
  <c r="N104" i="7"/>
  <c r="S104" i="7"/>
  <c r="P104" i="7"/>
  <c r="Q104" i="7"/>
  <c r="R104" i="7"/>
  <c r="T104" i="7"/>
  <c r="U104" i="7"/>
  <c r="V104" i="7"/>
  <c r="L105" i="7"/>
  <c r="G105" i="7"/>
  <c r="H105" i="7"/>
  <c r="N105" i="7"/>
  <c r="S105" i="7"/>
  <c r="P105" i="7"/>
  <c r="Q105" i="7"/>
  <c r="R105" i="7"/>
  <c r="T105" i="7"/>
  <c r="U105" i="7"/>
  <c r="V105" i="7"/>
  <c r="L106" i="7"/>
  <c r="G106" i="7"/>
  <c r="H106" i="7"/>
  <c r="N106" i="7"/>
  <c r="S106" i="7"/>
  <c r="P106" i="7"/>
  <c r="Q106" i="7"/>
  <c r="R106" i="7"/>
  <c r="T106" i="7"/>
  <c r="U106" i="7"/>
  <c r="V106" i="7"/>
  <c r="L107" i="7"/>
  <c r="G107" i="7"/>
  <c r="H107" i="7"/>
  <c r="N107" i="7"/>
  <c r="S107" i="7"/>
  <c r="P107" i="7"/>
  <c r="Q107" i="7"/>
  <c r="R107" i="7"/>
  <c r="T107" i="7"/>
  <c r="U107" i="7"/>
  <c r="V107" i="7"/>
  <c r="L108" i="7"/>
  <c r="G108" i="7"/>
  <c r="H108" i="7"/>
  <c r="N108" i="7"/>
  <c r="S108" i="7"/>
  <c r="P108" i="7"/>
  <c r="Q108" i="7"/>
  <c r="R108" i="7"/>
  <c r="T108" i="7"/>
  <c r="U108" i="7"/>
  <c r="V108" i="7"/>
  <c r="L109" i="7"/>
  <c r="G109" i="7"/>
  <c r="H109" i="7"/>
  <c r="N109" i="7"/>
  <c r="S109" i="7"/>
  <c r="P109" i="7"/>
  <c r="Q109" i="7"/>
  <c r="R109" i="7"/>
  <c r="T109" i="7"/>
  <c r="U109" i="7"/>
  <c r="V109" i="7"/>
  <c r="L110" i="7"/>
  <c r="G110" i="7"/>
  <c r="H110" i="7"/>
  <c r="N110" i="7"/>
  <c r="S110" i="7"/>
  <c r="P110" i="7"/>
  <c r="Q110" i="7"/>
  <c r="R110" i="7"/>
  <c r="T110" i="7"/>
  <c r="U110" i="7"/>
  <c r="V110" i="7"/>
  <c r="L111" i="7"/>
  <c r="G111" i="7"/>
  <c r="H111" i="7"/>
  <c r="N111" i="7"/>
  <c r="S111" i="7"/>
  <c r="P111" i="7"/>
  <c r="Q111" i="7"/>
  <c r="R111" i="7"/>
  <c r="T111" i="7"/>
  <c r="U111" i="7"/>
  <c r="V111" i="7"/>
  <c r="L112" i="7"/>
  <c r="G112" i="7"/>
  <c r="H112" i="7"/>
  <c r="N112" i="7"/>
  <c r="S112" i="7"/>
  <c r="P112" i="7"/>
  <c r="Q112" i="7"/>
  <c r="R112" i="7"/>
  <c r="T112" i="7"/>
  <c r="U112" i="7"/>
  <c r="V112" i="7"/>
  <c r="L113" i="7"/>
  <c r="G113" i="7"/>
  <c r="H113" i="7"/>
  <c r="N113" i="7"/>
  <c r="S113" i="7"/>
  <c r="P113" i="7"/>
  <c r="Q113" i="7"/>
  <c r="R113" i="7"/>
  <c r="T113" i="7"/>
  <c r="U113" i="7"/>
  <c r="V113" i="7"/>
  <c r="L114" i="7"/>
  <c r="G114" i="7"/>
  <c r="H114" i="7"/>
  <c r="N114" i="7"/>
  <c r="S114" i="7"/>
  <c r="P114" i="7"/>
  <c r="Q114" i="7"/>
  <c r="R114" i="7"/>
  <c r="T114" i="7"/>
  <c r="U114" i="7"/>
  <c r="V114" i="7"/>
  <c r="L115" i="7"/>
  <c r="G115" i="7"/>
  <c r="H115" i="7"/>
  <c r="N115" i="7"/>
  <c r="S115" i="7"/>
  <c r="P115" i="7"/>
  <c r="Q115" i="7"/>
  <c r="R115" i="7"/>
  <c r="T115" i="7"/>
  <c r="U115" i="7"/>
  <c r="V115" i="7"/>
  <c r="L116" i="7"/>
  <c r="G116" i="7"/>
  <c r="H116" i="7"/>
  <c r="N116" i="7"/>
  <c r="S116" i="7"/>
  <c r="P116" i="7"/>
  <c r="Q116" i="7"/>
  <c r="R116" i="7"/>
  <c r="T116" i="7"/>
  <c r="U116" i="7"/>
  <c r="V116" i="7"/>
  <c r="L117" i="7"/>
  <c r="G117" i="7"/>
  <c r="H117" i="7"/>
  <c r="N117" i="7"/>
  <c r="S117" i="7"/>
  <c r="P117" i="7"/>
  <c r="Q117" i="7"/>
  <c r="R117" i="7"/>
  <c r="T117" i="7"/>
  <c r="U117" i="7"/>
  <c r="V117" i="7"/>
  <c r="L118" i="7"/>
  <c r="G118" i="7"/>
  <c r="H118" i="7"/>
  <c r="N118" i="7"/>
  <c r="S118" i="7"/>
  <c r="P118" i="7"/>
  <c r="Q118" i="7"/>
  <c r="R118" i="7"/>
  <c r="T118" i="7"/>
  <c r="U118" i="7"/>
  <c r="V118" i="7"/>
  <c r="L119" i="7"/>
  <c r="G119" i="7"/>
  <c r="H119" i="7"/>
  <c r="N119" i="7"/>
  <c r="S119" i="7"/>
  <c r="P119" i="7"/>
  <c r="Q119" i="7"/>
  <c r="R119" i="7"/>
  <c r="T119" i="7"/>
  <c r="U119" i="7"/>
  <c r="V119" i="7"/>
  <c r="L120" i="7"/>
  <c r="G120" i="7"/>
  <c r="H120" i="7"/>
  <c r="N120" i="7"/>
  <c r="S120" i="7"/>
  <c r="P120" i="7"/>
  <c r="Q120" i="7"/>
  <c r="R120" i="7"/>
  <c r="T120" i="7"/>
  <c r="U120" i="7"/>
  <c r="V120" i="7"/>
  <c r="L121" i="7"/>
  <c r="G121" i="7"/>
  <c r="H121" i="7"/>
  <c r="N121" i="7"/>
  <c r="S121" i="7"/>
  <c r="P121" i="7"/>
  <c r="Q121" i="7"/>
  <c r="R121" i="7"/>
  <c r="T121" i="7"/>
  <c r="U121" i="7"/>
  <c r="V121" i="7"/>
  <c r="L122" i="7"/>
  <c r="G122" i="7"/>
  <c r="H122" i="7"/>
  <c r="N122" i="7"/>
  <c r="S122" i="7"/>
  <c r="P122" i="7"/>
  <c r="Q122" i="7"/>
  <c r="R122" i="7"/>
  <c r="T122" i="7"/>
  <c r="U122" i="7"/>
  <c r="V122" i="7"/>
  <c r="L123" i="7"/>
  <c r="G123" i="7"/>
  <c r="H123" i="7"/>
  <c r="N123" i="7"/>
  <c r="S123" i="7"/>
  <c r="P123" i="7"/>
  <c r="Q123" i="7"/>
  <c r="R123" i="7"/>
  <c r="T123" i="7"/>
  <c r="U123" i="7"/>
  <c r="V123" i="7"/>
  <c r="L124" i="7"/>
  <c r="G124" i="7"/>
  <c r="H124" i="7"/>
  <c r="N124" i="7"/>
  <c r="S124" i="7"/>
  <c r="P124" i="7"/>
  <c r="Q124" i="7"/>
  <c r="R124" i="7"/>
  <c r="T124" i="7"/>
  <c r="U124" i="7"/>
  <c r="V124" i="7"/>
  <c r="L125" i="7"/>
  <c r="G125" i="7"/>
  <c r="H125" i="7"/>
  <c r="N125" i="7"/>
  <c r="S125" i="7"/>
  <c r="P125" i="7"/>
  <c r="Q125" i="7"/>
  <c r="R125" i="7"/>
  <c r="T125" i="7"/>
  <c r="U125" i="7"/>
  <c r="V125" i="7"/>
  <c r="L126" i="7"/>
  <c r="G126" i="7"/>
  <c r="H126" i="7"/>
  <c r="N126" i="7"/>
  <c r="S126" i="7"/>
  <c r="P126" i="7"/>
  <c r="Q126" i="7"/>
  <c r="R126" i="7"/>
  <c r="T126" i="7"/>
  <c r="U126" i="7"/>
  <c r="V126" i="7"/>
  <c r="L127" i="7"/>
  <c r="G127" i="7"/>
  <c r="H127" i="7"/>
  <c r="N127" i="7"/>
  <c r="S127" i="7"/>
  <c r="P127" i="7"/>
  <c r="Q127" i="7"/>
  <c r="R127" i="7"/>
  <c r="T127" i="7"/>
  <c r="U127" i="7"/>
  <c r="V127" i="7"/>
  <c r="L128" i="7"/>
  <c r="G128" i="7"/>
  <c r="H128" i="7"/>
  <c r="N128" i="7"/>
  <c r="S128" i="7"/>
  <c r="P128" i="7"/>
  <c r="Q128" i="7"/>
  <c r="R128" i="7"/>
  <c r="T128" i="7"/>
  <c r="U128" i="7"/>
  <c r="V128" i="7"/>
  <c r="L129" i="7"/>
  <c r="G129" i="7"/>
  <c r="H129" i="7"/>
  <c r="N129" i="7"/>
  <c r="S129" i="7"/>
  <c r="P129" i="7"/>
  <c r="Q129" i="7"/>
  <c r="R129" i="7"/>
  <c r="T129" i="7"/>
  <c r="U129" i="7"/>
  <c r="V129" i="7"/>
  <c r="L130" i="7"/>
  <c r="G130" i="7"/>
  <c r="H130" i="7"/>
  <c r="N130" i="7"/>
  <c r="S130" i="7"/>
  <c r="P130" i="7"/>
  <c r="Q130" i="7"/>
  <c r="R130" i="7"/>
  <c r="T130" i="7"/>
  <c r="U130" i="7"/>
  <c r="V130" i="7"/>
  <c r="L131" i="7"/>
  <c r="G131" i="7"/>
  <c r="H131" i="7"/>
  <c r="N131" i="7"/>
  <c r="S131" i="7"/>
  <c r="P131" i="7"/>
  <c r="Q131" i="7"/>
  <c r="R131" i="7"/>
  <c r="T131" i="7"/>
  <c r="U131" i="7"/>
  <c r="V131" i="7"/>
  <c r="L132" i="7"/>
  <c r="G132" i="7"/>
  <c r="H132" i="7"/>
  <c r="N132" i="7"/>
  <c r="S132" i="7"/>
  <c r="P132" i="7"/>
  <c r="Q132" i="7"/>
  <c r="R132" i="7"/>
  <c r="T132" i="7"/>
  <c r="U132" i="7"/>
  <c r="V132" i="7"/>
  <c r="L133" i="7"/>
  <c r="G133" i="7"/>
  <c r="H133" i="7"/>
  <c r="N133" i="7"/>
  <c r="S133" i="7"/>
  <c r="P133" i="7"/>
  <c r="Q133" i="7"/>
  <c r="R133" i="7"/>
  <c r="T133" i="7"/>
  <c r="U133" i="7"/>
  <c r="V133" i="7"/>
  <c r="L134" i="7"/>
  <c r="G134" i="7"/>
  <c r="H134" i="7"/>
  <c r="N134" i="7"/>
  <c r="S134" i="7"/>
  <c r="P134" i="7"/>
  <c r="Q134" i="7"/>
  <c r="R134" i="7"/>
  <c r="T134" i="7"/>
  <c r="U134" i="7"/>
  <c r="V134" i="7"/>
  <c r="L135" i="7"/>
  <c r="G135" i="7"/>
  <c r="H135" i="7"/>
  <c r="N135" i="7"/>
  <c r="S135" i="7"/>
  <c r="P135" i="7"/>
  <c r="Q135" i="7"/>
  <c r="R135" i="7"/>
  <c r="T135" i="7"/>
  <c r="U135" i="7"/>
  <c r="V135" i="7"/>
  <c r="L136" i="7"/>
  <c r="G136" i="7"/>
  <c r="H136" i="7"/>
  <c r="N136" i="7"/>
  <c r="S136" i="7"/>
  <c r="P136" i="7"/>
  <c r="Q136" i="7"/>
  <c r="R136" i="7"/>
  <c r="T136" i="7"/>
  <c r="U136" i="7"/>
  <c r="V136" i="7"/>
  <c r="L137" i="7"/>
  <c r="G137" i="7"/>
  <c r="H137" i="7"/>
  <c r="N137" i="7"/>
  <c r="S137" i="7"/>
  <c r="P137" i="7"/>
  <c r="Q137" i="7"/>
  <c r="R137" i="7"/>
  <c r="T137" i="7"/>
  <c r="U137" i="7"/>
  <c r="V137" i="7"/>
  <c r="L138" i="7"/>
  <c r="G138" i="7"/>
  <c r="H138" i="7"/>
  <c r="N138" i="7"/>
  <c r="S138" i="7"/>
  <c r="P138" i="7"/>
  <c r="Q138" i="7"/>
  <c r="R138" i="7"/>
  <c r="T138" i="7"/>
  <c r="U138" i="7"/>
  <c r="V138" i="7"/>
  <c r="L139" i="7"/>
  <c r="G139" i="7"/>
  <c r="H139" i="7"/>
  <c r="N139" i="7"/>
  <c r="S139" i="7"/>
  <c r="P139" i="7"/>
  <c r="Q139" i="7"/>
  <c r="R139" i="7"/>
  <c r="T139" i="7"/>
  <c r="U139" i="7"/>
  <c r="V139" i="7"/>
  <c r="L140" i="7"/>
  <c r="G140" i="7"/>
  <c r="H140" i="7"/>
  <c r="N140" i="7"/>
  <c r="S140" i="7"/>
  <c r="P140" i="7"/>
  <c r="Q140" i="7"/>
  <c r="R140" i="7"/>
  <c r="T140" i="7"/>
  <c r="U140" i="7"/>
  <c r="V140" i="7"/>
  <c r="L141" i="7"/>
  <c r="G141" i="7"/>
  <c r="H141" i="7"/>
  <c r="N141" i="7"/>
  <c r="S141" i="7"/>
  <c r="P141" i="7"/>
  <c r="Q141" i="7"/>
  <c r="R141" i="7"/>
  <c r="T141" i="7"/>
  <c r="U141" i="7"/>
  <c r="V141" i="7"/>
  <c r="L142" i="7"/>
  <c r="G142" i="7"/>
  <c r="H142" i="7"/>
  <c r="N142" i="7"/>
  <c r="S142" i="7"/>
  <c r="P142" i="7"/>
  <c r="Q142" i="7"/>
  <c r="R142" i="7"/>
  <c r="T142" i="7"/>
  <c r="U142" i="7"/>
  <c r="V142" i="7"/>
  <c r="L143" i="7"/>
  <c r="G143" i="7"/>
  <c r="H143" i="7"/>
  <c r="N143" i="7"/>
  <c r="S143" i="7"/>
  <c r="P143" i="7"/>
  <c r="Q143" i="7"/>
  <c r="R143" i="7"/>
  <c r="T143" i="7"/>
  <c r="U143" i="7"/>
  <c r="V143" i="7"/>
  <c r="L144" i="7"/>
  <c r="G144" i="7"/>
  <c r="H144" i="7"/>
  <c r="N144" i="7"/>
  <c r="S144" i="7"/>
  <c r="P144" i="7"/>
  <c r="Q144" i="7"/>
  <c r="R144" i="7"/>
  <c r="T144" i="7"/>
  <c r="U144" i="7"/>
  <c r="V144" i="7"/>
  <c r="L145" i="7"/>
  <c r="G145" i="7"/>
  <c r="H145" i="7"/>
  <c r="N145" i="7"/>
  <c r="S145" i="7"/>
  <c r="P145" i="7"/>
  <c r="Q145" i="7"/>
  <c r="R145" i="7"/>
  <c r="T145" i="7"/>
  <c r="U145" i="7"/>
  <c r="V145" i="7"/>
  <c r="L146" i="7"/>
  <c r="G146" i="7"/>
  <c r="H146" i="7"/>
  <c r="N146" i="7"/>
  <c r="S146" i="7"/>
  <c r="P146" i="7"/>
  <c r="Q146" i="7"/>
  <c r="R146" i="7"/>
  <c r="T146" i="7"/>
  <c r="U146" i="7"/>
  <c r="V146" i="7"/>
  <c r="L147" i="7"/>
  <c r="G147" i="7"/>
  <c r="H147" i="7"/>
  <c r="N147" i="7"/>
  <c r="S147" i="7"/>
  <c r="P147" i="7"/>
  <c r="Q147" i="7"/>
  <c r="R147" i="7"/>
  <c r="T147" i="7"/>
  <c r="U147" i="7"/>
  <c r="V147" i="7"/>
  <c r="L148" i="7"/>
  <c r="G148" i="7"/>
  <c r="H148" i="7"/>
  <c r="N148" i="7"/>
  <c r="S148" i="7"/>
  <c r="P148" i="7"/>
  <c r="Q148" i="7"/>
  <c r="R148" i="7"/>
  <c r="T148" i="7"/>
  <c r="U148" i="7"/>
  <c r="V148" i="7"/>
  <c r="L149" i="7"/>
  <c r="G149" i="7"/>
  <c r="H149" i="7"/>
  <c r="N149" i="7"/>
  <c r="S149" i="7"/>
  <c r="P149" i="7"/>
  <c r="Q149" i="7"/>
  <c r="R149" i="7"/>
  <c r="T149" i="7"/>
  <c r="U149" i="7"/>
  <c r="V149" i="7"/>
  <c r="L150" i="7"/>
  <c r="G150" i="7"/>
  <c r="H150" i="7"/>
  <c r="N150" i="7"/>
  <c r="S150" i="7"/>
  <c r="P150" i="7"/>
  <c r="Q150" i="7"/>
  <c r="R150" i="7"/>
  <c r="T150" i="7"/>
  <c r="U150" i="7"/>
  <c r="V150" i="7"/>
  <c r="L151" i="7"/>
  <c r="G151" i="7"/>
  <c r="H151" i="7"/>
  <c r="N151" i="7"/>
  <c r="S151" i="7"/>
  <c r="P151" i="7"/>
  <c r="Q151" i="7"/>
  <c r="R151" i="7"/>
  <c r="T151" i="7"/>
  <c r="U151" i="7"/>
  <c r="V151" i="7"/>
  <c r="L152" i="7"/>
  <c r="G152" i="7"/>
  <c r="H152" i="7"/>
  <c r="N152" i="7"/>
  <c r="S152" i="7"/>
  <c r="P152" i="7"/>
  <c r="Q152" i="7"/>
  <c r="R152" i="7"/>
  <c r="T152" i="7"/>
  <c r="U152" i="7"/>
  <c r="V152" i="7"/>
  <c r="L153" i="7"/>
  <c r="G153" i="7"/>
  <c r="H153" i="7"/>
  <c r="N153" i="7"/>
  <c r="S153" i="7"/>
  <c r="P153" i="7"/>
  <c r="Q153" i="7"/>
  <c r="R153" i="7"/>
  <c r="T153" i="7"/>
  <c r="U153" i="7"/>
  <c r="V153" i="7"/>
  <c r="L154" i="7"/>
  <c r="G154" i="7"/>
  <c r="H154" i="7"/>
  <c r="N154" i="7"/>
  <c r="S154" i="7"/>
  <c r="P154" i="7"/>
  <c r="Q154" i="7"/>
  <c r="R154" i="7"/>
  <c r="T154" i="7"/>
  <c r="U154" i="7"/>
  <c r="V154" i="7"/>
  <c r="L155" i="7"/>
  <c r="G155" i="7"/>
  <c r="H155" i="7"/>
  <c r="N155" i="7"/>
  <c r="S155" i="7"/>
  <c r="P155" i="7"/>
  <c r="Q155" i="7"/>
  <c r="R155" i="7"/>
  <c r="T155" i="7"/>
  <c r="U155" i="7"/>
  <c r="V155" i="7"/>
  <c r="L156" i="7"/>
  <c r="G156" i="7"/>
  <c r="H156" i="7"/>
  <c r="N156" i="7"/>
  <c r="S156" i="7"/>
  <c r="P156" i="7"/>
  <c r="Q156" i="7"/>
  <c r="R156" i="7"/>
  <c r="T156" i="7"/>
  <c r="U156" i="7"/>
  <c r="V156" i="7"/>
  <c r="L157" i="7"/>
  <c r="G157" i="7"/>
  <c r="H157" i="7"/>
  <c r="N157" i="7"/>
  <c r="S157" i="7"/>
  <c r="P157" i="7"/>
  <c r="Q157" i="7"/>
  <c r="R157" i="7"/>
  <c r="T157" i="7"/>
  <c r="U157" i="7"/>
  <c r="V157" i="7"/>
  <c r="L158" i="7"/>
  <c r="G158" i="7"/>
  <c r="H158" i="7"/>
  <c r="N158" i="7"/>
  <c r="S158" i="7"/>
  <c r="P158" i="7"/>
  <c r="Q158" i="7"/>
  <c r="R158" i="7"/>
  <c r="T158" i="7"/>
  <c r="U158" i="7"/>
  <c r="V158" i="7"/>
  <c r="L159" i="7"/>
  <c r="G159" i="7"/>
  <c r="H159" i="7"/>
  <c r="N159" i="7"/>
  <c r="S159" i="7"/>
  <c r="P159" i="7"/>
  <c r="Q159" i="7"/>
  <c r="R159" i="7"/>
  <c r="T159" i="7"/>
  <c r="U159" i="7"/>
  <c r="V159" i="7"/>
  <c r="L160" i="7"/>
  <c r="G160" i="7"/>
  <c r="H160" i="7"/>
  <c r="N160" i="7"/>
  <c r="S160" i="7"/>
  <c r="P160" i="7"/>
  <c r="Q160" i="7"/>
  <c r="R160" i="7"/>
  <c r="T160" i="7"/>
  <c r="U160" i="7"/>
  <c r="V160" i="7"/>
  <c r="L161" i="7"/>
  <c r="G161" i="7"/>
  <c r="H161" i="7"/>
  <c r="N161" i="7"/>
  <c r="S161" i="7"/>
  <c r="P161" i="7"/>
  <c r="Q161" i="7"/>
  <c r="R161" i="7"/>
  <c r="T161" i="7"/>
  <c r="U161" i="7"/>
  <c r="V161" i="7"/>
  <c r="L162" i="7"/>
  <c r="G162" i="7"/>
  <c r="H162" i="7"/>
  <c r="N162" i="7"/>
  <c r="S162" i="7"/>
  <c r="P162" i="7"/>
  <c r="Q162" i="7"/>
  <c r="R162" i="7"/>
  <c r="T162" i="7"/>
  <c r="U162" i="7"/>
  <c r="V162" i="7"/>
  <c r="L163" i="7"/>
  <c r="G163" i="7"/>
  <c r="H163" i="7"/>
  <c r="N163" i="7"/>
  <c r="S163" i="7"/>
  <c r="P163" i="7"/>
  <c r="Q163" i="7"/>
  <c r="R163" i="7"/>
  <c r="T163" i="7"/>
  <c r="U163" i="7"/>
  <c r="V163" i="7"/>
  <c r="L164" i="7"/>
  <c r="G164" i="7"/>
  <c r="H164" i="7"/>
  <c r="N164" i="7"/>
  <c r="S164" i="7"/>
  <c r="P164" i="7"/>
  <c r="Q164" i="7"/>
  <c r="R164" i="7"/>
  <c r="T164" i="7"/>
  <c r="U164" i="7"/>
  <c r="V164" i="7"/>
  <c r="L165" i="7"/>
  <c r="G165" i="7"/>
  <c r="H165" i="7"/>
  <c r="N165" i="7"/>
  <c r="S165" i="7"/>
  <c r="P165" i="7"/>
  <c r="Q165" i="7"/>
  <c r="R165" i="7"/>
  <c r="T165" i="7"/>
  <c r="U165" i="7"/>
  <c r="V165" i="7"/>
  <c r="L166" i="7"/>
  <c r="G166" i="7"/>
  <c r="H166" i="7"/>
  <c r="N166" i="7"/>
  <c r="S166" i="7"/>
  <c r="P166" i="7"/>
  <c r="Q166" i="7"/>
  <c r="R166" i="7"/>
  <c r="T166" i="7"/>
  <c r="U166" i="7"/>
  <c r="V166" i="7"/>
  <c r="L167" i="7"/>
  <c r="G167" i="7"/>
  <c r="H167" i="7"/>
  <c r="N167" i="7"/>
  <c r="S167" i="7"/>
  <c r="P167" i="7"/>
  <c r="Q167" i="7"/>
  <c r="R167" i="7"/>
  <c r="T167" i="7"/>
  <c r="U167" i="7"/>
  <c r="V167" i="7"/>
  <c r="L168" i="7"/>
  <c r="G168" i="7"/>
  <c r="H168" i="7"/>
  <c r="N168" i="7"/>
  <c r="S168" i="7"/>
  <c r="P168" i="7"/>
  <c r="Q168" i="7"/>
  <c r="R168" i="7"/>
  <c r="T168" i="7"/>
  <c r="U168" i="7"/>
  <c r="V168" i="7"/>
  <c r="L169" i="7"/>
  <c r="G169" i="7"/>
  <c r="H169" i="7"/>
  <c r="N169" i="7"/>
  <c r="S169" i="7"/>
  <c r="P169" i="7"/>
  <c r="Q169" i="7"/>
  <c r="R169" i="7"/>
  <c r="T169" i="7"/>
  <c r="U169" i="7"/>
  <c r="V169" i="7"/>
  <c r="L170" i="7"/>
  <c r="G170" i="7"/>
  <c r="H170" i="7"/>
  <c r="N170" i="7"/>
  <c r="S170" i="7"/>
  <c r="P170" i="7"/>
  <c r="Q170" i="7"/>
  <c r="R170" i="7"/>
  <c r="T170" i="7"/>
  <c r="U170" i="7"/>
  <c r="V170" i="7"/>
  <c r="L171" i="7"/>
  <c r="G171" i="7"/>
  <c r="H171" i="7"/>
  <c r="N171" i="7"/>
  <c r="S171" i="7"/>
  <c r="P171" i="7"/>
  <c r="Q171" i="7"/>
  <c r="R171" i="7"/>
  <c r="T171" i="7"/>
  <c r="U171" i="7"/>
  <c r="V171" i="7"/>
  <c r="L172" i="7"/>
  <c r="G172" i="7"/>
  <c r="H172" i="7"/>
  <c r="N172" i="7"/>
  <c r="S172" i="7"/>
  <c r="P172" i="7"/>
  <c r="Q172" i="7"/>
  <c r="R172" i="7"/>
  <c r="T172" i="7"/>
  <c r="U172" i="7"/>
  <c r="V172" i="7"/>
  <c r="L173" i="7"/>
  <c r="G173" i="7"/>
  <c r="H173" i="7"/>
  <c r="N173" i="7"/>
  <c r="S173" i="7"/>
  <c r="P173" i="7"/>
  <c r="Q173" i="7"/>
  <c r="R173" i="7"/>
  <c r="T173" i="7"/>
  <c r="U173" i="7"/>
  <c r="V173" i="7"/>
  <c r="L174" i="7"/>
  <c r="G174" i="7"/>
  <c r="H174" i="7"/>
  <c r="N174" i="7"/>
  <c r="S174" i="7"/>
  <c r="P174" i="7"/>
  <c r="Q174" i="7"/>
  <c r="R174" i="7"/>
  <c r="T174" i="7"/>
  <c r="U174" i="7"/>
  <c r="V174" i="7"/>
  <c r="L175" i="7"/>
  <c r="G175" i="7"/>
  <c r="H175" i="7"/>
  <c r="N175" i="7"/>
  <c r="S175" i="7"/>
  <c r="P175" i="7"/>
  <c r="Q175" i="7"/>
  <c r="R175" i="7"/>
  <c r="T175" i="7"/>
  <c r="U175" i="7"/>
  <c r="V175" i="7"/>
  <c r="L176" i="7"/>
  <c r="G176" i="7"/>
  <c r="H176" i="7"/>
  <c r="N176" i="7"/>
  <c r="S176" i="7"/>
  <c r="P176" i="7"/>
  <c r="Q176" i="7"/>
  <c r="R176" i="7"/>
  <c r="T176" i="7"/>
  <c r="U176" i="7"/>
  <c r="V176" i="7"/>
  <c r="L177" i="7"/>
  <c r="G177" i="7"/>
  <c r="H177" i="7"/>
  <c r="N177" i="7"/>
  <c r="S177" i="7"/>
  <c r="P177" i="7"/>
  <c r="Q177" i="7"/>
  <c r="R177" i="7"/>
  <c r="T177" i="7"/>
  <c r="U177" i="7"/>
  <c r="V177" i="7"/>
  <c r="L178" i="7"/>
  <c r="G178" i="7"/>
  <c r="H178" i="7"/>
  <c r="N178" i="7"/>
  <c r="S178" i="7"/>
  <c r="P178" i="7"/>
  <c r="Q178" i="7"/>
  <c r="R178" i="7"/>
  <c r="T178" i="7"/>
  <c r="U178" i="7"/>
  <c r="V178" i="7"/>
  <c r="L179" i="7"/>
  <c r="G179" i="7"/>
  <c r="H179" i="7"/>
  <c r="N179" i="7"/>
  <c r="S179" i="7"/>
  <c r="P179" i="7"/>
  <c r="Q179" i="7"/>
  <c r="R179" i="7"/>
  <c r="T179" i="7"/>
  <c r="U179" i="7"/>
  <c r="V179" i="7"/>
  <c r="L180" i="7"/>
  <c r="G180" i="7"/>
  <c r="H180" i="7"/>
  <c r="N180" i="7"/>
  <c r="S180" i="7"/>
  <c r="P180" i="7"/>
  <c r="Q180" i="7"/>
  <c r="R180" i="7"/>
  <c r="T180" i="7"/>
  <c r="U180" i="7"/>
  <c r="V180" i="7"/>
  <c r="L181" i="7"/>
  <c r="G181" i="7"/>
  <c r="H181" i="7"/>
  <c r="N181" i="7"/>
  <c r="S181" i="7"/>
  <c r="P181" i="7"/>
  <c r="Q181" i="7"/>
  <c r="R181" i="7"/>
  <c r="T181" i="7"/>
  <c r="U181" i="7"/>
  <c r="V181" i="7"/>
  <c r="L182" i="7"/>
  <c r="G182" i="7"/>
  <c r="H182" i="7"/>
  <c r="N182" i="7"/>
  <c r="S182" i="7"/>
  <c r="P182" i="7"/>
  <c r="Q182" i="7"/>
  <c r="R182" i="7"/>
  <c r="T182" i="7"/>
  <c r="U182" i="7"/>
  <c r="V182" i="7"/>
  <c r="L183" i="7"/>
  <c r="G183" i="7"/>
  <c r="H183" i="7"/>
  <c r="N183" i="7"/>
  <c r="S183" i="7"/>
  <c r="P183" i="7"/>
  <c r="Q183" i="7"/>
  <c r="R183" i="7"/>
  <c r="T183" i="7"/>
  <c r="U183" i="7"/>
  <c r="V183" i="7"/>
  <c r="L184" i="7"/>
  <c r="G184" i="7"/>
  <c r="H184" i="7"/>
  <c r="N184" i="7"/>
  <c r="S184" i="7"/>
  <c r="P184" i="7"/>
  <c r="Q184" i="7"/>
  <c r="R184" i="7"/>
  <c r="T184" i="7"/>
  <c r="U184" i="7"/>
  <c r="V184" i="7"/>
  <c r="L185" i="7"/>
  <c r="G185" i="7"/>
  <c r="H185" i="7"/>
  <c r="N185" i="7"/>
  <c r="S185" i="7"/>
  <c r="P185" i="7"/>
  <c r="Q185" i="7"/>
  <c r="R185" i="7"/>
  <c r="T185" i="7"/>
  <c r="U185" i="7"/>
  <c r="V185" i="7"/>
  <c r="L186" i="7"/>
  <c r="G186" i="7"/>
  <c r="H186" i="7"/>
  <c r="N186" i="7"/>
  <c r="S186" i="7"/>
  <c r="P186" i="7"/>
  <c r="Q186" i="7"/>
  <c r="R186" i="7"/>
  <c r="T186" i="7"/>
  <c r="U186" i="7"/>
  <c r="V186" i="7"/>
  <c r="L187" i="7"/>
  <c r="G187" i="7"/>
  <c r="H187" i="7"/>
  <c r="N187" i="7"/>
  <c r="S187" i="7"/>
  <c r="P187" i="7"/>
  <c r="Q187" i="7"/>
  <c r="R187" i="7"/>
  <c r="T187" i="7"/>
  <c r="U187" i="7"/>
  <c r="V187" i="7"/>
  <c r="L188" i="7"/>
  <c r="G188" i="7"/>
  <c r="H188" i="7"/>
  <c r="N188" i="7"/>
  <c r="S188" i="7"/>
  <c r="P188" i="7"/>
  <c r="Q188" i="7"/>
  <c r="R188" i="7"/>
  <c r="T188" i="7"/>
  <c r="U188" i="7"/>
  <c r="V188" i="7"/>
  <c r="L189" i="7"/>
  <c r="G189" i="7"/>
  <c r="H189" i="7"/>
  <c r="N189" i="7"/>
  <c r="S189" i="7"/>
  <c r="P189" i="7"/>
  <c r="Q189" i="7"/>
  <c r="R189" i="7"/>
  <c r="T189" i="7"/>
  <c r="U189" i="7"/>
  <c r="V189" i="7"/>
  <c r="L190" i="7"/>
  <c r="G190" i="7"/>
  <c r="H190" i="7"/>
  <c r="N190" i="7"/>
  <c r="S190" i="7"/>
  <c r="P190" i="7"/>
  <c r="Q190" i="7"/>
  <c r="R190" i="7"/>
  <c r="T190" i="7"/>
  <c r="U190" i="7"/>
  <c r="V190" i="7"/>
  <c r="L191" i="7"/>
  <c r="G191" i="7"/>
  <c r="H191" i="7"/>
  <c r="N191" i="7"/>
  <c r="S191" i="7"/>
  <c r="P191" i="7"/>
  <c r="Q191" i="7"/>
  <c r="R191" i="7"/>
  <c r="T191" i="7"/>
  <c r="U191" i="7"/>
  <c r="V191" i="7"/>
  <c r="L192" i="7"/>
  <c r="G192" i="7"/>
  <c r="H192" i="7"/>
  <c r="N192" i="7"/>
  <c r="S192" i="7"/>
  <c r="P192" i="7"/>
  <c r="Q192" i="7"/>
  <c r="R192" i="7"/>
  <c r="T192" i="7"/>
  <c r="U192" i="7"/>
  <c r="V192" i="7"/>
  <c r="L193" i="7"/>
  <c r="G193" i="7"/>
  <c r="H193" i="7"/>
  <c r="N193" i="7"/>
  <c r="S193" i="7"/>
  <c r="P193" i="7"/>
  <c r="Q193" i="7"/>
  <c r="R193" i="7"/>
  <c r="T193" i="7"/>
  <c r="U193" i="7"/>
  <c r="V193" i="7"/>
  <c r="L194" i="7"/>
  <c r="G194" i="7"/>
  <c r="H194" i="7"/>
  <c r="N194" i="7"/>
  <c r="S194" i="7"/>
  <c r="P194" i="7"/>
  <c r="Q194" i="7"/>
  <c r="R194" i="7"/>
  <c r="T194" i="7"/>
  <c r="U194" i="7"/>
  <c r="V194" i="7"/>
  <c r="L195" i="7"/>
  <c r="G195" i="7"/>
  <c r="H195" i="7"/>
  <c r="N195" i="7"/>
  <c r="S195" i="7"/>
  <c r="P195" i="7"/>
  <c r="Q195" i="7"/>
  <c r="R195" i="7"/>
  <c r="T195" i="7"/>
  <c r="U195" i="7"/>
  <c r="V195" i="7"/>
  <c r="L196" i="7"/>
  <c r="G196" i="7"/>
  <c r="H196" i="7"/>
  <c r="N196" i="7"/>
  <c r="S196" i="7"/>
  <c r="P196" i="7"/>
  <c r="Q196" i="7"/>
  <c r="R196" i="7"/>
  <c r="T196" i="7"/>
  <c r="U196" i="7"/>
  <c r="V196" i="7"/>
  <c r="L197" i="7"/>
  <c r="G197" i="7"/>
  <c r="H197" i="7"/>
  <c r="N197" i="7"/>
  <c r="S197" i="7"/>
  <c r="P197" i="7"/>
  <c r="Q197" i="7"/>
  <c r="R197" i="7"/>
  <c r="T197" i="7"/>
  <c r="U197" i="7"/>
  <c r="V197" i="7"/>
  <c r="L198" i="7"/>
  <c r="G198" i="7"/>
  <c r="H198" i="7"/>
  <c r="N198" i="7"/>
  <c r="S198" i="7"/>
  <c r="P198" i="7"/>
  <c r="Q198" i="7"/>
  <c r="R198" i="7"/>
  <c r="T198" i="7"/>
  <c r="U198" i="7"/>
  <c r="V198" i="7"/>
  <c r="L199" i="7"/>
  <c r="G199" i="7"/>
  <c r="H199" i="7"/>
  <c r="N199" i="7"/>
  <c r="S199" i="7"/>
  <c r="P199" i="7"/>
  <c r="Q199" i="7"/>
  <c r="R199" i="7"/>
  <c r="T199" i="7"/>
  <c r="U199" i="7"/>
  <c r="V199" i="7"/>
  <c r="L200" i="7"/>
  <c r="G200" i="7"/>
  <c r="H200" i="7"/>
  <c r="N200" i="7"/>
  <c r="S200" i="7"/>
  <c r="P200" i="7"/>
  <c r="Q200" i="7"/>
  <c r="R200" i="7"/>
  <c r="T200" i="7"/>
  <c r="U200" i="7"/>
  <c r="V200" i="7"/>
  <c r="L201" i="7"/>
  <c r="G201" i="7"/>
  <c r="H201" i="7"/>
  <c r="N201" i="7"/>
  <c r="S201" i="7"/>
  <c r="P201" i="7"/>
  <c r="Q201" i="7"/>
  <c r="R201" i="7"/>
  <c r="T201" i="7"/>
  <c r="U201" i="7"/>
  <c r="V201" i="7"/>
  <c r="L202" i="7"/>
  <c r="G202" i="7"/>
  <c r="H202" i="7"/>
  <c r="N202" i="7"/>
  <c r="S202" i="7"/>
  <c r="P202" i="7"/>
  <c r="Q202" i="7"/>
  <c r="R202" i="7"/>
  <c r="T202" i="7"/>
  <c r="U202" i="7"/>
  <c r="V202" i="7"/>
  <c r="L203" i="7"/>
  <c r="G203" i="7"/>
  <c r="H203" i="7"/>
  <c r="N203" i="7"/>
  <c r="S203" i="7"/>
  <c r="P203" i="7"/>
  <c r="Q203" i="7"/>
  <c r="R203" i="7"/>
  <c r="T203" i="7"/>
  <c r="U203" i="7"/>
  <c r="V203" i="7"/>
  <c r="L204" i="7"/>
  <c r="G204" i="7"/>
  <c r="H204" i="7"/>
  <c r="N204" i="7"/>
  <c r="S204" i="7"/>
  <c r="P204" i="7"/>
  <c r="Q204" i="7"/>
  <c r="R204" i="7"/>
  <c r="T204" i="7"/>
  <c r="U204" i="7"/>
  <c r="V204" i="7"/>
  <c r="L205" i="7"/>
  <c r="G205" i="7"/>
  <c r="H205" i="7"/>
  <c r="N205" i="7"/>
  <c r="S205" i="7"/>
  <c r="P205" i="7"/>
  <c r="Q205" i="7"/>
  <c r="R205" i="7"/>
  <c r="T205" i="7"/>
  <c r="U205" i="7"/>
  <c r="V205" i="7"/>
  <c r="L206" i="7"/>
  <c r="G206" i="7"/>
  <c r="H206" i="7"/>
  <c r="N206" i="7"/>
  <c r="S206" i="7"/>
  <c r="P206" i="7"/>
  <c r="Q206" i="7"/>
  <c r="R206" i="7"/>
  <c r="T206" i="7"/>
  <c r="U206" i="7"/>
  <c r="V206" i="7"/>
  <c r="L207" i="7"/>
  <c r="G207" i="7"/>
  <c r="H207" i="7"/>
  <c r="N207" i="7"/>
  <c r="S207" i="7"/>
  <c r="P207" i="7"/>
  <c r="Q207" i="7"/>
  <c r="R207" i="7"/>
  <c r="T207" i="7"/>
  <c r="U207" i="7"/>
  <c r="V207" i="7"/>
  <c r="L208" i="7"/>
  <c r="G208" i="7"/>
  <c r="H208" i="7"/>
  <c r="N208" i="7"/>
  <c r="S208" i="7"/>
  <c r="P208" i="7"/>
  <c r="Q208" i="7"/>
  <c r="R208" i="7"/>
  <c r="T208" i="7"/>
  <c r="U208" i="7"/>
  <c r="V208" i="7"/>
  <c r="L209" i="7"/>
  <c r="G209" i="7"/>
  <c r="H209" i="7"/>
  <c r="N209" i="7"/>
  <c r="S209" i="7"/>
  <c r="P209" i="7"/>
  <c r="Q209" i="7"/>
  <c r="R209" i="7"/>
  <c r="T209" i="7"/>
  <c r="U209" i="7"/>
  <c r="V209" i="7"/>
  <c r="L210" i="7"/>
  <c r="G210" i="7"/>
  <c r="H210" i="7"/>
  <c r="N210" i="7"/>
  <c r="S210" i="7"/>
  <c r="P210" i="7"/>
  <c r="Q210" i="7"/>
  <c r="R210" i="7"/>
  <c r="T210" i="7"/>
  <c r="U210" i="7"/>
  <c r="V210" i="7"/>
  <c r="L211" i="7"/>
  <c r="G211" i="7"/>
  <c r="H211" i="7"/>
  <c r="N211" i="7"/>
  <c r="S211" i="7"/>
  <c r="P211" i="7"/>
  <c r="Q211" i="7"/>
  <c r="R211" i="7"/>
  <c r="T211" i="7"/>
  <c r="U211" i="7"/>
  <c r="V211" i="7"/>
  <c r="L212" i="7"/>
  <c r="G212" i="7"/>
  <c r="H212" i="7"/>
  <c r="N212" i="7"/>
  <c r="S212" i="7"/>
  <c r="P212" i="7"/>
  <c r="Q212" i="7"/>
  <c r="R212" i="7"/>
  <c r="T212" i="7"/>
  <c r="U212" i="7"/>
  <c r="V212" i="7"/>
  <c r="L213" i="7"/>
  <c r="G213" i="7"/>
  <c r="H213" i="7"/>
  <c r="N213" i="7"/>
  <c r="S213" i="7"/>
  <c r="P213" i="7"/>
  <c r="Q213" i="7"/>
  <c r="R213" i="7"/>
  <c r="T213" i="7"/>
  <c r="U213" i="7"/>
  <c r="V213" i="7"/>
  <c r="L214" i="7"/>
  <c r="G214" i="7"/>
  <c r="H214" i="7"/>
  <c r="N214" i="7"/>
  <c r="S214" i="7"/>
  <c r="P214" i="7"/>
  <c r="Q214" i="7"/>
  <c r="R214" i="7"/>
  <c r="T214" i="7"/>
  <c r="U214" i="7"/>
  <c r="V214" i="7"/>
  <c r="L215" i="7"/>
  <c r="G215" i="7"/>
  <c r="H215" i="7"/>
  <c r="N215" i="7"/>
  <c r="S215" i="7"/>
  <c r="P215" i="7"/>
  <c r="Q215" i="7"/>
  <c r="R215" i="7"/>
  <c r="T215" i="7"/>
  <c r="U215" i="7"/>
  <c r="V215" i="7"/>
  <c r="L216" i="7"/>
  <c r="G216" i="7"/>
  <c r="H216" i="7"/>
  <c r="N216" i="7"/>
  <c r="S216" i="7"/>
  <c r="P216" i="7"/>
  <c r="Q216" i="7"/>
  <c r="R216" i="7"/>
  <c r="T216" i="7"/>
  <c r="U216" i="7"/>
  <c r="V216" i="7"/>
  <c r="L217" i="7"/>
  <c r="G217" i="7"/>
  <c r="H217" i="7"/>
  <c r="N217" i="7"/>
  <c r="S217" i="7"/>
  <c r="P217" i="7"/>
  <c r="Q217" i="7"/>
  <c r="R217" i="7"/>
  <c r="T217" i="7"/>
  <c r="U217" i="7"/>
  <c r="V217" i="7"/>
  <c r="L218" i="7"/>
  <c r="G218" i="7"/>
  <c r="H218" i="7"/>
  <c r="N218" i="7"/>
  <c r="S218" i="7"/>
  <c r="P218" i="7"/>
  <c r="Q218" i="7"/>
  <c r="R218" i="7"/>
  <c r="T218" i="7"/>
  <c r="U218" i="7"/>
  <c r="V218" i="7"/>
  <c r="L219" i="7"/>
  <c r="G219" i="7"/>
  <c r="H219" i="7"/>
  <c r="N219" i="7"/>
  <c r="S219" i="7"/>
  <c r="P219" i="7"/>
  <c r="Q219" i="7"/>
  <c r="R219" i="7"/>
  <c r="T219" i="7"/>
  <c r="U219" i="7"/>
  <c r="V219" i="7"/>
  <c r="L220" i="7"/>
  <c r="G220" i="7"/>
  <c r="H220" i="7"/>
  <c r="N220" i="7"/>
  <c r="S220" i="7"/>
  <c r="P220" i="7"/>
  <c r="Q220" i="7"/>
  <c r="R220" i="7"/>
  <c r="T220" i="7"/>
  <c r="U220" i="7"/>
  <c r="V220" i="7"/>
  <c r="L221" i="7"/>
  <c r="G221" i="7"/>
  <c r="H221" i="7"/>
  <c r="N221" i="7"/>
  <c r="S221" i="7"/>
  <c r="P221" i="7"/>
  <c r="Q221" i="7"/>
  <c r="R221" i="7"/>
  <c r="T221" i="7"/>
  <c r="U221" i="7"/>
  <c r="V221" i="7"/>
  <c r="L222" i="7"/>
  <c r="G222" i="7"/>
  <c r="H222" i="7"/>
  <c r="N222" i="7"/>
  <c r="S222" i="7"/>
  <c r="P222" i="7"/>
  <c r="Q222" i="7"/>
  <c r="R222" i="7"/>
  <c r="T222" i="7"/>
  <c r="U222" i="7"/>
  <c r="V222" i="7"/>
  <c r="L223" i="7"/>
  <c r="G223" i="7"/>
  <c r="H223" i="7"/>
  <c r="N223" i="7"/>
  <c r="S223" i="7"/>
  <c r="P223" i="7"/>
  <c r="Q223" i="7"/>
  <c r="R223" i="7"/>
  <c r="T223" i="7"/>
  <c r="U223" i="7"/>
  <c r="V223" i="7"/>
  <c r="L224" i="7"/>
  <c r="G224" i="7"/>
  <c r="H224" i="7"/>
  <c r="N224" i="7"/>
  <c r="S224" i="7"/>
  <c r="P224" i="7"/>
  <c r="Q224" i="7"/>
  <c r="R224" i="7"/>
  <c r="T224" i="7"/>
  <c r="U224" i="7"/>
  <c r="V224" i="7"/>
  <c r="L225" i="7"/>
  <c r="G225" i="7"/>
  <c r="H225" i="7"/>
  <c r="N225" i="7"/>
  <c r="S225" i="7"/>
  <c r="P225" i="7"/>
  <c r="Q225" i="7"/>
  <c r="R225" i="7"/>
  <c r="T225" i="7"/>
  <c r="U225" i="7"/>
  <c r="V225" i="7"/>
  <c r="L226" i="7"/>
  <c r="G226" i="7"/>
  <c r="H226" i="7"/>
  <c r="N226" i="7"/>
  <c r="S226" i="7"/>
  <c r="P226" i="7"/>
  <c r="Q226" i="7"/>
  <c r="R226" i="7"/>
  <c r="T226" i="7"/>
  <c r="U226" i="7"/>
  <c r="V226" i="7"/>
  <c r="L227" i="7"/>
  <c r="G227" i="7"/>
  <c r="H227" i="7"/>
  <c r="N227" i="7"/>
  <c r="S227" i="7"/>
  <c r="P227" i="7"/>
  <c r="Q227" i="7"/>
  <c r="R227" i="7"/>
  <c r="T227" i="7"/>
  <c r="U227" i="7"/>
  <c r="V227" i="7"/>
  <c r="L228" i="7"/>
  <c r="G228" i="7"/>
  <c r="H228" i="7"/>
  <c r="N228" i="7"/>
  <c r="S228" i="7"/>
  <c r="P228" i="7"/>
  <c r="Q228" i="7"/>
  <c r="R228" i="7"/>
  <c r="T228" i="7"/>
  <c r="U228" i="7"/>
  <c r="V228" i="7"/>
  <c r="L229" i="7"/>
  <c r="G229" i="7"/>
  <c r="H229" i="7"/>
  <c r="N229" i="7"/>
  <c r="S229" i="7"/>
  <c r="P229" i="7"/>
  <c r="Q229" i="7"/>
  <c r="R229" i="7"/>
  <c r="T229" i="7"/>
  <c r="U229" i="7"/>
  <c r="V229" i="7"/>
  <c r="L230" i="7"/>
  <c r="G230" i="7"/>
  <c r="H230" i="7"/>
  <c r="N230" i="7"/>
  <c r="S230" i="7"/>
  <c r="P230" i="7"/>
  <c r="Q230" i="7"/>
  <c r="R230" i="7"/>
  <c r="T230" i="7"/>
  <c r="U230" i="7"/>
  <c r="V230" i="7"/>
  <c r="L231" i="7"/>
  <c r="G231" i="7"/>
  <c r="H231" i="7"/>
  <c r="N231" i="7"/>
  <c r="S231" i="7"/>
  <c r="P231" i="7"/>
  <c r="Q231" i="7"/>
  <c r="R231" i="7"/>
  <c r="T231" i="7"/>
  <c r="U231" i="7"/>
  <c r="V231" i="7"/>
  <c r="L232" i="7"/>
  <c r="G232" i="7"/>
  <c r="H232" i="7"/>
  <c r="N232" i="7"/>
  <c r="S232" i="7"/>
  <c r="P232" i="7"/>
  <c r="Q232" i="7"/>
  <c r="R232" i="7"/>
  <c r="T232" i="7"/>
  <c r="U232" i="7"/>
  <c r="V232" i="7"/>
  <c r="L233" i="7"/>
  <c r="G233" i="7"/>
  <c r="H233" i="7"/>
  <c r="N233" i="7"/>
  <c r="S233" i="7"/>
  <c r="P233" i="7"/>
  <c r="Q233" i="7"/>
  <c r="R233" i="7"/>
  <c r="T233" i="7"/>
  <c r="U233" i="7"/>
  <c r="V233" i="7"/>
  <c r="L234" i="7"/>
  <c r="G234" i="7"/>
  <c r="H234" i="7"/>
  <c r="N234" i="7"/>
  <c r="S234" i="7"/>
  <c r="P234" i="7"/>
  <c r="Q234" i="7"/>
  <c r="R234" i="7"/>
  <c r="T234" i="7"/>
  <c r="U234" i="7"/>
  <c r="V234" i="7"/>
  <c r="L235" i="7"/>
  <c r="G235" i="7"/>
  <c r="H235" i="7"/>
  <c r="N235" i="7"/>
  <c r="S235" i="7"/>
  <c r="P235" i="7"/>
  <c r="Q235" i="7"/>
  <c r="R235" i="7"/>
  <c r="T235" i="7"/>
  <c r="U235" i="7"/>
  <c r="V235" i="7"/>
  <c r="L236" i="7"/>
  <c r="G236" i="7"/>
  <c r="H236" i="7"/>
  <c r="N236" i="7"/>
  <c r="S236" i="7"/>
  <c r="P236" i="7"/>
  <c r="Q236" i="7"/>
  <c r="R236" i="7"/>
  <c r="T236" i="7"/>
  <c r="U236" i="7"/>
  <c r="V236" i="7"/>
  <c r="L237" i="7"/>
  <c r="G237" i="7"/>
  <c r="H237" i="7"/>
  <c r="N237" i="7"/>
  <c r="S237" i="7"/>
  <c r="P237" i="7"/>
  <c r="Q237" i="7"/>
  <c r="R237" i="7"/>
  <c r="T237" i="7"/>
  <c r="U237" i="7"/>
  <c r="V237" i="7"/>
  <c r="L238" i="7"/>
  <c r="G238" i="7"/>
  <c r="H238" i="7"/>
  <c r="N238" i="7"/>
  <c r="S238" i="7"/>
  <c r="P238" i="7"/>
  <c r="Q238" i="7"/>
  <c r="R238" i="7"/>
  <c r="T238" i="7"/>
  <c r="U238" i="7"/>
  <c r="V238" i="7"/>
  <c r="L239" i="7"/>
  <c r="G239" i="7"/>
  <c r="H239" i="7"/>
  <c r="N239" i="7"/>
  <c r="S239" i="7"/>
  <c r="P239" i="7"/>
  <c r="Q239" i="7"/>
  <c r="R239" i="7"/>
  <c r="T239" i="7"/>
  <c r="U239" i="7"/>
  <c r="V239" i="7"/>
  <c r="L240" i="7"/>
  <c r="G240" i="7"/>
  <c r="H240" i="7"/>
  <c r="N240" i="7"/>
  <c r="S240" i="7"/>
  <c r="P240" i="7"/>
  <c r="Q240" i="7"/>
  <c r="R240" i="7"/>
  <c r="T240" i="7"/>
  <c r="U240" i="7"/>
  <c r="V240" i="7"/>
  <c r="L241" i="7"/>
  <c r="G241" i="7"/>
  <c r="H241" i="7"/>
  <c r="N241" i="7"/>
  <c r="S241" i="7"/>
  <c r="P241" i="7"/>
  <c r="Q241" i="7"/>
  <c r="R241" i="7"/>
  <c r="T241" i="7"/>
  <c r="U241" i="7"/>
  <c r="V241" i="7"/>
  <c r="L242" i="7"/>
  <c r="G242" i="7"/>
  <c r="H242" i="7"/>
  <c r="N242" i="7"/>
  <c r="S242" i="7"/>
  <c r="P242" i="7"/>
  <c r="Q242" i="7"/>
  <c r="R242" i="7"/>
  <c r="T242" i="7"/>
  <c r="U242" i="7"/>
  <c r="V242" i="7"/>
  <c r="L243" i="7"/>
  <c r="G243" i="7"/>
  <c r="H243" i="7"/>
  <c r="N243" i="7"/>
  <c r="S243" i="7"/>
  <c r="P243" i="7"/>
  <c r="Q243" i="7"/>
  <c r="R243" i="7"/>
  <c r="T243" i="7"/>
  <c r="U243" i="7"/>
  <c r="V243" i="7"/>
  <c r="L244" i="7"/>
  <c r="G244" i="7"/>
  <c r="H244" i="7"/>
  <c r="N244" i="7"/>
  <c r="S244" i="7"/>
  <c r="P244" i="7"/>
  <c r="Q244" i="7"/>
  <c r="R244" i="7"/>
  <c r="T244" i="7"/>
  <c r="U244" i="7"/>
  <c r="V244" i="7"/>
  <c r="L245" i="7"/>
  <c r="G245" i="7"/>
  <c r="H245" i="7"/>
  <c r="N245" i="7"/>
  <c r="S245" i="7"/>
  <c r="P245" i="7"/>
  <c r="Q245" i="7"/>
  <c r="R245" i="7"/>
  <c r="T245" i="7"/>
  <c r="U245" i="7"/>
  <c r="V245" i="7"/>
  <c r="L246" i="7"/>
  <c r="G246" i="7"/>
  <c r="H246" i="7"/>
  <c r="N246" i="7"/>
  <c r="S246" i="7"/>
  <c r="P246" i="7"/>
  <c r="Q246" i="7"/>
  <c r="R246" i="7"/>
  <c r="T246" i="7"/>
  <c r="U246" i="7"/>
  <c r="V246" i="7"/>
  <c r="L247" i="7"/>
  <c r="G247" i="7"/>
  <c r="H247" i="7"/>
  <c r="N247" i="7"/>
  <c r="S247" i="7"/>
  <c r="P247" i="7"/>
  <c r="Q247" i="7"/>
  <c r="R247" i="7"/>
  <c r="T247" i="7"/>
  <c r="U247" i="7"/>
  <c r="V247" i="7"/>
  <c r="L248" i="7"/>
  <c r="G248" i="7"/>
  <c r="H248" i="7"/>
  <c r="N248" i="7"/>
  <c r="S248" i="7"/>
  <c r="P248" i="7"/>
  <c r="Q248" i="7"/>
  <c r="R248" i="7"/>
  <c r="T248" i="7"/>
  <c r="U248" i="7"/>
  <c r="V248" i="7"/>
  <c r="L249" i="7"/>
  <c r="G249" i="7"/>
  <c r="H249" i="7"/>
  <c r="N249" i="7"/>
  <c r="S249" i="7"/>
  <c r="P249" i="7"/>
  <c r="Q249" i="7"/>
  <c r="R249" i="7"/>
  <c r="T249" i="7"/>
  <c r="U249" i="7"/>
  <c r="V249" i="7"/>
  <c r="L250" i="7"/>
  <c r="G250" i="7"/>
  <c r="H250" i="7"/>
  <c r="N250" i="7"/>
  <c r="S250" i="7"/>
  <c r="P250" i="7"/>
  <c r="Q250" i="7"/>
  <c r="R250" i="7"/>
  <c r="T250" i="7"/>
  <c r="U250" i="7"/>
  <c r="V250" i="7"/>
  <c r="L251" i="7"/>
  <c r="G251" i="7"/>
  <c r="H251" i="7"/>
  <c r="N251" i="7"/>
  <c r="S251" i="7"/>
  <c r="P251" i="7"/>
  <c r="Q251" i="7"/>
  <c r="R251" i="7"/>
  <c r="T251" i="7"/>
  <c r="U251" i="7"/>
  <c r="V251" i="7"/>
  <c r="L252" i="7"/>
  <c r="G252" i="7"/>
  <c r="H252" i="7"/>
  <c r="N252" i="7"/>
  <c r="S252" i="7"/>
  <c r="P252" i="7"/>
  <c r="Q252" i="7"/>
  <c r="R252" i="7"/>
  <c r="T252" i="7"/>
  <c r="U252" i="7"/>
  <c r="V252" i="7"/>
  <c r="L253" i="7"/>
  <c r="G253" i="7"/>
  <c r="H253" i="7"/>
  <c r="N253" i="7"/>
  <c r="S253" i="7"/>
  <c r="P253" i="7"/>
  <c r="Q253" i="7"/>
  <c r="R253" i="7"/>
  <c r="T253" i="7"/>
  <c r="U253" i="7"/>
  <c r="V253" i="7"/>
  <c r="L254" i="7"/>
  <c r="G254" i="7"/>
  <c r="H254" i="7"/>
  <c r="N254" i="7"/>
  <c r="S254" i="7"/>
  <c r="P254" i="7"/>
  <c r="Q254" i="7"/>
  <c r="R254" i="7"/>
  <c r="T254" i="7"/>
  <c r="U254" i="7"/>
  <c r="V254" i="7"/>
  <c r="L255" i="7"/>
  <c r="G255" i="7"/>
  <c r="H255" i="7"/>
  <c r="N255" i="7"/>
  <c r="S255" i="7"/>
  <c r="P255" i="7"/>
  <c r="Q255" i="7"/>
  <c r="R255" i="7"/>
  <c r="T255" i="7"/>
  <c r="U255" i="7"/>
  <c r="V255" i="7"/>
  <c r="L256" i="7"/>
  <c r="G256" i="7"/>
  <c r="H256" i="7"/>
  <c r="N256" i="7"/>
  <c r="S256" i="7"/>
  <c r="P256" i="7"/>
  <c r="Q256" i="7"/>
  <c r="R256" i="7"/>
  <c r="T256" i="7"/>
  <c r="U256" i="7"/>
  <c r="V256" i="7"/>
  <c r="L257" i="7"/>
  <c r="G257" i="7"/>
  <c r="H257" i="7"/>
  <c r="N257" i="7"/>
  <c r="S257" i="7"/>
  <c r="P257" i="7"/>
  <c r="Q257" i="7"/>
  <c r="R257" i="7"/>
  <c r="T257" i="7"/>
  <c r="U257" i="7"/>
  <c r="V257" i="7"/>
  <c r="L258" i="7"/>
  <c r="G258" i="7"/>
  <c r="H258" i="7"/>
  <c r="N258" i="7"/>
  <c r="S258" i="7"/>
  <c r="P258" i="7"/>
  <c r="Q258" i="7"/>
  <c r="R258" i="7"/>
  <c r="T258" i="7"/>
  <c r="U258" i="7"/>
  <c r="V258" i="7"/>
  <c r="L259" i="7"/>
  <c r="G259" i="7"/>
  <c r="H259" i="7"/>
  <c r="N259" i="7"/>
  <c r="S259" i="7"/>
  <c r="P259" i="7"/>
  <c r="Q259" i="7"/>
  <c r="R259" i="7"/>
  <c r="T259" i="7"/>
  <c r="U259" i="7"/>
  <c r="V259" i="7"/>
  <c r="L260" i="7"/>
  <c r="G260" i="7"/>
  <c r="H260" i="7"/>
  <c r="N260" i="7"/>
  <c r="S260" i="7"/>
  <c r="P260" i="7"/>
  <c r="Q260" i="7"/>
  <c r="R260" i="7"/>
  <c r="T260" i="7"/>
  <c r="U260" i="7"/>
  <c r="V260" i="7"/>
  <c r="L261" i="7"/>
  <c r="G261" i="7"/>
  <c r="H261" i="7"/>
  <c r="N261" i="7"/>
  <c r="S261" i="7"/>
  <c r="P261" i="7"/>
  <c r="Q261" i="7"/>
  <c r="R261" i="7"/>
  <c r="T261" i="7"/>
  <c r="U261" i="7"/>
  <c r="V261" i="7"/>
  <c r="L262" i="7"/>
  <c r="G262" i="7"/>
  <c r="H262" i="7"/>
  <c r="N262" i="7"/>
  <c r="S262" i="7"/>
  <c r="P262" i="7"/>
  <c r="Q262" i="7"/>
  <c r="R262" i="7"/>
  <c r="T262" i="7"/>
  <c r="U262" i="7"/>
  <c r="V262" i="7"/>
  <c r="L263" i="7"/>
  <c r="G263" i="7"/>
  <c r="H263" i="7"/>
  <c r="N263" i="7"/>
  <c r="S263" i="7"/>
  <c r="P263" i="7"/>
  <c r="Q263" i="7"/>
  <c r="R263" i="7"/>
  <c r="T263" i="7"/>
  <c r="U263" i="7"/>
  <c r="V263" i="7"/>
  <c r="L264" i="7"/>
  <c r="G264" i="7"/>
  <c r="H264" i="7"/>
  <c r="N264" i="7"/>
  <c r="S264" i="7"/>
  <c r="P264" i="7"/>
  <c r="Q264" i="7"/>
  <c r="R264" i="7"/>
  <c r="T264" i="7"/>
  <c r="U264" i="7"/>
  <c r="V264" i="7"/>
  <c r="L265" i="7"/>
  <c r="G265" i="7"/>
  <c r="H265" i="7"/>
  <c r="N265" i="7"/>
  <c r="S265" i="7"/>
  <c r="P265" i="7"/>
  <c r="Q265" i="7"/>
  <c r="R265" i="7"/>
  <c r="T265" i="7"/>
  <c r="U265" i="7"/>
  <c r="V265" i="7"/>
  <c r="L266" i="7"/>
  <c r="G266" i="7"/>
  <c r="H266" i="7"/>
  <c r="N266" i="7"/>
  <c r="S266" i="7"/>
  <c r="P266" i="7"/>
  <c r="Q266" i="7"/>
  <c r="R266" i="7"/>
  <c r="T266" i="7"/>
  <c r="U266" i="7"/>
  <c r="V266" i="7"/>
  <c r="L267" i="7"/>
  <c r="G267" i="7"/>
  <c r="H267" i="7"/>
  <c r="N267" i="7"/>
  <c r="S267" i="7"/>
  <c r="P267" i="7"/>
  <c r="Q267" i="7"/>
  <c r="R267" i="7"/>
  <c r="T267" i="7"/>
  <c r="U267" i="7"/>
  <c r="V267" i="7"/>
  <c r="L268" i="7"/>
  <c r="G268" i="7"/>
  <c r="H268" i="7"/>
  <c r="N268" i="7"/>
  <c r="S268" i="7"/>
  <c r="P268" i="7"/>
  <c r="Q268" i="7"/>
  <c r="R268" i="7"/>
  <c r="T268" i="7"/>
  <c r="U268" i="7"/>
  <c r="V268" i="7"/>
  <c r="L269" i="7"/>
  <c r="G269" i="7"/>
  <c r="H269" i="7"/>
  <c r="N269" i="7"/>
  <c r="S269" i="7"/>
  <c r="P269" i="7"/>
  <c r="Q269" i="7"/>
  <c r="R269" i="7"/>
  <c r="T269" i="7"/>
  <c r="U269" i="7"/>
  <c r="V269" i="7"/>
  <c r="L270" i="7"/>
  <c r="G270" i="7"/>
  <c r="H270" i="7"/>
  <c r="N270" i="7"/>
  <c r="S270" i="7"/>
  <c r="P270" i="7"/>
  <c r="Q270" i="7"/>
  <c r="R270" i="7"/>
  <c r="T270" i="7"/>
  <c r="U270" i="7"/>
  <c r="V270" i="7"/>
  <c r="L271" i="7"/>
  <c r="G271" i="7"/>
  <c r="H271" i="7"/>
  <c r="N271" i="7"/>
  <c r="S271" i="7"/>
  <c r="P271" i="7"/>
  <c r="Q271" i="7"/>
  <c r="R271" i="7"/>
  <c r="T271" i="7"/>
  <c r="U271" i="7"/>
  <c r="V271" i="7"/>
  <c r="L272" i="7"/>
  <c r="G272" i="7"/>
  <c r="H272" i="7"/>
  <c r="N272" i="7"/>
  <c r="S272" i="7"/>
  <c r="P272" i="7"/>
  <c r="Q272" i="7"/>
  <c r="R272" i="7"/>
  <c r="T272" i="7"/>
  <c r="U272" i="7"/>
  <c r="V272" i="7"/>
  <c r="L273" i="7"/>
  <c r="G273" i="7"/>
  <c r="H273" i="7"/>
  <c r="N273" i="7"/>
  <c r="S273" i="7"/>
  <c r="P273" i="7"/>
  <c r="Q273" i="7"/>
  <c r="R273" i="7"/>
  <c r="T273" i="7"/>
  <c r="U273" i="7"/>
  <c r="V273" i="7"/>
  <c r="L274" i="7"/>
  <c r="G274" i="7"/>
  <c r="H274" i="7"/>
  <c r="N274" i="7"/>
  <c r="S274" i="7"/>
  <c r="P274" i="7"/>
  <c r="Q274" i="7"/>
  <c r="R274" i="7"/>
  <c r="T274" i="7"/>
  <c r="U274" i="7"/>
  <c r="V274" i="7"/>
  <c r="L275" i="7"/>
  <c r="G275" i="7"/>
  <c r="H275" i="7"/>
  <c r="N275" i="7"/>
  <c r="S275" i="7"/>
  <c r="P275" i="7"/>
  <c r="Q275" i="7"/>
  <c r="R275" i="7"/>
  <c r="T275" i="7"/>
  <c r="U275" i="7"/>
  <c r="V275" i="7"/>
  <c r="L276" i="7"/>
  <c r="G276" i="7"/>
  <c r="H276" i="7"/>
  <c r="N276" i="7"/>
  <c r="S276" i="7"/>
  <c r="P276" i="7"/>
  <c r="Q276" i="7"/>
  <c r="R276" i="7"/>
  <c r="T276" i="7"/>
  <c r="U276" i="7"/>
  <c r="V276" i="7"/>
  <c r="L277" i="7"/>
  <c r="G277" i="7"/>
  <c r="H277" i="7"/>
  <c r="N277" i="7"/>
  <c r="S277" i="7"/>
  <c r="P277" i="7"/>
  <c r="Q277" i="7"/>
  <c r="R277" i="7"/>
  <c r="T277" i="7"/>
  <c r="U277" i="7"/>
  <c r="V277" i="7"/>
  <c r="L278" i="7"/>
  <c r="G278" i="7"/>
  <c r="H278" i="7"/>
  <c r="N278" i="7"/>
  <c r="S278" i="7"/>
  <c r="P278" i="7"/>
  <c r="Q278" i="7"/>
  <c r="R278" i="7"/>
  <c r="T278" i="7"/>
  <c r="U278" i="7"/>
  <c r="V278" i="7"/>
  <c r="L279" i="7"/>
  <c r="G279" i="7"/>
  <c r="H279" i="7"/>
  <c r="N279" i="7"/>
  <c r="S279" i="7"/>
  <c r="P279" i="7"/>
  <c r="Q279" i="7"/>
  <c r="R279" i="7"/>
  <c r="T279" i="7"/>
  <c r="U279" i="7"/>
  <c r="V279" i="7"/>
  <c r="L280" i="7"/>
  <c r="G280" i="7"/>
  <c r="H280" i="7"/>
  <c r="N280" i="7"/>
  <c r="S280" i="7"/>
  <c r="P280" i="7"/>
  <c r="Q280" i="7"/>
  <c r="R280" i="7"/>
  <c r="T280" i="7"/>
  <c r="U280" i="7"/>
  <c r="V280" i="7"/>
  <c r="L281" i="7"/>
  <c r="G281" i="7"/>
  <c r="H281" i="7"/>
  <c r="N281" i="7"/>
  <c r="S281" i="7"/>
  <c r="P281" i="7"/>
  <c r="Q281" i="7"/>
  <c r="R281" i="7"/>
  <c r="T281" i="7"/>
  <c r="U281" i="7"/>
  <c r="V281" i="7"/>
  <c r="L282" i="7"/>
  <c r="G282" i="7"/>
  <c r="H282" i="7"/>
  <c r="N282" i="7"/>
  <c r="S282" i="7"/>
  <c r="P282" i="7"/>
  <c r="Q282" i="7"/>
  <c r="R282" i="7"/>
  <c r="T282" i="7"/>
  <c r="U282" i="7"/>
  <c r="V282" i="7"/>
  <c r="L283" i="7"/>
  <c r="G283" i="7"/>
  <c r="H283" i="7"/>
  <c r="N283" i="7"/>
  <c r="S283" i="7"/>
  <c r="P283" i="7"/>
  <c r="Q283" i="7"/>
  <c r="R283" i="7"/>
  <c r="T283" i="7"/>
  <c r="U283" i="7"/>
  <c r="V283" i="7"/>
  <c r="L284" i="7"/>
  <c r="G284" i="7"/>
  <c r="H284" i="7"/>
  <c r="N284" i="7"/>
  <c r="S284" i="7"/>
  <c r="P284" i="7"/>
  <c r="Q284" i="7"/>
  <c r="R284" i="7"/>
  <c r="T284" i="7"/>
  <c r="U284" i="7"/>
  <c r="V284" i="7"/>
  <c r="L285" i="7"/>
  <c r="G285" i="7"/>
  <c r="H285" i="7"/>
  <c r="N285" i="7"/>
  <c r="S285" i="7"/>
  <c r="P285" i="7"/>
  <c r="Q285" i="7"/>
  <c r="R285" i="7"/>
  <c r="T285" i="7"/>
  <c r="U285" i="7"/>
  <c r="V285" i="7"/>
  <c r="L286" i="7"/>
  <c r="G286" i="7"/>
  <c r="H286" i="7"/>
  <c r="N286" i="7"/>
  <c r="S286" i="7"/>
  <c r="P286" i="7"/>
  <c r="Q286" i="7"/>
  <c r="R286" i="7"/>
  <c r="T286" i="7"/>
  <c r="U286" i="7"/>
  <c r="V286" i="7"/>
  <c r="L287" i="7"/>
  <c r="G287" i="7"/>
  <c r="H287" i="7"/>
  <c r="N287" i="7"/>
  <c r="S287" i="7"/>
  <c r="P287" i="7"/>
  <c r="Q287" i="7"/>
  <c r="R287" i="7"/>
  <c r="T287" i="7"/>
  <c r="U287" i="7"/>
  <c r="V287" i="7"/>
  <c r="L288" i="7"/>
  <c r="G288" i="7"/>
  <c r="H288" i="7"/>
  <c r="N288" i="7"/>
  <c r="S288" i="7"/>
  <c r="P288" i="7"/>
  <c r="Q288" i="7"/>
  <c r="R288" i="7"/>
  <c r="T288" i="7"/>
  <c r="U288" i="7"/>
  <c r="V288" i="7"/>
  <c r="L289" i="7"/>
  <c r="G289" i="7"/>
  <c r="H289" i="7"/>
  <c r="N289" i="7"/>
  <c r="S289" i="7"/>
  <c r="P289" i="7"/>
  <c r="Q289" i="7"/>
  <c r="R289" i="7"/>
  <c r="T289" i="7"/>
  <c r="U289" i="7"/>
  <c r="V289" i="7"/>
  <c r="L290" i="7"/>
  <c r="G290" i="7"/>
  <c r="H290" i="7"/>
  <c r="N290" i="7"/>
  <c r="S290" i="7"/>
  <c r="P290" i="7"/>
  <c r="Q290" i="7"/>
  <c r="R290" i="7"/>
  <c r="T290" i="7"/>
  <c r="U290" i="7"/>
  <c r="V290" i="7"/>
  <c r="L291" i="7"/>
  <c r="G291" i="7"/>
  <c r="H291" i="7"/>
  <c r="N291" i="7"/>
  <c r="S291" i="7"/>
  <c r="P291" i="7"/>
  <c r="Q291" i="7"/>
  <c r="R291" i="7"/>
  <c r="T291" i="7"/>
  <c r="U291" i="7"/>
  <c r="V291" i="7"/>
  <c r="L292" i="7"/>
  <c r="G292" i="7"/>
  <c r="H292" i="7"/>
  <c r="N292" i="7"/>
  <c r="S292" i="7"/>
  <c r="P292" i="7"/>
  <c r="Q292" i="7"/>
  <c r="R292" i="7"/>
  <c r="T292" i="7"/>
  <c r="U292" i="7"/>
  <c r="V292" i="7"/>
  <c r="L293" i="7"/>
  <c r="G293" i="7"/>
  <c r="H293" i="7"/>
  <c r="N293" i="7"/>
  <c r="S293" i="7"/>
  <c r="P293" i="7"/>
  <c r="Q293" i="7"/>
  <c r="R293" i="7"/>
  <c r="T293" i="7"/>
  <c r="U293" i="7"/>
  <c r="V293" i="7"/>
  <c r="L294" i="7"/>
  <c r="G294" i="7"/>
  <c r="H294" i="7"/>
  <c r="N294" i="7"/>
  <c r="S294" i="7"/>
  <c r="P294" i="7"/>
  <c r="Q294" i="7"/>
  <c r="R294" i="7"/>
  <c r="T294" i="7"/>
  <c r="U294" i="7"/>
  <c r="V294" i="7"/>
  <c r="L295" i="7"/>
  <c r="G295" i="7"/>
  <c r="H295" i="7"/>
  <c r="N295" i="7"/>
  <c r="S295" i="7"/>
  <c r="P295" i="7"/>
  <c r="Q295" i="7"/>
  <c r="R295" i="7"/>
  <c r="T295" i="7"/>
  <c r="U295" i="7"/>
  <c r="V295" i="7"/>
  <c r="L296" i="7"/>
  <c r="G296" i="7"/>
  <c r="H296" i="7"/>
  <c r="N296" i="7"/>
  <c r="S296" i="7"/>
  <c r="P296" i="7"/>
  <c r="Q296" i="7"/>
  <c r="R296" i="7"/>
  <c r="T296" i="7"/>
  <c r="U296" i="7"/>
  <c r="V296" i="7"/>
  <c r="L297" i="7"/>
  <c r="G297" i="7"/>
  <c r="H297" i="7"/>
  <c r="N297" i="7"/>
  <c r="S297" i="7"/>
  <c r="P297" i="7"/>
  <c r="Q297" i="7"/>
  <c r="R297" i="7"/>
  <c r="T297" i="7"/>
  <c r="U297" i="7"/>
  <c r="V297" i="7"/>
  <c r="L298" i="7"/>
  <c r="G298" i="7"/>
  <c r="H298" i="7"/>
  <c r="N298" i="7"/>
  <c r="S298" i="7"/>
  <c r="P298" i="7"/>
  <c r="Q298" i="7"/>
  <c r="R298" i="7"/>
  <c r="T298" i="7"/>
  <c r="U298" i="7"/>
  <c r="V298" i="7"/>
  <c r="L299" i="7"/>
  <c r="G299" i="7"/>
  <c r="H299" i="7"/>
  <c r="N299" i="7"/>
  <c r="S299" i="7"/>
  <c r="P299" i="7"/>
  <c r="Q299" i="7"/>
  <c r="R299" i="7"/>
  <c r="T299" i="7"/>
  <c r="U299" i="7"/>
  <c r="V299" i="7"/>
  <c r="L300" i="7"/>
  <c r="G300" i="7"/>
  <c r="H300" i="7"/>
  <c r="N300" i="7"/>
  <c r="S300" i="7"/>
  <c r="P300" i="7"/>
  <c r="Q300" i="7"/>
  <c r="R300" i="7"/>
  <c r="T300" i="7"/>
  <c r="U300" i="7"/>
  <c r="V300" i="7"/>
  <c r="L301" i="7"/>
  <c r="G301" i="7"/>
  <c r="H301" i="7"/>
  <c r="N301" i="7"/>
  <c r="S301" i="7"/>
  <c r="P301" i="7"/>
  <c r="Q301" i="7"/>
  <c r="R301" i="7"/>
  <c r="T301" i="7"/>
  <c r="U301" i="7"/>
  <c r="V301" i="7"/>
  <c r="L302" i="7"/>
  <c r="G302" i="7"/>
  <c r="H302" i="7"/>
  <c r="N302" i="7"/>
  <c r="S302" i="7"/>
  <c r="P302" i="7"/>
  <c r="Q302" i="7"/>
  <c r="R302" i="7"/>
  <c r="T302" i="7"/>
  <c r="U302" i="7"/>
  <c r="V302" i="7"/>
  <c r="L303" i="7"/>
  <c r="G303" i="7"/>
  <c r="H303" i="7"/>
  <c r="N303" i="7"/>
  <c r="S303" i="7"/>
  <c r="P303" i="7"/>
  <c r="Q303" i="7"/>
  <c r="R303" i="7"/>
  <c r="T303" i="7"/>
  <c r="U303" i="7"/>
  <c r="V303" i="7"/>
  <c r="L304" i="7"/>
  <c r="G304" i="7"/>
  <c r="H304" i="7"/>
  <c r="N304" i="7"/>
  <c r="S304" i="7"/>
  <c r="P304" i="7"/>
  <c r="Q304" i="7"/>
  <c r="R304" i="7"/>
  <c r="T304" i="7"/>
  <c r="U304" i="7"/>
  <c r="V304" i="7"/>
  <c r="L305" i="7"/>
  <c r="G305" i="7"/>
  <c r="H305" i="7"/>
  <c r="N305" i="7"/>
  <c r="S305" i="7"/>
  <c r="P305" i="7"/>
  <c r="Q305" i="7"/>
  <c r="R305" i="7"/>
  <c r="T305" i="7"/>
  <c r="U305" i="7"/>
  <c r="V305" i="7"/>
  <c r="L306" i="7"/>
  <c r="G306" i="7"/>
  <c r="H306" i="7"/>
  <c r="N306" i="7"/>
  <c r="S306" i="7"/>
  <c r="P306" i="7"/>
  <c r="Q306" i="7"/>
  <c r="R306" i="7"/>
  <c r="T306" i="7"/>
  <c r="U306" i="7"/>
  <c r="V306" i="7"/>
  <c r="L307" i="7"/>
  <c r="G307" i="7"/>
  <c r="H307" i="7"/>
  <c r="N307" i="7"/>
  <c r="S307" i="7"/>
  <c r="P307" i="7"/>
  <c r="Q307" i="7"/>
  <c r="R307" i="7"/>
  <c r="T307" i="7"/>
  <c r="U307" i="7"/>
  <c r="V307" i="7"/>
  <c r="L308" i="7"/>
  <c r="G308" i="7"/>
  <c r="H308" i="7"/>
  <c r="N308" i="7"/>
  <c r="S308" i="7"/>
  <c r="P308" i="7"/>
  <c r="Q308" i="7"/>
  <c r="R308" i="7"/>
  <c r="T308" i="7"/>
  <c r="U308" i="7"/>
  <c r="V308" i="7"/>
  <c r="L309" i="7"/>
  <c r="G309" i="7"/>
  <c r="H309" i="7"/>
  <c r="N309" i="7"/>
  <c r="S309" i="7"/>
  <c r="P309" i="7"/>
  <c r="Q309" i="7"/>
  <c r="R309" i="7"/>
  <c r="T309" i="7"/>
  <c r="U309" i="7"/>
  <c r="V309" i="7"/>
  <c r="L310" i="7"/>
  <c r="G310" i="7"/>
  <c r="H310" i="7"/>
  <c r="N310" i="7"/>
  <c r="S310" i="7"/>
  <c r="P310" i="7"/>
  <c r="Q310" i="7"/>
  <c r="R310" i="7"/>
  <c r="T310" i="7"/>
  <c r="U310" i="7"/>
  <c r="V310" i="7"/>
  <c r="L311" i="7"/>
  <c r="G311" i="7"/>
  <c r="H311" i="7"/>
  <c r="N311" i="7"/>
  <c r="S311" i="7"/>
  <c r="P311" i="7"/>
  <c r="Q311" i="7"/>
  <c r="R311" i="7"/>
  <c r="T311" i="7"/>
  <c r="U311" i="7"/>
  <c r="V311" i="7"/>
  <c r="L312" i="7"/>
  <c r="G312" i="7"/>
  <c r="H312" i="7"/>
  <c r="N312" i="7"/>
  <c r="S312" i="7"/>
  <c r="P312" i="7"/>
  <c r="Q312" i="7"/>
  <c r="R312" i="7"/>
  <c r="T312" i="7"/>
  <c r="U312" i="7"/>
  <c r="V312" i="7"/>
  <c r="L313" i="7"/>
  <c r="G313" i="7"/>
  <c r="H313" i="7"/>
  <c r="N313" i="7"/>
  <c r="S313" i="7"/>
  <c r="P313" i="7"/>
  <c r="Q313" i="7"/>
  <c r="R313" i="7"/>
  <c r="T313" i="7"/>
  <c r="U313" i="7"/>
  <c r="V313" i="7"/>
  <c r="L314" i="7"/>
  <c r="G314" i="7"/>
  <c r="H314" i="7"/>
  <c r="N314" i="7"/>
  <c r="S314" i="7"/>
  <c r="P314" i="7"/>
  <c r="Q314" i="7"/>
  <c r="R314" i="7"/>
  <c r="T314" i="7"/>
  <c r="U314" i="7"/>
  <c r="V314" i="7"/>
  <c r="L315" i="7"/>
  <c r="G315" i="7"/>
  <c r="H315" i="7"/>
  <c r="N315" i="7"/>
  <c r="S315" i="7"/>
  <c r="P315" i="7"/>
  <c r="Q315" i="7"/>
  <c r="R315" i="7"/>
  <c r="T315" i="7"/>
  <c r="U315" i="7"/>
  <c r="V315" i="7"/>
  <c r="L316" i="7"/>
  <c r="G316" i="7"/>
  <c r="H316" i="7"/>
  <c r="N316" i="7"/>
  <c r="S316" i="7"/>
  <c r="P316" i="7"/>
  <c r="Q316" i="7"/>
  <c r="R316" i="7"/>
  <c r="T316" i="7"/>
  <c r="U316" i="7"/>
  <c r="V316" i="7"/>
  <c r="L317" i="7"/>
  <c r="G317" i="7"/>
  <c r="H317" i="7"/>
  <c r="N317" i="7"/>
  <c r="S317" i="7"/>
  <c r="P317" i="7"/>
  <c r="Q317" i="7"/>
  <c r="R317" i="7"/>
  <c r="T317" i="7"/>
  <c r="U317" i="7"/>
  <c r="V317" i="7"/>
  <c r="L318" i="7"/>
  <c r="G318" i="7"/>
  <c r="H318" i="7"/>
  <c r="N318" i="7"/>
  <c r="S318" i="7"/>
  <c r="P318" i="7"/>
  <c r="Q318" i="7"/>
  <c r="R318" i="7"/>
  <c r="T318" i="7"/>
  <c r="U318" i="7"/>
  <c r="V318" i="7"/>
  <c r="L319" i="7"/>
  <c r="G319" i="7"/>
  <c r="H319" i="7"/>
  <c r="N319" i="7"/>
  <c r="S319" i="7"/>
  <c r="P319" i="7"/>
  <c r="Q319" i="7"/>
  <c r="R319" i="7"/>
  <c r="T319" i="7"/>
  <c r="U319" i="7"/>
  <c r="V319" i="7"/>
  <c r="L320" i="7"/>
  <c r="G320" i="7"/>
  <c r="H320" i="7"/>
  <c r="N320" i="7"/>
  <c r="S320" i="7"/>
  <c r="P320" i="7"/>
  <c r="Q320" i="7"/>
  <c r="R320" i="7"/>
  <c r="T320" i="7"/>
  <c r="U320" i="7"/>
  <c r="V320" i="7"/>
  <c r="L321" i="7"/>
  <c r="G321" i="7"/>
  <c r="H321" i="7"/>
  <c r="N321" i="7"/>
  <c r="S321" i="7"/>
  <c r="P321" i="7"/>
  <c r="Q321" i="7"/>
  <c r="R321" i="7"/>
  <c r="T321" i="7"/>
  <c r="U321" i="7"/>
  <c r="V321" i="7"/>
  <c r="L322" i="7"/>
  <c r="G322" i="7"/>
  <c r="H322" i="7"/>
  <c r="N322" i="7"/>
  <c r="S322" i="7"/>
  <c r="P322" i="7"/>
  <c r="Q322" i="7"/>
  <c r="R322" i="7"/>
  <c r="T322" i="7"/>
  <c r="U322" i="7"/>
  <c r="V322" i="7"/>
  <c r="L323" i="7"/>
  <c r="G323" i="7"/>
  <c r="H323" i="7"/>
  <c r="N323" i="7"/>
  <c r="S323" i="7"/>
  <c r="P323" i="7"/>
  <c r="Q323" i="7"/>
  <c r="R323" i="7"/>
  <c r="T323" i="7"/>
  <c r="U323" i="7"/>
  <c r="V323" i="7"/>
  <c r="L324" i="7"/>
  <c r="G324" i="7"/>
  <c r="H324" i="7"/>
  <c r="N324" i="7"/>
  <c r="S324" i="7"/>
  <c r="P324" i="7"/>
  <c r="Q324" i="7"/>
  <c r="R324" i="7"/>
  <c r="T324" i="7"/>
  <c r="U324" i="7"/>
  <c r="V324" i="7"/>
  <c r="L325" i="7"/>
  <c r="G325" i="7"/>
  <c r="H325" i="7"/>
  <c r="N325" i="7"/>
  <c r="S325" i="7"/>
  <c r="P325" i="7"/>
  <c r="Q325" i="7"/>
  <c r="R325" i="7"/>
  <c r="T325" i="7"/>
  <c r="U325" i="7"/>
  <c r="V325" i="7"/>
  <c r="L326" i="7"/>
  <c r="G326" i="7"/>
  <c r="H326" i="7"/>
  <c r="N326" i="7"/>
  <c r="S326" i="7"/>
  <c r="P326" i="7"/>
  <c r="Q326" i="7"/>
  <c r="R326" i="7"/>
  <c r="T326" i="7"/>
  <c r="U326" i="7"/>
  <c r="V326" i="7"/>
  <c r="L327" i="7"/>
  <c r="G327" i="7"/>
  <c r="H327" i="7"/>
  <c r="N327" i="7"/>
  <c r="S327" i="7"/>
  <c r="P327" i="7"/>
  <c r="Q327" i="7"/>
  <c r="R327" i="7"/>
  <c r="T327" i="7"/>
  <c r="U327" i="7"/>
  <c r="V327" i="7"/>
  <c r="L328" i="7"/>
  <c r="G328" i="7"/>
  <c r="H328" i="7"/>
  <c r="N328" i="7"/>
  <c r="S328" i="7"/>
  <c r="P328" i="7"/>
  <c r="Q328" i="7"/>
  <c r="R328" i="7"/>
  <c r="T328" i="7"/>
  <c r="U328" i="7"/>
  <c r="V328" i="7"/>
  <c r="L329" i="7"/>
  <c r="G329" i="7"/>
  <c r="H329" i="7"/>
  <c r="N329" i="7"/>
  <c r="S329" i="7"/>
  <c r="P329" i="7"/>
  <c r="Q329" i="7"/>
  <c r="R329" i="7"/>
  <c r="T329" i="7"/>
  <c r="U329" i="7"/>
  <c r="V329" i="7"/>
  <c r="L330" i="7"/>
  <c r="G330" i="7"/>
  <c r="H330" i="7"/>
  <c r="N330" i="7"/>
  <c r="S330" i="7"/>
  <c r="P330" i="7"/>
  <c r="Q330" i="7"/>
  <c r="R330" i="7"/>
  <c r="T330" i="7"/>
  <c r="U330" i="7"/>
  <c r="V330" i="7"/>
  <c r="L331" i="7"/>
  <c r="G331" i="7"/>
  <c r="H331" i="7"/>
  <c r="N331" i="7"/>
  <c r="S331" i="7"/>
  <c r="P331" i="7"/>
  <c r="Q331" i="7"/>
  <c r="R331" i="7"/>
  <c r="T331" i="7"/>
  <c r="U331" i="7"/>
  <c r="V331" i="7"/>
  <c r="L332" i="7"/>
  <c r="G332" i="7"/>
  <c r="H332" i="7"/>
  <c r="N332" i="7"/>
  <c r="S332" i="7"/>
  <c r="P332" i="7"/>
  <c r="Q332" i="7"/>
  <c r="R332" i="7"/>
  <c r="T332" i="7"/>
  <c r="U332" i="7"/>
  <c r="V332" i="7"/>
  <c r="L333" i="7"/>
  <c r="G333" i="7"/>
  <c r="H333" i="7"/>
  <c r="N333" i="7"/>
  <c r="S333" i="7"/>
  <c r="P333" i="7"/>
  <c r="Q333" i="7"/>
  <c r="R333" i="7"/>
  <c r="T333" i="7"/>
  <c r="U333" i="7"/>
  <c r="V333" i="7"/>
  <c r="L334" i="7"/>
  <c r="G334" i="7"/>
  <c r="H334" i="7"/>
  <c r="N334" i="7"/>
  <c r="S334" i="7"/>
  <c r="P334" i="7"/>
  <c r="Q334" i="7"/>
  <c r="R334" i="7"/>
  <c r="T334" i="7"/>
  <c r="U334" i="7"/>
  <c r="V334" i="7"/>
  <c r="L335" i="7"/>
  <c r="G335" i="7"/>
  <c r="H335" i="7"/>
  <c r="N335" i="7"/>
  <c r="S335" i="7"/>
  <c r="P335" i="7"/>
  <c r="Q335" i="7"/>
  <c r="R335" i="7"/>
  <c r="T335" i="7"/>
  <c r="U335" i="7"/>
  <c r="V335" i="7"/>
  <c r="L336" i="7"/>
  <c r="G336" i="7"/>
  <c r="H336" i="7"/>
  <c r="N336" i="7"/>
  <c r="S336" i="7"/>
  <c r="P336" i="7"/>
  <c r="Q336" i="7"/>
  <c r="R336" i="7"/>
  <c r="T336" i="7"/>
  <c r="U336" i="7"/>
  <c r="V336" i="7"/>
  <c r="L337" i="7"/>
  <c r="G337" i="7"/>
  <c r="H337" i="7"/>
  <c r="N337" i="7"/>
  <c r="S337" i="7"/>
  <c r="P337" i="7"/>
  <c r="Q337" i="7"/>
  <c r="R337" i="7"/>
  <c r="T337" i="7"/>
  <c r="U337" i="7"/>
  <c r="V337" i="7"/>
  <c r="L338" i="7"/>
  <c r="G338" i="7"/>
  <c r="H338" i="7"/>
  <c r="N338" i="7"/>
  <c r="S338" i="7"/>
  <c r="P338" i="7"/>
  <c r="Q338" i="7"/>
  <c r="R338" i="7"/>
  <c r="T338" i="7"/>
  <c r="U338" i="7"/>
  <c r="V338" i="7"/>
  <c r="L339" i="7"/>
  <c r="G339" i="7"/>
  <c r="H339" i="7"/>
  <c r="N339" i="7"/>
  <c r="S339" i="7"/>
  <c r="P339" i="7"/>
  <c r="Q339" i="7"/>
  <c r="R339" i="7"/>
  <c r="T339" i="7"/>
  <c r="U339" i="7"/>
  <c r="V339" i="7"/>
  <c r="L340" i="7"/>
  <c r="G340" i="7"/>
  <c r="H340" i="7"/>
  <c r="N340" i="7"/>
  <c r="S340" i="7"/>
  <c r="P340" i="7"/>
  <c r="Q340" i="7"/>
  <c r="R340" i="7"/>
  <c r="T340" i="7"/>
  <c r="U340" i="7"/>
  <c r="V340" i="7"/>
  <c r="L341" i="7"/>
  <c r="G341" i="7"/>
  <c r="H341" i="7"/>
  <c r="N341" i="7"/>
  <c r="S341" i="7"/>
  <c r="P341" i="7"/>
  <c r="Q341" i="7"/>
  <c r="R341" i="7"/>
  <c r="T341" i="7"/>
  <c r="U341" i="7"/>
  <c r="V341" i="7"/>
  <c r="L342" i="7"/>
  <c r="G342" i="7"/>
  <c r="H342" i="7"/>
  <c r="N342" i="7"/>
  <c r="S342" i="7"/>
  <c r="P342" i="7"/>
  <c r="Q342" i="7"/>
  <c r="R342" i="7"/>
  <c r="T342" i="7"/>
  <c r="U342" i="7"/>
  <c r="V342" i="7"/>
  <c r="L343" i="7"/>
  <c r="G343" i="7"/>
  <c r="H343" i="7"/>
  <c r="N343" i="7"/>
  <c r="S343" i="7"/>
  <c r="P343" i="7"/>
  <c r="Q343" i="7"/>
  <c r="R343" i="7"/>
  <c r="T343" i="7"/>
  <c r="U343" i="7"/>
  <c r="V343" i="7"/>
  <c r="L344" i="7"/>
  <c r="G344" i="7"/>
  <c r="H344" i="7"/>
  <c r="N344" i="7"/>
  <c r="S344" i="7"/>
  <c r="P344" i="7"/>
  <c r="Q344" i="7"/>
  <c r="R344" i="7"/>
  <c r="T344" i="7"/>
  <c r="U344" i="7"/>
  <c r="V344" i="7"/>
  <c r="L345" i="7"/>
  <c r="G345" i="7"/>
  <c r="H345" i="7"/>
  <c r="N345" i="7"/>
  <c r="S345" i="7"/>
  <c r="P345" i="7"/>
  <c r="Q345" i="7"/>
  <c r="R345" i="7"/>
  <c r="T345" i="7"/>
  <c r="U345" i="7"/>
  <c r="V345" i="7"/>
  <c r="L346" i="7"/>
  <c r="G346" i="7"/>
  <c r="H346" i="7"/>
  <c r="N346" i="7"/>
  <c r="S346" i="7"/>
  <c r="P346" i="7"/>
  <c r="Q346" i="7"/>
  <c r="R346" i="7"/>
  <c r="T346" i="7"/>
  <c r="U346" i="7"/>
  <c r="V346" i="7"/>
  <c r="L347" i="7"/>
  <c r="G347" i="7"/>
  <c r="H347" i="7"/>
  <c r="N347" i="7"/>
  <c r="S347" i="7"/>
  <c r="P347" i="7"/>
  <c r="Q347" i="7"/>
  <c r="R347" i="7"/>
  <c r="T347" i="7"/>
  <c r="U347" i="7"/>
  <c r="V347" i="7"/>
  <c r="L348" i="7"/>
  <c r="G348" i="7"/>
  <c r="H348" i="7"/>
  <c r="N348" i="7"/>
  <c r="S348" i="7"/>
  <c r="P348" i="7"/>
  <c r="Q348" i="7"/>
  <c r="R348" i="7"/>
  <c r="T348" i="7"/>
  <c r="U348" i="7"/>
  <c r="V348" i="7"/>
  <c r="L349" i="7"/>
  <c r="G349" i="7"/>
  <c r="H349" i="7"/>
  <c r="N349" i="7"/>
  <c r="S349" i="7"/>
  <c r="P349" i="7"/>
  <c r="Q349" i="7"/>
  <c r="R349" i="7"/>
  <c r="T349" i="7"/>
  <c r="U349" i="7"/>
  <c r="V349" i="7"/>
  <c r="L350" i="7"/>
  <c r="G350" i="7"/>
  <c r="H350" i="7"/>
  <c r="N350" i="7"/>
  <c r="S350" i="7"/>
  <c r="P350" i="7"/>
  <c r="Q350" i="7"/>
  <c r="R350" i="7"/>
  <c r="T350" i="7"/>
  <c r="U350" i="7"/>
  <c r="V350" i="7"/>
  <c r="L351" i="7"/>
  <c r="G351" i="7"/>
  <c r="H351" i="7"/>
  <c r="N351" i="7"/>
  <c r="S351" i="7"/>
  <c r="P351" i="7"/>
  <c r="Q351" i="7"/>
  <c r="R351" i="7"/>
  <c r="T351" i="7"/>
  <c r="U351" i="7"/>
  <c r="V351" i="7"/>
  <c r="L352" i="7"/>
  <c r="G352" i="7"/>
  <c r="H352" i="7"/>
  <c r="N352" i="7"/>
  <c r="S352" i="7"/>
  <c r="P352" i="7"/>
  <c r="Q352" i="7"/>
  <c r="R352" i="7"/>
  <c r="T352" i="7"/>
  <c r="U352" i="7"/>
  <c r="V352" i="7"/>
  <c r="L353" i="7"/>
  <c r="G353" i="7"/>
  <c r="H353" i="7"/>
  <c r="N353" i="7"/>
  <c r="S353" i="7"/>
  <c r="P353" i="7"/>
  <c r="Q353" i="7"/>
  <c r="R353" i="7"/>
  <c r="T353" i="7"/>
  <c r="U353" i="7"/>
  <c r="V353" i="7"/>
  <c r="L354" i="7"/>
  <c r="G354" i="7"/>
  <c r="H354" i="7"/>
  <c r="N354" i="7"/>
  <c r="S354" i="7"/>
  <c r="P354" i="7"/>
  <c r="Q354" i="7"/>
  <c r="R354" i="7"/>
  <c r="T354" i="7"/>
  <c r="U354" i="7"/>
  <c r="V354" i="7"/>
  <c r="L355" i="7"/>
  <c r="G355" i="7"/>
  <c r="H355" i="7"/>
  <c r="N355" i="7"/>
  <c r="S355" i="7"/>
  <c r="P355" i="7"/>
  <c r="Q355" i="7"/>
  <c r="R355" i="7"/>
  <c r="T355" i="7"/>
  <c r="U355" i="7"/>
  <c r="V355" i="7"/>
  <c r="L356" i="7"/>
  <c r="G356" i="7"/>
  <c r="H356" i="7"/>
  <c r="N356" i="7"/>
  <c r="S356" i="7"/>
  <c r="P356" i="7"/>
  <c r="Q356" i="7"/>
  <c r="R356" i="7"/>
  <c r="T356" i="7"/>
  <c r="U356" i="7"/>
  <c r="V356" i="7"/>
  <c r="L357" i="7"/>
  <c r="G357" i="7"/>
  <c r="H357" i="7"/>
  <c r="N357" i="7"/>
  <c r="S357" i="7"/>
  <c r="P357" i="7"/>
  <c r="Q357" i="7"/>
  <c r="R357" i="7"/>
  <c r="T357" i="7"/>
  <c r="U357" i="7"/>
  <c r="V357" i="7"/>
  <c r="L358" i="7"/>
  <c r="G358" i="7"/>
  <c r="H358" i="7"/>
  <c r="N358" i="7"/>
  <c r="S358" i="7"/>
  <c r="P358" i="7"/>
  <c r="Q358" i="7"/>
  <c r="R358" i="7"/>
  <c r="T358" i="7"/>
  <c r="U358" i="7"/>
  <c r="V358" i="7"/>
  <c r="L359" i="7"/>
  <c r="G359" i="7"/>
  <c r="H359" i="7"/>
  <c r="N359" i="7"/>
  <c r="S359" i="7"/>
  <c r="P359" i="7"/>
  <c r="Q359" i="7"/>
  <c r="R359" i="7"/>
  <c r="T359" i="7"/>
  <c r="U359" i="7"/>
  <c r="V359" i="7"/>
  <c r="L360" i="7"/>
  <c r="G360" i="7"/>
  <c r="H360" i="7"/>
  <c r="N360" i="7"/>
  <c r="S360" i="7"/>
  <c r="P360" i="7"/>
  <c r="Q360" i="7"/>
  <c r="R360" i="7"/>
  <c r="T360" i="7"/>
  <c r="U360" i="7"/>
  <c r="V360" i="7"/>
  <c r="L361" i="7"/>
  <c r="G361" i="7"/>
  <c r="H361" i="7"/>
  <c r="N361" i="7"/>
  <c r="S361" i="7"/>
  <c r="P361" i="7"/>
  <c r="Q361" i="7"/>
  <c r="R361" i="7"/>
  <c r="T361" i="7"/>
  <c r="U361" i="7"/>
  <c r="V361" i="7"/>
  <c r="L362" i="7"/>
  <c r="G362" i="7"/>
  <c r="H362" i="7"/>
  <c r="N362" i="7"/>
  <c r="S362" i="7"/>
  <c r="P362" i="7"/>
  <c r="Q362" i="7"/>
  <c r="R362" i="7"/>
  <c r="T362" i="7"/>
  <c r="U362" i="7"/>
  <c r="V362" i="7"/>
  <c r="L363" i="7"/>
  <c r="G363" i="7"/>
  <c r="H363" i="7"/>
  <c r="N363" i="7"/>
  <c r="S363" i="7"/>
  <c r="P363" i="7"/>
  <c r="Q363" i="7"/>
  <c r="R363" i="7"/>
  <c r="T363" i="7"/>
  <c r="U363" i="7"/>
  <c r="V363" i="7"/>
  <c r="L364" i="7"/>
  <c r="G364" i="7"/>
  <c r="H364" i="7"/>
  <c r="N364" i="7"/>
  <c r="S364" i="7"/>
  <c r="P364" i="7"/>
  <c r="Q364" i="7"/>
  <c r="R364" i="7"/>
  <c r="T364" i="7"/>
  <c r="U364" i="7"/>
  <c r="V364" i="7"/>
  <c r="L365" i="7"/>
  <c r="G365" i="7"/>
  <c r="H365" i="7"/>
  <c r="N365" i="7"/>
  <c r="S365" i="7"/>
  <c r="P365" i="7"/>
  <c r="Q365" i="7"/>
  <c r="R365" i="7"/>
  <c r="T365" i="7"/>
  <c r="U365" i="7"/>
  <c r="V365" i="7"/>
  <c r="L366" i="7"/>
  <c r="G366" i="7"/>
  <c r="H366" i="7"/>
  <c r="N366" i="7"/>
  <c r="S366" i="7"/>
  <c r="P366" i="7"/>
  <c r="Q366" i="7"/>
  <c r="R366" i="7"/>
  <c r="T366" i="7"/>
  <c r="U366" i="7"/>
  <c r="V366" i="7"/>
  <c r="L367" i="7"/>
  <c r="G367" i="7"/>
  <c r="H367" i="7"/>
  <c r="N367" i="7"/>
  <c r="S367" i="7"/>
  <c r="P367" i="7"/>
  <c r="Q367" i="7"/>
  <c r="R367" i="7"/>
  <c r="T367" i="7"/>
  <c r="U367" i="7"/>
  <c r="V367" i="7"/>
  <c r="L368" i="7"/>
  <c r="G368" i="7"/>
  <c r="H368" i="7"/>
  <c r="N368" i="7"/>
  <c r="S368" i="7"/>
  <c r="P368" i="7"/>
  <c r="Q368" i="7"/>
  <c r="R368" i="7"/>
  <c r="T368" i="7"/>
  <c r="U368" i="7"/>
  <c r="V368" i="7"/>
  <c r="L369" i="7"/>
  <c r="G369" i="7"/>
  <c r="H369" i="7"/>
  <c r="N369" i="7"/>
  <c r="S369" i="7"/>
  <c r="P369" i="7"/>
  <c r="Q369" i="7"/>
  <c r="R369" i="7"/>
  <c r="T369" i="7"/>
  <c r="U369" i="7"/>
  <c r="V369" i="7"/>
  <c r="L370" i="7"/>
  <c r="G370" i="7"/>
  <c r="H370" i="7"/>
  <c r="N370" i="7"/>
  <c r="S370" i="7"/>
  <c r="P370" i="7"/>
  <c r="Q370" i="7"/>
  <c r="R370" i="7"/>
  <c r="T370" i="7"/>
  <c r="U370" i="7"/>
  <c r="V370" i="7"/>
  <c r="L371" i="7"/>
  <c r="G371" i="7"/>
  <c r="H371" i="7"/>
  <c r="N371" i="7"/>
  <c r="S371" i="7"/>
  <c r="P371" i="7"/>
  <c r="Q371" i="7"/>
  <c r="R371" i="7"/>
  <c r="T371" i="7"/>
  <c r="U371" i="7"/>
  <c r="V371" i="7"/>
  <c r="L372" i="7"/>
  <c r="G372" i="7"/>
  <c r="H372" i="7"/>
  <c r="N372" i="7"/>
  <c r="S372" i="7"/>
  <c r="P372" i="7"/>
  <c r="Q372" i="7"/>
  <c r="R372" i="7"/>
  <c r="T372" i="7"/>
  <c r="U372" i="7"/>
  <c r="V372" i="7"/>
  <c r="L373" i="7"/>
  <c r="G373" i="7"/>
  <c r="H373" i="7"/>
  <c r="N373" i="7"/>
  <c r="S373" i="7"/>
  <c r="P373" i="7"/>
  <c r="Q373" i="7"/>
  <c r="R373" i="7"/>
  <c r="T373" i="7"/>
  <c r="U373" i="7"/>
  <c r="V373" i="7"/>
  <c r="L374" i="7"/>
  <c r="G374" i="7"/>
  <c r="H374" i="7"/>
  <c r="N374" i="7"/>
  <c r="S374" i="7"/>
  <c r="P374" i="7"/>
  <c r="Q374" i="7"/>
  <c r="R374" i="7"/>
  <c r="T374" i="7"/>
  <c r="U374" i="7"/>
  <c r="V374" i="7"/>
  <c r="L375" i="7"/>
  <c r="G375" i="7"/>
  <c r="H375" i="7"/>
  <c r="N375" i="7"/>
  <c r="S375" i="7"/>
  <c r="P375" i="7"/>
  <c r="Q375" i="7"/>
  <c r="R375" i="7"/>
  <c r="T375" i="7"/>
  <c r="U375" i="7"/>
  <c r="V375" i="7"/>
  <c r="L376" i="7"/>
  <c r="G376" i="7"/>
  <c r="H376" i="7"/>
  <c r="N376" i="7"/>
  <c r="S376" i="7"/>
  <c r="P376" i="7"/>
  <c r="Q376" i="7"/>
  <c r="R376" i="7"/>
  <c r="T376" i="7"/>
  <c r="U376" i="7"/>
  <c r="V376" i="7"/>
  <c r="L377" i="7"/>
  <c r="G377" i="7"/>
  <c r="H377" i="7"/>
  <c r="N377" i="7"/>
  <c r="S377" i="7"/>
  <c r="P377" i="7"/>
  <c r="Q377" i="7"/>
  <c r="R377" i="7"/>
  <c r="T377" i="7"/>
  <c r="U377" i="7"/>
  <c r="V377" i="7"/>
  <c r="L378" i="7"/>
  <c r="G378" i="7"/>
  <c r="H378" i="7"/>
  <c r="N378" i="7"/>
  <c r="S378" i="7"/>
  <c r="P378" i="7"/>
  <c r="Q378" i="7"/>
  <c r="R378" i="7"/>
  <c r="T378" i="7"/>
  <c r="U378" i="7"/>
  <c r="V378" i="7"/>
  <c r="L379" i="7"/>
  <c r="G379" i="7"/>
  <c r="H379" i="7"/>
  <c r="N379" i="7"/>
  <c r="S379" i="7"/>
  <c r="P379" i="7"/>
  <c r="Q379" i="7"/>
  <c r="R379" i="7"/>
  <c r="T379" i="7"/>
  <c r="U379" i="7"/>
  <c r="V379" i="7"/>
  <c r="L380" i="7"/>
  <c r="G380" i="7"/>
  <c r="H380" i="7"/>
  <c r="N380" i="7"/>
  <c r="S380" i="7"/>
  <c r="P380" i="7"/>
  <c r="Q380" i="7"/>
  <c r="R380" i="7"/>
  <c r="T380" i="7"/>
  <c r="U380" i="7"/>
  <c r="V380" i="7"/>
  <c r="L381" i="7"/>
  <c r="G381" i="7"/>
  <c r="H381" i="7"/>
  <c r="N381" i="7"/>
  <c r="S381" i="7"/>
  <c r="P381" i="7"/>
  <c r="Q381" i="7"/>
  <c r="R381" i="7"/>
  <c r="T381" i="7"/>
  <c r="U381" i="7"/>
  <c r="V381" i="7"/>
  <c r="L382" i="7"/>
  <c r="G382" i="7"/>
  <c r="H382" i="7"/>
  <c r="N382" i="7"/>
  <c r="S382" i="7"/>
  <c r="P382" i="7"/>
  <c r="Q382" i="7"/>
  <c r="R382" i="7"/>
  <c r="T382" i="7"/>
  <c r="U382" i="7"/>
  <c r="V382" i="7"/>
  <c r="L383" i="7"/>
  <c r="G383" i="7"/>
  <c r="H383" i="7"/>
  <c r="N383" i="7"/>
  <c r="S383" i="7"/>
  <c r="P383" i="7"/>
  <c r="Q383" i="7"/>
  <c r="R383" i="7"/>
  <c r="T383" i="7"/>
  <c r="U383" i="7"/>
  <c r="V383" i="7"/>
  <c r="L384" i="7"/>
  <c r="G384" i="7"/>
  <c r="H384" i="7"/>
  <c r="N384" i="7"/>
  <c r="S384" i="7"/>
  <c r="P384" i="7"/>
  <c r="Q384" i="7"/>
  <c r="R384" i="7"/>
  <c r="T384" i="7"/>
  <c r="U384" i="7"/>
  <c r="V384" i="7"/>
  <c r="L385" i="7"/>
  <c r="G385" i="7"/>
  <c r="H385" i="7"/>
  <c r="N385" i="7"/>
  <c r="S385" i="7"/>
  <c r="P385" i="7"/>
  <c r="Q385" i="7"/>
  <c r="R385" i="7"/>
  <c r="T385" i="7"/>
  <c r="U385" i="7"/>
  <c r="V385" i="7"/>
  <c r="L386" i="7"/>
  <c r="G386" i="7"/>
  <c r="H386" i="7"/>
  <c r="N386" i="7"/>
  <c r="S386" i="7"/>
  <c r="P386" i="7"/>
  <c r="Q386" i="7"/>
  <c r="R386" i="7"/>
  <c r="T386" i="7"/>
  <c r="U386" i="7"/>
  <c r="V386" i="7"/>
  <c r="L387" i="7"/>
  <c r="G387" i="7"/>
  <c r="H387" i="7"/>
  <c r="N387" i="7"/>
  <c r="S387" i="7"/>
  <c r="P387" i="7"/>
  <c r="Q387" i="7"/>
  <c r="R387" i="7"/>
  <c r="T387" i="7"/>
  <c r="U387" i="7"/>
  <c r="V387" i="7"/>
  <c r="L388" i="7"/>
  <c r="G388" i="7"/>
  <c r="H388" i="7"/>
  <c r="N388" i="7"/>
  <c r="S388" i="7"/>
  <c r="P388" i="7"/>
  <c r="Q388" i="7"/>
  <c r="R388" i="7"/>
  <c r="T388" i="7"/>
  <c r="U388" i="7"/>
  <c r="V388" i="7"/>
  <c r="L389" i="7"/>
  <c r="G389" i="7"/>
  <c r="H389" i="7"/>
  <c r="N389" i="7"/>
  <c r="S389" i="7"/>
  <c r="P389" i="7"/>
  <c r="Q389" i="7"/>
  <c r="R389" i="7"/>
  <c r="T389" i="7"/>
  <c r="U389" i="7"/>
  <c r="V389" i="7"/>
  <c r="L390" i="7"/>
  <c r="G390" i="7"/>
  <c r="H390" i="7"/>
  <c r="N390" i="7"/>
  <c r="S390" i="7"/>
  <c r="P390" i="7"/>
  <c r="Q390" i="7"/>
  <c r="R390" i="7"/>
  <c r="T390" i="7"/>
  <c r="U390" i="7"/>
  <c r="V390" i="7"/>
  <c r="L391" i="7"/>
  <c r="G391" i="7"/>
  <c r="H391" i="7"/>
  <c r="N391" i="7"/>
  <c r="S391" i="7"/>
  <c r="P391" i="7"/>
  <c r="Q391" i="7"/>
  <c r="R391" i="7"/>
  <c r="T391" i="7"/>
  <c r="U391" i="7"/>
  <c r="V391" i="7"/>
  <c r="L392" i="7"/>
  <c r="G392" i="7"/>
  <c r="H392" i="7"/>
  <c r="N392" i="7"/>
  <c r="S392" i="7"/>
  <c r="P392" i="7"/>
  <c r="Q392" i="7"/>
  <c r="R392" i="7"/>
  <c r="T392" i="7"/>
  <c r="U392" i="7"/>
  <c r="V392" i="7"/>
  <c r="L393" i="7"/>
  <c r="G393" i="7"/>
  <c r="H393" i="7"/>
  <c r="N393" i="7"/>
  <c r="S393" i="7"/>
  <c r="P393" i="7"/>
  <c r="Q393" i="7"/>
  <c r="R393" i="7"/>
  <c r="T393" i="7"/>
  <c r="U393" i="7"/>
  <c r="V393" i="7"/>
  <c r="L394" i="7"/>
  <c r="G394" i="7"/>
  <c r="H394" i="7"/>
  <c r="N394" i="7"/>
  <c r="S394" i="7"/>
  <c r="P394" i="7"/>
  <c r="Q394" i="7"/>
  <c r="R394" i="7"/>
  <c r="T394" i="7"/>
  <c r="U394" i="7"/>
  <c r="V394" i="7"/>
  <c r="L395" i="7"/>
  <c r="G395" i="7"/>
  <c r="H395" i="7"/>
  <c r="N395" i="7"/>
  <c r="S395" i="7"/>
  <c r="P395" i="7"/>
  <c r="Q395" i="7"/>
  <c r="R395" i="7"/>
  <c r="T395" i="7"/>
  <c r="U395" i="7"/>
  <c r="V395" i="7"/>
  <c r="L396" i="7"/>
  <c r="G396" i="7"/>
  <c r="H396" i="7"/>
  <c r="N396" i="7"/>
  <c r="S396" i="7"/>
  <c r="P396" i="7"/>
  <c r="Q396" i="7"/>
  <c r="R396" i="7"/>
  <c r="T396" i="7"/>
  <c r="U396" i="7"/>
  <c r="V396" i="7"/>
  <c r="L397" i="7"/>
  <c r="G397" i="7"/>
  <c r="H397" i="7"/>
  <c r="N397" i="7"/>
  <c r="S397" i="7"/>
  <c r="P397" i="7"/>
  <c r="Q397" i="7"/>
  <c r="R397" i="7"/>
  <c r="T397" i="7"/>
  <c r="U397" i="7"/>
  <c r="V397" i="7"/>
  <c r="L398" i="7"/>
  <c r="G398" i="7"/>
  <c r="H398" i="7"/>
  <c r="N398" i="7"/>
  <c r="S398" i="7"/>
  <c r="P398" i="7"/>
  <c r="Q398" i="7"/>
  <c r="R398" i="7"/>
  <c r="T398" i="7"/>
  <c r="U398" i="7"/>
  <c r="V398" i="7"/>
  <c r="L399" i="7"/>
  <c r="G399" i="7"/>
  <c r="H399" i="7"/>
  <c r="N399" i="7"/>
  <c r="S399" i="7"/>
  <c r="P399" i="7"/>
  <c r="Q399" i="7"/>
  <c r="R399" i="7"/>
  <c r="T399" i="7"/>
  <c r="U399" i="7"/>
  <c r="V399" i="7"/>
  <c r="L400" i="7"/>
  <c r="G400" i="7"/>
  <c r="H400" i="7"/>
  <c r="N400" i="7"/>
  <c r="S400" i="7"/>
  <c r="P400" i="7"/>
  <c r="Q400" i="7"/>
  <c r="R400" i="7"/>
  <c r="T400" i="7"/>
  <c r="U400" i="7"/>
  <c r="V400" i="7"/>
  <c r="L401" i="7"/>
  <c r="G401" i="7"/>
  <c r="H401" i="7"/>
  <c r="N401" i="7"/>
  <c r="S401" i="7"/>
  <c r="P401" i="7"/>
  <c r="Q401" i="7"/>
  <c r="R401" i="7"/>
  <c r="T401" i="7"/>
  <c r="U401" i="7"/>
  <c r="V401" i="7"/>
  <c r="L402" i="7"/>
  <c r="G402" i="7"/>
  <c r="H402" i="7"/>
  <c r="N402" i="7"/>
  <c r="S402" i="7"/>
  <c r="P402" i="7"/>
  <c r="Q402" i="7"/>
  <c r="R402" i="7"/>
  <c r="T402" i="7"/>
  <c r="U402" i="7"/>
  <c r="V402" i="7"/>
  <c r="L403" i="7"/>
  <c r="G403" i="7"/>
  <c r="H403" i="7"/>
  <c r="N403" i="7"/>
  <c r="S403" i="7"/>
  <c r="P403" i="7"/>
  <c r="Q403" i="7"/>
  <c r="R403" i="7"/>
  <c r="T403" i="7"/>
  <c r="U403" i="7"/>
  <c r="V403" i="7"/>
  <c r="L404" i="7"/>
  <c r="G404" i="7"/>
  <c r="H404" i="7"/>
  <c r="N404" i="7"/>
  <c r="S404" i="7"/>
  <c r="P404" i="7"/>
  <c r="Q404" i="7"/>
  <c r="R404" i="7"/>
  <c r="T404" i="7"/>
  <c r="U404" i="7"/>
  <c r="V404" i="7"/>
  <c r="L405" i="7"/>
  <c r="G405" i="7"/>
  <c r="H405" i="7"/>
  <c r="N405" i="7"/>
  <c r="S405" i="7"/>
  <c r="P405" i="7"/>
  <c r="Q405" i="7"/>
  <c r="R405" i="7"/>
  <c r="T405" i="7"/>
  <c r="U405" i="7"/>
  <c r="V405" i="7"/>
  <c r="L406" i="7"/>
  <c r="G406" i="7"/>
  <c r="H406" i="7"/>
  <c r="N406" i="7"/>
  <c r="S406" i="7"/>
  <c r="P406" i="7"/>
  <c r="Q406" i="7"/>
  <c r="R406" i="7"/>
  <c r="T406" i="7"/>
  <c r="U406" i="7"/>
  <c r="V406" i="7"/>
  <c r="L407" i="7"/>
  <c r="G407" i="7"/>
  <c r="H407" i="7"/>
  <c r="N407" i="7"/>
  <c r="S407" i="7"/>
  <c r="P407" i="7"/>
  <c r="Q407" i="7"/>
  <c r="R407" i="7"/>
  <c r="T407" i="7"/>
  <c r="U407" i="7"/>
  <c r="V407" i="7"/>
  <c r="L408" i="7"/>
  <c r="G408" i="7"/>
  <c r="H408" i="7"/>
  <c r="N408" i="7"/>
  <c r="S408" i="7"/>
  <c r="P408" i="7"/>
  <c r="Q408" i="7"/>
  <c r="R408" i="7"/>
  <c r="T408" i="7"/>
  <c r="U408" i="7"/>
  <c r="V408" i="7"/>
  <c r="L409" i="7"/>
  <c r="G409" i="7"/>
  <c r="H409" i="7"/>
  <c r="N409" i="7"/>
  <c r="S409" i="7"/>
  <c r="P409" i="7"/>
  <c r="Q409" i="7"/>
  <c r="R409" i="7"/>
  <c r="T409" i="7"/>
  <c r="U409" i="7"/>
  <c r="V409" i="7"/>
  <c r="L410" i="7"/>
  <c r="G410" i="7"/>
  <c r="H410" i="7"/>
  <c r="N410" i="7"/>
  <c r="S410" i="7"/>
  <c r="P410" i="7"/>
  <c r="Q410" i="7"/>
  <c r="R410" i="7"/>
  <c r="T410" i="7"/>
  <c r="U410" i="7"/>
  <c r="V410" i="7"/>
  <c r="L411" i="7"/>
  <c r="G411" i="7"/>
  <c r="H411" i="7"/>
  <c r="N411" i="7"/>
  <c r="S411" i="7"/>
  <c r="P411" i="7"/>
  <c r="Q411" i="7"/>
  <c r="R411" i="7"/>
  <c r="T411" i="7"/>
  <c r="U411" i="7"/>
  <c r="V411" i="7"/>
  <c r="L412" i="7"/>
  <c r="G412" i="7"/>
  <c r="H412" i="7"/>
  <c r="N412" i="7"/>
  <c r="S412" i="7"/>
  <c r="P412" i="7"/>
  <c r="Q412" i="7"/>
  <c r="R412" i="7"/>
  <c r="T412" i="7"/>
  <c r="U412" i="7"/>
  <c r="V412" i="7"/>
  <c r="L413" i="7"/>
  <c r="G413" i="7"/>
  <c r="H413" i="7"/>
  <c r="N413" i="7"/>
  <c r="S413" i="7"/>
  <c r="P413" i="7"/>
  <c r="Q413" i="7"/>
  <c r="R413" i="7"/>
  <c r="T413" i="7"/>
  <c r="U413" i="7"/>
  <c r="V413" i="7"/>
  <c r="L414" i="7"/>
  <c r="G414" i="7"/>
  <c r="H414" i="7"/>
  <c r="N414" i="7"/>
  <c r="S414" i="7"/>
  <c r="P414" i="7"/>
  <c r="Q414" i="7"/>
  <c r="R414" i="7"/>
  <c r="T414" i="7"/>
  <c r="U414" i="7"/>
  <c r="V414" i="7"/>
  <c r="L415" i="7"/>
  <c r="G415" i="7"/>
  <c r="H415" i="7"/>
  <c r="N415" i="7"/>
  <c r="S415" i="7"/>
  <c r="P415" i="7"/>
  <c r="Q415" i="7"/>
  <c r="R415" i="7"/>
  <c r="T415" i="7"/>
  <c r="U415" i="7"/>
  <c r="V415" i="7"/>
  <c r="L416" i="7"/>
  <c r="G416" i="7"/>
  <c r="H416" i="7"/>
  <c r="N416" i="7"/>
  <c r="S416" i="7"/>
  <c r="P416" i="7"/>
  <c r="Q416" i="7"/>
  <c r="R416" i="7"/>
  <c r="T416" i="7"/>
  <c r="U416" i="7"/>
  <c r="V416" i="7"/>
  <c r="L417" i="7"/>
  <c r="G417" i="7"/>
  <c r="H417" i="7"/>
  <c r="N417" i="7"/>
  <c r="S417" i="7"/>
  <c r="P417" i="7"/>
  <c r="Q417" i="7"/>
  <c r="R417" i="7"/>
  <c r="T417" i="7"/>
  <c r="U417" i="7"/>
  <c r="V417" i="7"/>
  <c r="L418" i="7"/>
  <c r="G418" i="7"/>
  <c r="H418" i="7"/>
  <c r="N418" i="7"/>
  <c r="S418" i="7"/>
  <c r="P418" i="7"/>
  <c r="Q418" i="7"/>
  <c r="R418" i="7"/>
  <c r="T418" i="7"/>
  <c r="U418" i="7"/>
  <c r="V418" i="7"/>
  <c r="L419" i="7"/>
  <c r="G419" i="7"/>
  <c r="H419" i="7"/>
  <c r="N419" i="7"/>
  <c r="S419" i="7"/>
  <c r="P419" i="7"/>
  <c r="Q419" i="7"/>
  <c r="R419" i="7"/>
  <c r="T419" i="7"/>
  <c r="U419" i="7"/>
  <c r="V419" i="7"/>
  <c r="L420" i="7"/>
  <c r="G420" i="7"/>
  <c r="H420" i="7"/>
  <c r="N420" i="7"/>
  <c r="S420" i="7"/>
  <c r="P420" i="7"/>
  <c r="Q420" i="7"/>
  <c r="R420" i="7"/>
  <c r="T420" i="7"/>
  <c r="U420" i="7"/>
  <c r="V420" i="7"/>
  <c r="L421" i="7"/>
  <c r="G421" i="7"/>
  <c r="H421" i="7"/>
  <c r="N421" i="7"/>
  <c r="S421" i="7"/>
  <c r="K2" i="7"/>
  <c r="K3" i="7"/>
  <c r="K401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N2" i="7"/>
  <c r="G2" i="7"/>
  <c r="H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2" i="7"/>
  <c r="G41" i="6"/>
  <c r="F41" i="6"/>
  <c r="J41" i="6" a="1"/>
  <c r="J41" i="6"/>
  <c r="I41" i="6" a="1"/>
  <c r="I41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46" i="6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K3" i="9"/>
  <c r="N2" i="9"/>
  <c r="Q2" i="9" a="1"/>
  <c r="Q2" i="9"/>
  <c r="R2" i="9"/>
  <c r="S2" i="9"/>
  <c r="T2" i="9"/>
  <c r="P2" i="9"/>
  <c r="U2" i="9"/>
  <c r="V2" i="9"/>
  <c r="L3" i="9"/>
  <c r="G3" i="9"/>
  <c r="H3" i="9"/>
  <c r="N3" i="9"/>
  <c r="P3" i="9"/>
  <c r="K4" i="9"/>
  <c r="Q3" i="9" a="1"/>
  <c r="Q3" i="9"/>
  <c r="R3" i="9"/>
  <c r="S3" i="9"/>
  <c r="T3" i="9"/>
  <c r="U3" i="9"/>
  <c r="V3" i="9"/>
  <c r="L4" i="9"/>
  <c r="G4" i="9"/>
  <c r="H4" i="9"/>
  <c r="N4" i="9"/>
  <c r="P4" i="9"/>
  <c r="K5" i="9"/>
  <c r="Q4" i="9" a="1"/>
  <c r="Q4" i="9"/>
  <c r="R4" i="9"/>
  <c r="S4" i="9"/>
  <c r="T4" i="9"/>
  <c r="U4" i="9"/>
  <c r="V4" i="9"/>
  <c r="L5" i="9"/>
  <c r="G5" i="9"/>
  <c r="H5" i="9"/>
  <c r="N5" i="9"/>
  <c r="P5" i="9"/>
  <c r="K6" i="9"/>
  <c r="Q5" i="9" a="1"/>
  <c r="Q5" i="9"/>
  <c r="R5" i="9"/>
  <c r="S5" i="9"/>
  <c r="T5" i="9"/>
  <c r="U5" i="9"/>
  <c r="V5" i="9"/>
  <c r="L6" i="9"/>
  <c r="G6" i="9"/>
  <c r="H6" i="9"/>
  <c r="N6" i="9"/>
  <c r="P6" i="9"/>
  <c r="K7" i="9"/>
  <c r="Q6" i="9" a="1"/>
  <c r="Q6" i="9"/>
  <c r="R6" i="9"/>
  <c r="S6" i="9"/>
  <c r="T6" i="9"/>
  <c r="U6" i="9"/>
  <c r="V6" i="9"/>
  <c r="L7" i="9"/>
  <c r="G7" i="9"/>
  <c r="H7" i="9"/>
  <c r="N7" i="9"/>
  <c r="P7" i="9"/>
  <c r="K8" i="9"/>
  <c r="Q7" i="9" a="1"/>
  <c r="Q7" i="9"/>
  <c r="R7" i="9"/>
  <c r="S7" i="9"/>
  <c r="T7" i="9"/>
  <c r="U7" i="9"/>
  <c r="V7" i="9"/>
  <c r="L8" i="9"/>
  <c r="G8" i="9"/>
  <c r="H8" i="9"/>
  <c r="N8" i="9"/>
  <c r="P8" i="9"/>
  <c r="K9" i="9"/>
  <c r="Q8" i="9" a="1"/>
  <c r="Q8" i="9"/>
  <c r="R8" i="9"/>
  <c r="S8" i="9"/>
  <c r="T8" i="9"/>
  <c r="U8" i="9"/>
  <c r="V8" i="9"/>
  <c r="L9" i="9"/>
  <c r="G9" i="9"/>
  <c r="H9" i="9"/>
  <c r="N9" i="9"/>
  <c r="P9" i="9"/>
  <c r="K10" i="9"/>
  <c r="Q9" i="9" a="1"/>
  <c r="Q9" i="9"/>
  <c r="R9" i="9"/>
  <c r="S9" i="9"/>
  <c r="T9" i="9"/>
  <c r="U9" i="9"/>
  <c r="V9" i="9"/>
  <c r="L10" i="9"/>
  <c r="G10" i="9"/>
  <c r="H10" i="9"/>
  <c r="N10" i="9"/>
  <c r="P10" i="9"/>
  <c r="K11" i="9"/>
  <c r="Q10" i="9" a="1"/>
  <c r="Q10" i="9"/>
  <c r="R10" i="9"/>
  <c r="S10" i="9"/>
  <c r="T10" i="9"/>
  <c r="U10" i="9"/>
  <c r="V10" i="9"/>
  <c r="L11" i="9"/>
  <c r="G11" i="9"/>
  <c r="H11" i="9"/>
  <c r="N11" i="9"/>
  <c r="P11" i="9"/>
  <c r="K12" i="9"/>
  <c r="Q11" i="9" a="1"/>
  <c r="Q11" i="9"/>
  <c r="R11" i="9"/>
  <c r="S11" i="9"/>
  <c r="T11" i="9"/>
  <c r="U11" i="9"/>
  <c r="V11" i="9"/>
  <c r="L12" i="9"/>
  <c r="G12" i="9"/>
  <c r="H12" i="9"/>
  <c r="N12" i="9"/>
  <c r="P12" i="9"/>
  <c r="K13" i="9"/>
  <c r="Q12" i="9" a="1"/>
  <c r="Q12" i="9"/>
  <c r="R12" i="9"/>
  <c r="S12" i="9"/>
  <c r="T12" i="9"/>
  <c r="U12" i="9"/>
  <c r="V12" i="9"/>
  <c r="L13" i="9"/>
  <c r="G13" i="9"/>
  <c r="H13" i="9"/>
  <c r="N13" i="9"/>
  <c r="P13" i="9"/>
  <c r="K14" i="9"/>
  <c r="Q13" i="9" a="1"/>
  <c r="Q13" i="9"/>
  <c r="R13" i="9"/>
  <c r="S13" i="9"/>
  <c r="T13" i="9"/>
  <c r="U13" i="9"/>
  <c r="V13" i="9"/>
  <c r="L14" i="9"/>
  <c r="G14" i="9"/>
  <c r="H14" i="9"/>
  <c r="N14" i="9"/>
  <c r="P14" i="9"/>
  <c r="K15" i="9"/>
  <c r="Q14" i="9" a="1"/>
  <c r="Q14" i="9"/>
  <c r="R14" i="9"/>
  <c r="S14" i="9"/>
  <c r="T14" i="9"/>
  <c r="U14" i="9"/>
  <c r="V14" i="9"/>
  <c r="L15" i="9"/>
  <c r="G15" i="9"/>
  <c r="H15" i="9"/>
  <c r="N15" i="9"/>
  <c r="P15" i="9"/>
  <c r="K16" i="9"/>
  <c r="Q15" i="9" a="1"/>
  <c r="Q15" i="9"/>
  <c r="R15" i="9"/>
  <c r="S15" i="9"/>
  <c r="T15" i="9"/>
  <c r="U15" i="9"/>
  <c r="V15" i="9"/>
  <c r="L16" i="9"/>
  <c r="G16" i="9"/>
  <c r="H16" i="9"/>
  <c r="N16" i="9"/>
  <c r="P16" i="9"/>
  <c r="K17" i="9"/>
  <c r="Q16" i="9" a="1"/>
  <c r="Q16" i="9"/>
  <c r="R16" i="9"/>
  <c r="S16" i="9"/>
  <c r="T16" i="9"/>
  <c r="U16" i="9"/>
  <c r="V16" i="9"/>
  <c r="L17" i="9"/>
  <c r="G17" i="9"/>
  <c r="H17" i="9"/>
  <c r="N17" i="9"/>
  <c r="P17" i="9"/>
  <c r="K18" i="9"/>
  <c r="Q17" i="9" a="1"/>
  <c r="Q17" i="9"/>
  <c r="R17" i="9"/>
  <c r="S17" i="9"/>
  <c r="T17" i="9"/>
  <c r="U17" i="9"/>
  <c r="V17" i="9"/>
  <c r="L18" i="9"/>
  <c r="G18" i="9"/>
  <c r="H18" i="9"/>
  <c r="N18" i="9"/>
  <c r="P18" i="9"/>
  <c r="K19" i="9"/>
  <c r="Q18" i="9" a="1"/>
  <c r="Q18" i="9"/>
  <c r="R18" i="9"/>
  <c r="S18" i="9"/>
  <c r="T18" i="9"/>
  <c r="U18" i="9"/>
  <c r="V18" i="9"/>
  <c r="L19" i="9"/>
  <c r="G19" i="9"/>
  <c r="H19" i="9"/>
  <c r="N19" i="9"/>
  <c r="P19" i="9"/>
  <c r="K20" i="9"/>
  <c r="Q19" i="9" a="1"/>
  <c r="Q19" i="9"/>
  <c r="R19" i="9"/>
  <c r="S19" i="9"/>
  <c r="T19" i="9"/>
  <c r="U19" i="9"/>
  <c r="V19" i="9"/>
  <c r="L20" i="9"/>
  <c r="G20" i="9"/>
  <c r="H20" i="9"/>
  <c r="N20" i="9"/>
  <c r="P20" i="9"/>
  <c r="K21" i="9"/>
  <c r="Q20" i="9" a="1"/>
  <c r="Q20" i="9"/>
  <c r="R20" i="9"/>
  <c r="S20" i="9"/>
  <c r="T20" i="9"/>
  <c r="U20" i="9"/>
  <c r="V20" i="9"/>
  <c r="L21" i="9"/>
  <c r="G21" i="9"/>
  <c r="H21" i="9"/>
  <c r="N21" i="9"/>
  <c r="P21" i="9"/>
  <c r="K22" i="9"/>
  <c r="Q21" i="9" a="1"/>
  <c r="Q21" i="9"/>
  <c r="R21" i="9"/>
  <c r="S21" i="9"/>
  <c r="T21" i="9"/>
  <c r="U21" i="9"/>
  <c r="V21" i="9"/>
  <c r="L22" i="9"/>
  <c r="G22" i="9"/>
  <c r="H22" i="9"/>
  <c r="N22" i="9"/>
  <c r="P22" i="9"/>
  <c r="K23" i="9"/>
  <c r="Q22" i="9" a="1"/>
  <c r="Q22" i="9"/>
  <c r="R22" i="9"/>
  <c r="S22" i="9"/>
  <c r="T22" i="9"/>
  <c r="U22" i="9"/>
  <c r="V22" i="9"/>
  <c r="L23" i="9"/>
  <c r="G23" i="9"/>
  <c r="H23" i="9"/>
  <c r="N23" i="9"/>
  <c r="P23" i="9"/>
  <c r="K24" i="9"/>
  <c r="Q23" i="9" a="1"/>
  <c r="Q23" i="9"/>
  <c r="R23" i="9"/>
  <c r="S23" i="9"/>
  <c r="T23" i="9"/>
  <c r="U23" i="9"/>
  <c r="V23" i="9"/>
  <c r="L24" i="9"/>
  <c r="G24" i="9"/>
  <c r="H24" i="9"/>
  <c r="N24" i="9"/>
  <c r="P24" i="9"/>
  <c r="K25" i="9"/>
  <c r="Q24" i="9" a="1"/>
  <c r="Q24" i="9"/>
  <c r="R24" i="9"/>
  <c r="S24" i="9"/>
  <c r="T24" i="9"/>
  <c r="U24" i="9"/>
  <c r="V24" i="9"/>
  <c r="L25" i="9"/>
  <c r="G25" i="9"/>
  <c r="H25" i="9"/>
  <c r="N25" i="9"/>
  <c r="P25" i="9"/>
  <c r="K26" i="9"/>
  <c r="Q25" i="9" a="1"/>
  <c r="Q25" i="9"/>
  <c r="R25" i="9"/>
  <c r="S25" i="9"/>
  <c r="T25" i="9"/>
  <c r="U25" i="9"/>
  <c r="V25" i="9"/>
  <c r="L26" i="9"/>
  <c r="G26" i="9"/>
  <c r="H26" i="9"/>
  <c r="N26" i="9"/>
  <c r="P26" i="9"/>
  <c r="K27" i="9"/>
  <c r="Q26" i="9" a="1"/>
  <c r="Q26" i="9"/>
  <c r="R26" i="9"/>
  <c r="S26" i="9"/>
  <c r="T26" i="9"/>
  <c r="U26" i="9"/>
  <c r="V26" i="9"/>
  <c r="L27" i="9"/>
  <c r="G27" i="9"/>
  <c r="H27" i="9"/>
  <c r="N27" i="9"/>
  <c r="P27" i="9"/>
  <c r="K28" i="9"/>
  <c r="Q27" i="9" a="1"/>
  <c r="Q27" i="9"/>
  <c r="R27" i="9"/>
  <c r="S27" i="9"/>
  <c r="T27" i="9"/>
  <c r="U27" i="9"/>
  <c r="V27" i="9"/>
  <c r="L28" i="9"/>
  <c r="G28" i="9"/>
  <c r="H28" i="9"/>
  <c r="N28" i="9"/>
  <c r="P28" i="9"/>
  <c r="K29" i="9"/>
  <c r="Q28" i="9" a="1"/>
  <c r="Q28" i="9"/>
  <c r="R28" i="9"/>
  <c r="S28" i="9"/>
  <c r="T28" i="9"/>
  <c r="U28" i="9"/>
  <c r="V28" i="9"/>
  <c r="L29" i="9"/>
  <c r="G29" i="9"/>
  <c r="H29" i="9"/>
  <c r="N29" i="9"/>
  <c r="P29" i="9"/>
  <c r="K30" i="9"/>
  <c r="Q29" i="9" a="1"/>
  <c r="Q29" i="9"/>
  <c r="R29" i="9"/>
  <c r="S29" i="9"/>
  <c r="T29" i="9"/>
  <c r="U29" i="9"/>
  <c r="V29" i="9"/>
  <c r="L30" i="9"/>
  <c r="G30" i="9"/>
  <c r="H30" i="9"/>
  <c r="N30" i="9"/>
  <c r="P30" i="9"/>
  <c r="K31" i="9"/>
  <c r="Q30" i="9" a="1"/>
  <c r="Q30" i="9"/>
  <c r="R30" i="9"/>
  <c r="S30" i="9"/>
  <c r="T30" i="9"/>
  <c r="U30" i="9"/>
  <c r="V30" i="9"/>
  <c r="L31" i="9"/>
  <c r="G31" i="9"/>
  <c r="H31" i="9"/>
  <c r="N31" i="9"/>
  <c r="P31" i="9"/>
  <c r="K32" i="9"/>
  <c r="Q31" i="9" a="1"/>
  <c r="Q31" i="9"/>
  <c r="R31" i="9"/>
  <c r="S31" i="9"/>
  <c r="T31" i="9"/>
  <c r="U31" i="9"/>
  <c r="V31" i="9"/>
  <c r="L32" i="9"/>
  <c r="G32" i="9"/>
  <c r="H32" i="9"/>
  <c r="N32" i="9"/>
  <c r="P32" i="9"/>
  <c r="K33" i="9"/>
  <c r="Q32" i="9" a="1"/>
  <c r="Q32" i="9"/>
  <c r="R32" i="9"/>
  <c r="S32" i="9"/>
  <c r="T32" i="9"/>
  <c r="U32" i="9"/>
  <c r="V32" i="9"/>
  <c r="L33" i="9"/>
  <c r="G33" i="9"/>
  <c r="H33" i="9"/>
  <c r="N33" i="9"/>
  <c r="P33" i="9"/>
  <c r="K34" i="9"/>
  <c r="Q33" i="9" a="1"/>
  <c r="Q33" i="9"/>
  <c r="R33" i="9"/>
  <c r="S33" i="9"/>
  <c r="T33" i="9"/>
  <c r="U33" i="9"/>
  <c r="V33" i="9"/>
  <c r="L34" i="9"/>
  <c r="G34" i="9"/>
  <c r="H34" i="9"/>
  <c r="N34" i="9"/>
  <c r="P34" i="9"/>
  <c r="K35" i="9"/>
  <c r="Q34" i="9" a="1"/>
  <c r="Q34" i="9"/>
  <c r="R34" i="9"/>
  <c r="S34" i="9"/>
  <c r="T34" i="9"/>
  <c r="U34" i="9"/>
  <c r="V34" i="9"/>
  <c r="L35" i="9"/>
  <c r="G35" i="9"/>
  <c r="H35" i="9"/>
  <c r="N35" i="9"/>
  <c r="P35" i="9"/>
  <c r="K36" i="9"/>
  <c r="Q35" i="9" a="1"/>
  <c r="Q35" i="9"/>
  <c r="R35" i="9"/>
  <c r="S35" i="9"/>
  <c r="T35" i="9"/>
  <c r="U35" i="9"/>
  <c r="V35" i="9"/>
  <c r="L36" i="9"/>
  <c r="G36" i="9"/>
  <c r="H36" i="9"/>
  <c r="N36" i="9"/>
  <c r="P36" i="9"/>
  <c r="K37" i="9"/>
  <c r="Q36" i="9" a="1"/>
  <c r="Q36" i="9"/>
  <c r="R36" i="9"/>
  <c r="S36" i="9"/>
  <c r="T36" i="9"/>
  <c r="U36" i="9"/>
  <c r="V36" i="9"/>
  <c r="L37" i="9"/>
  <c r="G37" i="9"/>
  <c r="H37" i="9"/>
  <c r="N37" i="9"/>
  <c r="P37" i="9"/>
  <c r="K38" i="9"/>
  <c r="Q37" i="9" a="1"/>
  <c r="Q37" i="9"/>
  <c r="R37" i="9"/>
  <c r="S37" i="9"/>
  <c r="T37" i="9"/>
  <c r="U37" i="9"/>
  <c r="V37" i="9"/>
  <c r="L38" i="9"/>
  <c r="G38" i="9"/>
  <c r="H38" i="9"/>
  <c r="N38" i="9"/>
  <c r="P38" i="9"/>
  <c r="K39" i="9"/>
  <c r="Q38" i="9" a="1"/>
  <c r="Q38" i="9"/>
  <c r="R38" i="9"/>
  <c r="S38" i="9"/>
  <c r="T38" i="9"/>
  <c r="U38" i="9"/>
  <c r="V38" i="9"/>
  <c r="L39" i="9"/>
  <c r="G39" i="9"/>
  <c r="H39" i="9"/>
  <c r="N39" i="9"/>
  <c r="P39" i="9"/>
  <c r="K40" i="9"/>
  <c r="Q39" i="9" a="1"/>
  <c r="Q39" i="9"/>
  <c r="R39" i="9"/>
  <c r="S39" i="9"/>
  <c r="T39" i="9"/>
  <c r="U39" i="9"/>
  <c r="V39" i="9"/>
  <c r="L40" i="9"/>
  <c r="G40" i="9"/>
  <c r="H40" i="9"/>
  <c r="N40" i="9"/>
  <c r="P40" i="9"/>
  <c r="K41" i="9"/>
  <c r="Q40" i="9" a="1"/>
  <c r="Q40" i="9"/>
  <c r="R40" i="9"/>
  <c r="S40" i="9"/>
  <c r="T40" i="9"/>
  <c r="U40" i="9"/>
  <c r="V40" i="9"/>
  <c r="L41" i="9"/>
  <c r="G41" i="9"/>
  <c r="H41" i="9"/>
  <c r="N41" i="9"/>
  <c r="P41" i="9"/>
  <c r="K42" i="9"/>
  <c r="Q41" i="9" a="1"/>
  <c r="Q41" i="9"/>
  <c r="R41" i="9"/>
  <c r="S41" i="9"/>
  <c r="T41" i="9"/>
  <c r="U41" i="9"/>
  <c r="V41" i="9"/>
  <c r="L42" i="9"/>
  <c r="G42" i="9"/>
  <c r="H42" i="9"/>
  <c r="N42" i="9"/>
  <c r="P42" i="9"/>
  <c r="K43" i="9"/>
  <c r="Q42" i="9" a="1"/>
  <c r="Q42" i="9"/>
  <c r="R42" i="9"/>
  <c r="S42" i="9"/>
  <c r="T42" i="9"/>
  <c r="U42" i="9"/>
  <c r="V42" i="9"/>
  <c r="L43" i="9"/>
  <c r="G43" i="9"/>
  <c r="H43" i="9"/>
  <c r="N43" i="9"/>
  <c r="P43" i="9"/>
  <c r="K44" i="9"/>
  <c r="Q43" i="9" a="1"/>
  <c r="Q43" i="9"/>
  <c r="R43" i="9"/>
  <c r="S43" i="9"/>
  <c r="T43" i="9"/>
  <c r="U43" i="9"/>
  <c r="V43" i="9"/>
  <c r="L44" i="9"/>
  <c r="G44" i="9"/>
  <c r="H44" i="9"/>
  <c r="N44" i="9"/>
  <c r="P44" i="9"/>
  <c r="K45" i="9"/>
  <c r="Q44" i="9" a="1"/>
  <c r="Q44" i="9"/>
  <c r="R44" i="9"/>
  <c r="S44" i="9"/>
  <c r="T44" i="9"/>
  <c r="U44" i="9"/>
  <c r="V44" i="9"/>
  <c r="L45" i="9"/>
  <c r="G45" i="9"/>
  <c r="H45" i="9"/>
  <c r="N45" i="9"/>
  <c r="P45" i="9"/>
  <c r="K46" i="9"/>
  <c r="Q45" i="9" a="1"/>
  <c r="Q45" i="9"/>
  <c r="R45" i="9"/>
  <c r="S45" i="9"/>
  <c r="T45" i="9"/>
  <c r="U45" i="9"/>
  <c r="V45" i="9"/>
  <c r="L46" i="9"/>
  <c r="G46" i="9"/>
  <c r="H46" i="9"/>
  <c r="N46" i="9"/>
  <c r="P46" i="9"/>
  <c r="K47" i="9"/>
  <c r="Q46" i="9" a="1"/>
  <c r="Q46" i="9"/>
  <c r="R46" i="9"/>
  <c r="S46" i="9"/>
  <c r="T46" i="9"/>
  <c r="U46" i="9"/>
  <c r="V46" i="9"/>
  <c r="L47" i="9"/>
  <c r="G47" i="9"/>
  <c r="H47" i="9"/>
  <c r="N47" i="9"/>
  <c r="P47" i="9"/>
  <c r="K48" i="9"/>
  <c r="Q47" i="9" a="1"/>
  <c r="Q47" i="9"/>
  <c r="R47" i="9"/>
  <c r="S47" i="9"/>
  <c r="T47" i="9"/>
  <c r="U47" i="9"/>
  <c r="V47" i="9"/>
  <c r="L48" i="9"/>
  <c r="G48" i="9"/>
  <c r="H48" i="9"/>
  <c r="N48" i="9"/>
  <c r="P48" i="9"/>
  <c r="K49" i="9"/>
  <c r="Q48" i="9" a="1"/>
  <c r="Q48" i="9"/>
  <c r="R48" i="9"/>
  <c r="S48" i="9"/>
  <c r="T48" i="9"/>
  <c r="U48" i="9"/>
  <c r="V48" i="9"/>
  <c r="L49" i="9"/>
  <c r="G49" i="9"/>
  <c r="H49" i="9"/>
  <c r="N49" i="9"/>
  <c r="P49" i="9"/>
  <c r="K50" i="9"/>
  <c r="Q49" i="9" a="1"/>
  <c r="Q49" i="9"/>
  <c r="R49" i="9"/>
  <c r="S49" i="9"/>
  <c r="T49" i="9"/>
  <c r="U49" i="9"/>
  <c r="V49" i="9"/>
  <c r="L50" i="9"/>
  <c r="G50" i="9"/>
  <c r="H50" i="9"/>
  <c r="N50" i="9"/>
  <c r="P50" i="9"/>
  <c r="K51" i="9"/>
  <c r="Q50" i="9" a="1"/>
  <c r="Q50" i="9"/>
  <c r="R50" i="9"/>
  <c r="S50" i="9"/>
  <c r="T50" i="9"/>
  <c r="U50" i="9"/>
  <c r="V50" i="9"/>
  <c r="L51" i="9"/>
  <c r="G51" i="9"/>
  <c r="H51" i="9"/>
  <c r="N51" i="9"/>
  <c r="P51" i="9"/>
  <c r="K52" i="9"/>
  <c r="Q51" i="9" a="1"/>
  <c r="Q51" i="9"/>
  <c r="R51" i="9"/>
  <c r="S51" i="9"/>
  <c r="T51" i="9"/>
  <c r="U51" i="9"/>
  <c r="V51" i="9"/>
  <c r="L52" i="9"/>
  <c r="G52" i="9"/>
  <c r="H52" i="9"/>
  <c r="N52" i="9"/>
  <c r="P52" i="9"/>
  <c r="K53" i="9"/>
  <c r="Q52" i="9" a="1"/>
  <c r="Q52" i="9"/>
  <c r="R52" i="9"/>
  <c r="S52" i="9"/>
  <c r="T52" i="9"/>
  <c r="U52" i="9"/>
  <c r="V52" i="9"/>
  <c r="L53" i="9"/>
  <c r="G53" i="9"/>
  <c r="H53" i="9"/>
  <c r="N53" i="9"/>
  <c r="P53" i="9"/>
  <c r="K54" i="9"/>
  <c r="Q53" i="9" a="1"/>
  <c r="Q53" i="9"/>
  <c r="R53" i="9"/>
  <c r="S53" i="9"/>
  <c r="T53" i="9"/>
  <c r="U53" i="9"/>
  <c r="V53" i="9"/>
  <c r="L54" i="9"/>
  <c r="G54" i="9"/>
  <c r="H54" i="9"/>
  <c r="N54" i="9"/>
  <c r="P54" i="9"/>
  <c r="K55" i="9"/>
  <c r="Q54" i="9" a="1"/>
  <c r="Q54" i="9"/>
  <c r="R54" i="9"/>
  <c r="S54" i="9"/>
  <c r="T54" i="9"/>
  <c r="U54" i="9"/>
  <c r="V54" i="9"/>
  <c r="L55" i="9"/>
  <c r="G55" i="9"/>
  <c r="H55" i="9"/>
  <c r="N55" i="9"/>
  <c r="P55" i="9"/>
  <c r="K56" i="9"/>
  <c r="Q55" i="9" a="1"/>
  <c r="Q55" i="9"/>
  <c r="R55" i="9"/>
  <c r="S55" i="9"/>
  <c r="T55" i="9"/>
  <c r="U55" i="9"/>
  <c r="V55" i="9"/>
  <c r="L56" i="9"/>
  <c r="G56" i="9"/>
  <c r="H56" i="9"/>
  <c r="N56" i="9"/>
  <c r="P56" i="9"/>
  <c r="K57" i="9"/>
  <c r="Q56" i="9" a="1"/>
  <c r="Q56" i="9"/>
  <c r="R56" i="9"/>
  <c r="S56" i="9"/>
  <c r="T56" i="9"/>
  <c r="U56" i="9"/>
  <c r="V56" i="9"/>
  <c r="L57" i="9"/>
  <c r="G57" i="9"/>
  <c r="H57" i="9"/>
  <c r="N57" i="9"/>
  <c r="P57" i="9"/>
  <c r="K58" i="9"/>
  <c r="Q57" i="9" a="1"/>
  <c r="Q57" i="9"/>
  <c r="R57" i="9"/>
  <c r="S57" i="9"/>
  <c r="T57" i="9"/>
  <c r="U57" i="9"/>
  <c r="V57" i="9"/>
  <c r="L58" i="9"/>
  <c r="G58" i="9"/>
  <c r="H58" i="9"/>
  <c r="N58" i="9"/>
  <c r="P58" i="9"/>
  <c r="K59" i="9"/>
  <c r="Q58" i="9" a="1"/>
  <c r="Q58" i="9"/>
  <c r="R58" i="9"/>
  <c r="S58" i="9"/>
  <c r="T58" i="9"/>
  <c r="U58" i="9"/>
  <c r="V58" i="9"/>
  <c r="L59" i="9"/>
  <c r="G59" i="9"/>
  <c r="H59" i="9"/>
  <c r="N59" i="9"/>
  <c r="P59" i="9"/>
  <c r="K60" i="9"/>
  <c r="Q59" i="9" a="1"/>
  <c r="Q59" i="9"/>
  <c r="R59" i="9"/>
  <c r="S59" i="9"/>
  <c r="T59" i="9"/>
  <c r="U59" i="9"/>
  <c r="V59" i="9"/>
  <c r="L60" i="9"/>
  <c r="G60" i="9"/>
  <c r="H60" i="9"/>
  <c r="N60" i="9"/>
  <c r="P60" i="9"/>
  <c r="K61" i="9"/>
  <c r="Q60" i="9" a="1"/>
  <c r="Q60" i="9"/>
  <c r="R60" i="9"/>
  <c r="S60" i="9"/>
  <c r="T60" i="9"/>
  <c r="U60" i="9"/>
  <c r="V60" i="9"/>
  <c r="L61" i="9"/>
  <c r="G61" i="9"/>
  <c r="H61" i="9"/>
  <c r="N61" i="9"/>
  <c r="P61" i="9"/>
  <c r="K62" i="9"/>
  <c r="Q61" i="9" a="1"/>
  <c r="Q61" i="9"/>
  <c r="R61" i="9"/>
  <c r="S61" i="9"/>
  <c r="T61" i="9"/>
  <c r="U61" i="9"/>
  <c r="V61" i="9"/>
  <c r="L62" i="9"/>
  <c r="G62" i="9"/>
  <c r="H62" i="9"/>
  <c r="N62" i="9"/>
  <c r="P62" i="9"/>
  <c r="K63" i="9"/>
  <c r="Q62" i="9" a="1"/>
  <c r="Q62" i="9"/>
  <c r="R62" i="9"/>
  <c r="S62" i="9"/>
  <c r="T62" i="9"/>
  <c r="U62" i="9"/>
  <c r="V62" i="9"/>
  <c r="L63" i="9"/>
  <c r="G63" i="9"/>
  <c r="H63" i="9"/>
  <c r="N63" i="9"/>
  <c r="P63" i="9"/>
  <c r="K64" i="9"/>
  <c r="Q63" i="9" a="1"/>
  <c r="Q63" i="9"/>
  <c r="R63" i="9"/>
  <c r="S63" i="9"/>
  <c r="T63" i="9"/>
  <c r="U63" i="9"/>
  <c r="V63" i="9"/>
  <c r="L64" i="9"/>
  <c r="G64" i="9"/>
  <c r="H64" i="9"/>
  <c r="N64" i="9"/>
  <c r="P64" i="9"/>
  <c r="K65" i="9"/>
  <c r="Q64" i="9" a="1"/>
  <c r="Q64" i="9"/>
  <c r="R64" i="9"/>
  <c r="S64" i="9"/>
  <c r="T64" i="9"/>
  <c r="U64" i="9"/>
  <c r="V64" i="9"/>
  <c r="L65" i="9"/>
  <c r="G65" i="9"/>
  <c r="H65" i="9"/>
  <c r="N65" i="9"/>
  <c r="P65" i="9"/>
  <c r="K66" i="9"/>
  <c r="Q65" i="9" a="1"/>
  <c r="Q65" i="9"/>
  <c r="R65" i="9"/>
  <c r="S65" i="9"/>
  <c r="T65" i="9"/>
  <c r="U65" i="9"/>
  <c r="V65" i="9"/>
  <c r="L66" i="9"/>
  <c r="G66" i="9"/>
  <c r="H66" i="9"/>
  <c r="N66" i="9"/>
  <c r="P66" i="9"/>
  <c r="K67" i="9"/>
  <c r="Q66" i="9" a="1"/>
  <c r="Q66" i="9"/>
  <c r="R66" i="9"/>
  <c r="S66" i="9"/>
  <c r="T66" i="9"/>
  <c r="U66" i="9"/>
  <c r="V66" i="9"/>
  <c r="L67" i="9"/>
  <c r="G67" i="9"/>
  <c r="H67" i="9"/>
  <c r="N67" i="9"/>
  <c r="P67" i="9"/>
  <c r="K68" i="9"/>
  <c r="Q67" i="9" a="1"/>
  <c r="Q67" i="9"/>
  <c r="R67" i="9"/>
  <c r="S67" i="9"/>
  <c r="T67" i="9"/>
  <c r="U67" i="9"/>
  <c r="V67" i="9"/>
  <c r="L68" i="9"/>
  <c r="G68" i="9"/>
  <c r="H68" i="9"/>
  <c r="N68" i="9"/>
  <c r="P68" i="9"/>
  <c r="K69" i="9"/>
  <c r="Q68" i="9" a="1"/>
  <c r="Q68" i="9"/>
  <c r="R68" i="9"/>
  <c r="S68" i="9"/>
  <c r="T68" i="9"/>
  <c r="U68" i="9"/>
  <c r="V68" i="9"/>
  <c r="L69" i="9"/>
  <c r="G69" i="9"/>
  <c r="H69" i="9"/>
  <c r="N69" i="9"/>
  <c r="P69" i="9"/>
  <c r="K70" i="9"/>
  <c r="Q69" i="9" a="1"/>
  <c r="Q69" i="9"/>
  <c r="R69" i="9"/>
  <c r="S69" i="9"/>
  <c r="T69" i="9"/>
  <c r="U69" i="9"/>
  <c r="V69" i="9"/>
  <c r="L70" i="9"/>
  <c r="G70" i="9"/>
  <c r="H70" i="9"/>
  <c r="N70" i="9"/>
  <c r="P70" i="9"/>
  <c r="K71" i="9"/>
  <c r="Q70" i="9" a="1"/>
  <c r="Q70" i="9"/>
  <c r="R70" i="9"/>
  <c r="S70" i="9"/>
  <c r="T70" i="9"/>
  <c r="U70" i="9"/>
  <c r="V70" i="9"/>
  <c r="L71" i="9"/>
  <c r="G71" i="9"/>
  <c r="H71" i="9"/>
  <c r="N71" i="9"/>
  <c r="P71" i="9"/>
  <c r="K72" i="9"/>
  <c r="Q71" i="9" a="1"/>
  <c r="Q71" i="9"/>
  <c r="R71" i="9"/>
  <c r="S71" i="9"/>
  <c r="T71" i="9"/>
  <c r="U71" i="9"/>
  <c r="V71" i="9"/>
  <c r="L72" i="9"/>
  <c r="G72" i="9"/>
  <c r="H72" i="9"/>
  <c r="N72" i="9"/>
  <c r="P72" i="9"/>
  <c r="K73" i="9"/>
  <c r="Q72" i="9" a="1"/>
  <c r="Q72" i="9"/>
  <c r="R72" i="9"/>
  <c r="S72" i="9"/>
  <c r="T72" i="9"/>
  <c r="U72" i="9"/>
  <c r="V72" i="9"/>
  <c r="L73" i="9"/>
  <c r="G73" i="9"/>
  <c r="H73" i="9"/>
  <c r="N73" i="9"/>
  <c r="P73" i="9"/>
  <c r="K74" i="9"/>
  <c r="Q73" i="9" a="1"/>
  <c r="Q73" i="9"/>
  <c r="R73" i="9"/>
  <c r="S73" i="9"/>
  <c r="T73" i="9"/>
  <c r="U73" i="9"/>
  <c r="V73" i="9"/>
  <c r="L74" i="9"/>
  <c r="G74" i="9"/>
  <c r="H74" i="9"/>
  <c r="N74" i="9"/>
  <c r="P74" i="9"/>
  <c r="K75" i="9"/>
  <c r="Q74" i="9" a="1"/>
  <c r="Q74" i="9"/>
  <c r="R74" i="9"/>
  <c r="S74" i="9"/>
  <c r="T74" i="9"/>
  <c r="U74" i="9"/>
  <c r="V74" i="9"/>
  <c r="L75" i="9"/>
  <c r="G75" i="9"/>
  <c r="H75" i="9"/>
  <c r="N75" i="9"/>
  <c r="P75" i="9"/>
  <c r="K76" i="9"/>
  <c r="Q75" i="9" a="1"/>
  <c r="Q75" i="9"/>
  <c r="R75" i="9"/>
  <c r="S75" i="9"/>
  <c r="T75" i="9"/>
  <c r="U75" i="9"/>
  <c r="V75" i="9"/>
  <c r="L76" i="9"/>
  <c r="G76" i="9"/>
  <c r="H76" i="9"/>
  <c r="N76" i="9"/>
  <c r="P76" i="9"/>
  <c r="K77" i="9"/>
  <c r="Q76" i="9" a="1"/>
  <c r="Q76" i="9"/>
  <c r="R76" i="9"/>
  <c r="S76" i="9"/>
  <c r="T76" i="9"/>
  <c r="U76" i="9"/>
  <c r="V76" i="9"/>
  <c r="L77" i="9"/>
  <c r="G77" i="9"/>
  <c r="H77" i="9"/>
  <c r="N77" i="9"/>
  <c r="P77" i="9"/>
  <c r="K78" i="9"/>
  <c r="Q77" i="9" a="1"/>
  <c r="Q77" i="9"/>
  <c r="R77" i="9"/>
  <c r="S77" i="9"/>
  <c r="T77" i="9"/>
  <c r="U77" i="9"/>
  <c r="V77" i="9"/>
  <c r="L78" i="9"/>
  <c r="G78" i="9"/>
  <c r="H78" i="9"/>
  <c r="N78" i="9"/>
  <c r="P78" i="9"/>
  <c r="K79" i="9"/>
  <c r="Q78" i="9" a="1"/>
  <c r="Q78" i="9"/>
  <c r="R78" i="9"/>
  <c r="S78" i="9"/>
  <c r="T78" i="9"/>
  <c r="U78" i="9"/>
  <c r="V78" i="9"/>
  <c r="L79" i="9"/>
  <c r="G79" i="9"/>
  <c r="H79" i="9"/>
  <c r="N79" i="9"/>
  <c r="P79" i="9"/>
  <c r="K80" i="9"/>
  <c r="Q79" i="9" a="1"/>
  <c r="Q79" i="9"/>
  <c r="R79" i="9"/>
  <c r="S79" i="9"/>
  <c r="T79" i="9"/>
  <c r="U79" i="9"/>
  <c r="V79" i="9"/>
  <c r="L80" i="9"/>
  <c r="G80" i="9"/>
  <c r="H80" i="9"/>
  <c r="N80" i="9"/>
  <c r="P80" i="9"/>
  <c r="K81" i="9"/>
  <c r="Q80" i="9" a="1"/>
  <c r="Q80" i="9"/>
  <c r="R80" i="9"/>
  <c r="S80" i="9"/>
  <c r="T80" i="9"/>
  <c r="U80" i="9"/>
  <c r="V80" i="9"/>
  <c r="L81" i="9"/>
  <c r="G81" i="9"/>
  <c r="H81" i="9"/>
  <c r="N81" i="9"/>
  <c r="P81" i="9"/>
  <c r="K82" i="9"/>
  <c r="Q81" i="9" a="1"/>
  <c r="Q81" i="9"/>
  <c r="R81" i="9"/>
  <c r="S81" i="9"/>
  <c r="T81" i="9"/>
  <c r="U81" i="9"/>
  <c r="V81" i="9"/>
  <c r="L82" i="9"/>
  <c r="G82" i="9"/>
  <c r="H82" i="9"/>
  <c r="N82" i="9"/>
  <c r="P82" i="9"/>
  <c r="K83" i="9"/>
  <c r="Q82" i="9" a="1"/>
  <c r="Q82" i="9"/>
  <c r="R82" i="9"/>
  <c r="S82" i="9"/>
  <c r="T82" i="9"/>
  <c r="U82" i="9"/>
  <c r="V82" i="9"/>
  <c r="L83" i="9"/>
  <c r="G83" i="9"/>
  <c r="H83" i="9"/>
  <c r="N83" i="9"/>
  <c r="P83" i="9"/>
  <c r="K84" i="9"/>
  <c r="Q83" i="9" a="1"/>
  <c r="Q83" i="9"/>
  <c r="R83" i="9"/>
  <c r="S83" i="9"/>
  <c r="T83" i="9"/>
  <c r="U83" i="9"/>
  <c r="V83" i="9"/>
  <c r="L84" i="9"/>
  <c r="G84" i="9"/>
  <c r="H84" i="9"/>
  <c r="N84" i="9"/>
  <c r="P84" i="9"/>
  <c r="K85" i="9"/>
  <c r="Q84" i="9" a="1"/>
  <c r="Q84" i="9"/>
  <c r="R84" i="9"/>
  <c r="S84" i="9"/>
  <c r="T84" i="9"/>
  <c r="U84" i="9"/>
  <c r="V84" i="9"/>
  <c r="L85" i="9"/>
  <c r="G85" i="9"/>
  <c r="H85" i="9"/>
  <c r="N85" i="9"/>
  <c r="P85" i="9"/>
  <c r="K86" i="9"/>
  <c r="Q85" i="9" a="1"/>
  <c r="Q85" i="9"/>
  <c r="R85" i="9"/>
  <c r="S85" i="9"/>
  <c r="T85" i="9"/>
  <c r="U85" i="9"/>
  <c r="V85" i="9"/>
  <c r="L86" i="9"/>
  <c r="G86" i="9"/>
  <c r="H86" i="9"/>
  <c r="N86" i="9"/>
  <c r="P86" i="9"/>
  <c r="K87" i="9"/>
  <c r="Q86" i="9" a="1"/>
  <c r="Q86" i="9"/>
  <c r="R86" i="9"/>
  <c r="S86" i="9"/>
  <c r="T86" i="9"/>
  <c r="U86" i="9"/>
  <c r="V86" i="9"/>
  <c r="L87" i="9"/>
  <c r="G87" i="9"/>
  <c r="H87" i="9"/>
  <c r="N87" i="9"/>
  <c r="P87" i="9"/>
  <c r="K88" i="9"/>
  <c r="Q87" i="9" a="1"/>
  <c r="Q87" i="9"/>
  <c r="R87" i="9"/>
  <c r="S87" i="9"/>
  <c r="T87" i="9"/>
  <c r="U87" i="9"/>
  <c r="V87" i="9"/>
  <c r="L88" i="9"/>
  <c r="G88" i="9"/>
  <c r="H88" i="9"/>
  <c r="N88" i="9"/>
  <c r="P88" i="9"/>
  <c r="K89" i="9"/>
  <c r="Q88" i="9" a="1"/>
  <c r="Q88" i="9"/>
  <c r="R88" i="9"/>
  <c r="S88" i="9"/>
  <c r="T88" i="9"/>
  <c r="U88" i="9"/>
  <c r="V88" i="9"/>
  <c r="L89" i="9"/>
  <c r="G89" i="9"/>
  <c r="H89" i="9"/>
  <c r="N89" i="9"/>
  <c r="P89" i="9"/>
  <c r="K90" i="9"/>
  <c r="Q89" i="9" a="1"/>
  <c r="Q89" i="9"/>
  <c r="R89" i="9"/>
  <c r="S89" i="9"/>
  <c r="T89" i="9"/>
  <c r="U89" i="9"/>
  <c r="V89" i="9"/>
  <c r="L90" i="9"/>
  <c r="G90" i="9"/>
  <c r="H90" i="9"/>
  <c r="N90" i="9"/>
  <c r="P90" i="9"/>
  <c r="K91" i="9"/>
  <c r="Q90" i="9" a="1"/>
  <c r="Q90" i="9"/>
  <c r="R90" i="9"/>
  <c r="S90" i="9"/>
  <c r="T90" i="9"/>
  <c r="U90" i="9"/>
  <c r="V90" i="9"/>
  <c r="L91" i="9"/>
  <c r="G91" i="9"/>
  <c r="H91" i="9"/>
  <c r="N91" i="9"/>
  <c r="P91" i="9"/>
  <c r="K92" i="9"/>
  <c r="Q91" i="9" a="1"/>
  <c r="Q91" i="9"/>
  <c r="R91" i="9"/>
  <c r="S91" i="9"/>
  <c r="T91" i="9"/>
  <c r="U91" i="9"/>
  <c r="V91" i="9"/>
  <c r="L92" i="9"/>
  <c r="G92" i="9"/>
  <c r="H92" i="9"/>
  <c r="N92" i="9"/>
  <c r="P92" i="9"/>
  <c r="K93" i="9"/>
  <c r="Q92" i="9" a="1"/>
  <c r="Q92" i="9"/>
  <c r="R92" i="9"/>
  <c r="S92" i="9"/>
  <c r="T92" i="9"/>
  <c r="U92" i="9"/>
  <c r="V92" i="9"/>
  <c r="L93" i="9"/>
  <c r="G93" i="9"/>
  <c r="H93" i="9"/>
  <c r="N93" i="9"/>
  <c r="P93" i="9"/>
  <c r="K94" i="9"/>
  <c r="Q93" i="9" a="1"/>
  <c r="Q93" i="9"/>
  <c r="R93" i="9"/>
  <c r="S93" i="9"/>
  <c r="T93" i="9"/>
  <c r="U93" i="9"/>
  <c r="V93" i="9"/>
  <c r="L94" i="9"/>
  <c r="G94" i="9"/>
  <c r="H94" i="9"/>
  <c r="N94" i="9"/>
  <c r="P94" i="9"/>
  <c r="K95" i="9"/>
  <c r="Q94" i="9" a="1"/>
  <c r="Q94" i="9"/>
  <c r="R94" i="9"/>
  <c r="S94" i="9"/>
  <c r="T94" i="9"/>
  <c r="U94" i="9"/>
  <c r="V94" i="9"/>
  <c r="L95" i="9"/>
  <c r="G95" i="9"/>
  <c r="H95" i="9"/>
  <c r="N95" i="9"/>
  <c r="P95" i="9"/>
  <c r="K96" i="9"/>
  <c r="Q95" i="9" a="1"/>
  <c r="Q95" i="9"/>
  <c r="R95" i="9"/>
  <c r="S95" i="9"/>
  <c r="T95" i="9"/>
  <c r="U95" i="9"/>
  <c r="V95" i="9"/>
  <c r="L96" i="9"/>
  <c r="G96" i="9"/>
  <c r="H96" i="9"/>
  <c r="N96" i="9"/>
  <c r="P96" i="9"/>
  <c r="K97" i="9"/>
  <c r="Q96" i="9" a="1"/>
  <c r="Q96" i="9"/>
  <c r="R96" i="9"/>
  <c r="S96" i="9"/>
  <c r="T96" i="9"/>
  <c r="U96" i="9"/>
  <c r="V96" i="9"/>
  <c r="L97" i="9"/>
  <c r="G97" i="9"/>
  <c r="H97" i="9"/>
  <c r="N97" i="9"/>
  <c r="P97" i="9"/>
  <c r="K98" i="9"/>
  <c r="Q97" i="9" a="1"/>
  <c r="Q97" i="9"/>
  <c r="R97" i="9"/>
  <c r="S97" i="9"/>
  <c r="T97" i="9"/>
  <c r="U97" i="9"/>
  <c r="V97" i="9"/>
  <c r="L98" i="9"/>
  <c r="G98" i="9"/>
  <c r="H98" i="9"/>
  <c r="N98" i="9"/>
  <c r="P98" i="9"/>
  <c r="K99" i="9"/>
  <c r="Q98" i="9" a="1"/>
  <c r="Q98" i="9"/>
  <c r="R98" i="9"/>
  <c r="S98" i="9"/>
  <c r="T98" i="9"/>
  <c r="U98" i="9"/>
  <c r="V98" i="9"/>
  <c r="L99" i="9"/>
  <c r="G99" i="9"/>
  <c r="H99" i="9"/>
  <c r="N99" i="9"/>
  <c r="P99" i="9"/>
  <c r="K100" i="9"/>
  <c r="Q99" i="9" a="1"/>
  <c r="Q99" i="9"/>
  <c r="R99" i="9"/>
  <c r="S99" i="9"/>
  <c r="T99" i="9"/>
  <c r="U99" i="9"/>
  <c r="V99" i="9"/>
  <c r="L100" i="9"/>
  <c r="G100" i="9"/>
  <c r="H100" i="9"/>
  <c r="N100" i="9"/>
  <c r="P100" i="9"/>
  <c r="K101" i="9"/>
  <c r="Q100" i="9" a="1"/>
  <c r="Q100" i="9"/>
  <c r="R100" i="9"/>
  <c r="S100" i="9"/>
  <c r="T100" i="9"/>
  <c r="U100" i="9"/>
  <c r="V100" i="9"/>
  <c r="L101" i="9"/>
  <c r="G101" i="9"/>
  <c r="H101" i="9"/>
  <c r="N101" i="9"/>
  <c r="P101" i="9"/>
  <c r="K102" i="9"/>
  <c r="Q101" i="9" a="1"/>
  <c r="Q101" i="9"/>
  <c r="R101" i="9"/>
  <c r="S101" i="9"/>
  <c r="T101" i="9"/>
  <c r="U101" i="9"/>
  <c r="V101" i="9"/>
  <c r="L102" i="9"/>
  <c r="G102" i="9"/>
  <c r="H102" i="9"/>
  <c r="N102" i="9"/>
  <c r="P102" i="9"/>
  <c r="K103" i="9"/>
  <c r="Q102" i="9" a="1"/>
  <c r="Q102" i="9"/>
  <c r="R102" i="9"/>
  <c r="S102" i="9"/>
  <c r="T102" i="9"/>
  <c r="U102" i="9"/>
  <c r="V102" i="9"/>
  <c r="L103" i="9"/>
  <c r="G103" i="9"/>
  <c r="H103" i="9"/>
  <c r="N103" i="9"/>
  <c r="P103" i="9"/>
  <c r="K104" i="9"/>
  <c r="Q103" i="9" a="1"/>
  <c r="Q103" i="9"/>
  <c r="R103" i="9"/>
  <c r="S103" i="9"/>
  <c r="T103" i="9"/>
  <c r="U103" i="9"/>
  <c r="V103" i="9"/>
  <c r="L104" i="9"/>
  <c r="G104" i="9"/>
  <c r="H104" i="9"/>
  <c r="N104" i="9"/>
  <c r="P104" i="9"/>
  <c r="K105" i="9"/>
  <c r="Q104" i="9" a="1"/>
  <c r="Q104" i="9"/>
  <c r="R104" i="9"/>
  <c r="S104" i="9"/>
  <c r="T104" i="9"/>
  <c r="U104" i="9"/>
  <c r="V104" i="9"/>
  <c r="L105" i="9"/>
  <c r="G105" i="9"/>
  <c r="H105" i="9"/>
  <c r="N105" i="9"/>
  <c r="P105" i="9"/>
  <c r="K106" i="9"/>
  <c r="Q105" i="9" a="1"/>
  <c r="Q105" i="9"/>
  <c r="R105" i="9"/>
  <c r="S105" i="9"/>
  <c r="T105" i="9"/>
  <c r="U105" i="9"/>
  <c r="V105" i="9"/>
  <c r="L106" i="9"/>
  <c r="G106" i="9"/>
  <c r="H106" i="9"/>
  <c r="N106" i="9"/>
  <c r="P106" i="9"/>
  <c r="K107" i="9"/>
  <c r="Q106" i="9" a="1"/>
  <c r="Q106" i="9"/>
  <c r="R106" i="9"/>
  <c r="S106" i="9"/>
  <c r="T106" i="9"/>
  <c r="U106" i="9"/>
  <c r="V106" i="9"/>
  <c r="L107" i="9"/>
  <c r="G107" i="9"/>
  <c r="H107" i="9"/>
  <c r="N107" i="9"/>
  <c r="P107" i="9"/>
  <c r="K108" i="9"/>
  <c r="Q107" i="9" a="1"/>
  <c r="Q107" i="9"/>
  <c r="R107" i="9"/>
  <c r="S107" i="9"/>
  <c r="T107" i="9"/>
  <c r="U107" i="9"/>
  <c r="V107" i="9"/>
  <c r="L108" i="9"/>
  <c r="G108" i="9"/>
  <c r="H108" i="9"/>
  <c r="N108" i="9"/>
  <c r="P108" i="9"/>
  <c r="K109" i="9"/>
  <c r="Q108" i="9" a="1"/>
  <c r="Q108" i="9"/>
  <c r="R108" i="9"/>
  <c r="S108" i="9"/>
  <c r="T108" i="9"/>
  <c r="U108" i="9"/>
  <c r="V108" i="9"/>
  <c r="L109" i="9"/>
  <c r="G109" i="9"/>
  <c r="H109" i="9"/>
  <c r="N109" i="9"/>
  <c r="P109" i="9"/>
  <c r="K110" i="9"/>
  <c r="Q109" i="9" a="1"/>
  <c r="Q109" i="9"/>
  <c r="R109" i="9"/>
  <c r="S109" i="9"/>
  <c r="T109" i="9"/>
  <c r="U109" i="9"/>
  <c r="V109" i="9"/>
  <c r="L110" i="9"/>
  <c r="G110" i="9"/>
  <c r="H110" i="9"/>
  <c r="N110" i="9"/>
  <c r="P110" i="9"/>
  <c r="K111" i="9"/>
  <c r="Q110" i="9" a="1"/>
  <c r="Q110" i="9"/>
  <c r="R110" i="9"/>
  <c r="S110" i="9"/>
  <c r="T110" i="9"/>
  <c r="U110" i="9"/>
  <c r="V110" i="9"/>
  <c r="L111" i="9"/>
  <c r="G111" i="9"/>
  <c r="H111" i="9"/>
  <c r="N111" i="9"/>
  <c r="P111" i="9"/>
  <c r="K112" i="9"/>
  <c r="Q111" i="9" a="1"/>
  <c r="Q111" i="9"/>
  <c r="R111" i="9"/>
  <c r="S111" i="9"/>
  <c r="T111" i="9"/>
  <c r="U111" i="9"/>
  <c r="V111" i="9"/>
  <c r="L112" i="9"/>
  <c r="G112" i="9"/>
  <c r="H112" i="9"/>
  <c r="N112" i="9"/>
  <c r="P112" i="9"/>
  <c r="K113" i="9"/>
  <c r="Q112" i="9" a="1"/>
  <c r="Q112" i="9"/>
  <c r="R112" i="9"/>
  <c r="S112" i="9"/>
  <c r="T112" i="9"/>
  <c r="U112" i="9"/>
  <c r="V112" i="9"/>
  <c r="L113" i="9"/>
  <c r="G113" i="9"/>
  <c r="H113" i="9"/>
  <c r="N113" i="9"/>
  <c r="P113" i="9"/>
  <c r="K114" i="9"/>
  <c r="Q113" i="9" a="1"/>
  <c r="Q113" i="9"/>
  <c r="R113" i="9"/>
  <c r="S113" i="9"/>
  <c r="T113" i="9"/>
  <c r="U113" i="9"/>
  <c r="V113" i="9"/>
  <c r="L114" i="9"/>
  <c r="G114" i="9"/>
  <c r="H114" i="9"/>
  <c r="N114" i="9"/>
  <c r="P114" i="9"/>
  <c r="K115" i="9"/>
  <c r="Q114" i="9" a="1"/>
  <c r="Q114" i="9"/>
  <c r="R114" i="9"/>
  <c r="S114" i="9"/>
  <c r="T114" i="9"/>
  <c r="U114" i="9"/>
  <c r="V114" i="9"/>
  <c r="L115" i="9"/>
  <c r="G115" i="9"/>
  <c r="H115" i="9"/>
  <c r="N115" i="9"/>
  <c r="P115" i="9"/>
  <c r="K116" i="9"/>
  <c r="Q115" i="9" a="1"/>
  <c r="Q115" i="9"/>
  <c r="R115" i="9"/>
  <c r="S115" i="9"/>
  <c r="T115" i="9"/>
  <c r="U115" i="9"/>
  <c r="V115" i="9"/>
  <c r="L116" i="9"/>
  <c r="G116" i="9"/>
  <c r="H116" i="9"/>
  <c r="N116" i="9"/>
  <c r="P116" i="9"/>
  <c r="K117" i="9"/>
  <c r="Q116" i="9" a="1"/>
  <c r="Q116" i="9"/>
  <c r="R116" i="9"/>
  <c r="S116" i="9"/>
  <c r="T116" i="9"/>
  <c r="U116" i="9"/>
  <c r="V116" i="9"/>
  <c r="L117" i="9"/>
  <c r="G117" i="9"/>
  <c r="H117" i="9"/>
  <c r="N117" i="9"/>
  <c r="P117" i="9"/>
  <c r="K118" i="9"/>
  <c r="Q117" i="9" a="1"/>
  <c r="Q117" i="9"/>
  <c r="R117" i="9"/>
  <c r="S117" i="9"/>
  <c r="T117" i="9"/>
  <c r="U117" i="9"/>
  <c r="V117" i="9"/>
  <c r="L118" i="9"/>
  <c r="G118" i="9"/>
  <c r="H118" i="9"/>
  <c r="N118" i="9"/>
  <c r="P118" i="9"/>
  <c r="K119" i="9"/>
  <c r="Q118" i="9" a="1"/>
  <c r="Q118" i="9"/>
  <c r="R118" i="9"/>
  <c r="S118" i="9"/>
  <c r="T118" i="9"/>
  <c r="U118" i="9"/>
  <c r="V118" i="9"/>
  <c r="L119" i="9"/>
  <c r="G119" i="9"/>
  <c r="H119" i="9"/>
  <c r="N119" i="9"/>
  <c r="P119" i="9"/>
  <c r="K120" i="9"/>
  <c r="Q119" i="9" a="1"/>
  <c r="Q119" i="9"/>
  <c r="R119" i="9"/>
  <c r="S119" i="9"/>
  <c r="T119" i="9"/>
  <c r="U119" i="9"/>
  <c r="V119" i="9"/>
  <c r="L120" i="9"/>
  <c r="G120" i="9"/>
  <c r="H120" i="9"/>
  <c r="N120" i="9"/>
  <c r="P120" i="9"/>
  <c r="K121" i="9"/>
  <c r="Q120" i="9" a="1"/>
  <c r="Q120" i="9"/>
  <c r="R120" i="9"/>
  <c r="S120" i="9"/>
  <c r="T120" i="9"/>
  <c r="U120" i="9"/>
  <c r="V120" i="9"/>
  <c r="L121" i="9"/>
  <c r="G121" i="9"/>
  <c r="H121" i="9"/>
  <c r="N121" i="9"/>
  <c r="P121" i="9"/>
  <c r="K122" i="9"/>
  <c r="Q121" i="9" a="1"/>
  <c r="Q121" i="9"/>
  <c r="R121" i="9"/>
  <c r="S121" i="9"/>
  <c r="T121" i="9"/>
  <c r="U121" i="9"/>
  <c r="V121" i="9"/>
  <c r="L122" i="9"/>
  <c r="G122" i="9"/>
  <c r="H122" i="9"/>
  <c r="N122" i="9"/>
  <c r="P122" i="9"/>
  <c r="K123" i="9"/>
  <c r="Q122" i="9" a="1"/>
  <c r="Q122" i="9"/>
  <c r="R122" i="9"/>
  <c r="S122" i="9"/>
  <c r="T122" i="9"/>
  <c r="U122" i="9"/>
  <c r="V122" i="9"/>
  <c r="L123" i="9"/>
  <c r="G123" i="9"/>
  <c r="H123" i="9"/>
  <c r="N123" i="9"/>
  <c r="P123" i="9"/>
  <c r="K124" i="9"/>
  <c r="Q123" i="9" a="1"/>
  <c r="Q123" i="9"/>
  <c r="R123" i="9"/>
  <c r="S123" i="9"/>
  <c r="T123" i="9"/>
  <c r="U123" i="9"/>
  <c r="V123" i="9"/>
  <c r="L124" i="9"/>
  <c r="G124" i="9"/>
  <c r="H124" i="9"/>
  <c r="N124" i="9"/>
  <c r="P124" i="9"/>
  <c r="K125" i="9"/>
  <c r="Q124" i="9" a="1"/>
  <c r="Q124" i="9"/>
  <c r="R124" i="9"/>
  <c r="S124" i="9"/>
  <c r="T124" i="9"/>
  <c r="U124" i="9"/>
  <c r="V124" i="9"/>
  <c r="L125" i="9"/>
  <c r="G125" i="9"/>
  <c r="H125" i="9"/>
  <c r="N125" i="9"/>
  <c r="P125" i="9"/>
  <c r="K126" i="9"/>
  <c r="Q125" i="9" a="1"/>
  <c r="Q125" i="9"/>
  <c r="R125" i="9"/>
  <c r="S125" i="9"/>
  <c r="T125" i="9"/>
  <c r="U125" i="9"/>
  <c r="V125" i="9"/>
  <c r="L126" i="9"/>
  <c r="G126" i="9"/>
  <c r="H126" i="9"/>
  <c r="N126" i="9"/>
  <c r="P126" i="9"/>
  <c r="K127" i="9"/>
  <c r="Q126" i="9" a="1"/>
  <c r="Q126" i="9"/>
  <c r="R126" i="9"/>
  <c r="S126" i="9"/>
  <c r="T126" i="9"/>
  <c r="U126" i="9"/>
  <c r="V126" i="9"/>
  <c r="L127" i="9"/>
  <c r="G127" i="9"/>
  <c r="H127" i="9"/>
  <c r="N127" i="9"/>
  <c r="P127" i="9"/>
  <c r="K128" i="9"/>
  <c r="Q127" i="9" a="1"/>
  <c r="Q127" i="9"/>
  <c r="R127" i="9"/>
  <c r="S127" i="9"/>
  <c r="T127" i="9"/>
  <c r="U127" i="9"/>
  <c r="V127" i="9"/>
  <c r="L128" i="9"/>
  <c r="G128" i="9"/>
  <c r="H128" i="9"/>
  <c r="N128" i="9"/>
  <c r="P128" i="9"/>
  <c r="K129" i="9"/>
  <c r="Q128" i="9" a="1"/>
  <c r="Q128" i="9"/>
  <c r="R128" i="9"/>
  <c r="S128" i="9"/>
  <c r="T128" i="9"/>
  <c r="U128" i="9"/>
  <c r="V128" i="9"/>
  <c r="L129" i="9"/>
  <c r="G129" i="9"/>
  <c r="H129" i="9"/>
  <c r="N129" i="9"/>
  <c r="P129" i="9"/>
  <c r="K130" i="9"/>
  <c r="Q129" i="9" a="1"/>
  <c r="Q129" i="9"/>
  <c r="R129" i="9"/>
  <c r="S129" i="9"/>
  <c r="T129" i="9"/>
  <c r="U129" i="9"/>
  <c r="V129" i="9"/>
  <c r="L130" i="9"/>
  <c r="G130" i="9"/>
  <c r="H130" i="9"/>
  <c r="N130" i="9"/>
  <c r="P130" i="9"/>
  <c r="K131" i="9"/>
  <c r="Q130" i="9" a="1"/>
  <c r="Q130" i="9"/>
  <c r="R130" i="9"/>
  <c r="S130" i="9"/>
  <c r="T130" i="9"/>
  <c r="U130" i="9"/>
  <c r="V130" i="9"/>
  <c r="L131" i="9"/>
  <c r="G131" i="9"/>
  <c r="H131" i="9"/>
  <c r="N131" i="9"/>
  <c r="P131" i="9"/>
  <c r="K132" i="9"/>
  <c r="Q131" i="9" a="1"/>
  <c r="Q131" i="9"/>
  <c r="R131" i="9"/>
  <c r="S131" i="9"/>
  <c r="T131" i="9"/>
  <c r="U131" i="9"/>
  <c r="V131" i="9"/>
  <c r="L132" i="9"/>
  <c r="G132" i="9"/>
  <c r="H132" i="9"/>
  <c r="N132" i="9"/>
  <c r="P132" i="9"/>
  <c r="K133" i="9"/>
  <c r="Q132" i="9" a="1"/>
  <c r="Q132" i="9"/>
  <c r="R132" i="9"/>
  <c r="S132" i="9"/>
  <c r="T132" i="9"/>
  <c r="U132" i="9"/>
  <c r="V132" i="9"/>
  <c r="L133" i="9"/>
  <c r="G133" i="9"/>
  <c r="H133" i="9"/>
  <c r="N133" i="9"/>
  <c r="P133" i="9"/>
  <c r="K134" i="9"/>
  <c r="Q133" i="9" a="1"/>
  <c r="Q133" i="9"/>
  <c r="R133" i="9"/>
  <c r="S133" i="9"/>
  <c r="T133" i="9"/>
  <c r="U133" i="9"/>
  <c r="V133" i="9"/>
  <c r="L134" i="9"/>
  <c r="G134" i="9"/>
  <c r="H134" i="9"/>
  <c r="N134" i="9"/>
  <c r="P134" i="9"/>
  <c r="K135" i="9"/>
  <c r="Q134" i="9" a="1"/>
  <c r="Q134" i="9"/>
  <c r="R134" i="9"/>
  <c r="S134" i="9"/>
  <c r="T134" i="9"/>
  <c r="U134" i="9"/>
  <c r="V134" i="9"/>
  <c r="L135" i="9"/>
  <c r="G135" i="9"/>
  <c r="H135" i="9"/>
  <c r="N135" i="9"/>
  <c r="P135" i="9"/>
  <c r="K136" i="9"/>
  <c r="Q135" i="9" a="1"/>
  <c r="Q135" i="9"/>
  <c r="R135" i="9"/>
  <c r="S135" i="9"/>
  <c r="T135" i="9"/>
  <c r="U135" i="9"/>
  <c r="V135" i="9"/>
  <c r="L136" i="9"/>
  <c r="G136" i="9"/>
  <c r="H136" i="9"/>
  <c r="N136" i="9"/>
  <c r="P136" i="9"/>
  <c r="K137" i="9"/>
  <c r="Q136" i="9" a="1"/>
  <c r="Q136" i="9"/>
  <c r="R136" i="9"/>
  <c r="S136" i="9"/>
  <c r="T136" i="9"/>
  <c r="U136" i="9"/>
  <c r="V136" i="9"/>
  <c r="L137" i="9"/>
  <c r="G137" i="9"/>
  <c r="H137" i="9"/>
  <c r="N137" i="9"/>
  <c r="P137" i="9"/>
  <c r="K138" i="9"/>
  <c r="Q137" i="9" a="1"/>
  <c r="Q137" i="9"/>
  <c r="R137" i="9"/>
  <c r="S137" i="9"/>
  <c r="T137" i="9"/>
  <c r="U137" i="9"/>
  <c r="V137" i="9"/>
  <c r="L138" i="9"/>
  <c r="G138" i="9"/>
  <c r="H138" i="9"/>
  <c r="N138" i="9"/>
  <c r="P138" i="9"/>
  <c r="K139" i="9"/>
  <c r="Q138" i="9" a="1"/>
  <c r="Q138" i="9"/>
  <c r="R138" i="9"/>
  <c r="S138" i="9"/>
  <c r="T138" i="9"/>
  <c r="U138" i="9"/>
  <c r="V138" i="9"/>
  <c r="L139" i="9"/>
  <c r="G139" i="9"/>
  <c r="H139" i="9"/>
  <c r="N139" i="9"/>
  <c r="P139" i="9"/>
  <c r="K140" i="9"/>
  <c r="Q139" i="9" a="1"/>
  <c r="Q139" i="9"/>
  <c r="R139" i="9"/>
  <c r="S139" i="9"/>
  <c r="T139" i="9"/>
  <c r="U139" i="9"/>
  <c r="V139" i="9"/>
  <c r="L140" i="9"/>
  <c r="G140" i="9"/>
  <c r="H140" i="9"/>
  <c r="N140" i="9"/>
  <c r="P140" i="9"/>
  <c r="K141" i="9"/>
  <c r="Q140" i="9" a="1"/>
  <c r="Q140" i="9"/>
  <c r="R140" i="9"/>
  <c r="S140" i="9"/>
  <c r="T140" i="9"/>
  <c r="U140" i="9"/>
  <c r="V140" i="9"/>
  <c r="L141" i="9"/>
  <c r="G141" i="9"/>
  <c r="H141" i="9"/>
  <c r="N141" i="9"/>
  <c r="P141" i="9"/>
  <c r="K142" i="9"/>
  <c r="Q141" i="9" a="1"/>
  <c r="Q141" i="9"/>
  <c r="R141" i="9"/>
  <c r="S141" i="9"/>
  <c r="T141" i="9"/>
  <c r="U141" i="9"/>
  <c r="V141" i="9"/>
  <c r="L142" i="9"/>
  <c r="G142" i="9"/>
  <c r="H142" i="9"/>
  <c r="N142" i="9"/>
  <c r="P142" i="9"/>
  <c r="K143" i="9"/>
  <c r="Q142" i="9" a="1"/>
  <c r="Q142" i="9"/>
  <c r="R142" i="9"/>
  <c r="S142" i="9"/>
  <c r="T142" i="9"/>
  <c r="U142" i="9"/>
  <c r="V142" i="9"/>
  <c r="L143" i="9"/>
  <c r="G143" i="9"/>
  <c r="H143" i="9"/>
  <c r="N143" i="9"/>
  <c r="P143" i="9"/>
  <c r="K144" i="9"/>
  <c r="Q143" i="9" a="1"/>
  <c r="Q143" i="9"/>
  <c r="R143" i="9"/>
  <c r="S143" i="9"/>
  <c r="T143" i="9"/>
  <c r="U143" i="9"/>
  <c r="V143" i="9"/>
  <c r="L144" i="9"/>
  <c r="G144" i="9"/>
  <c r="H144" i="9"/>
  <c r="N144" i="9"/>
  <c r="P144" i="9"/>
  <c r="K145" i="9"/>
  <c r="Q144" i="9" a="1"/>
  <c r="Q144" i="9"/>
  <c r="R144" i="9"/>
  <c r="S144" i="9"/>
  <c r="T144" i="9"/>
  <c r="U144" i="9"/>
  <c r="V144" i="9"/>
  <c r="L145" i="9"/>
  <c r="G145" i="9"/>
  <c r="H145" i="9"/>
  <c r="N145" i="9"/>
  <c r="P145" i="9"/>
  <c r="K146" i="9"/>
  <c r="Q145" i="9" a="1"/>
  <c r="Q145" i="9"/>
  <c r="R145" i="9"/>
  <c r="S145" i="9"/>
  <c r="T145" i="9"/>
  <c r="U145" i="9"/>
  <c r="V145" i="9"/>
  <c r="L146" i="9"/>
  <c r="G146" i="9"/>
  <c r="H146" i="9"/>
  <c r="N146" i="9"/>
  <c r="P146" i="9"/>
  <c r="K147" i="9"/>
  <c r="Q146" i="9" a="1"/>
  <c r="Q146" i="9"/>
  <c r="R146" i="9"/>
  <c r="S146" i="9"/>
  <c r="T146" i="9"/>
  <c r="U146" i="9"/>
  <c r="V146" i="9"/>
  <c r="L147" i="9"/>
  <c r="G147" i="9"/>
  <c r="H147" i="9"/>
  <c r="N147" i="9"/>
  <c r="P147" i="9"/>
  <c r="K148" i="9"/>
  <c r="Q147" i="9" a="1"/>
  <c r="Q147" i="9"/>
  <c r="R147" i="9"/>
  <c r="S147" i="9"/>
  <c r="T147" i="9"/>
  <c r="U147" i="9"/>
  <c r="V147" i="9"/>
  <c r="L148" i="9"/>
  <c r="G148" i="9"/>
  <c r="H148" i="9"/>
  <c r="N148" i="9"/>
  <c r="P148" i="9"/>
  <c r="K149" i="9"/>
  <c r="Q148" i="9" a="1"/>
  <c r="Q148" i="9"/>
  <c r="R148" i="9"/>
  <c r="S148" i="9"/>
  <c r="T148" i="9"/>
  <c r="U148" i="9"/>
  <c r="V148" i="9"/>
  <c r="L149" i="9"/>
  <c r="G149" i="9"/>
  <c r="H149" i="9"/>
  <c r="N149" i="9"/>
  <c r="P149" i="9"/>
  <c r="K150" i="9"/>
  <c r="Q149" i="9" a="1"/>
  <c r="Q149" i="9"/>
  <c r="R149" i="9"/>
  <c r="S149" i="9"/>
  <c r="T149" i="9"/>
  <c r="U149" i="9"/>
  <c r="V149" i="9"/>
  <c r="L150" i="9"/>
  <c r="G150" i="9"/>
  <c r="H150" i="9"/>
  <c r="N150" i="9"/>
  <c r="P150" i="9"/>
  <c r="K151" i="9"/>
  <c r="Q150" i="9" a="1"/>
  <c r="Q150" i="9"/>
  <c r="R150" i="9"/>
  <c r="S150" i="9"/>
  <c r="T150" i="9"/>
  <c r="U150" i="9"/>
  <c r="V150" i="9"/>
  <c r="L151" i="9"/>
  <c r="G151" i="9"/>
  <c r="H151" i="9"/>
  <c r="N151" i="9"/>
  <c r="P151" i="9"/>
  <c r="K152" i="9"/>
  <c r="Q151" i="9" a="1"/>
  <c r="Q151" i="9"/>
  <c r="R151" i="9"/>
  <c r="S151" i="9"/>
  <c r="T151" i="9"/>
  <c r="U151" i="9"/>
  <c r="V151" i="9"/>
  <c r="L152" i="9"/>
  <c r="G152" i="9"/>
  <c r="H152" i="9"/>
  <c r="N152" i="9"/>
  <c r="P152" i="9"/>
  <c r="K153" i="9"/>
  <c r="Q152" i="9" a="1"/>
  <c r="Q152" i="9"/>
  <c r="R152" i="9"/>
  <c r="S152" i="9"/>
  <c r="T152" i="9"/>
  <c r="U152" i="9"/>
  <c r="V152" i="9"/>
  <c r="L153" i="9"/>
  <c r="G153" i="9"/>
  <c r="H153" i="9"/>
  <c r="N153" i="9"/>
  <c r="P153" i="9"/>
  <c r="K154" i="9"/>
  <c r="Q153" i="9" a="1"/>
  <c r="Q153" i="9"/>
  <c r="R153" i="9"/>
  <c r="S153" i="9"/>
  <c r="T153" i="9"/>
  <c r="U153" i="9"/>
  <c r="V153" i="9"/>
  <c r="L154" i="9"/>
  <c r="G154" i="9"/>
  <c r="H154" i="9"/>
  <c r="N154" i="9"/>
  <c r="P154" i="9"/>
  <c r="K155" i="9"/>
  <c r="Q154" i="9" a="1"/>
  <c r="Q154" i="9"/>
  <c r="R154" i="9"/>
  <c r="S154" i="9"/>
  <c r="T154" i="9"/>
  <c r="U154" i="9"/>
  <c r="V154" i="9"/>
  <c r="L155" i="9"/>
  <c r="G155" i="9"/>
  <c r="H155" i="9"/>
  <c r="N155" i="9"/>
  <c r="P155" i="9"/>
  <c r="K156" i="9"/>
  <c r="Q155" i="9" a="1"/>
  <c r="Q155" i="9"/>
  <c r="R155" i="9"/>
  <c r="S155" i="9"/>
  <c r="T155" i="9"/>
  <c r="U155" i="9"/>
  <c r="V155" i="9"/>
  <c r="L156" i="9"/>
  <c r="G156" i="9"/>
  <c r="H156" i="9"/>
  <c r="N156" i="9"/>
  <c r="P156" i="9"/>
  <c r="K157" i="9"/>
  <c r="Q156" i="9" a="1"/>
  <c r="Q156" i="9"/>
  <c r="R156" i="9"/>
  <c r="S156" i="9"/>
  <c r="T156" i="9"/>
  <c r="U156" i="9"/>
  <c r="V156" i="9"/>
  <c r="L157" i="9"/>
  <c r="G157" i="9"/>
  <c r="H157" i="9"/>
  <c r="N157" i="9"/>
  <c r="P157" i="9"/>
  <c r="K158" i="9"/>
  <c r="Q157" i="9" a="1"/>
  <c r="Q157" i="9"/>
  <c r="R157" i="9"/>
  <c r="S157" i="9"/>
  <c r="T157" i="9"/>
  <c r="U157" i="9"/>
  <c r="V157" i="9"/>
  <c r="L158" i="9"/>
  <c r="G158" i="9"/>
  <c r="H158" i="9"/>
  <c r="N158" i="9"/>
  <c r="P158" i="9"/>
  <c r="K159" i="9"/>
  <c r="Q158" i="9" a="1"/>
  <c r="Q158" i="9"/>
  <c r="R158" i="9"/>
  <c r="S158" i="9"/>
  <c r="T158" i="9"/>
  <c r="U158" i="9"/>
  <c r="V158" i="9"/>
  <c r="L159" i="9"/>
  <c r="G159" i="9"/>
  <c r="H159" i="9"/>
  <c r="N159" i="9"/>
  <c r="P159" i="9"/>
  <c r="K160" i="9"/>
  <c r="Q159" i="9" a="1"/>
  <c r="Q159" i="9"/>
  <c r="R159" i="9"/>
  <c r="S159" i="9"/>
  <c r="T159" i="9"/>
  <c r="U159" i="9"/>
  <c r="V159" i="9"/>
  <c r="L160" i="9"/>
  <c r="G160" i="9"/>
  <c r="H160" i="9"/>
  <c r="N160" i="9"/>
  <c r="P160" i="9"/>
  <c r="K161" i="9"/>
  <c r="Q160" i="9" a="1"/>
  <c r="Q160" i="9"/>
  <c r="R160" i="9"/>
  <c r="S160" i="9"/>
  <c r="T160" i="9"/>
  <c r="U160" i="9"/>
  <c r="V160" i="9"/>
  <c r="L161" i="9"/>
  <c r="G161" i="9"/>
  <c r="H161" i="9"/>
  <c r="N161" i="9"/>
  <c r="P161" i="9"/>
  <c r="K162" i="9"/>
  <c r="Q161" i="9" a="1"/>
  <c r="Q161" i="9"/>
  <c r="R161" i="9"/>
  <c r="S161" i="9"/>
  <c r="T161" i="9"/>
  <c r="U161" i="9"/>
  <c r="V161" i="9"/>
  <c r="L162" i="9"/>
  <c r="G162" i="9"/>
  <c r="H162" i="9"/>
  <c r="N162" i="9"/>
  <c r="P162" i="9"/>
  <c r="K163" i="9"/>
  <c r="Q162" i="9" a="1"/>
  <c r="Q162" i="9"/>
  <c r="R162" i="9"/>
  <c r="S162" i="9"/>
  <c r="T162" i="9"/>
  <c r="U162" i="9"/>
  <c r="V162" i="9"/>
  <c r="L163" i="9"/>
  <c r="G163" i="9"/>
  <c r="H163" i="9"/>
  <c r="N163" i="9"/>
  <c r="P163" i="9"/>
  <c r="K164" i="9"/>
  <c r="Q163" i="9" a="1"/>
  <c r="Q163" i="9"/>
  <c r="R163" i="9"/>
  <c r="S163" i="9"/>
  <c r="T163" i="9"/>
  <c r="U163" i="9"/>
  <c r="V163" i="9"/>
  <c r="L164" i="9"/>
  <c r="G164" i="9"/>
  <c r="H164" i="9"/>
  <c r="N164" i="9"/>
  <c r="P164" i="9"/>
  <c r="K165" i="9"/>
  <c r="Q164" i="9" a="1"/>
  <c r="Q164" i="9"/>
  <c r="R164" i="9"/>
  <c r="S164" i="9"/>
  <c r="T164" i="9"/>
  <c r="U164" i="9"/>
  <c r="V164" i="9"/>
  <c r="L165" i="9"/>
  <c r="G165" i="9"/>
  <c r="H165" i="9"/>
  <c r="N165" i="9"/>
  <c r="P165" i="9"/>
  <c r="K166" i="9"/>
  <c r="Q165" i="9" a="1"/>
  <c r="Q165" i="9"/>
  <c r="R165" i="9"/>
  <c r="S165" i="9"/>
  <c r="T165" i="9"/>
  <c r="U165" i="9"/>
  <c r="V165" i="9"/>
  <c r="L166" i="9"/>
  <c r="G166" i="9"/>
  <c r="H166" i="9"/>
  <c r="N166" i="9"/>
  <c r="P166" i="9"/>
  <c r="K167" i="9"/>
  <c r="Q166" i="9" a="1"/>
  <c r="Q166" i="9"/>
  <c r="R166" i="9"/>
  <c r="S166" i="9"/>
  <c r="T166" i="9"/>
  <c r="U166" i="9"/>
  <c r="V166" i="9"/>
  <c r="L167" i="9"/>
  <c r="G167" i="9"/>
  <c r="H167" i="9"/>
  <c r="N167" i="9"/>
  <c r="P167" i="9"/>
  <c r="K168" i="9"/>
  <c r="Q167" i="9" a="1"/>
  <c r="Q167" i="9"/>
  <c r="R167" i="9"/>
  <c r="S167" i="9"/>
  <c r="T167" i="9"/>
  <c r="U167" i="9"/>
  <c r="V167" i="9"/>
  <c r="L168" i="9"/>
  <c r="G168" i="9"/>
  <c r="H168" i="9"/>
  <c r="N168" i="9"/>
  <c r="P168" i="9"/>
  <c r="K169" i="9"/>
  <c r="Q168" i="9" a="1"/>
  <c r="Q168" i="9"/>
  <c r="R168" i="9"/>
  <c r="S168" i="9"/>
  <c r="T168" i="9"/>
  <c r="U168" i="9"/>
  <c r="V168" i="9"/>
  <c r="L169" i="9"/>
  <c r="G169" i="9"/>
  <c r="H169" i="9"/>
  <c r="N169" i="9"/>
  <c r="P169" i="9"/>
  <c r="K170" i="9"/>
  <c r="Q169" i="9" a="1"/>
  <c r="Q169" i="9"/>
  <c r="R169" i="9"/>
  <c r="S169" i="9"/>
  <c r="T169" i="9"/>
  <c r="U169" i="9"/>
  <c r="V169" i="9"/>
  <c r="L170" i="9"/>
  <c r="G170" i="9"/>
  <c r="H170" i="9"/>
  <c r="N170" i="9"/>
  <c r="P170" i="9"/>
  <c r="K171" i="9"/>
  <c r="Q170" i="9" a="1"/>
  <c r="Q170" i="9"/>
  <c r="R170" i="9"/>
  <c r="S170" i="9"/>
  <c r="T170" i="9"/>
  <c r="U170" i="9"/>
  <c r="V170" i="9"/>
  <c r="L171" i="9"/>
  <c r="G171" i="9"/>
  <c r="H171" i="9"/>
  <c r="N171" i="9"/>
  <c r="P171" i="9"/>
  <c r="K172" i="9"/>
  <c r="Q171" i="9" a="1"/>
  <c r="Q171" i="9"/>
  <c r="R171" i="9"/>
  <c r="S171" i="9"/>
  <c r="T171" i="9"/>
  <c r="U171" i="9"/>
  <c r="V171" i="9"/>
  <c r="L172" i="9"/>
  <c r="G172" i="9"/>
  <c r="H172" i="9"/>
  <c r="N172" i="9"/>
  <c r="P172" i="9"/>
  <c r="K173" i="9"/>
  <c r="Q172" i="9" a="1"/>
  <c r="Q172" i="9"/>
  <c r="R172" i="9"/>
  <c r="S172" i="9"/>
  <c r="T172" i="9"/>
  <c r="U172" i="9"/>
  <c r="V172" i="9"/>
  <c r="L173" i="9"/>
  <c r="G173" i="9"/>
  <c r="H173" i="9"/>
  <c r="N173" i="9"/>
  <c r="P173" i="9"/>
  <c r="K174" i="9"/>
  <c r="Q173" i="9" a="1"/>
  <c r="Q173" i="9"/>
  <c r="R173" i="9"/>
  <c r="S173" i="9"/>
  <c r="T173" i="9"/>
  <c r="U173" i="9"/>
  <c r="V173" i="9"/>
  <c r="L174" i="9"/>
  <c r="G174" i="9"/>
  <c r="H174" i="9"/>
  <c r="N174" i="9"/>
  <c r="P174" i="9"/>
  <c r="K175" i="9"/>
  <c r="Q174" i="9" a="1"/>
  <c r="Q174" i="9"/>
  <c r="R174" i="9"/>
  <c r="S174" i="9"/>
  <c r="T174" i="9"/>
  <c r="U174" i="9"/>
  <c r="V174" i="9"/>
  <c r="L175" i="9"/>
  <c r="G175" i="9"/>
  <c r="H175" i="9"/>
  <c r="N175" i="9"/>
  <c r="P175" i="9"/>
  <c r="K176" i="9"/>
  <c r="Q175" i="9" a="1"/>
  <c r="Q175" i="9"/>
  <c r="R175" i="9"/>
  <c r="S175" i="9"/>
  <c r="T175" i="9"/>
  <c r="U175" i="9"/>
  <c r="V175" i="9"/>
  <c r="L176" i="9"/>
  <c r="G176" i="9"/>
  <c r="H176" i="9"/>
  <c r="N176" i="9"/>
  <c r="P176" i="9"/>
  <c r="K177" i="9"/>
  <c r="Q176" i="9" a="1"/>
  <c r="Q176" i="9"/>
  <c r="R176" i="9"/>
  <c r="S176" i="9"/>
  <c r="T176" i="9"/>
  <c r="U176" i="9"/>
  <c r="V176" i="9"/>
  <c r="L177" i="9"/>
  <c r="G177" i="9"/>
  <c r="H177" i="9"/>
  <c r="N177" i="9"/>
  <c r="P177" i="9"/>
  <c r="K178" i="9"/>
  <c r="Q177" i="9" a="1"/>
  <c r="Q177" i="9"/>
  <c r="R177" i="9"/>
  <c r="S177" i="9"/>
  <c r="T177" i="9"/>
  <c r="U177" i="9"/>
  <c r="V177" i="9"/>
  <c r="L178" i="9"/>
  <c r="G178" i="9"/>
  <c r="H178" i="9"/>
  <c r="N178" i="9"/>
  <c r="P178" i="9"/>
  <c r="K179" i="9"/>
  <c r="Q178" i="9" a="1"/>
  <c r="Q178" i="9"/>
  <c r="R178" i="9"/>
  <c r="S178" i="9"/>
  <c r="T178" i="9"/>
  <c r="U178" i="9"/>
  <c r="V178" i="9"/>
  <c r="L179" i="9"/>
  <c r="G179" i="9"/>
  <c r="H179" i="9"/>
  <c r="N179" i="9"/>
  <c r="P179" i="9"/>
  <c r="K180" i="9"/>
  <c r="Q179" i="9" a="1"/>
  <c r="Q179" i="9"/>
  <c r="R179" i="9"/>
  <c r="S179" i="9"/>
  <c r="T179" i="9"/>
  <c r="U179" i="9"/>
  <c r="V179" i="9"/>
  <c r="L180" i="9"/>
  <c r="G180" i="9"/>
  <c r="H180" i="9"/>
  <c r="N180" i="9"/>
  <c r="P180" i="9"/>
  <c r="K181" i="9"/>
  <c r="Q180" i="9" a="1"/>
  <c r="Q180" i="9"/>
  <c r="R180" i="9"/>
  <c r="S180" i="9"/>
  <c r="T180" i="9"/>
  <c r="U180" i="9"/>
  <c r="V180" i="9"/>
  <c r="L181" i="9"/>
  <c r="G181" i="9"/>
  <c r="H181" i="9"/>
  <c r="N181" i="9"/>
  <c r="P181" i="9"/>
  <c r="K182" i="9"/>
  <c r="Q181" i="9" a="1"/>
  <c r="Q181" i="9"/>
  <c r="R181" i="9"/>
  <c r="S181" i="9"/>
  <c r="T181" i="9"/>
  <c r="U181" i="9"/>
  <c r="V181" i="9"/>
  <c r="L182" i="9"/>
  <c r="G182" i="9"/>
  <c r="H182" i="9"/>
  <c r="N182" i="9"/>
  <c r="P182" i="9"/>
  <c r="K183" i="9"/>
  <c r="Q182" i="9" a="1"/>
  <c r="Q182" i="9"/>
  <c r="R182" i="9"/>
  <c r="S182" i="9"/>
  <c r="T182" i="9"/>
  <c r="U182" i="9"/>
  <c r="V182" i="9"/>
  <c r="L183" i="9"/>
  <c r="G183" i="9"/>
  <c r="H183" i="9"/>
  <c r="N183" i="9"/>
  <c r="P183" i="9"/>
  <c r="K184" i="9"/>
  <c r="Q183" i="9" a="1"/>
  <c r="Q183" i="9"/>
  <c r="R183" i="9"/>
  <c r="S183" i="9"/>
  <c r="T183" i="9"/>
  <c r="U183" i="9"/>
  <c r="V183" i="9"/>
  <c r="L184" i="9"/>
  <c r="G184" i="9"/>
  <c r="H184" i="9"/>
  <c r="N184" i="9"/>
  <c r="P184" i="9"/>
  <c r="K185" i="9"/>
  <c r="Q184" i="9" a="1"/>
  <c r="Q184" i="9"/>
  <c r="R184" i="9"/>
  <c r="S184" i="9"/>
  <c r="T184" i="9"/>
  <c r="U184" i="9"/>
  <c r="V184" i="9"/>
  <c r="L185" i="9"/>
  <c r="G185" i="9"/>
  <c r="H185" i="9"/>
  <c r="N185" i="9"/>
  <c r="P185" i="9"/>
  <c r="K186" i="9"/>
  <c r="Q185" i="9" a="1"/>
  <c r="Q185" i="9"/>
  <c r="R185" i="9"/>
  <c r="S185" i="9"/>
  <c r="T185" i="9"/>
  <c r="U185" i="9"/>
  <c r="V185" i="9"/>
  <c r="L186" i="9"/>
  <c r="G186" i="9"/>
  <c r="H186" i="9"/>
  <c r="N186" i="9"/>
  <c r="P186" i="9"/>
  <c r="K187" i="9"/>
  <c r="Q186" i="9" a="1"/>
  <c r="Q186" i="9"/>
  <c r="R186" i="9"/>
  <c r="S186" i="9"/>
  <c r="T186" i="9"/>
  <c r="U186" i="9"/>
  <c r="V186" i="9"/>
  <c r="L187" i="9"/>
  <c r="G187" i="9"/>
  <c r="H187" i="9"/>
  <c r="N187" i="9"/>
  <c r="P187" i="9"/>
  <c r="K188" i="9"/>
  <c r="Q187" i="9" a="1"/>
  <c r="Q187" i="9"/>
  <c r="R187" i="9"/>
  <c r="S187" i="9"/>
  <c r="T187" i="9"/>
  <c r="U187" i="9"/>
  <c r="V187" i="9"/>
  <c r="L188" i="9"/>
  <c r="G188" i="9"/>
  <c r="H188" i="9"/>
  <c r="N188" i="9"/>
  <c r="P188" i="9"/>
  <c r="K189" i="9"/>
  <c r="Q188" i="9" a="1"/>
  <c r="Q188" i="9"/>
  <c r="R188" i="9"/>
  <c r="S188" i="9"/>
  <c r="T188" i="9"/>
  <c r="U188" i="9"/>
  <c r="V188" i="9"/>
  <c r="L189" i="9"/>
  <c r="G189" i="9"/>
  <c r="H189" i="9"/>
  <c r="N189" i="9"/>
  <c r="P189" i="9"/>
  <c r="K190" i="9"/>
  <c r="Q189" i="9" a="1"/>
  <c r="Q189" i="9"/>
  <c r="R189" i="9"/>
  <c r="S189" i="9"/>
  <c r="T189" i="9"/>
  <c r="U189" i="9"/>
  <c r="V189" i="9"/>
  <c r="L190" i="9"/>
  <c r="G190" i="9"/>
  <c r="H190" i="9"/>
  <c r="N190" i="9"/>
  <c r="P190" i="9"/>
  <c r="K191" i="9"/>
  <c r="Q190" i="9" a="1"/>
  <c r="Q190" i="9"/>
  <c r="R190" i="9"/>
  <c r="S190" i="9"/>
  <c r="T190" i="9"/>
  <c r="U190" i="9"/>
  <c r="V190" i="9"/>
  <c r="L191" i="9"/>
  <c r="G191" i="9"/>
  <c r="H191" i="9"/>
  <c r="N191" i="9"/>
  <c r="P191" i="9"/>
  <c r="K192" i="9"/>
  <c r="Q191" i="9" a="1"/>
  <c r="Q191" i="9"/>
  <c r="R191" i="9"/>
  <c r="S191" i="9"/>
  <c r="T191" i="9"/>
  <c r="U191" i="9"/>
  <c r="V191" i="9"/>
  <c r="L192" i="9"/>
  <c r="G192" i="9"/>
  <c r="H192" i="9"/>
  <c r="N192" i="9"/>
  <c r="P192" i="9"/>
  <c r="K193" i="9"/>
  <c r="Q192" i="9" a="1"/>
  <c r="Q192" i="9"/>
  <c r="R192" i="9"/>
  <c r="S192" i="9"/>
  <c r="T192" i="9"/>
  <c r="U192" i="9"/>
  <c r="V192" i="9"/>
  <c r="L193" i="9"/>
  <c r="G193" i="9"/>
  <c r="H193" i="9"/>
  <c r="N193" i="9"/>
  <c r="P193" i="9"/>
  <c r="K194" i="9"/>
  <c r="Q193" i="9" a="1"/>
  <c r="Q193" i="9"/>
  <c r="R193" i="9"/>
  <c r="S193" i="9"/>
  <c r="T193" i="9"/>
  <c r="U193" i="9"/>
  <c r="V193" i="9"/>
  <c r="L194" i="9"/>
  <c r="G194" i="9"/>
  <c r="H194" i="9"/>
  <c r="N194" i="9"/>
  <c r="P194" i="9"/>
  <c r="K195" i="9"/>
  <c r="Q194" i="9" a="1"/>
  <c r="Q194" i="9"/>
  <c r="R194" i="9"/>
  <c r="S194" i="9"/>
  <c r="T194" i="9"/>
  <c r="U194" i="9"/>
  <c r="V194" i="9"/>
  <c r="L195" i="9"/>
  <c r="G195" i="9"/>
  <c r="H195" i="9"/>
  <c r="N195" i="9"/>
  <c r="P195" i="9"/>
  <c r="K196" i="9"/>
  <c r="Q195" i="9" a="1"/>
  <c r="Q195" i="9"/>
  <c r="R195" i="9"/>
  <c r="S195" i="9"/>
  <c r="T195" i="9"/>
  <c r="U195" i="9"/>
  <c r="V195" i="9"/>
  <c r="L196" i="9"/>
  <c r="G196" i="9"/>
  <c r="H196" i="9"/>
  <c r="N196" i="9"/>
  <c r="P196" i="9"/>
  <c r="K197" i="9"/>
  <c r="Q196" i="9" a="1"/>
  <c r="Q196" i="9"/>
  <c r="R196" i="9"/>
  <c r="S196" i="9"/>
  <c r="T196" i="9"/>
  <c r="U196" i="9"/>
  <c r="V196" i="9"/>
  <c r="L197" i="9"/>
  <c r="G197" i="9"/>
  <c r="H197" i="9"/>
  <c r="N197" i="9"/>
  <c r="P197" i="9"/>
  <c r="K198" i="9"/>
  <c r="Q197" i="9" a="1"/>
  <c r="Q197" i="9"/>
  <c r="R197" i="9"/>
  <c r="S197" i="9"/>
  <c r="T197" i="9"/>
  <c r="U197" i="9"/>
  <c r="V197" i="9"/>
  <c r="L198" i="9"/>
  <c r="G198" i="9"/>
  <c r="H198" i="9"/>
  <c r="N198" i="9"/>
  <c r="P198" i="9"/>
  <c r="K199" i="9"/>
  <c r="Q198" i="9" a="1"/>
  <c r="Q198" i="9"/>
  <c r="R198" i="9"/>
  <c r="S198" i="9"/>
  <c r="T198" i="9"/>
  <c r="U198" i="9"/>
  <c r="V198" i="9"/>
  <c r="L199" i="9"/>
  <c r="G199" i="9"/>
  <c r="H199" i="9"/>
  <c r="N199" i="9"/>
  <c r="P199" i="9"/>
  <c r="K200" i="9"/>
  <c r="Q199" i="9" a="1"/>
  <c r="Q199" i="9"/>
  <c r="R199" i="9"/>
  <c r="S199" i="9"/>
  <c r="T199" i="9"/>
  <c r="U199" i="9"/>
  <c r="V199" i="9"/>
  <c r="L200" i="9"/>
  <c r="G200" i="9"/>
  <c r="H200" i="9"/>
  <c r="N200" i="9"/>
  <c r="P200" i="9"/>
  <c r="K201" i="9"/>
  <c r="Q200" i="9" a="1"/>
  <c r="Q200" i="9"/>
  <c r="R200" i="9"/>
  <c r="S200" i="9"/>
  <c r="T200" i="9"/>
  <c r="U200" i="9"/>
  <c r="V200" i="9"/>
  <c r="L201" i="9"/>
  <c r="G201" i="9"/>
  <c r="H201" i="9"/>
  <c r="N201" i="9"/>
  <c r="P201" i="9"/>
  <c r="K202" i="9"/>
  <c r="Q201" i="9" a="1"/>
  <c r="Q201" i="9"/>
  <c r="R201" i="9"/>
  <c r="S201" i="9"/>
  <c r="T201" i="9"/>
  <c r="U201" i="9"/>
  <c r="V201" i="9"/>
  <c r="L202" i="9"/>
  <c r="G202" i="9"/>
  <c r="H202" i="9"/>
  <c r="N202" i="9"/>
  <c r="P202" i="9"/>
  <c r="K203" i="9"/>
  <c r="Q202" i="9" a="1"/>
  <c r="Q202" i="9"/>
  <c r="R202" i="9"/>
  <c r="S202" i="9"/>
  <c r="T202" i="9"/>
  <c r="U202" i="9"/>
  <c r="V202" i="9"/>
  <c r="L203" i="9"/>
  <c r="G203" i="9"/>
  <c r="H203" i="9"/>
  <c r="N203" i="9"/>
  <c r="P203" i="9"/>
  <c r="K204" i="9"/>
  <c r="Q203" i="9" a="1"/>
  <c r="Q203" i="9"/>
  <c r="R203" i="9"/>
  <c r="S203" i="9"/>
  <c r="T203" i="9"/>
  <c r="U203" i="9"/>
  <c r="V203" i="9"/>
  <c r="L204" i="9"/>
  <c r="G204" i="9"/>
  <c r="H204" i="9"/>
  <c r="N204" i="9"/>
  <c r="P204" i="9"/>
  <c r="K205" i="9"/>
  <c r="Q204" i="9" a="1"/>
  <c r="Q204" i="9"/>
  <c r="R204" i="9"/>
  <c r="S204" i="9"/>
  <c r="T204" i="9"/>
  <c r="U204" i="9"/>
  <c r="V204" i="9"/>
  <c r="L205" i="9"/>
  <c r="G205" i="9"/>
  <c r="H205" i="9"/>
  <c r="N205" i="9"/>
  <c r="P205" i="9"/>
  <c r="K206" i="9"/>
  <c r="Q205" i="9" a="1"/>
  <c r="Q205" i="9"/>
  <c r="R205" i="9"/>
  <c r="S205" i="9"/>
  <c r="T205" i="9"/>
  <c r="U205" i="9"/>
  <c r="V205" i="9"/>
  <c r="L206" i="9"/>
  <c r="G206" i="9"/>
  <c r="H206" i="9"/>
  <c r="N206" i="9"/>
  <c r="P206" i="9"/>
  <c r="K207" i="9"/>
  <c r="Q206" i="9" a="1"/>
  <c r="Q206" i="9"/>
  <c r="R206" i="9"/>
  <c r="S206" i="9"/>
  <c r="T206" i="9"/>
  <c r="U206" i="9"/>
  <c r="V206" i="9"/>
  <c r="L207" i="9"/>
  <c r="G207" i="9"/>
  <c r="H207" i="9"/>
  <c r="N207" i="9"/>
  <c r="P207" i="9"/>
  <c r="K208" i="9"/>
  <c r="Q207" i="9" a="1"/>
  <c r="Q207" i="9"/>
  <c r="R207" i="9"/>
  <c r="S207" i="9"/>
  <c r="T207" i="9"/>
  <c r="U207" i="9"/>
  <c r="V207" i="9"/>
  <c r="L208" i="9"/>
  <c r="G208" i="9"/>
  <c r="H208" i="9"/>
  <c r="N208" i="9"/>
  <c r="P208" i="9"/>
  <c r="K209" i="9"/>
  <c r="Q208" i="9" a="1"/>
  <c r="Q208" i="9"/>
  <c r="R208" i="9"/>
  <c r="S208" i="9"/>
  <c r="T208" i="9"/>
  <c r="U208" i="9"/>
  <c r="V208" i="9"/>
  <c r="L209" i="9"/>
  <c r="G209" i="9"/>
  <c r="H209" i="9"/>
  <c r="N209" i="9"/>
  <c r="P209" i="9"/>
  <c r="K210" i="9"/>
  <c r="Q209" i="9" a="1"/>
  <c r="Q209" i="9"/>
  <c r="R209" i="9"/>
  <c r="S209" i="9"/>
  <c r="T209" i="9"/>
  <c r="U209" i="9"/>
  <c r="V209" i="9"/>
  <c r="L210" i="9"/>
  <c r="G210" i="9"/>
  <c r="H210" i="9"/>
  <c r="N210" i="9"/>
  <c r="P210" i="9"/>
  <c r="K211" i="9"/>
  <c r="Q210" i="9" a="1"/>
  <c r="Q210" i="9"/>
  <c r="R210" i="9"/>
  <c r="S210" i="9"/>
  <c r="T210" i="9"/>
  <c r="U210" i="9"/>
  <c r="V210" i="9"/>
  <c r="L211" i="9"/>
  <c r="G211" i="9"/>
  <c r="H211" i="9"/>
  <c r="N211" i="9"/>
  <c r="P211" i="9"/>
  <c r="K212" i="9"/>
  <c r="Q211" i="9" a="1"/>
  <c r="Q211" i="9"/>
  <c r="R211" i="9"/>
  <c r="S211" i="9"/>
  <c r="T211" i="9"/>
  <c r="U211" i="9"/>
  <c r="V211" i="9"/>
  <c r="L212" i="9"/>
  <c r="G212" i="9"/>
  <c r="H212" i="9"/>
  <c r="N212" i="9"/>
  <c r="P212" i="9"/>
  <c r="K213" i="9"/>
  <c r="Q212" i="9" a="1"/>
  <c r="Q212" i="9"/>
  <c r="R212" i="9"/>
  <c r="S212" i="9"/>
  <c r="T212" i="9"/>
  <c r="U212" i="9"/>
  <c r="V212" i="9"/>
  <c r="L213" i="9"/>
  <c r="G213" i="9"/>
  <c r="H213" i="9"/>
  <c r="N213" i="9"/>
  <c r="P213" i="9"/>
  <c r="K214" i="9"/>
  <c r="Q213" i="9" a="1"/>
  <c r="Q213" i="9"/>
  <c r="R213" i="9"/>
  <c r="S213" i="9"/>
  <c r="T213" i="9"/>
  <c r="U213" i="9"/>
  <c r="V213" i="9"/>
  <c r="L214" i="9"/>
  <c r="G214" i="9"/>
  <c r="H214" i="9"/>
  <c r="N214" i="9"/>
  <c r="P214" i="9"/>
  <c r="K215" i="9"/>
  <c r="Q214" i="9" a="1"/>
  <c r="Q214" i="9"/>
  <c r="R214" i="9"/>
  <c r="S214" i="9"/>
  <c r="T214" i="9"/>
  <c r="U214" i="9"/>
  <c r="V214" i="9"/>
  <c r="L215" i="9"/>
  <c r="G215" i="9"/>
  <c r="H215" i="9"/>
  <c r="N215" i="9"/>
  <c r="P215" i="9"/>
  <c r="K216" i="9"/>
  <c r="Q215" i="9" a="1"/>
  <c r="Q215" i="9"/>
  <c r="R215" i="9"/>
  <c r="S215" i="9"/>
  <c r="T215" i="9"/>
  <c r="U215" i="9"/>
  <c r="V215" i="9"/>
  <c r="L216" i="9"/>
  <c r="G216" i="9"/>
  <c r="H216" i="9"/>
  <c r="N216" i="9"/>
  <c r="P216" i="9"/>
  <c r="K217" i="9"/>
  <c r="Q216" i="9" a="1"/>
  <c r="Q216" i="9"/>
  <c r="R216" i="9"/>
  <c r="S216" i="9"/>
  <c r="T216" i="9"/>
  <c r="U216" i="9"/>
  <c r="V216" i="9"/>
  <c r="L217" i="9"/>
  <c r="G217" i="9"/>
  <c r="H217" i="9"/>
  <c r="N217" i="9"/>
  <c r="P217" i="9"/>
  <c r="K218" i="9"/>
  <c r="Q217" i="9" a="1"/>
  <c r="Q217" i="9"/>
  <c r="R217" i="9"/>
  <c r="S217" i="9"/>
  <c r="T217" i="9"/>
  <c r="U217" i="9"/>
  <c r="V217" i="9"/>
  <c r="L218" i="9"/>
  <c r="G218" i="9"/>
  <c r="H218" i="9"/>
  <c r="N218" i="9"/>
  <c r="P218" i="9"/>
  <c r="K219" i="9"/>
  <c r="Q218" i="9" a="1"/>
  <c r="Q218" i="9"/>
  <c r="R218" i="9"/>
  <c r="S218" i="9"/>
  <c r="T218" i="9"/>
  <c r="U218" i="9"/>
  <c r="V218" i="9"/>
  <c r="L219" i="9"/>
  <c r="G219" i="9"/>
  <c r="H219" i="9"/>
  <c r="N219" i="9"/>
  <c r="P219" i="9"/>
  <c r="K220" i="9"/>
  <c r="Q219" i="9" a="1"/>
  <c r="Q219" i="9"/>
  <c r="R219" i="9"/>
  <c r="S219" i="9"/>
  <c r="T219" i="9"/>
  <c r="U219" i="9"/>
  <c r="V219" i="9"/>
  <c r="L220" i="9"/>
  <c r="G220" i="9"/>
  <c r="H220" i="9"/>
  <c r="N220" i="9"/>
  <c r="P220" i="9"/>
  <c r="K221" i="9"/>
  <c r="Q220" i="9" a="1"/>
  <c r="Q220" i="9"/>
  <c r="R220" i="9"/>
  <c r="S220" i="9"/>
  <c r="T220" i="9"/>
  <c r="U220" i="9"/>
  <c r="V220" i="9"/>
  <c r="L221" i="9"/>
  <c r="G221" i="9"/>
  <c r="H221" i="9"/>
  <c r="N221" i="9"/>
  <c r="P221" i="9"/>
  <c r="K222" i="9"/>
  <c r="Q221" i="9" a="1"/>
  <c r="Q221" i="9"/>
  <c r="R221" i="9"/>
  <c r="S221" i="9"/>
  <c r="T221" i="9"/>
  <c r="U221" i="9"/>
  <c r="V221" i="9"/>
  <c r="L222" i="9"/>
  <c r="G222" i="9"/>
  <c r="H222" i="9"/>
  <c r="N222" i="9"/>
  <c r="P222" i="9"/>
  <c r="K223" i="9"/>
  <c r="Q222" i="9" a="1"/>
  <c r="Q222" i="9"/>
  <c r="R222" i="9"/>
  <c r="S222" i="9"/>
  <c r="T222" i="9"/>
  <c r="U222" i="9"/>
  <c r="V222" i="9"/>
  <c r="L223" i="9"/>
  <c r="G223" i="9"/>
  <c r="H223" i="9"/>
  <c r="N223" i="9"/>
  <c r="P223" i="9"/>
  <c r="K224" i="9"/>
  <c r="Q223" i="9" a="1"/>
  <c r="Q223" i="9"/>
  <c r="R223" i="9"/>
  <c r="S223" i="9"/>
  <c r="T223" i="9"/>
  <c r="U223" i="9"/>
  <c r="V223" i="9"/>
  <c r="L224" i="9"/>
  <c r="G224" i="9"/>
  <c r="H224" i="9"/>
  <c r="N224" i="9"/>
  <c r="P224" i="9"/>
  <c r="K225" i="9"/>
  <c r="Q224" i="9" a="1"/>
  <c r="Q224" i="9"/>
  <c r="R224" i="9"/>
  <c r="S224" i="9"/>
  <c r="T224" i="9"/>
  <c r="U224" i="9"/>
  <c r="V224" i="9"/>
  <c r="L225" i="9"/>
  <c r="G225" i="9"/>
  <c r="H225" i="9"/>
  <c r="N225" i="9"/>
  <c r="P225" i="9"/>
  <c r="K226" i="9"/>
  <c r="Q225" i="9" a="1"/>
  <c r="Q225" i="9"/>
  <c r="R225" i="9"/>
  <c r="S225" i="9"/>
  <c r="T225" i="9"/>
  <c r="U225" i="9"/>
  <c r="V225" i="9"/>
  <c r="L226" i="9"/>
  <c r="G226" i="9"/>
  <c r="H226" i="9"/>
  <c r="N226" i="9"/>
  <c r="P226" i="9"/>
  <c r="K227" i="9"/>
  <c r="Q226" i="9" a="1"/>
  <c r="Q226" i="9"/>
  <c r="R226" i="9"/>
  <c r="S226" i="9"/>
  <c r="T226" i="9"/>
  <c r="U226" i="9"/>
  <c r="V226" i="9"/>
  <c r="L227" i="9"/>
  <c r="G227" i="9"/>
  <c r="H227" i="9"/>
  <c r="N227" i="9"/>
  <c r="P227" i="9"/>
  <c r="K228" i="9"/>
  <c r="Q227" i="9" a="1"/>
  <c r="Q227" i="9"/>
  <c r="R227" i="9"/>
  <c r="S227" i="9"/>
  <c r="T227" i="9"/>
  <c r="U227" i="9"/>
  <c r="V227" i="9"/>
  <c r="L228" i="9"/>
  <c r="G228" i="9"/>
  <c r="H228" i="9"/>
  <c r="N228" i="9"/>
  <c r="P228" i="9"/>
  <c r="K229" i="9"/>
  <c r="Q228" i="9" a="1"/>
  <c r="Q228" i="9"/>
  <c r="R228" i="9"/>
  <c r="S228" i="9"/>
  <c r="T228" i="9"/>
  <c r="U228" i="9"/>
  <c r="V228" i="9"/>
  <c r="L229" i="9"/>
  <c r="G229" i="9"/>
  <c r="H229" i="9"/>
  <c r="N229" i="9"/>
  <c r="P229" i="9"/>
  <c r="K230" i="9"/>
  <c r="Q229" i="9" a="1"/>
  <c r="Q229" i="9"/>
  <c r="R229" i="9"/>
  <c r="S229" i="9"/>
  <c r="T229" i="9"/>
  <c r="U229" i="9"/>
  <c r="V229" i="9"/>
  <c r="L230" i="9"/>
  <c r="G230" i="9"/>
  <c r="H230" i="9"/>
  <c r="N230" i="9"/>
  <c r="P230" i="9"/>
  <c r="K231" i="9"/>
  <c r="Q230" i="9" a="1"/>
  <c r="Q230" i="9"/>
  <c r="R230" i="9"/>
  <c r="S230" i="9"/>
  <c r="T230" i="9"/>
  <c r="U230" i="9"/>
  <c r="V230" i="9"/>
  <c r="L231" i="9"/>
  <c r="G231" i="9"/>
  <c r="H231" i="9"/>
  <c r="N231" i="9"/>
  <c r="P231" i="9"/>
  <c r="K232" i="9"/>
  <c r="Q231" i="9" a="1"/>
  <c r="Q231" i="9"/>
  <c r="R231" i="9"/>
  <c r="S231" i="9"/>
  <c r="T231" i="9"/>
  <c r="U231" i="9"/>
  <c r="V231" i="9"/>
  <c r="L232" i="9"/>
  <c r="G232" i="9"/>
  <c r="H232" i="9"/>
  <c r="N232" i="9"/>
  <c r="P232" i="9"/>
  <c r="K233" i="9"/>
  <c r="Q232" i="9" a="1"/>
  <c r="Q232" i="9"/>
  <c r="R232" i="9"/>
  <c r="S232" i="9"/>
  <c r="T232" i="9"/>
  <c r="U232" i="9"/>
  <c r="V232" i="9"/>
  <c r="L233" i="9"/>
  <c r="G233" i="9"/>
  <c r="H233" i="9"/>
  <c r="N233" i="9"/>
  <c r="P233" i="9"/>
  <c r="K234" i="9"/>
  <c r="Q233" i="9" a="1"/>
  <c r="Q233" i="9"/>
  <c r="R233" i="9"/>
  <c r="S233" i="9"/>
  <c r="T233" i="9"/>
  <c r="U233" i="9"/>
  <c r="V233" i="9"/>
  <c r="L234" i="9"/>
  <c r="G234" i="9"/>
  <c r="H234" i="9"/>
  <c r="N234" i="9"/>
  <c r="P234" i="9"/>
  <c r="K235" i="9"/>
  <c r="Q234" i="9" a="1"/>
  <c r="Q234" i="9"/>
  <c r="R234" i="9"/>
  <c r="S234" i="9"/>
  <c r="T234" i="9"/>
  <c r="U234" i="9"/>
  <c r="V234" i="9"/>
  <c r="L235" i="9"/>
  <c r="G235" i="9"/>
  <c r="H235" i="9"/>
  <c r="N235" i="9"/>
  <c r="P235" i="9"/>
  <c r="K236" i="9"/>
  <c r="Q235" i="9" a="1"/>
  <c r="Q235" i="9"/>
  <c r="R235" i="9"/>
  <c r="S235" i="9"/>
  <c r="T235" i="9"/>
  <c r="U235" i="9"/>
  <c r="V235" i="9"/>
  <c r="L236" i="9"/>
  <c r="G236" i="9"/>
  <c r="H236" i="9"/>
  <c r="N236" i="9"/>
  <c r="P236" i="9"/>
  <c r="K237" i="9"/>
  <c r="Q236" i="9" a="1"/>
  <c r="Q236" i="9"/>
  <c r="R236" i="9"/>
  <c r="S236" i="9"/>
  <c r="T236" i="9"/>
  <c r="U236" i="9"/>
  <c r="V236" i="9"/>
  <c r="L237" i="9"/>
  <c r="G237" i="9"/>
  <c r="H237" i="9"/>
  <c r="N237" i="9"/>
  <c r="P237" i="9"/>
  <c r="K238" i="9"/>
  <c r="Q237" i="9" a="1"/>
  <c r="Q237" i="9"/>
  <c r="R237" i="9"/>
  <c r="S237" i="9"/>
  <c r="T237" i="9"/>
  <c r="U237" i="9"/>
  <c r="V237" i="9"/>
  <c r="L238" i="9"/>
  <c r="G238" i="9"/>
  <c r="H238" i="9"/>
  <c r="N238" i="9"/>
  <c r="P238" i="9"/>
  <c r="K239" i="9"/>
  <c r="Q238" i="9" a="1"/>
  <c r="Q238" i="9"/>
  <c r="R238" i="9"/>
  <c r="S238" i="9"/>
  <c r="T238" i="9"/>
  <c r="U238" i="9"/>
  <c r="V238" i="9"/>
  <c r="L239" i="9"/>
  <c r="G239" i="9"/>
  <c r="H239" i="9"/>
  <c r="N239" i="9"/>
  <c r="P239" i="9"/>
  <c r="K240" i="9"/>
  <c r="Q239" i="9" a="1"/>
  <c r="Q239" i="9"/>
  <c r="R239" i="9"/>
  <c r="S239" i="9"/>
  <c r="T239" i="9"/>
  <c r="U239" i="9"/>
  <c r="V239" i="9"/>
  <c r="L240" i="9"/>
  <c r="G240" i="9"/>
  <c r="H240" i="9"/>
  <c r="N240" i="9"/>
  <c r="P240" i="9"/>
  <c r="K241" i="9"/>
  <c r="Q240" i="9" a="1"/>
  <c r="Q240" i="9"/>
  <c r="R240" i="9"/>
  <c r="S240" i="9"/>
  <c r="T240" i="9"/>
  <c r="U240" i="9"/>
  <c r="V240" i="9"/>
  <c r="L241" i="9"/>
  <c r="G241" i="9"/>
  <c r="H241" i="9"/>
  <c r="N241" i="9"/>
  <c r="P241" i="9"/>
  <c r="K242" i="9"/>
  <c r="Q241" i="9" a="1"/>
  <c r="Q241" i="9"/>
  <c r="R241" i="9"/>
  <c r="S241" i="9"/>
  <c r="T241" i="9"/>
  <c r="U241" i="9"/>
  <c r="V241" i="9"/>
  <c r="L242" i="9"/>
  <c r="G242" i="9"/>
  <c r="H242" i="9"/>
  <c r="N242" i="9"/>
  <c r="P242" i="9"/>
  <c r="K243" i="9"/>
  <c r="Q242" i="9" a="1"/>
  <c r="Q242" i="9"/>
  <c r="R242" i="9"/>
  <c r="S242" i="9"/>
  <c r="T242" i="9"/>
  <c r="U242" i="9"/>
  <c r="V242" i="9"/>
  <c r="L243" i="9"/>
  <c r="G243" i="9"/>
  <c r="H243" i="9"/>
  <c r="N243" i="9"/>
  <c r="P243" i="9"/>
  <c r="K244" i="9"/>
  <c r="Q243" i="9" a="1"/>
  <c r="Q243" i="9"/>
  <c r="R243" i="9"/>
  <c r="S243" i="9"/>
  <c r="T243" i="9"/>
  <c r="U243" i="9"/>
  <c r="V243" i="9"/>
  <c r="L244" i="9"/>
  <c r="G244" i="9"/>
  <c r="H244" i="9"/>
  <c r="N244" i="9"/>
  <c r="P244" i="9"/>
  <c r="K245" i="9"/>
  <c r="Q244" i="9" a="1"/>
  <c r="Q244" i="9"/>
  <c r="R244" i="9"/>
  <c r="S244" i="9"/>
  <c r="T244" i="9"/>
  <c r="U244" i="9"/>
  <c r="V244" i="9"/>
  <c r="L245" i="9"/>
  <c r="G245" i="9"/>
  <c r="H245" i="9"/>
  <c r="N245" i="9"/>
  <c r="P245" i="9"/>
  <c r="K246" i="9"/>
  <c r="Q245" i="9" a="1"/>
  <c r="Q245" i="9"/>
  <c r="R245" i="9"/>
  <c r="S245" i="9"/>
  <c r="T245" i="9"/>
  <c r="U245" i="9"/>
  <c r="V245" i="9"/>
  <c r="L246" i="9"/>
  <c r="G246" i="9"/>
  <c r="H246" i="9"/>
  <c r="N246" i="9"/>
  <c r="P246" i="9"/>
  <c r="K247" i="9"/>
  <c r="Q246" i="9" a="1"/>
  <c r="Q246" i="9"/>
  <c r="R246" i="9"/>
  <c r="S246" i="9"/>
  <c r="T246" i="9"/>
  <c r="U246" i="9"/>
  <c r="V246" i="9"/>
  <c r="L247" i="9"/>
  <c r="G247" i="9"/>
  <c r="H247" i="9"/>
  <c r="N247" i="9"/>
  <c r="P247" i="9"/>
  <c r="K248" i="9"/>
  <c r="Q247" i="9" a="1"/>
  <c r="Q247" i="9"/>
  <c r="R247" i="9"/>
  <c r="S247" i="9"/>
  <c r="T247" i="9"/>
  <c r="U247" i="9"/>
  <c r="V247" i="9"/>
  <c r="L248" i="9"/>
  <c r="G248" i="9"/>
  <c r="H248" i="9"/>
  <c r="N248" i="9"/>
  <c r="P248" i="9"/>
  <c r="K249" i="9"/>
  <c r="Q248" i="9" a="1"/>
  <c r="Q248" i="9"/>
  <c r="R248" i="9"/>
  <c r="S248" i="9"/>
  <c r="T248" i="9"/>
  <c r="U248" i="9"/>
  <c r="V248" i="9"/>
  <c r="L249" i="9"/>
  <c r="G249" i="9"/>
  <c r="H249" i="9"/>
  <c r="N249" i="9"/>
  <c r="P249" i="9"/>
  <c r="K250" i="9"/>
  <c r="Q249" i="9" a="1"/>
  <c r="Q249" i="9"/>
  <c r="R249" i="9"/>
  <c r="S249" i="9"/>
  <c r="T249" i="9"/>
  <c r="U249" i="9"/>
  <c r="V249" i="9"/>
  <c r="L250" i="9"/>
  <c r="G250" i="9"/>
  <c r="H250" i="9"/>
  <c r="N250" i="9"/>
  <c r="P250" i="9"/>
  <c r="K251" i="9"/>
  <c r="Q250" i="9" a="1"/>
  <c r="Q250" i="9"/>
  <c r="R250" i="9"/>
  <c r="S250" i="9"/>
  <c r="T250" i="9"/>
  <c r="U250" i="9"/>
  <c r="V250" i="9"/>
  <c r="L251" i="9"/>
  <c r="G251" i="9"/>
  <c r="H251" i="9"/>
  <c r="N251" i="9"/>
  <c r="P251" i="9"/>
  <c r="K252" i="9"/>
  <c r="Q251" i="9" a="1"/>
  <c r="Q251" i="9"/>
  <c r="R251" i="9"/>
  <c r="S251" i="9"/>
  <c r="T251" i="9"/>
  <c r="U251" i="9"/>
  <c r="V251" i="9"/>
  <c r="L252" i="9"/>
  <c r="G252" i="9"/>
  <c r="H252" i="9"/>
  <c r="N252" i="9"/>
  <c r="P252" i="9"/>
  <c r="K253" i="9"/>
  <c r="Q252" i="9" a="1"/>
  <c r="Q252" i="9"/>
  <c r="R252" i="9"/>
  <c r="S252" i="9"/>
  <c r="T252" i="9"/>
  <c r="U252" i="9"/>
  <c r="V252" i="9"/>
  <c r="L253" i="9"/>
  <c r="G253" i="9"/>
  <c r="H253" i="9"/>
  <c r="N253" i="9"/>
  <c r="P253" i="9"/>
  <c r="K254" i="9"/>
  <c r="Q253" i="9" a="1"/>
  <c r="Q253" i="9"/>
  <c r="R253" i="9"/>
  <c r="S253" i="9"/>
  <c r="T253" i="9"/>
  <c r="U253" i="9"/>
  <c r="V253" i="9"/>
  <c r="L254" i="9"/>
  <c r="G254" i="9"/>
  <c r="H254" i="9"/>
  <c r="N254" i="9"/>
  <c r="P254" i="9"/>
  <c r="K255" i="9"/>
  <c r="Q254" i="9" a="1"/>
  <c r="Q254" i="9"/>
  <c r="R254" i="9"/>
  <c r="S254" i="9"/>
  <c r="T254" i="9"/>
  <c r="U254" i="9"/>
  <c r="V254" i="9"/>
  <c r="L255" i="9"/>
  <c r="G255" i="9"/>
  <c r="H255" i="9"/>
  <c r="N255" i="9"/>
  <c r="P255" i="9"/>
  <c r="K256" i="9"/>
  <c r="Q255" i="9" a="1"/>
  <c r="Q255" i="9"/>
  <c r="R255" i="9"/>
  <c r="S255" i="9"/>
  <c r="T255" i="9"/>
  <c r="U255" i="9"/>
  <c r="V255" i="9"/>
  <c r="L256" i="9"/>
  <c r="G256" i="9"/>
  <c r="H256" i="9"/>
  <c r="N256" i="9"/>
  <c r="P256" i="9"/>
  <c r="K257" i="9"/>
  <c r="Q256" i="9" a="1"/>
  <c r="Q256" i="9"/>
  <c r="R256" i="9"/>
  <c r="S256" i="9"/>
  <c r="T256" i="9"/>
  <c r="U256" i="9"/>
  <c r="V256" i="9"/>
  <c r="L257" i="9"/>
  <c r="G257" i="9"/>
  <c r="H257" i="9"/>
  <c r="N257" i="9"/>
  <c r="P257" i="9"/>
  <c r="K258" i="9"/>
  <c r="Q257" i="9" a="1"/>
  <c r="Q257" i="9"/>
  <c r="R257" i="9"/>
  <c r="S257" i="9"/>
  <c r="T257" i="9"/>
  <c r="U257" i="9"/>
  <c r="V257" i="9"/>
  <c r="L258" i="9"/>
  <c r="G258" i="9"/>
  <c r="H258" i="9"/>
  <c r="N258" i="9"/>
  <c r="P258" i="9"/>
  <c r="K259" i="9"/>
  <c r="Q258" i="9" a="1"/>
  <c r="Q258" i="9"/>
  <c r="R258" i="9"/>
  <c r="S258" i="9"/>
  <c r="T258" i="9"/>
  <c r="U258" i="9"/>
  <c r="V258" i="9"/>
  <c r="L259" i="9"/>
  <c r="G259" i="9"/>
  <c r="H259" i="9"/>
  <c r="N259" i="9"/>
  <c r="P259" i="9"/>
  <c r="K260" i="9"/>
  <c r="Q259" i="9" a="1"/>
  <c r="Q259" i="9"/>
  <c r="R259" i="9"/>
  <c r="S259" i="9"/>
  <c r="T259" i="9"/>
  <c r="U259" i="9"/>
  <c r="V259" i="9"/>
  <c r="L260" i="9"/>
  <c r="G260" i="9"/>
  <c r="H260" i="9"/>
  <c r="N260" i="9"/>
  <c r="P260" i="9"/>
  <c r="K261" i="9"/>
  <c r="Q260" i="9" a="1"/>
  <c r="Q260" i="9"/>
  <c r="R260" i="9"/>
  <c r="S260" i="9"/>
  <c r="T260" i="9"/>
  <c r="U260" i="9"/>
  <c r="V260" i="9"/>
  <c r="L261" i="9"/>
  <c r="G261" i="9"/>
  <c r="H261" i="9"/>
  <c r="N261" i="9"/>
  <c r="P261" i="9"/>
  <c r="K262" i="9"/>
  <c r="Q261" i="9" a="1"/>
  <c r="Q261" i="9"/>
  <c r="R261" i="9"/>
  <c r="S261" i="9"/>
  <c r="T261" i="9"/>
  <c r="U261" i="9"/>
  <c r="V261" i="9"/>
  <c r="L262" i="9"/>
  <c r="G262" i="9"/>
  <c r="H262" i="9"/>
  <c r="N262" i="9"/>
  <c r="P262" i="9"/>
  <c r="K263" i="9"/>
  <c r="Q262" i="9" a="1"/>
  <c r="Q262" i="9"/>
  <c r="R262" i="9"/>
  <c r="S262" i="9"/>
  <c r="T262" i="9"/>
  <c r="U262" i="9"/>
  <c r="V262" i="9"/>
  <c r="L263" i="9"/>
  <c r="G263" i="9"/>
  <c r="H263" i="9"/>
  <c r="N263" i="9"/>
  <c r="P263" i="9"/>
  <c r="K264" i="9"/>
  <c r="Q263" i="9" a="1"/>
  <c r="Q263" i="9"/>
  <c r="R263" i="9"/>
  <c r="S263" i="9"/>
  <c r="T263" i="9"/>
  <c r="U263" i="9"/>
  <c r="V263" i="9"/>
  <c r="L264" i="9"/>
  <c r="G264" i="9"/>
  <c r="H264" i="9"/>
  <c r="N264" i="9"/>
  <c r="P264" i="9"/>
  <c r="K265" i="9"/>
  <c r="Q264" i="9" a="1"/>
  <c r="Q264" i="9"/>
  <c r="R264" i="9"/>
  <c r="S264" i="9"/>
  <c r="T264" i="9"/>
  <c r="U264" i="9"/>
  <c r="V264" i="9"/>
  <c r="L265" i="9"/>
  <c r="G265" i="9"/>
  <c r="H265" i="9"/>
  <c r="N265" i="9"/>
  <c r="P265" i="9"/>
  <c r="K266" i="9"/>
  <c r="Q265" i="9" a="1"/>
  <c r="Q265" i="9"/>
  <c r="R265" i="9"/>
  <c r="S265" i="9"/>
  <c r="T265" i="9"/>
  <c r="U265" i="9"/>
  <c r="V265" i="9"/>
  <c r="L266" i="9"/>
  <c r="G266" i="9"/>
  <c r="H266" i="9"/>
  <c r="N266" i="9"/>
  <c r="P266" i="9"/>
  <c r="K267" i="9"/>
  <c r="Q266" i="9" a="1"/>
  <c r="Q266" i="9"/>
  <c r="R266" i="9"/>
  <c r="S266" i="9"/>
  <c r="T266" i="9"/>
  <c r="U266" i="9"/>
  <c r="V266" i="9"/>
  <c r="L267" i="9"/>
  <c r="G267" i="9"/>
  <c r="H267" i="9"/>
  <c r="N267" i="9"/>
  <c r="P267" i="9"/>
  <c r="K268" i="9"/>
  <c r="Q267" i="9" a="1"/>
  <c r="Q267" i="9"/>
  <c r="R267" i="9"/>
  <c r="S267" i="9"/>
  <c r="T267" i="9"/>
  <c r="U267" i="9"/>
  <c r="V267" i="9"/>
  <c r="L268" i="9"/>
  <c r="G268" i="9"/>
  <c r="H268" i="9"/>
  <c r="N268" i="9"/>
  <c r="P268" i="9"/>
  <c r="K269" i="9"/>
  <c r="Q268" i="9" a="1"/>
  <c r="Q268" i="9"/>
  <c r="R268" i="9"/>
  <c r="S268" i="9"/>
  <c r="T268" i="9"/>
  <c r="U268" i="9"/>
  <c r="V268" i="9"/>
  <c r="L269" i="9"/>
  <c r="G269" i="9"/>
  <c r="H269" i="9"/>
  <c r="N269" i="9"/>
  <c r="P269" i="9"/>
  <c r="K270" i="9"/>
  <c r="Q269" i="9" a="1"/>
  <c r="Q269" i="9"/>
  <c r="R269" i="9"/>
  <c r="S269" i="9"/>
  <c r="T269" i="9"/>
  <c r="U269" i="9"/>
  <c r="V269" i="9"/>
  <c r="L270" i="9"/>
  <c r="G270" i="9"/>
  <c r="H270" i="9"/>
  <c r="N270" i="9"/>
  <c r="P270" i="9"/>
  <c r="K271" i="9"/>
  <c r="Q270" i="9" a="1"/>
  <c r="Q270" i="9"/>
  <c r="R270" i="9"/>
  <c r="S270" i="9"/>
  <c r="T270" i="9"/>
  <c r="U270" i="9"/>
  <c r="V270" i="9"/>
  <c r="L271" i="9"/>
  <c r="G271" i="9"/>
  <c r="H271" i="9"/>
  <c r="N271" i="9"/>
  <c r="P271" i="9"/>
  <c r="K272" i="9"/>
  <c r="Q271" i="9" a="1"/>
  <c r="Q271" i="9"/>
  <c r="R271" i="9"/>
  <c r="S271" i="9"/>
  <c r="T271" i="9"/>
  <c r="U271" i="9"/>
  <c r="V271" i="9"/>
  <c r="L272" i="9"/>
  <c r="G272" i="9"/>
  <c r="H272" i="9"/>
  <c r="N272" i="9"/>
  <c r="P272" i="9"/>
  <c r="K273" i="9"/>
  <c r="Q272" i="9" a="1"/>
  <c r="Q272" i="9"/>
  <c r="R272" i="9"/>
  <c r="S272" i="9"/>
  <c r="T272" i="9"/>
  <c r="U272" i="9"/>
  <c r="V272" i="9"/>
  <c r="L273" i="9"/>
  <c r="G273" i="9"/>
  <c r="H273" i="9"/>
  <c r="N273" i="9"/>
  <c r="P273" i="9"/>
  <c r="K274" i="9"/>
  <c r="Q273" i="9" a="1"/>
  <c r="Q273" i="9"/>
  <c r="R273" i="9"/>
  <c r="S273" i="9"/>
  <c r="T273" i="9"/>
  <c r="U273" i="9"/>
  <c r="V273" i="9"/>
  <c r="L274" i="9"/>
  <c r="G274" i="9"/>
  <c r="H274" i="9"/>
  <c r="N274" i="9"/>
  <c r="P274" i="9"/>
  <c r="K275" i="9"/>
  <c r="Q274" i="9" a="1"/>
  <c r="Q274" i="9"/>
  <c r="R274" i="9"/>
  <c r="S274" i="9"/>
  <c r="T274" i="9"/>
  <c r="U274" i="9"/>
  <c r="V274" i="9"/>
  <c r="L275" i="9"/>
  <c r="G275" i="9"/>
  <c r="H275" i="9"/>
  <c r="N275" i="9"/>
  <c r="P275" i="9"/>
  <c r="K276" i="9"/>
  <c r="Q275" i="9" a="1"/>
  <c r="Q275" i="9"/>
  <c r="R275" i="9"/>
  <c r="S275" i="9"/>
  <c r="T275" i="9"/>
  <c r="U275" i="9"/>
  <c r="V275" i="9"/>
  <c r="L276" i="9"/>
  <c r="G276" i="9"/>
  <c r="H276" i="9"/>
  <c r="N276" i="9"/>
  <c r="P276" i="9"/>
  <c r="K277" i="9"/>
  <c r="Q276" i="9" a="1"/>
  <c r="Q276" i="9"/>
  <c r="R276" i="9"/>
  <c r="S276" i="9"/>
  <c r="T276" i="9"/>
  <c r="U276" i="9"/>
  <c r="V276" i="9"/>
  <c r="L277" i="9"/>
  <c r="G277" i="9"/>
  <c r="H277" i="9"/>
  <c r="N277" i="9"/>
  <c r="P277" i="9"/>
  <c r="K278" i="9"/>
  <c r="Q277" i="9" a="1"/>
  <c r="Q277" i="9"/>
  <c r="R277" i="9"/>
  <c r="S277" i="9"/>
  <c r="T277" i="9"/>
  <c r="U277" i="9"/>
  <c r="V277" i="9"/>
  <c r="L278" i="9"/>
  <c r="G278" i="9"/>
  <c r="H278" i="9"/>
  <c r="N278" i="9"/>
  <c r="P278" i="9"/>
  <c r="K279" i="9"/>
  <c r="Q278" i="9" a="1"/>
  <c r="Q278" i="9"/>
  <c r="R278" i="9"/>
  <c r="S278" i="9"/>
  <c r="T278" i="9"/>
  <c r="U278" i="9"/>
  <c r="V278" i="9"/>
  <c r="L279" i="9"/>
  <c r="G279" i="9"/>
  <c r="H279" i="9"/>
  <c r="N279" i="9"/>
  <c r="P279" i="9"/>
  <c r="K280" i="9"/>
  <c r="Q279" i="9" a="1"/>
  <c r="Q279" i="9"/>
  <c r="R279" i="9"/>
  <c r="S279" i="9"/>
  <c r="T279" i="9"/>
  <c r="U279" i="9"/>
  <c r="V279" i="9"/>
  <c r="L280" i="9"/>
  <c r="G280" i="9"/>
  <c r="H280" i="9"/>
  <c r="N280" i="9"/>
  <c r="P280" i="9"/>
  <c r="K281" i="9"/>
  <c r="Q280" i="9" a="1"/>
  <c r="Q280" i="9"/>
  <c r="R280" i="9"/>
  <c r="S280" i="9"/>
  <c r="T280" i="9"/>
  <c r="U280" i="9"/>
  <c r="V280" i="9"/>
  <c r="L281" i="9"/>
  <c r="G281" i="9"/>
  <c r="H281" i="9"/>
  <c r="N281" i="9"/>
  <c r="P281" i="9"/>
  <c r="K282" i="9"/>
  <c r="Q281" i="9" a="1"/>
  <c r="Q281" i="9"/>
  <c r="R281" i="9"/>
  <c r="S281" i="9"/>
  <c r="T281" i="9"/>
  <c r="U281" i="9"/>
  <c r="V281" i="9"/>
  <c r="L282" i="9"/>
  <c r="G282" i="9"/>
  <c r="H282" i="9"/>
  <c r="N282" i="9"/>
  <c r="P282" i="9"/>
  <c r="K283" i="9"/>
  <c r="Q282" i="9" a="1"/>
  <c r="Q282" i="9"/>
  <c r="R282" i="9"/>
  <c r="S282" i="9"/>
  <c r="T282" i="9"/>
  <c r="U282" i="9"/>
  <c r="V282" i="9"/>
  <c r="L283" i="9"/>
  <c r="G283" i="9"/>
  <c r="H283" i="9"/>
  <c r="N283" i="9"/>
  <c r="P283" i="9"/>
  <c r="K284" i="9"/>
  <c r="Q283" i="9" a="1"/>
  <c r="Q283" i="9"/>
  <c r="R283" i="9"/>
  <c r="S283" i="9"/>
  <c r="T283" i="9"/>
  <c r="U283" i="9"/>
  <c r="V283" i="9"/>
  <c r="L284" i="9"/>
  <c r="G284" i="9"/>
  <c r="H284" i="9"/>
  <c r="N284" i="9"/>
  <c r="P284" i="9"/>
  <c r="K285" i="9"/>
  <c r="Q284" i="9" a="1"/>
  <c r="Q284" i="9"/>
  <c r="R284" i="9"/>
  <c r="S284" i="9"/>
  <c r="T284" i="9"/>
  <c r="U284" i="9"/>
  <c r="V284" i="9"/>
  <c r="L285" i="9"/>
  <c r="G285" i="9"/>
  <c r="H285" i="9"/>
  <c r="N285" i="9"/>
  <c r="P285" i="9"/>
  <c r="K286" i="9"/>
  <c r="Q285" i="9" a="1"/>
  <c r="Q285" i="9"/>
  <c r="R285" i="9"/>
  <c r="S285" i="9"/>
  <c r="T285" i="9"/>
  <c r="U285" i="9"/>
  <c r="V285" i="9"/>
  <c r="L286" i="9"/>
  <c r="G286" i="9"/>
  <c r="H286" i="9"/>
  <c r="N286" i="9"/>
  <c r="P286" i="9"/>
  <c r="K287" i="9"/>
  <c r="Q286" i="9" a="1"/>
  <c r="Q286" i="9"/>
  <c r="R286" i="9"/>
  <c r="S286" i="9"/>
  <c r="T286" i="9"/>
  <c r="U286" i="9"/>
  <c r="V286" i="9"/>
  <c r="L287" i="9"/>
  <c r="G287" i="9"/>
  <c r="H287" i="9"/>
  <c r="N287" i="9"/>
  <c r="P287" i="9"/>
  <c r="K288" i="9"/>
  <c r="Q287" i="9" a="1"/>
  <c r="Q287" i="9"/>
  <c r="R287" i="9"/>
  <c r="S287" i="9"/>
  <c r="T287" i="9"/>
  <c r="U287" i="9"/>
  <c r="V287" i="9"/>
  <c r="L288" i="9"/>
  <c r="G288" i="9"/>
  <c r="H288" i="9"/>
  <c r="N288" i="9"/>
  <c r="P288" i="9"/>
  <c r="K289" i="9"/>
  <c r="Q288" i="9" a="1"/>
  <c r="Q288" i="9"/>
  <c r="R288" i="9"/>
  <c r="S288" i="9"/>
  <c r="T288" i="9"/>
  <c r="U288" i="9"/>
  <c r="V288" i="9"/>
  <c r="L289" i="9"/>
  <c r="G289" i="9"/>
  <c r="H289" i="9"/>
  <c r="N289" i="9"/>
  <c r="P289" i="9"/>
  <c r="K290" i="9"/>
  <c r="Q289" i="9" a="1"/>
  <c r="Q289" i="9"/>
  <c r="R289" i="9"/>
  <c r="S289" i="9"/>
  <c r="T289" i="9"/>
  <c r="U289" i="9"/>
  <c r="V289" i="9"/>
  <c r="L290" i="9"/>
  <c r="G290" i="9"/>
  <c r="H290" i="9"/>
  <c r="N290" i="9"/>
  <c r="P290" i="9"/>
  <c r="K291" i="9"/>
  <c r="Q290" i="9" a="1"/>
  <c r="Q290" i="9"/>
  <c r="R290" i="9"/>
  <c r="S290" i="9"/>
  <c r="T290" i="9"/>
  <c r="U290" i="9"/>
  <c r="V290" i="9"/>
  <c r="L291" i="9"/>
  <c r="G291" i="9"/>
  <c r="H291" i="9"/>
  <c r="N291" i="9"/>
  <c r="P291" i="9"/>
  <c r="K292" i="9"/>
  <c r="Q291" i="9" a="1"/>
  <c r="Q291" i="9"/>
  <c r="R291" i="9"/>
  <c r="S291" i="9"/>
  <c r="T291" i="9"/>
  <c r="U291" i="9"/>
  <c r="V291" i="9"/>
  <c r="L292" i="9"/>
  <c r="G292" i="9"/>
  <c r="H292" i="9"/>
  <c r="N292" i="9"/>
  <c r="P292" i="9"/>
  <c r="K293" i="9"/>
  <c r="Q292" i="9" a="1"/>
  <c r="Q292" i="9"/>
  <c r="R292" i="9"/>
  <c r="S292" i="9"/>
  <c r="T292" i="9"/>
  <c r="U292" i="9"/>
  <c r="V292" i="9"/>
  <c r="L293" i="9"/>
  <c r="G293" i="9"/>
  <c r="H293" i="9"/>
  <c r="N293" i="9"/>
  <c r="P293" i="9"/>
  <c r="K294" i="9"/>
  <c r="Q293" i="9" a="1"/>
  <c r="Q293" i="9"/>
  <c r="R293" i="9"/>
  <c r="S293" i="9"/>
  <c r="T293" i="9"/>
  <c r="U293" i="9"/>
  <c r="V293" i="9"/>
  <c r="L294" i="9"/>
  <c r="G294" i="9"/>
  <c r="H294" i="9"/>
  <c r="N294" i="9"/>
  <c r="P294" i="9"/>
  <c r="K295" i="9"/>
  <c r="Q294" i="9" a="1"/>
  <c r="Q294" i="9"/>
  <c r="R294" i="9"/>
  <c r="S294" i="9"/>
  <c r="T294" i="9"/>
  <c r="U294" i="9"/>
  <c r="V294" i="9"/>
  <c r="L295" i="9"/>
  <c r="G295" i="9"/>
  <c r="H295" i="9"/>
  <c r="N295" i="9"/>
  <c r="P295" i="9"/>
  <c r="K296" i="9"/>
  <c r="Q295" i="9" a="1"/>
  <c r="Q295" i="9"/>
  <c r="R295" i="9"/>
  <c r="S295" i="9"/>
  <c r="T295" i="9"/>
  <c r="U295" i="9"/>
  <c r="V295" i="9"/>
  <c r="L296" i="9"/>
  <c r="G296" i="9"/>
  <c r="H296" i="9"/>
  <c r="N296" i="9"/>
  <c r="P296" i="9"/>
  <c r="K297" i="9"/>
  <c r="Q296" i="9" a="1"/>
  <c r="Q296" i="9"/>
  <c r="R296" i="9"/>
  <c r="S296" i="9"/>
  <c r="T296" i="9"/>
  <c r="U296" i="9"/>
  <c r="V296" i="9"/>
  <c r="L297" i="9"/>
  <c r="G297" i="9"/>
  <c r="H297" i="9"/>
  <c r="N297" i="9"/>
  <c r="P297" i="9"/>
  <c r="K298" i="9"/>
  <c r="Q297" i="9" a="1"/>
  <c r="Q297" i="9"/>
  <c r="R297" i="9"/>
  <c r="S297" i="9"/>
  <c r="T297" i="9"/>
  <c r="U297" i="9"/>
  <c r="V297" i="9"/>
  <c r="L298" i="9"/>
  <c r="G298" i="9"/>
  <c r="H298" i="9"/>
  <c r="N298" i="9"/>
  <c r="P298" i="9"/>
  <c r="K299" i="9"/>
  <c r="Q298" i="9" a="1"/>
  <c r="Q298" i="9"/>
  <c r="R298" i="9"/>
  <c r="S298" i="9"/>
  <c r="T298" i="9"/>
  <c r="U298" i="9"/>
  <c r="V298" i="9"/>
  <c r="L299" i="9"/>
  <c r="G299" i="9"/>
  <c r="H299" i="9"/>
  <c r="N299" i="9"/>
  <c r="P299" i="9"/>
  <c r="K300" i="9"/>
  <c r="Q299" i="9" a="1"/>
  <c r="Q299" i="9"/>
  <c r="R299" i="9"/>
  <c r="S299" i="9"/>
  <c r="T299" i="9"/>
  <c r="U299" i="9"/>
  <c r="V299" i="9"/>
  <c r="L300" i="9"/>
  <c r="G300" i="9"/>
  <c r="H300" i="9"/>
  <c r="N300" i="9"/>
  <c r="P300" i="9"/>
  <c r="K301" i="9"/>
  <c r="Q300" i="9" a="1"/>
  <c r="Q300" i="9"/>
  <c r="R300" i="9"/>
  <c r="S300" i="9"/>
  <c r="T300" i="9"/>
  <c r="U300" i="9"/>
  <c r="V300" i="9"/>
  <c r="L301" i="9"/>
  <c r="G301" i="9"/>
  <c r="H301" i="9"/>
  <c r="N301" i="9"/>
  <c r="P301" i="9"/>
  <c r="K302" i="9"/>
  <c r="Q301" i="9" a="1"/>
  <c r="Q301" i="9"/>
  <c r="R301" i="9"/>
  <c r="S301" i="9"/>
  <c r="T301" i="9"/>
  <c r="U301" i="9"/>
  <c r="V301" i="9"/>
  <c r="L302" i="9"/>
  <c r="G302" i="9"/>
  <c r="H302" i="9"/>
  <c r="N302" i="9"/>
  <c r="P302" i="9"/>
  <c r="K303" i="9"/>
  <c r="Q302" i="9" a="1"/>
  <c r="Q302" i="9"/>
  <c r="R302" i="9"/>
  <c r="S302" i="9"/>
  <c r="T302" i="9"/>
  <c r="U302" i="9"/>
  <c r="V302" i="9"/>
  <c r="L303" i="9"/>
  <c r="G303" i="9"/>
  <c r="H303" i="9"/>
  <c r="N303" i="9"/>
  <c r="P303" i="9"/>
  <c r="K304" i="9"/>
  <c r="Q303" i="9" a="1"/>
  <c r="Q303" i="9"/>
  <c r="R303" i="9"/>
  <c r="S303" i="9"/>
  <c r="T303" i="9"/>
  <c r="U303" i="9"/>
  <c r="V303" i="9"/>
  <c r="L304" i="9"/>
  <c r="G304" i="9"/>
  <c r="H304" i="9"/>
  <c r="N304" i="9"/>
  <c r="P304" i="9"/>
  <c r="K305" i="9"/>
  <c r="Q304" i="9" a="1"/>
  <c r="Q304" i="9"/>
  <c r="R304" i="9"/>
  <c r="S304" i="9"/>
  <c r="T304" i="9"/>
  <c r="U304" i="9"/>
  <c r="V304" i="9"/>
  <c r="L305" i="9"/>
  <c r="G305" i="9"/>
  <c r="H305" i="9"/>
  <c r="N305" i="9"/>
  <c r="P305" i="9"/>
  <c r="K306" i="9"/>
  <c r="Q305" i="9" a="1"/>
  <c r="Q305" i="9"/>
  <c r="R305" i="9"/>
  <c r="S305" i="9"/>
  <c r="T305" i="9"/>
  <c r="U305" i="9"/>
  <c r="V305" i="9"/>
  <c r="L306" i="9"/>
  <c r="G306" i="9"/>
  <c r="H306" i="9"/>
  <c r="N306" i="9"/>
  <c r="P306" i="9"/>
  <c r="K307" i="9"/>
  <c r="Q306" i="9" a="1"/>
  <c r="Q306" i="9"/>
  <c r="R306" i="9"/>
  <c r="S306" i="9"/>
  <c r="T306" i="9"/>
  <c r="U306" i="9"/>
  <c r="V306" i="9"/>
  <c r="L307" i="9"/>
  <c r="G307" i="9"/>
  <c r="H307" i="9"/>
  <c r="N307" i="9"/>
  <c r="P307" i="9"/>
  <c r="K308" i="9"/>
  <c r="Q307" i="9" a="1"/>
  <c r="Q307" i="9"/>
  <c r="R307" i="9"/>
  <c r="S307" i="9"/>
  <c r="T307" i="9"/>
  <c r="U307" i="9"/>
  <c r="V307" i="9"/>
  <c r="L308" i="9"/>
  <c r="G308" i="9"/>
  <c r="H308" i="9"/>
  <c r="N308" i="9"/>
  <c r="P308" i="9"/>
  <c r="K309" i="9"/>
  <c r="Q308" i="9" a="1"/>
  <c r="Q308" i="9"/>
  <c r="R308" i="9"/>
  <c r="S308" i="9"/>
  <c r="T308" i="9"/>
  <c r="U308" i="9"/>
  <c r="V308" i="9"/>
  <c r="L309" i="9"/>
  <c r="G309" i="9"/>
  <c r="H309" i="9"/>
  <c r="N309" i="9"/>
  <c r="P309" i="9"/>
  <c r="K310" i="9"/>
  <c r="Q309" i="9" a="1"/>
  <c r="Q309" i="9"/>
  <c r="R309" i="9"/>
  <c r="S309" i="9"/>
  <c r="T309" i="9"/>
  <c r="U309" i="9"/>
  <c r="V309" i="9"/>
  <c r="L310" i="9"/>
  <c r="G310" i="9"/>
  <c r="H310" i="9"/>
  <c r="N310" i="9"/>
  <c r="P310" i="9"/>
  <c r="K311" i="9"/>
  <c r="Q310" i="9" a="1"/>
  <c r="Q310" i="9"/>
  <c r="R310" i="9"/>
  <c r="S310" i="9"/>
  <c r="T310" i="9"/>
  <c r="U310" i="9"/>
  <c r="V310" i="9"/>
  <c r="L311" i="9"/>
  <c r="G311" i="9"/>
  <c r="H311" i="9"/>
  <c r="N311" i="9"/>
  <c r="P311" i="9"/>
  <c r="K312" i="9"/>
  <c r="Q311" i="9" a="1"/>
  <c r="Q311" i="9"/>
  <c r="R311" i="9"/>
  <c r="S311" i="9"/>
  <c r="T311" i="9"/>
  <c r="U311" i="9"/>
  <c r="V311" i="9"/>
  <c r="L312" i="9"/>
  <c r="G312" i="9"/>
  <c r="H312" i="9"/>
  <c r="N312" i="9"/>
  <c r="P312" i="9"/>
  <c r="K313" i="9"/>
  <c r="Q312" i="9" a="1"/>
  <c r="Q312" i="9"/>
  <c r="R312" i="9"/>
  <c r="S312" i="9"/>
  <c r="T312" i="9"/>
  <c r="U312" i="9"/>
  <c r="V312" i="9"/>
  <c r="L313" i="9"/>
  <c r="G313" i="9"/>
  <c r="H313" i="9"/>
  <c r="N313" i="9"/>
  <c r="P313" i="9"/>
  <c r="K314" i="9"/>
  <c r="Q313" i="9" a="1"/>
  <c r="Q313" i="9"/>
  <c r="R313" i="9"/>
  <c r="S313" i="9"/>
  <c r="T313" i="9"/>
  <c r="U313" i="9"/>
  <c r="V313" i="9"/>
  <c r="L314" i="9"/>
  <c r="G314" i="9"/>
  <c r="H314" i="9"/>
  <c r="N314" i="9"/>
  <c r="P314" i="9"/>
  <c r="K315" i="9"/>
  <c r="Q314" i="9" a="1"/>
  <c r="Q314" i="9"/>
  <c r="R314" i="9"/>
  <c r="S314" i="9"/>
  <c r="T314" i="9"/>
  <c r="U314" i="9"/>
  <c r="V314" i="9"/>
  <c r="L315" i="9"/>
  <c r="G315" i="9"/>
  <c r="H315" i="9"/>
  <c r="N315" i="9"/>
  <c r="P315" i="9"/>
  <c r="K316" i="9"/>
  <c r="Q315" i="9" a="1"/>
  <c r="Q315" i="9"/>
  <c r="R315" i="9"/>
  <c r="S315" i="9"/>
  <c r="T315" i="9"/>
  <c r="U315" i="9"/>
  <c r="V315" i="9"/>
  <c r="L316" i="9"/>
  <c r="G316" i="9"/>
  <c r="H316" i="9"/>
  <c r="N316" i="9"/>
  <c r="P316" i="9"/>
  <c r="K317" i="9"/>
  <c r="Q316" i="9" a="1"/>
  <c r="Q316" i="9"/>
  <c r="R316" i="9"/>
  <c r="S316" i="9"/>
  <c r="T316" i="9"/>
  <c r="U316" i="9"/>
  <c r="V316" i="9"/>
  <c r="L317" i="9"/>
  <c r="G317" i="9"/>
  <c r="H317" i="9"/>
  <c r="N317" i="9"/>
  <c r="P317" i="9"/>
  <c r="K318" i="9"/>
  <c r="Q317" i="9" a="1"/>
  <c r="Q317" i="9"/>
  <c r="R317" i="9"/>
  <c r="S317" i="9"/>
  <c r="T317" i="9"/>
  <c r="U317" i="9"/>
  <c r="V317" i="9"/>
  <c r="L318" i="9"/>
  <c r="G318" i="9"/>
  <c r="H318" i="9"/>
  <c r="N318" i="9"/>
  <c r="P318" i="9"/>
  <c r="K319" i="9"/>
  <c r="Q318" i="9" a="1"/>
  <c r="Q318" i="9"/>
  <c r="R318" i="9"/>
  <c r="S318" i="9"/>
  <c r="T318" i="9"/>
  <c r="U318" i="9"/>
  <c r="V318" i="9"/>
  <c r="L319" i="9"/>
  <c r="G319" i="9"/>
  <c r="H319" i="9"/>
  <c r="N319" i="9"/>
  <c r="P319" i="9"/>
  <c r="K320" i="9"/>
  <c r="Q319" i="9" a="1"/>
  <c r="Q319" i="9"/>
  <c r="R319" i="9"/>
  <c r="S319" i="9"/>
  <c r="T319" i="9"/>
  <c r="U319" i="9"/>
  <c r="V319" i="9"/>
  <c r="L320" i="9"/>
  <c r="G320" i="9"/>
  <c r="H320" i="9"/>
  <c r="N320" i="9"/>
  <c r="P320" i="9"/>
  <c r="K321" i="9"/>
  <c r="Q320" i="9" a="1"/>
  <c r="Q320" i="9"/>
  <c r="R320" i="9"/>
  <c r="S320" i="9"/>
  <c r="T320" i="9"/>
  <c r="U320" i="9"/>
  <c r="V320" i="9"/>
  <c r="L321" i="9"/>
  <c r="G321" i="9"/>
  <c r="H321" i="9"/>
  <c r="N321" i="9"/>
  <c r="P321" i="9"/>
  <c r="K322" i="9"/>
  <c r="Q321" i="9" a="1"/>
  <c r="Q321" i="9"/>
  <c r="R321" i="9"/>
  <c r="S321" i="9"/>
  <c r="T321" i="9"/>
  <c r="U321" i="9"/>
  <c r="V321" i="9"/>
  <c r="L322" i="9"/>
  <c r="G322" i="9"/>
  <c r="H322" i="9"/>
  <c r="N322" i="9"/>
  <c r="P322" i="9"/>
  <c r="K323" i="9"/>
  <c r="Q322" i="9" a="1"/>
  <c r="Q322" i="9"/>
  <c r="R322" i="9"/>
  <c r="S322" i="9"/>
  <c r="T322" i="9"/>
  <c r="U322" i="9"/>
  <c r="V322" i="9"/>
  <c r="L323" i="9"/>
  <c r="G323" i="9"/>
  <c r="H323" i="9"/>
  <c r="N323" i="9"/>
  <c r="P323" i="9"/>
  <c r="K324" i="9"/>
  <c r="Q323" i="9" a="1"/>
  <c r="Q323" i="9"/>
  <c r="R323" i="9"/>
  <c r="S323" i="9"/>
  <c r="T323" i="9"/>
  <c r="U323" i="9"/>
  <c r="V323" i="9"/>
  <c r="L324" i="9"/>
  <c r="G324" i="9"/>
  <c r="H324" i="9"/>
  <c r="N324" i="9"/>
  <c r="P324" i="9"/>
  <c r="K325" i="9"/>
  <c r="Q324" i="9" a="1"/>
  <c r="Q324" i="9"/>
  <c r="R324" i="9"/>
  <c r="S324" i="9"/>
  <c r="T324" i="9"/>
  <c r="U324" i="9"/>
  <c r="V324" i="9"/>
  <c r="L325" i="9"/>
  <c r="G325" i="9"/>
  <c r="H325" i="9"/>
  <c r="N325" i="9"/>
  <c r="P325" i="9"/>
  <c r="K326" i="9"/>
  <c r="Q325" i="9" a="1"/>
  <c r="Q325" i="9"/>
  <c r="R325" i="9"/>
  <c r="S325" i="9"/>
  <c r="T325" i="9"/>
  <c r="U325" i="9"/>
  <c r="V325" i="9"/>
  <c r="L326" i="9"/>
  <c r="G326" i="9"/>
  <c r="H326" i="9"/>
  <c r="N326" i="9"/>
  <c r="P326" i="9"/>
  <c r="K327" i="9"/>
  <c r="Q326" i="9" a="1"/>
  <c r="Q326" i="9"/>
  <c r="R326" i="9"/>
  <c r="S326" i="9"/>
  <c r="T326" i="9"/>
  <c r="U326" i="9"/>
  <c r="V326" i="9"/>
  <c r="L327" i="9"/>
  <c r="G327" i="9"/>
  <c r="H327" i="9"/>
  <c r="N327" i="9"/>
  <c r="P327" i="9"/>
  <c r="K328" i="9"/>
  <c r="Q327" i="9" a="1"/>
  <c r="Q327" i="9"/>
  <c r="R327" i="9"/>
  <c r="S327" i="9"/>
  <c r="T327" i="9"/>
  <c r="U327" i="9"/>
  <c r="V327" i="9"/>
  <c r="L328" i="9"/>
  <c r="G328" i="9"/>
  <c r="H328" i="9"/>
  <c r="N328" i="9"/>
  <c r="P328" i="9"/>
  <c r="K329" i="9"/>
  <c r="Q328" i="9" a="1"/>
  <c r="Q328" i="9"/>
  <c r="R328" i="9"/>
  <c r="S328" i="9"/>
  <c r="T328" i="9"/>
  <c r="U328" i="9"/>
  <c r="V328" i="9"/>
  <c r="L329" i="9"/>
  <c r="G329" i="9"/>
  <c r="H329" i="9"/>
  <c r="N329" i="9"/>
  <c r="P329" i="9"/>
  <c r="K330" i="9"/>
  <c r="Q329" i="9" a="1"/>
  <c r="Q329" i="9"/>
  <c r="R329" i="9"/>
  <c r="S329" i="9"/>
  <c r="T329" i="9"/>
  <c r="U329" i="9"/>
  <c r="V329" i="9"/>
  <c r="L330" i="9"/>
  <c r="G330" i="9"/>
  <c r="H330" i="9"/>
  <c r="N330" i="9"/>
  <c r="P330" i="9"/>
  <c r="K331" i="9"/>
  <c r="Q330" i="9" a="1"/>
  <c r="Q330" i="9"/>
  <c r="R330" i="9"/>
  <c r="S330" i="9"/>
  <c r="T330" i="9"/>
  <c r="U330" i="9"/>
  <c r="V330" i="9"/>
  <c r="L331" i="9"/>
  <c r="G331" i="9"/>
  <c r="H331" i="9"/>
  <c r="N331" i="9"/>
  <c r="P331" i="9"/>
  <c r="K332" i="9"/>
  <c r="Q331" i="9" a="1"/>
  <c r="Q331" i="9"/>
  <c r="R331" i="9"/>
  <c r="S331" i="9"/>
  <c r="T331" i="9"/>
  <c r="U331" i="9"/>
  <c r="V331" i="9"/>
  <c r="L332" i="9"/>
  <c r="G332" i="9"/>
  <c r="H332" i="9"/>
  <c r="N332" i="9"/>
  <c r="P332" i="9"/>
  <c r="K333" i="9"/>
  <c r="Q332" i="9" a="1"/>
  <c r="Q332" i="9"/>
  <c r="R332" i="9"/>
  <c r="S332" i="9"/>
  <c r="T332" i="9"/>
  <c r="U332" i="9"/>
  <c r="V332" i="9"/>
  <c r="L333" i="9"/>
  <c r="G333" i="9"/>
  <c r="H333" i="9"/>
  <c r="N333" i="9"/>
  <c r="P333" i="9"/>
  <c r="K334" i="9"/>
  <c r="Q333" i="9" a="1"/>
  <c r="Q333" i="9"/>
  <c r="R333" i="9"/>
  <c r="S333" i="9"/>
  <c r="T333" i="9"/>
  <c r="U333" i="9"/>
  <c r="V333" i="9"/>
  <c r="L334" i="9"/>
  <c r="G334" i="9"/>
  <c r="H334" i="9"/>
  <c r="N334" i="9"/>
  <c r="P334" i="9"/>
  <c r="K335" i="9"/>
  <c r="Q334" i="9" a="1"/>
  <c r="Q334" i="9"/>
  <c r="R334" i="9"/>
  <c r="S334" i="9"/>
  <c r="T334" i="9"/>
  <c r="U334" i="9"/>
  <c r="V334" i="9"/>
  <c r="L335" i="9"/>
  <c r="G335" i="9"/>
  <c r="H335" i="9"/>
  <c r="N335" i="9"/>
  <c r="P335" i="9"/>
  <c r="K336" i="9"/>
  <c r="Q335" i="9" a="1"/>
  <c r="Q335" i="9"/>
  <c r="R335" i="9"/>
  <c r="S335" i="9"/>
  <c r="T335" i="9"/>
  <c r="U335" i="9"/>
  <c r="V335" i="9"/>
  <c r="L336" i="9"/>
  <c r="G336" i="9"/>
  <c r="H336" i="9"/>
  <c r="N336" i="9"/>
  <c r="P336" i="9"/>
  <c r="K337" i="9"/>
  <c r="Q336" i="9" a="1"/>
  <c r="Q336" i="9"/>
  <c r="R336" i="9"/>
  <c r="S336" i="9"/>
  <c r="T336" i="9"/>
  <c r="U336" i="9"/>
  <c r="V336" i="9"/>
  <c r="L337" i="9"/>
  <c r="G337" i="9"/>
  <c r="H337" i="9"/>
  <c r="N337" i="9"/>
  <c r="P337" i="9"/>
  <c r="K338" i="9"/>
  <c r="Q337" i="9" a="1"/>
  <c r="Q337" i="9"/>
  <c r="R337" i="9"/>
  <c r="S337" i="9"/>
  <c r="T337" i="9"/>
  <c r="U337" i="9"/>
  <c r="V337" i="9"/>
  <c r="L338" i="9"/>
  <c r="G338" i="9"/>
  <c r="H338" i="9"/>
  <c r="N338" i="9"/>
  <c r="P338" i="9"/>
  <c r="K339" i="9"/>
  <c r="Q338" i="9" a="1"/>
  <c r="Q338" i="9"/>
  <c r="R338" i="9"/>
  <c r="S338" i="9"/>
  <c r="T338" i="9"/>
  <c r="U338" i="9"/>
  <c r="V338" i="9"/>
  <c r="L339" i="9"/>
  <c r="G339" i="9"/>
  <c r="H339" i="9"/>
  <c r="N339" i="9"/>
  <c r="P339" i="9"/>
  <c r="K340" i="9"/>
  <c r="Q339" i="9" a="1"/>
  <c r="Q339" i="9"/>
  <c r="R339" i="9"/>
  <c r="S339" i="9"/>
  <c r="T339" i="9"/>
  <c r="U339" i="9"/>
  <c r="V339" i="9"/>
  <c r="L340" i="9"/>
  <c r="G340" i="9"/>
  <c r="H340" i="9"/>
  <c r="N340" i="9"/>
  <c r="P340" i="9"/>
  <c r="K341" i="9"/>
  <c r="Q340" i="9" a="1"/>
  <c r="Q340" i="9"/>
  <c r="R340" i="9"/>
  <c r="S340" i="9"/>
  <c r="T340" i="9"/>
  <c r="U340" i="9"/>
  <c r="V340" i="9"/>
  <c r="L341" i="9"/>
  <c r="G341" i="9"/>
  <c r="H341" i="9"/>
  <c r="N341" i="9"/>
  <c r="P341" i="9"/>
  <c r="K342" i="9"/>
  <c r="Q341" i="9" a="1"/>
  <c r="Q341" i="9"/>
  <c r="R341" i="9"/>
  <c r="S341" i="9"/>
  <c r="T341" i="9"/>
  <c r="U341" i="9"/>
  <c r="V341" i="9"/>
  <c r="L342" i="9"/>
  <c r="G342" i="9"/>
  <c r="H342" i="9"/>
  <c r="N342" i="9"/>
  <c r="P342" i="9"/>
  <c r="K343" i="9"/>
  <c r="Q342" i="9" a="1"/>
  <c r="Q342" i="9"/>
  <c r="R342" i="9"/>
  <c r="S342" i="9"/>
  <c r="T342" i="9"/>
  <c r="U342" i="9"/>
  <c r="V342" i="9"/>
  <c r="L343" i="9"/>
  <c r="G343" i="9"/>
  <c r="H343" i="9"/>
  <c r="N343" i="9"/>
  <c r="P343" i="9"/>
  <c r="K344" i="9"/>
  <c r="Q343" i="9" a="1"/>
  <c r="Q343" i="9"/>
  <c r="R343" i="9"/>
  <c r="S343" i="9"/>
  <c r="T343" i="9"/>
  <c r="U343" i="9"/>
  <c r="V343" i="9"/>
  <c r="L344" i="9"/>
  <c r="G344" i="9"/>
  <c r="H344" i="9"/>
  <c r="N344" i="9"/>
  <c r="P344" i="9"/>
  <c r="K345" i="9"/>
  <c r="Q344" i="9" a="1"/>
  <c r="Q344" i="9"/>
  <c r="R344" i="9"/>
  <c r="S344" i="9"/>
  <c r="T344" i="9"/>
  <c r="U344" i="9"/>
  <c r="V344" i="9"/>
  <c r="L345" i="9"/>
  <c r="G345" i="9"/>
  <c r="H345" i="9"/>
  <c r="N345" i="9"/>
  <c r="P345" i="9"/>
  <c r="K346" i="9"/>
  <c r="Q345" i="9" a="1"/>
  <c r="Q345" i="9"/>
  <c r="R345" i="9"/>
  <c r="S345" i="9"/>
  <c r="T345" i="9"/>
  <c r="U345" i="9"/>
  <c r="V345" i="9"/>
  <c r="L346" i="9"/>
  <c r="G346" i="9"/>
  <c r="H346" i="9"/>
  <c r="N346" i="9"/>
  <c r="P346" i="9"/>
  <c r="K347" i="9"/>
  <c r="Q346" i="9" a="1"/>
  <c r="Q346" i="9"/>
  <c r="R346" i="9"/>
  <c r="S346" i="9"/>
  <c r="T346" i="9"/>
  <c r="U346" i="9"/>
  <c r="V346" i="9"/>
  <c r="L347" i="9"/>
  <c r="G347" i="9"/>
  <c r="H347" i="9"/>
  <c r="N347" i="9"/>
  <c r="P347" i="9"/>
  <c r="K348" i="9"/>
  <c r="Q347" i="9" a="1"/>
  <c r="Q347" i="9"/>
  <c r="R347" i="9"/>
  <c r="S347" i="9"/>
  <c r="T347" i="9"/>
  <c r="U347" i="9"/>
  <c r="V347" i="9"/>
  <c r="L348" i="9"/>
  <c r="G348" i="9"/>
  <c r="H348" i="9"/>
  <c r="N348" i="9"/>
  <c r="P348" i="9"/>
  <c r="K349" i="9"/>
  <c r="Q348" i="9" a="1"/>
  <c r="Q348" i="9"/>
  <c r="R348" i="9"/>
  <c r="S348" i="9"/>
  <c r="T348" i="9"/>
  <c r="U348" i="9"/>
  <c r="V348" i="9"/>
  <c r="L349" i="9"/>
  <c r="G349" i="9"/>
  <c r="H349" i="9"/>
  <c r="N349" i="9"/>
  <c r="P349" i="9"/>
  <c r="K350" i="9"/>
  <c r="Q349" i="9" a="1"/>
  <c r="Q349" i="9"/>
  <c r="R349" i="9"/>
  <c r="S349" i="9"/>
  <c r="T349" i="9"/>
  <c r="U349" i="9"/>
  <c r="V349" i="9"/>
  <c r="L350" i="9"/>
  <c r="G350" i="9"/>
  <c r="H350" i="9"/>
  <c r="N350" i="9"/>
  <c r="P350" i="9"/>
  <c r="K351" i="9"/>
  <c r="Q350" i="9" a="1"/>
  <c r="Q350" i="9"/>
  <c r="R350" i="9"/>
  <c r="S350" i="9"/>
  <c r="T350" i="9"/>
  <c r="U350" i="9"/>
  <c r="V350" i="9"/>
  <c r="L351" i="9"/>
  <c r="G351" i="9"/>
  <c r="H351" i="9"/>
  <c r="N351" i="9"/>
  <c r="P351" i="9"/>
  <c r="K352" i="9"/>
  <c r="Q351" i="9" a="1"/>
  <c r="Q351" i="9"/>
  <c r="R351" i="9"/>
  <c r="S351" i="9"/>
  <c r="T351" i="9"/>
  <c r="U351" i="9"/>
  <c r="V351" i="9"/>
  <c r="L352" i="9"/>
  <c r="G352" i="9"/>
  <c r="H352" i="9"/>
  <c r="N352" i="9"/>
  <c r="P352" i="9"/>
  <c r="K353" i="9"/>
  <c r="Q352" i="9" a="1"/>
  <c r="Q352" i="9"/>
  <c r="R352" i="9"/>
  <c r="S352" i="9"/>
  <c r="T352" i="9"/>
  <c r="U352" i="9"/>
  <c r="V352" i="9"/>
  <c r="L353" i="9"/>
  <c r="G353" i="9"/>
  <c r="H353" i="9"/>
  <c r="N353" i="9"/>
  <c r="P353" i="9"/>
  <c r="K354" i="9"/>
  <c r="Q353" i="9" a="1"/>
  <c r="Q353" i="9"/>
  <c r="R353" i="9"/>
  <c r="S353" i="9"/>
  <c r="T353" i="9"/>
  <c r="U353" i="9"/>
  <c r="V353" i="9"/>
  <c r="L354" i="9"/>
  <c r="G354" i="9"/>
  <c r="H354" i="9"/>
  <c r="N354" i="9"/>
  <c r="P354" i="9"/>
  <c r="K355" i="9"/>
  <c r="Q354" i="9" a="1"/>
  <c r="Q354" i="9"/>
  <c r="R354" i="9"/>
  <c r="S354" i="9"/>
  <c r="T354" i="9"/>
  <c r="U354" i="9"/>
  <c r="V354" i="9"/>
  <c r="L355" i="9"/>
  <c r="G355" i="9"/>
  <c r="H355" i="9"/>
  <c r="N355" i="9"/>
  <c r="P355" i="9"/>
  <c r="K356" i="9"/>
  <c r="Q355" i="9" a="1"/>
  <c r="Q355" i="9"/>
  <c r="R355" i="9"/>
  <c r="S355" i="9"/>
  <c r="T355" i="9"/>
  <c r="U355" i="9"/>
  <c r="V355" i="9"/>
  <c r="L356" i="9"/>
  <c r="G356" i="9"/>
  <c r="H356" i="9"/>
  <c r="N356" i="9"/>
  <c r="P356" i="9"/>
  <c r="K357" i="9"/>
  <c r="Q356" i="9" a="1"/>
  <c r="Q356" i="9"/>
  <c r="R356" i="9"/>
  <c r="S356" i="9"/>
  <c r="T356" i="9"/>
  <c r="U356" i="9"/>
  <c r="V356" i="9"/>
  <c r="L357" i="9"/>
  <c r="G357" i="9"/>
  <c r="H357" i="9"/>
  <c r="N357" i="9"/>
  <c r="P357" i="9"/>
  <c r="K358" i="9"/>
  <c r="Q357" i="9" a="1"/>
  <c r="Q357" i="9"/>
  <c r="R357" i="9"/>
  <c r="S357" i="9"/>
  <c r="T357" i="9"/>
  <c r="U357" i="9"/>
  <c r="V357" i="9"/>
  <c r="L358" i="9"/>
  <c r="G358" i="9"/>
  <c r="H358" i="9"/>
  <c r="N358" i="9"/>
  <c r="P358" i="9"/>
  <c r="K359" i="9"/>
  <c r="Q358" i="9" a="1"/>
  <c r="Q358" i="9"/>
  <c r="R358" i="9"/>
  <c r="S358" i="9"/>
  <c r="T358" i="9"/>
  <c r="U358" i="9"/>
  <c r="V358" i="9"/>
  <c r="L359" i="9"/>
  <c r="G359" i="9"/>
  <c r="H359" i="9"/>
  <c r="N359" i="9"/>
  <c r="P359" i="9"/>
  <c r="K360" i="9"/>
  <c r="Q359" i="9" a="1"/>
  <c r="Q359" i="9"/>
  <c r="R359" i="9"/>
  <c r="S359" i="9"/>
  <c r="T359" i="9"/>
  <c r="U359" i="9"/>
  <c r="V359" i="9"/>
  <c r="L360" i="9"/>
  <c r="G360" i="9"/>
  <c r="H360" i="9"/>
  <c r="N360" i="9"/>
  <c r="P360" i="9"/>
  <c r="K361" i="9"/>
  <c r="Q360" i="9" a="1"/>
  <c r="Q360" i="9"/>
  <c r="R360" i="9"/>
  <c r="S360" i="9"/>
  <c r="T360" i="9"/>
  <c r="U360" i="9"/>
  <c r="V360" i="9"/>
  <c r="L361" i="9"/>
  <c r="G361" i="9"/>
  <c r="H361" i="9"/>
  <c r="N361" i="9"/>
  <c r="P361" i="9"/>
  <c r="K362" i="9"/>
  <c r="Q361" i="9" a="1"/>
  <c r="Q361" i="9"/>
  <c r="R361" i="9"/>
  <c r="S361" i="9"/>
  <c r="T361" i="9"/>
  <c r="U361" i="9"/>
  <c r="V361" i="9"/>
  <c r="L362" i="9"/>
  <c r="G362" i="9"/>
  <c r="H362" i="9"/>
  <c r="N362" i="9"/>
  <c r="P362" i="9"/>
  <c r="K363" i="9"/>
  <c r="Q362" i="9" a="1"/>
  <c r="Q362" i="9"/>
  <c r="R362" i="9"/>
  <c r="S362" i="9"/>
  <c r="T362" i="9"/>
  <c r="U362" i="9"/>
  <c r="V362" i="9"/>
  <c r="L363" i="9"/>
  <c r="G363" i="9"/>
  <c r="H363" i="9"/>
  <c r="N363" i="9"/>
  <c r="P363" i="9"/>
  <c r="K364" i="9"/>
  <c r="Q363" i="9" a="1"/>
  <c r="Q363" i="9"/>
  <c r="R363" i="9"/>
  <c r="S363" i="9"/>
  <c r="T363" i="9"/>
  <c r="U363" i="9"/>
  <c r="V363" i="9"/>
  <c r="L364" i="9"/>
  <c r="G364" i="9"/>
  <c r="H364" i="9"/>
  <c r="N364" i="9"/>
  <c r="P364" i="9"/>
  <c r="K365" i="9"/>
  <c r="Q364" i="9" a="1"/>
  <c r="Q364" i="9"/>
  <c r="R364" i="9"/>
  <c r="S364" i="9"/>
  <c r="T364" i="9"/>
  <c r="U364" i="9"/>
  <c r="V364" i="9"/>
  <c r="L365" i="9"/>
  <c r="G365" i="9"/>
  <c r="H365" i="9"/>
  <c r="N365" i="9"/>
  <c r="P365" i="9"/>
  <c r="K366" i="9"/>
  <c r="Q365" i="9" a="1"/>
  <c r="Q365" i="9"/>
  <c r="R365" i="9"/>
  <c r="S365" i="9"/>
  <c r="T365" i="9"/>
  <c r="U365" i="9"/>
  <c r="V365" i="9"/>
  <c r="L366" i="9"/>
  <c r="G366" i="9"/>
  <c r="H366" i="9"/>
  <c r="N366" i="9"/>
  <c r="P366" i="9"/>
  <c r="K367" i="9"/>
  <c r="Q366" i="9" a="1"/>
  <c r="Q366" i="9"/>
  <c r="R366" i="9"/>
  <c r="S366" i="9"/>
  <c r="T366" i="9"/>
  <c r="U366" i="9"/>
  <c r="V366" i="9"/>
  <c r="L367" i="9"/>
  <c r="G367" i="9"/>
  <c r="H367" i="9"/>
  <c r="N367" i="9"/>
  <c r="P367" i="9"/>
  <c r="K368" i="9"/>
  <c r="Q367" i="9" a="1"/>
  <c r="Q367" i="9"/>
  <c r="R367" i="9"/>
  <c r="S367" i="9"/>
  <c r="T367" i="9"/>
  <c r="U367" i="9"/>
  <c r="V367" i="9"/>
  <c r="L368" i="9"/>
  <c r="G368" i="9"/>
  <c r="H368" i="9"/>
  <c r="N368" i="9"/>
  <c r="P368" i="9"/>
  <c r="K369" i="9"/>
  <c r="Q368" i="9" a="1"/>
  <c r="Q368" i="9"/>
  <c r="R368" i="9"/>
  <c r="S368" i="9"/>
  <c r="T368" i="9"/>
  <c r="U368" i="9"/>
  <c r="V368" i="9"/>
  <c r="L369" i="9"/>
  <c r="G369" i="9"/>
  <c r="H369" i="9"/>
  <c r="N369" i="9"/>
  <c r="P369" i="9"/>
  <c r="K370" i="9"/>
  <c r="Q369" i="9" a="1"/>
  <c r="Q369" i="9"/>
  <c r="R369" i="9"/>
  <c r="S369" i="9"/>
  <c r="T369" i="9"/>
  <c r="U369" i="9"/>
  <c r="V369" i="9"/>
  <c r="L370" i="9"/>
  <c r="G370" i="9"/>
  <c r="H370" i="9"/>
  <c r="N370" i="9"/>
  <c r="P370" i="9"/>
  <c r="K371" i="9"/>
  <c r="Q370" i="9" a="1"/>
  <c r="Q370" i="9"/>
  <c r="R370" i="9"/>
  <c r="S370" i="9"/>
  <c r="T370" i="9"/>
  <c r="U370" i="9"/>
  <c r="V370" i="9"/>
  <c r="L371" i="9"/>
  <c r="G371" i="9"/>
  <c r="H371" i="9"/>
  <c r="N371" i="9"/>
  <c r="P371" i="9"/>
  <c r="K372" i="9"/>
  <c r="Q371" i="9" a="1"/>
  <c r="Q371" i="9"/>
  <c r="R371" i="9"/>
  <c r="S371" i="9"/>
  <c r="T371" i="9"/>
  <c r="U371" i="9"/>
  <c r="V371" i="9"/>
  <c r="L372" i="9"/>
  <c r="G372" i="9"/>
  <c r="H372" i="9"/>
  <c r="N372" i="9"/>
  <c r="P372" i="9"/>
  <c r="K373" i="9"/>
  <c r="Q372" i="9" a="1"/>
  <c r="Q372" i="9"/>
  <c r="R372" i="9"/>
  <c r="S372" i="9"/>
  <c r="T372" i="9"/>
  <c r="U372" i="9"/>
  <c r="V372" i="9"/>
  <c r="L373" i="9"/>
  <c r="G373" i="9"/>
  <c r="H373" i="9"/>
  <c r="N373" i="9"/>
  <c r="P373" i="9"/>
  <c r="K374" i="9"/>
  <c r="Q373" i="9" a="1"/>
  <c r="Q373" i="9"/>
  <c r="R373" i="9"/>
  <c r="S373" i="9"/>
  <c r="T373" i="9"/>
  <c r="U373" i="9"/>
  <c r="V373" i="9"/>
  <c r="L374" i="9"/>
  <c r="G374" i="9"/>
  <c r="H374" i="9"/>
  <c r="N374" i="9"/>
  <c r="P374" i="9"/>
  <c r="K375" i="9"/>
  <c r="Q374" i="9" a="1"/>
  <c r="Q374" i="9"/>
  <c r="R374" i="9"/>
  <c r="S374" i="9"/>
  <c r="T374" i="9"/>
  <c r="U374" i="9"/>
  <c r="V374" i="9"/>
  <c r="L375" i="9"/>
  <c r="G375" i="9"/>
  <c r="H375" i="9"/>
  <c r="N375" i="9"/>
  <c r="P375" i="9"/>
  <c r="K376" i="9"/>
  <c r="Q375" i="9" a="1"/>
  <c r="Q375" i="9"/>
  <c r="R375" i="9"/>
  <c r="S375" i="9"/>
  <c r="T375" i="9"/>
  <c r="U375" i="9"/>
  <c r="V375" i="9"/>
  <c r="L376" i="9"/>
  <c r="G376" i="9"/>
  <c r="H376" i="9"/>
  <c r="N376" i="9"/>
  <c r="P376" i="9"/>
  <c r="K377" i="9"/>
  <c r="Q376" i="9" a="1"/>
  <c r="Q376" i="9"/>
  <c r="R376" i="9"/>
  <c r="S376" i="9"/>
  <c r="T376" i="9"/>
  <c r="U376" i="9"/>
  <c r="V376" i="9"/>
  <c r="L377" i="9"/>
  <c r="G377" i="9"/>
  <c r="H377" i="9"/>
  <c r="N377" i="9"/>
  <c r="P377" i="9"/>
  <c r="K378" i="9"/>
  <c r="Q377" i="9" a="1"/>
  <c r="Q377" i="9"/>
  <c r="R377" i="9"/>
  <c r="S377" i="9"/>
  <c r="T377" i="9"/>
  <c r="U377" i="9"/>
  <c r="V377" i="9"/>
  <c r="L378" i="9"/>
  <c r="G378" i="9"/>
  <c r="H378" i="9"/>
  <c r="N378" i="9"/>
  <c r="P378" i="9"/>
  <c r="K379" i="9"/>
  <c r="Q378" i="9" a="1"/>
  <c r="Q378" i="9"/>
  <c r="R378" i="9"/>
  <c r="S378" i="9"/>
  <c r="T378" i="9"/>
  <c r="U378" i="9"/>
  <c r="V378" i="9"/>
  <c r="L379" i="9"/>
  <c r="G379" i="9"/>
  <c r="H379" i="9"/>
  <c r="N379" i="9"/>
  <c r="P379" i="9"/>
  <c r="K380" i="9"/>
  <c r="Q379" i="9" a="1"/>
  <c r="Q379" i="9"/>
  <c r="R379" i="9"/>
  <c r="S379" i="9"/>
  <c r="T379" i="9"/>
  <c r="U379" i="9"/>
  <c r="V379" i="9"/>
  <c r="L380" i="9"/>
  <c r="G380" i="9"/>
  <c r="H380" i="9"/>
  <c r="N380" i="9"/>
  <c r="P380" i="9"/>
  <c r="K381" i="9"/>
  <c r="Q380" i="9" a="1"/>
  <c r="Q380" i="9"/>
  <c r="R380" i="9"/>
  <c r="S380" i="9"/>
  <c r="T380" i="9"/>
  <c r="U380" i="9"/>
  <c r="V380" i="9"/>
  <c r="L381" i="9"/>
  <c r="G381" i="9"/>
  <c r="H381" i="9"/>
  <c r="N381" i="9"/>
  <c r="P381" i="9"/>
  <c r="K382" i="9"/>
  <c r="Q381" i="9" a="1"/>
  <c r="Q381" i="9"/>
  <c r="R381" i="9"/>
  <c r="S381" i="9"/>
  <c r="T381" i="9"/>
  <c r="U381" i="9"/>
  <c r="V381" i="9"/>
  <c r="L382" i="9"/>
  <c r="G382" i="9"/>
  <c r="H382" i="9"/>
  <c r="N382" i="9"/>
  <c r="P382" i="9"/>
  <c r="K383" i="9"/>
  <c r="Q382" i="9" a="1"/>
  <c r="Q382" i="9"/>
  <c r="R382" i="9"/>
  <c r="S382" i="9"/>
  <c r="T382" i="9"/>
  <c r="U382" i="9"/>
  <c r="V382" i="9"/>
  <c r="L383" i="9"/>
  <c r="G383" i="9"/>
  <c r="H383" i="9"/>
  <c r="N383" i="9"/>
  <c r="P383" i="9"/>
  <c r="K384" i="9"/>
  <c r="Q383" i="9" a="1"/>
  <c r="Q383" i="9"/>
  <c r="R383" i="9"/>
  <c r="S383" i="9"/>
  <c r="T383" i="9"/>
  <c r="U383" i="9"/>
  <c r="V383" i="9"/>
  <c r="L384" i="9"/>
  <c r="G384" i="9"/>
  <c r="H384" i="9"/>
  <c r="N384" i="9"/>
  <c r="P384" i="9"/>
  <c r="K385" i="9"/>
  <c r="Q384" i="9" a="1"/>
  <c r="Q384" i="9"/>
  <c r="R384" i="9"/>
  <c r="S384" i="9"/>
  <c r="T384" i="9"/>
  <c r="U384" i="9"/>
  <c r="V384" i="9"/>
  <c r="L385" i="9"/>
  <c r="G385" i="9"/>
  <c r="H385" i="9"/>
  <c r="N385" i="9"/>
  <c r="P385" i="9"/>
  <c r="K386" i="9"/>
  <c r="Q385" i="9" a="1"/>
  <c r="Q385" i="9"/>
  <c r="R385" i="9"/>
  <c r="S385" i="9"/>
  <c r="T385" i="9"/>
  <c r="U385" i="9"/>
  <c r="V385" i="9"/>
  <c r="L386" i="9"/>
  <c r="G386" i="9"/>
  <c r="H386" i="9"/>
  <c r="N386" i="9"/>
  <c r="P386" i="9"/>
  <c r="K387" i="9"/>
  <c r="Q386" i="9" a="1"/>
  <c r="Q386" i="9"/>
  <c r="R386" i="9"/>
  <c r="S386" i="9"/>
  <c r="T386" i="9"/>
  <c r="U386" i="9"/>
  <c r="V386" i="9"/>
  <c r="L387" i="9"/>
  <c r="G387" i="9"/>
  <c r="H387" i="9"/>
  <c r="N387" i="9"/>
  <c r="P387" i="9"/>
  <c r="K388" i="9"/>
  <c r="Q387" i="9" a="1"/>
  <c r="Q387" i="9"/>
  <c r="R387" i="9"/>
  <c r="S387" i="9"/>
  <c r="T387" i="9"/>
  <c r="U387" i="9"/>
  <c r="V387" i="9"/>
  <c r="L388" i="9"/>
  <c r="G388" i="9"/>
  <c r="H388" i="9"/>
  <c r="N388" i="9"/>
  <c r="P388" i="9"/>
  <c r="K389" i="9"/>
  <c r="Q388" i="9" a="1"/>
  <c r="Q388" i="9"/>
  <c r="R388" i="9"/>
  <c r="S388" i="9"/>
  <c r="T388" i="9"/>
  <c r="U388" i="9"/>
  <c r="V388" i="9"/>
  <c r="L389" i="9"/>
  <c r="G389" i="9"/>
  <c r="H389" i="9"/>
  <c r="N389" i="9"/>
  <c r="P389" i="9"/>
  <c r="K390" i="9"/>
  <c r="Q389" i="9" a="1"/>
  <c r="Q389" i="9"/>
  <c r="R389" i="9"/>
  <c r="S389" i="9"/>
  <c r="T389" i="9"/>
  <c r="U389" i="9"/>
  <c r="V389" i="9"/>
  <c r="L390" i="9"/>
  <c r="G390" i="9"/>
  <c r="H390" i="9"/>
  <c r="N390" i="9"/>
  <c r="P390" i="9"/>
  <c r="K391" i="9"/>
  <c r="Q390" i="9" a="1"/>
  <c r="Q390" i="9"/>
  <c r="R390" i="9"/>
  <c r="S390" i="9"/>
  <c r="T390" i="9"/>
  <c r="U390" i="9"/>
  <c r="V390" i="9"/>
  <c r="L391" i="9"/>
  <c r="G391" i="9"/>
  <c r="H391" i="9"/>
  <c r="N391" i="9"/>
  <c r="P391" i="9"/>
  <c r="K392" i="9"/>
  <c r="Q391" i="9" a="1"/>
  <c r="Q391" i="9"/>
  <c r="R391" i="9"/>
  <c r="S391" i="9"/>
  <c r="T391" i="9"/>
  <c r="U391" i="9"/>
  <c r="V391" i="9"/>
  <c r="L392" i="9"/>
  <c r="G392" i="9"/>
  <c r="H392" i="9"/>
  <c r="N392" i="9"/>
  <c r="P392" i="9"/>
  <c r="K393" i="9"/>
  <c r="Q392" i="9" a="1"/>
  <c r="Q392" i="9"/>
  <c r="R392" i="9"/>
  <c r="S392" i="9"/>
  <c r="T392" i="9"/>
  <c r="U392" i="9"/>
  <c r="V392" i="9"/>
  <c r="L393" i="9"/>
  <c r="G393" i="9"/>
  <c r="H393" i="9"/>
  <c r="N393" i="9"/>
  <c r="P393" i="9"/>
  <c r="K394" i="9"/>
  <c r="Q393" i="9" a="1"/>
  <c r="Q393" i="9"/>
  <c r="R393" i="9"/>
  <c r="S393" i="9"/>
  <c r="T393" i="9"/>
  <c r="U393" i="9"/>
  <c r="V393" i="9"/>
  <c r="L394" i="9"/>
  <c r="G394" i="9"/>
  <c r="H394" i="9"/>
  <c r="N394" i="9"/>
  <c r="P394" i="9"/>
  <c r="K395" i="9"/>
  <c r="Q394" i="9" a="1"/>
  <c r="Q394" i="9"/>
  <c r="R394" i="9"/>
  <c r="S394" i="9"/>
  <c r="T394" i="9"/>
  <c r="U394" i="9"/>
  <c r="V394" i="9"/>
  <c r="L395" i="9"/>
  <c r="G395" i="9"/>
  <c r="H395" i="9"/>
  <c r="N395" i="9"/>
  <c r="P395" i="9"/>
  <c r="K396" i="9"/>
  <c r="Q395" i="9" a="1"/>
  <c r="Q395" i="9"/>
  <c r="R395" i="9"/>
  <c r="S395" i="9"/>
  <c r="T395" i="9"/>
  <c r="U395" i="9"/>
  <c r="V395" i="9"/>
  <c r="L396" i="9"/>
  <c r="G396" i="9"/>
  <c r="H396" i="9"/>
  <c r="N396" i="9"/>
  <c r="P396" i="9"/>
  <c r="K397" i="9"/>
  <c r="Q396" i="9" a="1"/>
  <c r="Q396" i="9"/>
  <c r="R396" i="9"/>
  <c r="S396" i="9"/>
  <c r="T396" i="9"/>
  <c r="U396" i="9"/>
  <c r="V396" i="9"/>
  <c r="L397" i="9"/>
  <c r="G397" i="9"/>
  <c r="H397" i="9"/>
  <c r="N397" i="9"/>
  <c r="P397" i="9"/>
  <c r="K398" i="9"/>
  <c r="Q397" i="9" a="1"/>
  <c r="Q397" i="9"/>
  <c r="R397" i="9"/>
  <c r="S397" i="9"/>
  <c r="T397" i="9"/>
  <c r="U397" i="9"/>
  <c r="V397" i="9"/>
  <c r="L398" i="9"/>
  <c r="G398" i="9"/>
  <c r="H398" i="9"/>
  <c r="N398" i="9"/>
  <c r="P398" i="9"/>
  <c r="K399" i="9"/>
  <c r="Q398" i="9" a="1"/>
  <c r="Q398" i="9"/>
  <c r="R398" i="9"/>
  <c r="S398" i="9"/>
  <c r="T398" i="9"/>
  <c r="U398" i="9"/>
  <c r="V398" i="9"/>
  <c r="L399" i="9"/>
  <c r="G399" i="9"/>
  <c r="H399" i="9"/>
  <c r="N399" i="9"/>
  <c r="P399" i="9"/>
  <c r="K400" i="9"/>
  <c r="Q399" i="9" a="1"/>
  <c r="Q399" i="9"/>
  <c r="R399" i="9"/>
  <c r="S399" i="9"/>
  <c r="T399" i="9"/>
  <c r="U399" i="9"/>
  <c r="V399" i="9"/>
  <c r="L400" i="9"/>
  <c r="G400" i="9"/>
  <c r="H400" i="9"/>
  <c r="N400" i="9"/>
  <c r="P400" i="9"/>
  <c r="K401" i="9"/>
  <c r="Q400" i="9" a="1"/>
  <c r="Q400" i="9"/>
  <c r="R400" i="9"/>
  <c r="S400" i="9"/>
  <c r="T400" i="9"/>
  <c r="U400" i="9"/>
  <c r="V400" i="9"/>
  <c r="L401" i="9"/>
  <c r="G401" i="9"/>
  <c r="H401" i="9"/>
  <c r="N401" i="9"/>
  <c r="P401" i="9"/>
  <c r="K402" i="9"/>
  <c r="Q401" i="9" a="1"/>
  <c r="Q401" i="9"/>
  <c r="R401" i="9"/>
  <c r="S401" i="9"/>
  <c r="T401" i="9"/>
  <c r="U401" i="9"/>
  <c r="V401" i="9"/>
  <c r="L402" i="9"/>
  <c r="G402" i="9"/>
  <c r="H402" i="9"/>
  <c r="N402" i="9"/>
  <c r="P402" i="9"/>
  <c r="K403" i="9"/>
  <c r="Q402" i="9" a="1"/>
  <c r="Q402" i="9"/>
  <c r="R402" i="9"/>
  <c r="S402" i="9"/>
  <c r="T402" i="9"/>
  <c r="U402" i="9"/>
  <c r="V402" i="9"/>
  <c r="L403" i="9"/>
  <c r="G403" i="9"/>
  <c r="H403" i="9"/>
  <c r="N403" i="9"/>
  <c r="P403" i="9"/>
  <c r="K404" i="9"/>
  <c r="Q403" i="9" a="1"/>
  <c r="Q403" i="9"/>
  <c r="R403" i="9"/>
  <c r="S403" i="9"/>
  <c r="T403" i="9"/>
  <c r="U403" i="9"/>
  <c r="V403" i="9"/>
  <c r="L404" i="9"/>
  <c r="G404" i="9"/>
  <c r="H404" i="9"/>
  <c r="N404" i="9"/>
  <c r="P404" i="9"/>
  <c r="K405" i="9"/>
  <c r="Q404" i="9" a="1"/>
  <c r="Q404" i="9"/>
  <c r="R404" i="9"/>
  <c r="S404" i="9"/>
  <c r="T404" i="9"/>
  <c r="U404" i="9"/>
  <c r="V404" i="9"/>
  <c r="L405" i="9"/>
  <c r="G405" i="9"/>
  <c r="H405" i="9"/>
  <c r="N405" i="9"/>
  <c r="P405" i="9"/>
  <c r="K406" i="9"/>
  <c r="Q405" i="9" a="1"/>
  <c r="Q405" i="9"/>
  <c r="R405" i="9"/>
  <c r="S405" i="9"/>
  <c r="T405" i="9"/>
  <c r="U405" i="9"/>
  <c r="V405" i="9"/>
  <c r="L406" i="9"/>
  <c r="G406" i="9"/>
  <c r="H406" i="9"/>
  <c r="N406" i="9"/>
  <c r="P406" i="9"/>
  <c r="K407" i="9"/>
  <c r="Q406" i="9" a="1"/>
  <c r="Q406" i="9"/>
  <c r="R406" i="9"/>
  <c r="S406" i="9"/>
  <c r="T406" i="9"/>
  <c r="U406" i="9"/>
  <c r="V406" i="9"/>
  <c r="L407" i="9"/>
  <c r="G407" i="9"/>
  <c r="H407" i="9"/>
  <c r="N407" i="9"/>
  <c r="P407" i="9"/>
  <c r="K408" i="9"/>
  <c r="Q407" i="9" a="1"/>
  <c r="Q407" i="9"/>
  <c r="R407" i="9"/>
  <c r="S407" i="9"/>
  <c r="T407" i="9"/>
  <c r="U407" i="9"/>
  <c r="V407" i="9"/>
  <c r="L408" i="9"/>
  <c r="G408" i="9"/>
  <c r="H408" i="9"/>
  <c r="N408" i="9"/>
  <c r="P408" i="9"/>
  <c r="K409" i="9"/>
  <c r="Q408" i="9" a="1"/>
  <c r="Q408" i="9"/>
  <c r="R408" i="9"/>
  <c r="S408" i="9"/>
  <c r="T408" i="9"/>
  <c r="U408" i="9"/>
  <c r="V408" i="9"/>
  <c r="L409" i="9"/>
  <c r="G409" i="9"/>
  <c r="H409" i="9"/>
  <c r="N409" i="9"/>
  <c r="P409" i="9"/>
  <c r="K410" i="9"/>
  <c r="Q409" i="9" a="1"/>
  <c r="Q409" i="9"/>
  <c r="R409" i="9"/>
  <c r="S409" i="9"/>
  <c r="T409" i="9"/>
  <c r="U409" i="9"/>
  <c r="V409" i="9"/>
  <c r="L410" i="9"/>
  <c r="G410" i="9"/>
  <c r="H410" i="9"/>
  <c r="N410" i="9"/>
  <c r="P410" i="9"/>
  <c r="K411" i="9"/>
  <c r="Q410" i="9" a="1"/>
  <c r="Q410" i="9"/>
  <c r="R410" i="9"/>
  <c r="S410" i="9"/>
  <c r="T410" i="9"/>
  <c r="U410" i="9"/>
  <c r="V410" i="9"/>
  <c r="L411" i="9"/>
  <c r="G411" i="9"/>
  <c r="H411" i="9"/>
  <c r="N411" i="9"/>
  <c r="P411" i="9"/>
  <c r="K412" i="9"/>
  <c r="Q411" i="9" a="1"/>
  <c r="Q411" i="9"/>
  <c r="R411" i="9"/>
  <c r="S411" i="9"/>
  <c r="T411" i="9"/>
  <c r="U411" i="9"/>
  <c r="V411" i="9"/>
  <c r="L412" i="9"/>
  <c r="G412" i="9"/>
  <c r="H412" i="9"/>
  <c r="N412" i="9"/>
  <c r="P412" i="9"/>
  <c r="K413" i="9"/>
  <c r="Q412" i="9" a="1"/>
  <c r="Q412" i="9"/>
  <c r="R412" i="9"/>
  <c r="S412" i="9"/>
  <c r="T412" i="9"/>
  <c r="U412" i="9"/>
  <c r="V412" i="9"/>
  <c r="L413" i="9"/>
  <c r="G413" i="9"/>
  <c r="H413" i="9"/>
  <c r="N413" i="9"/>
  <c r="P413" i="9"/>
  <c r="K414" i="9"/>
  <c r="Q413" i="9" a="1"/>
  <c r="Q413" i="9"/>
  <c r="R413" i="9"/>
  <c r="S413" i="9"/>
  <c r="T413" i="9"/>
  <c r="U413" i="9"/>
  <c r="V413" i="9"/>
  <c r="L414" i="9"/>
  <c r="G414" i="9"/>
  <c r="H414" i="9"/>
  <c r="N414" i="9"/>
  <c r="P414" i="9"/>
  <c r="K415" i="9"/>
  <c r="Q414" i="9" a="1"/>
  <c r="Q414" i="9"/>
  <c r="R414" i="9"/>
  <c r="S414" i="9"/>
  <c r="T414" i="9"/>
  <c r="U414" i="9"/>
  <c r="V414" i="9"/>
  <c r="L415" i="9"/>
  <c r="G415" i="9"/>
  <c r="H415" i="9"/>
  <c r="N415" i="9"/>
  <c r="P415" i="9"/>
  <c r="K416" i="9"/>
  <c r="Q415" i="9" a="1"/>
  <c r="Q415" i="9"/>
  <c r="R415" i="9"/>
  <c r="S415" i="9"/>
  <c r="T415" i="9"/>
  <c r="U415" i="9"/>
  <c r="V415" i="9"/>
  <c r="L416" i="9"/>
  <c r="G416" i="9"/>
  <c r="H416" i="9"/>
  <c r="N416" i="9"/>
  <c r="P416" i="9"/>
  <c r="K417" i="9"/>
  <c r="Q416" i="9" a="1"/>
  <c r="Q416" i="9"/>
  <c r="R416" i="9"/>
  <c r="S416" i="9"/>
  <c r="T416" i="9"/>
  <c r="U416" i="9"/>
  <c r="V416" i="9"/>
  <c r="L417" i="9"/>
  <c r="G417" i="9"/>
  <c r="H417" i="9"/>
  <c r="N417" i="9"/>
  <c r="P417" i="9"/>
  <c r="K418" i="9"/>
  <c r="Q417" i="9" a="1"/>
  <c r="Q417" i="9"/>
  <c r="R417" i="9"/>
  <c r="S417" i="9"/>
  <c r="T417" i="9"/>
  <c r="U417" i="9"/>
  <c r="V417" i="9"/>
  <c r="L418" i="9"/>
  <c r="G418" i="9"/>
  <c r="H418" i="9"/>
  <c r="N418" i="9"/>
  <c r="P418" i="9"/>
  <c r="K419" i="9"/>
  <c r="Q418" i="9" a="1"/>
  <c r="Q418" i="9"/>
  <c r="R418" i="9"/>
  <c r="S418" i="9"/>
  <c r="T418" i="9"/>
  <c r="U418" i="9"/>
  <c r="V418" i="9"/>
  <c r="L419" i="9"/>
  <c r="G419" i="9"/>
  <c r="H419" i="9"/>
  <c r="N419" i="9"/>
  <c r="P419" i="9"/>
  <c r="K420" i="9"/>
  <c r="Q419" i="9" a="1"/>
  <c r="Q419" i="9"/>
  <c r="R419" i="9"/>
  <c r="S419" i="9"/>
  <c r="T419" i="9"/>
  <c r="U419" i="9"/>
  <c r="V419" i="9"/>
  <c r="L420" i="9"/>
  <c r="G420" i="9"/>
  <c r="H420" i="9"/>
  <c r="N420" i="9"/>
  <c r="P420" i="9"/>
  <c r="K421" i="9"/>
  <c r="Q420" i="9" a="1"/>
  <c r="Q420" i="9"/>
  <c r="R420" i="9"/>
  <c r="S420" i="9"/>
  <c r="T420" i="9"/>
  <c r="U420" i="9"/>
  <c r="V420" i="9"/>
  <c r="L421" i="9"/>
  <c r="G421" i="9"/>
  <c r="H421" i="9"/>
  <c r="N421" i="9"/>
  <c r="P421" i="9"/>
  <c r="Q421" i="9" a="1"/>
  <c r="Q421" i="9"/>
  <c r="R421" i="9"/>
  <c r="S421" i="9"/>
  <c r="T421" i="9"/>
  <c r="U421" i="9"/>
  <c r="V421" i="9"/>
  <c r="G2" i="9"/>
  <c r="H2" i="9"/>
  <c r="X421" i="9"/>
  <c r="AA421" i="9"/>
  <c r="AB421" i="9"/>
  <c r="X420" i="9"/>
  <c r="Z421" i="9"/>
  <c r="Y421" i="9"/>
  <c r="AA420" i="9"/>
  <c r="AB420" i="9"/>
  <c r="X419" i="9"/>
  <c r="Z420" i="9"/>
  <c r="Y420" i="9"/>
  <c r="AA419" i="9"/>
  <c r="AB419" i="9"/>
  <c r="X418" i="9"/>
  <c r="Z419" i="9"/>
  <c r="Y419" i="9"/>
  <c r="AS12" i="9"/>
  <c r="AS13" i="9"/>
  <c r="AA418" i="9"/>
  <c r="AT12" i="9"/>
  <c r="AT13" i="9"/>
  <c r="AB418" i="9"/>
  <c r="X417" i="9"/>
  <c r="Z418" i="9"/>
  <c r="Y418" i="9"/>
  <c r="AA417" i="9"/>
  <c r="AB417" i="9"/>
  <c r="X416" i="9"/>
  <c r="Z417" i="9"/>
  <c r="Y417" i="9"/>
  <c r="AA416" i="9"/>
  <c r="AB416" i="9"/>
  <c r="X415" i="9"/>
  <c r="Z416" i="9"/>
  <c r="Y416" i="9"/>
  <c r="AA415" i="9"/>
  <c r="AB415" i="9"/>
  <c r="X414" i="9"/>
  <c r="Z415" i="9"/>
  <c r="Y415" i="9"/>
  <c r="AA414" i="9"/>
  <c r="AB414" i="9"/>
  <c r="X413" i="9"/>
  <c r="Z414" i="9"/>
  <c r="Y414" i="9"/>
  <c r="AA413" i="9"/>
  <c r="AB413" i="9"/>
  <c r="X412" i="9"/>
  <c r="Z413" i="9"/>
  <c r="Y413" i="9"/>
  <c r="AA412" i="9"/>
  <c r="AB412" i="9"/>
  <c r="X411" i="9"/>
  <c r="Z412" i="9"/>
  <c r="Y412" i="9"/>
  <c r="AA411" i="9"/>
  <c r="AB411" i="9"/>
  <c r="X410" i="9"/>
  <c r="Z411" i="9"/>
  <c r="Y411" i="9"/>
  <c r="AA410" i="9"/>
  <c r="AB410" i="9"/>
  <c r="X409" i="9"/>
  <c r="Z410" i="9"/>
  <c r="Y410" i="9"/>
  <c r="AA409" i="9"/>
  <c r="AB409" i="9"/>
  <c r="X408" i="9"/>
  <c r="Z409" i="9"/>
  <c r="Y409" i="9"/>
  <c r="AA408" i="9"/>
  <c r="AB408" i="9"/>
  <c r="X407" i="9"/>
  <c r="Z408" i="9"/>
  <c r="Y408" i="9"/>
  <c r="AA407" i="9"/>
  <c r="AB407" i="9"/>
  <c r="X406" i="9"/>
  <c r="Z407" i="9"/>
  <c r="Y407" i="9"/>
  <c r="AA406" i="9"/>
  <c r="AB406" i="9"/>
  <c r="X405" i="9"/>
  <c r="Z406" i="9"/>
  <c r="Y406" i="9"/>
  <c r="AA405" i="9"/>
  <c r="AB405" i="9"/>
  <c r="X404" i="9"/>
  <c r="Z405" i="9"/>
  <c r="Y405" i="9"/>
  <c r="AA404" i="9"/>
  <c r="AB404" i="9"/>
  <c r="X403" i="9"/>
  <c r="Z404" i="9"/>
  <c r="Y404" i="9"/>
  <c r="AA403" i="9"/>
  <c r="AB403" i="9"/>
  <c r="X402" i="9"/>
  <c r="Z403" i="9"/>
  <c r="Y403" i="9"/>
  <c r="AA402" i="9"/>
  <c r="AB402" i="9"/>
  <c r="X401" i="9"/>
  <c r="Z402" i="9"/>
  <c r="Y402" i="9"/>
  <c r="AA401" i="9"/>
  <c r="AB401" i="9"/>
  <c r="X400" i="9"/>
  <c r="Z401" i="9"/>
  <c r="Y401" i="9"/>
  <c r="AA400" i="9"/>
  <c r="AB400" i="9"/>
  <c r="X399" i="9"/>
  <c r="Z400" i="9"/>
  <c r="Y400" i="9"/>
  <c r="AA399" i="9"/>
  <c r="AB399" i="9"/>
  <c r="X398" i="9"/>
  <c r="Z399" i="9"/>
  <c r="Y399" i="9"/>
  <c r="AA398" i="9"/>
  <c r="AB398" i="9"/>
  <c r="X397" i="9"/>
  <c r="Z398" i="9"/>
  <c r="Y398" i="9"/>
  <c r="AA397" i="9"/>
  <c r="AB397" i="9"/>
  <c r="X396" i="9"/>
  <c r="Z397" i="9"/>
  <c r="Y397" i="9"/>
  <c r="AA396" i="9"/>
  <c r="AB396" i="9"/>
  <c r="X395" i="9"/>
  <c r="Z396" i="9"/>
  <c r="Y396" i="9"/>
  <c r="AA395" i="9"/>
  <c r="AB395" i="9"/>
  <c r="X394" i="9"/>
  <c r="Z395" i="9"/>
  <c r="Y395" i="9"/>
  <c r="AA394" i="9"/>
  <c r="AB394" i="9"/>
  <c r="X393" i="9"/>
  <c r="Z394" i="9"/>
  <c r="Y394" i="9"/>
  <c r="AA393" i="9"/>
  <c r="AB393" i="9"/>
  <c r="X392" i="9"/>
  <c r="Z393" i="9"/>
  <c r="Y393" i="9"/>
  <c r="AA392" i="9"/>
  <c r="AB392" i="9"/>
  <c r="X391" i="9"/>
  <c r="Z392" i="9"/>
  <c r="Y392" i="9"/>
  <c r="AA391" i="9"/>
  <c r="AB391" i="9"/>
  <c r="X390" i="9"/>
  <c r="Z391" i="9"/>
  <c r="Y391" i="9"/>
  <c r="AA390" i="9"/>
  <c r="AB390" i="9"/>
  <c r="X389" i="9"/>
  <c r="Z390" i="9"/>
  <c r="Y390" i="9"/>
  <c r="AA389" i="9"/>
  <c r="AB389" i="9"/>
  <c r="X388" i="9"/>
  <c r="Z389" i="9"/>
  <c r="Y389" i="9"/>
  <c r="AA388" i="9"/>
  <c r="AB388" i="9"/>
  <c r="X387" i="9"/>
  <c r="Z388" i="9"/>
  <c r="Y388" i="9"/>
  <c r="AA387" i="9"/>
  <c r="AB387" i="9"/>
  <c r="X386" i="9"/>
  <c r="Z387" i="9"/>
  <c r="Y387" i="9"/>
  <c r="AA386" i="9"/>
  <c r="AB386" i="9"/>
  <c r="X385" i="9"/>
  <c r="Z386" i="9"/>
  <c r="Y386" i="9"/>
  <c r="AA385" i="9"/>
  <c r="AB385" i="9"/>
  <c r="X384" i="9"/>
  <c r="Z385" i="9"/>
  <c r="Y385" i="9"/>
  <c r="AA384" i="9"/>
  <c r="AB384" i="9"/>
  <c r="X383" i="9"/>
  <c r="Z384" i="9"/>
  <c r="Y384" i="9"/>
  <c r="AA383" i="9"/>
  <c r="AB383" i="9"/>
  <c r="X382" i="9"/>
  <c r="Z383" i="9"/>
  <c r="Y383" i="9"/>
  <c r="AA382" i="9"/>
  <c r="AB382" i="9"/>
  <c r="X381" i="9"/>
  <c r="Z382" i="9"/>
  <c r="Y382" i="9"/>
  <c r="AA381" i="9"/>
  <c r="AB381" i="9"/>
  <c r="X380" i="9"/>
  <c r="Z381" i="9"/>
  <c r="Y381" i="9"/>
  <c r="AA380" i="9"/>
  <c r="AB380" i="9"/>
  <c r="X379" i="9"/>
  <c r="Z380" i="9"/>
  <c r="Y380" i="9"/>
  <c r="AA379" i="9"/>
  <c r="AB379" i="9"/>
  <c r="X378" i="9"/>
  <c r="Z379" i="9"/>
  <c r="Y379" i="9"/>
  <c r="AA378" i="9"/>
  <c r="AB378" i="9"/>
  <c r="X377" i="9"/>
  <c r="Z378" i="9"/>
  <c r="Y378" i="9"/>
  <c r="AA377" i="9"/>
  <c r="AB377" i="9"/>
  <c r="X376" i="9"/>
  <c r="Z377" i="9"/>
  <c r="Y377" i="9"/>
  <c r="AA376" i="9"/>
  <c r="AB376" i="9"/>
  <c r="X375" i="9"/>
  <c r="Z376" i="9"/>
  <c r="Y376" i="9"/>
  <c r="AA375" i="9"/>
  <c r="AB375" i="9"/>
  <c r="X374" i="9"/>
  <c r="Z375" i="9"/>
  <c r="Y375" i="9"/>
  <c r="AA374" i="9"/>
  <c r="AB374" i="9"/>
  <c r="X373" i="9"/>
  <c r="Z374" i="9"/>
  <c r="Y374" i="9"/>
  <c r="AA373" i="9"/>
  <c r="AB373" i="9"/>
  <c r="X372" i="9"/>
  <c r="Z373" i="9"/>
  <c r="Y373" i="9"/>
  <c r="AA372" i="9"/>
  <c r="AB372" i="9"/>
  <c r="X371" i="9"/>
  <c r="Z372" i="9"/>
  <c r="Y372" i="9"/>
  <c r="AA371" i="9"/>
  <c r="AB371" i="9"/>
  <c r="X370" i="9"/>
  <c r="Z371" i="9"/>
  <c r="Y371" i="9"/>
  <c r="AA370" i="9"/>
  <c r="AB370" i="9"/>
  <c r="X369" i="9"/>
  <c r="Z370" i="9"/>
  <c r="Y370" i="9"/>
  <c r="AA369" i="9"/>
  <c r="AB369" i="9"/>
  <c r="X368" i="9"/>
  <c r="Z369" i="9"/>
  <c r="Y369" i="9"/>
  <c r="AA368" i="9"/>
  <c r="AB368" i="9"/>
  <c r="X367" i="9"/>
  <c r="Z368" i="9"/>
  <c r="Y368" i="9"/>
  <c r="AA367" i="9"/>
  <c r="AB367" i="9"/>
  <c r="X366" i="9"/>
  <c r="Z367" i="9"/>
  <c r="Y367" i="9"/>
  <c r="AA366" i="9"/>
  <c r="AB366" i="9"/>
  <c r="X365" i="9"/>
  <c r="Z366" i="9"/>
  <c r="Y366" i="9"/>
  <c r="AA365" i="9"/>
  <c r="AB365" i="9"/>
  <c r="X364" i="9"/>
  <c r="Z365" i="9"/>
  <c r="Y365" i="9"/>
  <c r="AA364" i="9"/>
  <c r="AB364" i="9"/>
  <c r="X363" i="9"/>
  <c r="Z364" i="9"/>
  <c r="Y364" i="9"/>
  <c r="AA363" i="9"/>
  <c r="AB363" i="9"/>
  <c r="X362" i="9"/>
  <c r="Z363" i="9"/>
  <c r="Y363" i="9"/>
  <c r="AA362" i="9"/>
  <c r="AB362" i="9"/>
  <c r="X361" i="9"/>
  <c r="Z362" i="9"/>
  <c r="Y362" i="9"/>
  <c r="AA361" i="9"/>
  <c r="AB361" i="9"/>
  <c r="X360" i="9"/>
  <c r="Z361" i="9"/>
  <c r="Y361" i="9"/>
  <c r="AA360" i="9"/>
  <c r="AB360" i="9"/>
  <c r="X359" i="9"/>
  <c r="Z360" i="9"/>
  <c r="Y360" i="9"/>
  <c r="AA359" i="9"/>
  <c r="AB359" i="9"/>
  <c r="X358" i="9"/>
  <c r="Z359" i="9"/>
  <c r="Y359" i="9"/>
  <c r="AA358" i="9"/>
  <c r="AB358" i="9"/>
  <c r="X357" i="9"/>
  <c r="Z358" i="9"/>
  <c r="Y358" i="9"/>
  <c r="AA357" i="9"/>
  <c r="AB357" i="9"/>
  <c r="X356" i="9"/>
  <c r="Z357" i="9"/>
  <c r="Y357" i="9"/>
  <c r="AA356" i="9"/>
  <c r="AB356" i="9"/>
  <c r="X355" i="9"/>
  <c r="Z356" i="9"/>
  <c r="Y356" i="9"/>
  <c r="AA355" i="9"/>
  <c r="AB355" i="9"/>
  <c r="X354" i="9"/>
  <c r="Z355" i="9"/>
  <c r="Y355" i="9"/>
  <c r="AA354" i="9"/>
  <c r="AB354" i="9"/>
  <c r="X353" i="9"/>
  <c r="Z354" i="9"/>
  <c r="Y354" i="9"/>
  <c r="AA353" i="9"/>
  <c r="AB353" i="9"/>
  <c r="X352" i="9"/>
  <c r="Z353" i="9"/>
  <c r="Y353" i="9"/>
  <c r="AA352" i="9"/>
  <c r="AB352" i="9"/>
  <c r="X351" i="9"/>
  <c r="Z352" i="9"/>
  <c r="Y352" i="9"/>
  <c r="AA351" i="9"/>
  <c r="AB351" i="9"/>
  <c r="X350" i="9"/>
  <c r="Z351" i="9"/>
  <c r="Y351" i="9"/>
  <c r="AA350" i="9"/>
  <c r="AB350" i="9"/>
  <c r="X349" i="9"/>
  <c r="Z350" i="9"/>
  <c r="Y350" i="9"/>
  <c r="AA349" i="9"/>
  <c r="AB349" i="9"/>
  <c r="X348" i="9"/>
  <c r="Z349" i="9"/>
  <c r="Y349" i="9"/>
  <c r="AA348" i="9"/>
  <c r="AB348" i="9"/>
  <c r="X347" i="9"/>
  <c r="Z348" i="9"/>
  <c r="Y348" i="9"/>
  <c r="AA347" i="9"/>
  <c r="AB347" i="9"/>
  <c r="X346" i="9"/>
  <c r="Z347" i="9"/>
  <c r="Y347" i="9"/>
  <c r="AA346" i="9"/>
  <c r="AB346" i="9"/>
  <c r="X345" i="9"/>
  <c r="Z346" i="9"/>
  <c r="Y346" i="9"/>
  <c r="AA345" i="9"/>
  <c r="AB345" i="9"/>
  <c r="X344" i="9"/>
  <c r="Z345" i="9"/>
  <c r="Y345" i="9"/>
  <c r="AA344" i="9"/>
  <c r="AB344" i="9"/>
  <c r="X343" i="9"/>
  <c r="Z344" i="9"/>
  <c r="Y344" i="9"/>
  <c r="AA343" i="9"/>
  <c r="AB343" i="9"/>
  <c r="X342" i="9"/>
  <c r="Z343" i="9"/>
  <c r="Y343" i="9"/>
  <c r="AA342" i="9"/>
  <c r="AB342" i="9"/>
  <c r="X341" i="9"/>
  <c r="Z342" i="9"/>
  <c r="Y342" i="9"/>
  <c r="AA341" i="9"/>
  <c r="AB341" i="9"/>
  <c r="X340" i="9"/>
  <c r="Z341" i="9"/>
  <c r="Y341" i="9"/>
  <c r="AA340" i="9"/>
  <c r="AB340" i="9"/>
  <c r="X339" i="9"/>
  <c r="Z340" i="9"/>
  <c r="Y340" i="9"/>
  <c r="AA339" i="9"/>
  <c r="AB339" i="9"/>
  <c r="X338" i="9"/>
  <c r="Z339" i="9"/>
  <c r="Y339" i="9"/>
  <c r="AA338" i="9"/>
  <c r="AB338" i="9"/>
  <c r="X337" i="9"/>
  <c r="Z338" i="9"/>
  <c r="Y338" i="9"/>
  <c r="AA337" i="9"/>
  <c r="AB337" i="9"/>
  <c r="X336" i="9"/>
  <c r="Z337" i="9"/>
  <c r="Y337" i="9"/>
  <c r="AA336" i="9"/>
  <c r="AB336" i="9"/>
  <c r="X335" i="9"/>
  <c r="Z336" i="9"/>
  <c r="Y336" i="9"/>
  <c r="AA335" i="9"/>
  <c r="AB335" i="9"/>
  <c r="X334" i="9"/>
  <c r="Z335" i="9"/>
  <c r="Y335" i="9"/>
  <c r="AA334" i="9"/>
  <c r="AB334" i="9"/>
  <c r="X333" i="9"/>
  <c r="Z334" i="9"/>
  <c r="Y334" i="9"/>
  <c r="AA333" i="9"/>
  <c r="AB333" i="9"/>
  <c r="X332" i="9"/>
  <c r="Z333" i="9"/>
  <c r="Y333" i="9"/>
  <c r="AA332" i="9"/>
  <c r="AB332" i="9"/>
  <c r="X331" i="9"/>
  <c r="Z332" i="9"/>
  <c r="Y332" i="9"/>
  <c r="AA331" i="9"/>
  <c r="AB331" i="9"/>
  <c r="X330" i="9"/>
  <c r="Z331" i="9"/>
  <c r="Y331" i="9"/>
  <c r="AA330" i="9"/>
  <c r="AB330" i="9"/>
  <c r="X329" i="9"/>
  <c r="Z330" i="9"/>
  <c r="Y330" i="9"/>
  <c r="AA329" i="9"/>
  <c r="AB329" i="9"/>
  <c r="X328" i="9"/>
  <c r="Z329" i="9"/>
  <c r="Y329" i="9"/>
  <c r="AA328" i="9"/>
  <c r="AB328" i="9"/>
  <c r="X327" i="9"/>
  <c r="Z328" i="9"/>
  <c r="Y328" i="9"/>
  <c r="AA327" i="9"/>
  <c r="AB327" i="9"/>
  <c r="X326" i="9"/>
  <c r="Z327" i="9"/>
  <c r="Y327" i="9"/>
  <c r="AA326" i="9"/>
  <c r="AB326" i="9"/>
  <c r="X325" i="9"/>
  <c r="Z326" i="9"/>
  <c r="Y326" i="9"/>
  <c r="AA325" i="9"/>
  <c r="AB325" i="9"/>
  <c r="X324" i="9"/>
  <c r="Z325" i="9"/>
  <c r="Y325" i="9"/>
  <c r="AA324" i="9"/>
  <c r="AB324" i="9"/>
  <c r="X323" i="9"/>
  <c r="Z324" i="9"/>
  <c r="Y324" i="9"/>
  <c r="AA323" i="9"/>
  <c r="AB323" i="9"/>
  <c r="X322" i="9"/>
  <c r="Z323" i="9"/>
  <c r="Y323" i="9"/>
  <c r="AA322" i="9"/>
  <c r="AB322" i="9"/>
  <c r="X321" i="9"/>
  <c r="Z322" i="9"/>
  <c r="Y322" i="9"/>
  <c r="AA321" i="9"/>
  <c r="AB321" i="9"/>
  <c r="X320" i="9"/>
  <c r="Z321" i="9"/>
  <c r="Y321" i="9"/>
  <c r="AA320" i="9"/>
  <c r="AB320" i="9"/>
  <c r="X319" i="9"/>
  <c r="Z320" i="9"/>
  <c r="Y320" i="9"/>
  <c r="AA319" i="9"/>
  <c r="AB319" i="9"/>
  <c r="X318" i="9"/>
  <c r="Z319" i="9"/>
  <c r="Y319" i="9"/>
  <c r="AA318" i="9"/>
  <c r="AB318" i="9"/>
  <c r="X317" i="9"/>
  <c r="Z318" i="9"/>
  <c r="Y318" i="9"/>
  <c r="AA317" i="9"/>
  <c r="AB317" i="9"/>
  <c r="X316" i="9"/>
  <c r="Z317" i="9"/>
  <c r="Y317" i="9"/>
  <c r="AA316" i="9"/>
  <c r="AB316" i="9"/>
  <c r="X315" i="9"/>
  <c r="Z316" i="9"/>
  <c r="Y316" i="9"/>
  <c r="AA315" i="9"/>
  <c r="AB315" i="9"/>
  <c r="X314" i="9"/>
  <c r="Z315" i="9"/>
  <c r="Y315" i="9"/>
  <c r="AA314" i="9"/>
  <c r="AB314" i="9"/>
  <c r="X313" i="9"/>
  <c r="Z314" i="9"/>
  <c r="Y314" i="9"/>
  <c r="AA313" i="9"/>
  <c r="AB313" i="9"/>
  <c r="X312" i="9"/>
  <c r="Z313" i="9"/>
  <c r="Y313" i="9"/>
  <c r="AA312" i="9"/>
  <c r="AB312" i="9"/>
  <c r="X311" i="9"/>
  <c r="Z312" i="9"/>
  <c r="Y312" i="9"/>
  <c r="AA311" i="9"/>
  <c r="AB311" i="9"/>
  <c r="X310" i="9"/>
  <c r="Z311" i="9"/>
  <c r="Y311" i="9"/>
  <c r="AA310" i="9"/>
  <c r="AB310" i="9"/>
  <c r="X309" i="9"/>
  <c r="Z310" i="9"/>
  <c r="Y310" i="9"/>
  <c r="AA309" i="9"/>
  <c r="AB309" i="9"/>
  <c r="X308" i="9"/>
  <c r="Z309" i="9"/>
  <c r="Y309" i="9"/>
  <c r="AA308" i="9"/>
  <c r="AB308" i="9"/>
  <c r="X307" i="9"/>
  <c r="Z308" i="9"/>
  <c r="Y308" i="9"/>
  <c r="AA307" i="9"/>
  <c r="AB307" i="9"/>
  <c r="X306" i="9"/>
  <c r="Z307" i="9"/>
  <c r="Y307" i="9"/>
  <c r="AA306" i="9"/>
  <c r="AB306" i="9"/>
  <c r="X305" i="9"/>
  <c r="Z306" i="9"/>
  <c r="Y306" i="9"/>
  <c r="AA305" i="9"/>
  <c r="AB305" i="9"/>
  <c r="X304" i="9"/>
  <c r="Z305" i="9"/>
  <c r="Y305" i="9"/>
  <c r="AA304" i="9"/>
  <c r="AB304" i="9"/>
  <c r="X303" i="9"/>
  <c r="Z304" i="9"/>
  <c r="Y304" i="9"/>
  <c r="AA303" i="9"/>
  <c r="AB303" i="9"/>
  <c r="X302" i="9"/>
  <c r="Z303" i="9"/>
  <c r="Y303" i="9"/>
  <c r="AA302" i="9"/>
  <c r="AB302" i="9"/>
  <c r="X301" i="9"/>
  <c r="Z302" i="9"/>
  <c r="Y302" i="9"/>
  <c r="AA301" i="9"/>
  <c r="AB301" i="9"/>
  <c r="X300" i="9"/>
  <c r="Z301" i="9"/>
  <c r="Y301" i="9"/>
  <c r="AA300" i="9"/>
  <c r="AB300" i="9"/>
  <c r="X299" i="9"/>
  <c r="Z300" i="9"/>
  <c r="Y300" i="9"/>
  <c r="AA299" i="9"/>
  <c r="AB299" i="9"/>
  <c r="X298" i="9"/>
  <c r="Z299" i="9"/>
  <c r="Y299" i="9"/>
  <c r="AA298" i="9"/>
  <c r="AB298" i="9"/>
  <c r="X297" i="9"/>
  <c r="Z298" i="9"/>
  <c r="Y298" i="9"/>
  <c r="AA297" i="9"/>
  <c r="AB297" i="9"/>
  <c r="X296" i="9"/>
  <c r="Z297" i="9"/>
  <c r="Y297" i="9"/>
  <c r="AA296" i="9"/>
  <c r="AB296" i="9"/>
  <c r="X295" i="9"/>
  <c r="Z296" i="9"/>
  <c r="Y296" i="9"/>
  <c r="AA295" i="9"/>
  <c r="AB295" i="9"/>
  <c r="X294" i="9"/>
  <c r="Z295" i="9"/>
  <c r="Y295" i="9"/>
  <c r="AA294" i="9"/>
  <c r="AB294" i="9"/>
  <c r="X293" i="9"/>
  <c r="Z294" i="9"/>
  <c r="Y294" i="9"/>
  <c r="AA293" i="9"/>
  <c r="AB293" i="9"/>
  <c r="X292" i="9"/>
  <c r="Z293" i="9"/>
  <c r="Y293" i="9"/>
  <c r="AA292" i="9"/>
  <c r="AB292" i="9"/>
  <c r="X291" i="9"/>
  <c r="Z292" i="9"/>
  <c r="Y292" i="9"/>
  <c r="AA291" i="9"/>
  <c r="AB291" i="9"/>
  <c r="X290" i="9"/>
  <c r="Z291" i="9"/>
  <c r="Y291" i="9"/>
  <c r="AA290" i="9"/>
  <c r="AB290" i="9"/>
  <c r="X289" i="9"/>
  <c r="Z290" i="9"/>
  <c r="Y290" i="9"/>
  <c r="AA289" i="9"/>
  <c r="AB289" i="9"/>
  <c r="X288" i="9"/>
  <c r="Z289" i="9"/>
  <c r="Y289" i="9"/>
  <c r="AA288" i="9"/>
  <c r="AB288" i="9"/>
  <c r="X287" i="9"/>
  <c r="Z288" i="9"/>
  <c r="Y288" i="9"/>
  <c r="AA287" i="9"/>
  <c r="AB287" i="9"/>
  <c r="X286" i="9"/>
  <c r="Z287" i="9"/>
  <c r="Y287" i="9"/>
  <c r="AA286" i="9"/>
  <c r="AB286" i="9"/>
  <c r="X285" i="9"/>
  <c r="Z286" i="9"/>
  <c r="Y286" i="9"/>
  <c r="AA285" i="9"/>
  <c r="AB285" i="9"/>
  <c r="X284" i="9"/>
  <c r="Z285" i="9"/>
  <c r="Y285" i="9"/>
  <c r="AA284" i="9"/>
  <c r="AB284" i="9"/>
  <c r="X283" i="9"/>
  <c r="Z284" i="9"/>
  <c r="Y284" i="9"/>
  <c r="AA283" i="9"/>
  <c r="AB283" i="9"/>
  <c r="X282" i="9"/>
  <c r="Z283" i="9"/>
  <c r="Y283" i="9"/>
  <c r="AA282" i="9"/>
  <c r="AB282" i="9"/>
  <c r="X281" i="9"/>
  <c r="Z282" i="9"/>
  <c r="Y282" i="9"/>
  <c r="AA281" i="9"/>
  <c r="AB281" i="9"/>
  <c r="X280" i="9"/>
  <c r="Z281" i="9"/>
  <c r="Y281" i="9"/>
  <c r="AA280" i="9"/>
  <c r="AB280" i="9"/>
  <c r="X279" i="9"/>
  <c r="Z280" i="9"/>
  <c r="Y280" i="9"/>
  <c r="AA279" i="9"/>
  <c r="AB279" i="9"/>
  <c r="X278" i="9"/>
  <c r="Z279" i="9"/>
  <c r="Y279" i="9"/>
  <c r="AA278" i="9"/>
  <c r="AB278" i="9"/>
  <c r="X277" i="9"/>
  <c r="Z278" i="9"/>
  <c r="Y278" i="9"/>
  <c r="AA277" i="9"/>
  <c r="AB277" i="9"/>
  <c r="X276" i="9"/>
  <c r="Z277" i="9"/>
  <c r="Y277" i="9"/>
  <c r="AA276" i="9"/>
  <c r="AB276" i="9"/>
  <c r="X275" i="9"/>
  <c r="Z276" i="9"/>
  <c r="Y276" i="9"/>
  <c r="AA275" i="9"/>
  <c r="AB275" i="9"/>
  <c r="X274" i="9"/>
  <c r="Z275" i="9"/>
  <c r="Y275" i="9"/>
  <c r="AA274" i="9"/>
  <c r="AB274" i="9"/>
  <c r="X273" i="9"/>
  <c r="Z274" i="9"/>
  <c r="Y274" i="9"/>
  <c r="AA273" i="9"/>
  <c r="AB273" i="9"/>
  <c r="X272" i="9"/>
  <c r="Z273" i="9"/>
  <c r="Y273" i="9"/>
  <c r="AA272" i="9"/>
  <c r="AB272" i="9"/>
  <c r="X271" i="9"/>
  <c r="Z272" i="9"/>
  <c r="Y272" i="9"/>
  <c r="AA271" i="9"/>
  <c r="AB271" i="9"/>
  <c r="X270" i="9"/>
  <c r="Z271" i="9"/>
  <c r="Y271" i="9"/>
  <c r="AA270" i="9"/>
  <c r="AB270" i="9"/>
  <c r="X269" i="9"/>
  <c r="Z270" i="9"/>
  <c r="Y270" i="9"/>
  <c r="AA269" i="9"/>
  <c r="AB269" i="9"/>
  <c r="X268" i="9"/>
  <c r="Z269" i="9"/>
  <c r="Y269" i="9"/>
  <c r="AA268" i="9"/>
  <c r="AB268" i="9"/>
  <c r="X267" i="9"/>
  <c r="Z268" i="9"/>
  <c r="Y268" i="9"/>
  <c r="AA267" i="9"/>
  <c r="AB267" i="9"/>
  <c r="X266" i="9"/>
  <c r="Z267" i="9"/>
  <c r="Y267" i="9"/>
  <c r="AA266" i="9"/>
  <c r="AB266" i="9"/>
  <c r="X265" i="9"/>
  <c r="Z266" i="9"/>
  <c r="Y266" i="9"/>
  <c r="AA265" i="9"/>
  <c r="AB265" i="9"/>
  <c r="X264" i="9"/>
  <c r="Z265" i="9"/>
  <c r="Y265" i="9"/>
  <c r="AA264" i="9"/>
  <c r="AB264" i="9"/>
  <c r="X263" i="9"/>
  <c r="Z264" i="9"/>
  <c r="Y264" i="9"/>
  <c r="AA263" i="9"/>
  <c r="AB263" i="9"/>
  <c r="X262" i="9"/>
  <c r="Z263" i="9"/>
  <c r="Y263" i="9"/>
  <c r="AA262" i="9"/>
  <c r="AB262" i="9"/>
  <c r="X261" i="9"/>
  <c r="Z262" i="9"/>
  <c r="Y262" i="9"/>
  <c r="AA261" i="9"/>
  <c r="AB261" i="9"/>
  <c r="X260" i="9"/>
  <c r="Z261" i="9"/>
  <c r="Y261" i="9"/>
  <c r="AA260" i="9"/>
  <c r="AB260" i="9"/>
  <c r="X259" i="9"/>
  <c r="Z260" i="9"/>
  <c r="Y260" i="9"/>
  <c r="AA259" i="9"/>
  <c r="AB259" i="9"/>
  <c r="X258" i="9"/>
  <c r="Z259" i="9"/>
  <c r="Y259" i="9"/>
  <c r="AA258" i="9"/>
  <c r="AB258" i="9"/>
  <c r="X257" i="9"/>
  <c r="Z258" i="9"/>
  <c r="Y258" i="9"/>
  <c r="AA257" i="9"/>
  <c r="AB257" i="9"/>
  <c r="X256" i="9"/>
  <c r="Z257" i="9"/>
  <c r="Y257" i="9"/>
  <c r="AA256" i="9"/>
  <c r="AB256" i="9"/>
  <c r="X255" i="9"/>
  <c r="Z256" i="9"/>
  <c r="Y256" i="9"/>
  <c r="AA255" i="9"/>
  <c r="AB255" i="9"/>
  <c r="X254" i="9"/>
  <c r="Z255" i="9"/>
  <c r="Y255" i="9"/>
  <c r="AA254" i="9"/>
  <c r="AB254" i="9"/>
  <c r="X253" i="9"/>
  <c r="Z254" i="9"/>
  <c r="Y254" i="9"/>
  <c r="AA253" i="9"/>
  <c r="AB253" i="9"/>
  <c r="X252" i="9"/>
  <c r="Z253" i="9"/>
  <c r="Y253" i="9"/>
  <c r="AA252" i="9"/>
  <c r="AB252" i="9"/>
  <c r="X251" i="9"/>
  <c r="Z252" i="9"/>
  <c r="Y252" i="9"/>
  <c r="AA251" i="9"/>
  <c r="AB251" i="9"/>
  <c r="X250" i="9"/>
  <c r="Z251" i="9"/>
  <c r="Y251" i="9"/>
  <c r="AA250" i="9"/>
  <c r="AB250" i="9"/>
  <c r="X249" i="9"/>
  <c r="Z250" i="9"/>
  <c r="Y250" i="9"/>
  <c r="AA249" i="9"/>
  <c r="AB249" i="9"/>
  <c r="X248" i="9"/>
  <c r="Z249" i="9"/>
  <c r="Y249" i="9"/>
  <c r="AA248" i="9"/>
  <c r="AB248" i="9"/>
  <c r="X247" i="9"/>
  <c r="Z248" i="9"/>
  <c r="Y248" i="9"/>
  <c r="AA247" i="9"/>
  <c r="AB247" i="9"/>
  <c r="X246" i="9"/>
  <c r="Z247" i="9"/>
  <c r="Y247" i="9"/>
  <c r="AA246" i="9"/>
  <c r="AB246" i="9"/>
  <c r="X245" i="9"/>
  <c r="Z246" i="9"/>
  <c r="Y246" i="9"/>
  <c r="AA245" i="9"/>
  <c r="AB245" i="9"/>
  <c r="X244" i="9"/>
  <c r="Z245" i="9"/>
  <c r="Y245" i="9"/>
  <c r="AA244" i="9"/>
  <c r="AB244" i="9"/>
  <c r="X243" i="9"/>
  <c r="Z244" i="9"/>
  <c r="Y244" i="9"/>
  <c r="AA243" i="9"/>
  <c r="AB243" i="9"/>
  <c r="X242" i="9"/>
  <c r="Z243" i="9"/>
  <c r="Y243" i="9"/>
  <c r="AA242" i="9"/>
  <c r="AB242" i="9"/>
  <c r="X241" i="9"/>
  <c r="Z242" i="9"/>
  <c r="Y242" i="9"/>
  <c r="AA241" i="9"/>
  <c r="AB241" i="9"/>
  <c r="X240" i="9"/>
  <c r="Z241" i="9"/>
  <c r="Y241" i="9"/>
  <c r="AA240" i="9"/>
  <c r="AB240" i="9"/>
  <c r="X239" i="9"/>
  <c r="Z240" i="9"/>
  <c r="Y240" i="9"/>
  <c r="AA239" i="9"/>
  <c r="AB239" i="9"/>
  <c r="X238" i="9"/>
  <c r="Z239" i="9"/>
  <c r="Y239" i="9"/>
  <c r="AA238" i="9"/>
  <c r="AB238" i="9"/>
  <c r="X237" i="9"/>
  <c r="Z238" i="9"/>
  <c r="Y238" i="9"/>
  <c r="AA237" i="9"/>
  <c r="AB237" i="9"/>
  <c r="X236" i="9"/>
  <c r="Z237" i="9"/>
  <c r="Y237" i="9"/>
  <c r="AA236" i="9"/>
  <c r="AB236" i="9"/>
  <c r="X235" i="9"/>
  <c r="Z236" i="9"/>
  <c r="Y236" i="9"/>
  <c r="AA235" i="9"/>
  <c r="AB235" i="9"/>
  <c r="X234" i="9"/>
  <c r="Z235" i="9"/>
  <c r="Y235" i="9"/>
  <c r="AA234" i="9"/>
  <c r="AB234" i="9"/>
  <c r="X233" i="9"/>
  <c r="Z234" i="9"/>
  <c r="Y234" i="9"/>
  <c r="AA233" i="9"/>
  <c r="AB233" i="9"/>
  <c r="X232" i="9"/>
  <c r="Z233" i="9"/>
  <c r="Y233" i="9"/>
  <c r="AA232" i="9"/>
  <c r="AB232" i="9"/>
  <c r="X231" i="9"/>
  <c r="Z232" i="9"/>
  <c r="Y232" i="9"/>
  <c r="AA231" i="9"/>
  <c r="AB231" i="9"/>
  <c r="X230" i="9"/>
  <c r="Z231" i="9"/>
  <c r="Y231" i="9"/>
  <c r="AA230" i="9"/>
  <c r="AB230" i="9"/>
  <c r="X229" i="9"/>
  <c r="Z230" i="9"/>
  <c r="Y230" i="9"/>
  <c r="AA229" i="9"/>
  <c r="AB229" i="9"/>
  <c r="X228" i="9"/>
  <c r="Z229" i="9"/>
  <c r="Y229" i="9"/>
  <c r="AA228" i="9"/>
  <c r="AB228" i="9"/>
  <c r="X227" i="9"/>
  <c r="Z228" i="9"/>
  <c r="Y228" i="9"/>
  <c r="AA227" i="9"/>
  <c r="AB227" i="9"/>
  <c r="X226" i="9"/>
  <c r="Z227" i="9"/>
  <c r="Y227" i="9"/>
  <c r="AA226" i="9"/>
  <c r="AB226" i="9"/>
  <c r="X225" i="9"/>
  <c r="Z226" i="9"/>
  <c r="Y226" i="9"/>
  <c r="AA225" i="9"/>
  <c r="AB225" i="9"/>
  <c r="X224" i="9"/>
  <c r="Z225" i="9"/>
  <c r="Y225" i="9"/>
  <c r="AA224" i="9"/>
  <c r="AB224" i="9"/>
  <c r="X223" i="9"/>
  <c r="Z224" i="9"/>
  <c r="Y224" i="9"/>
  <c r="AA223" i="9"/>
  <c r="AB223" i="9"/>
  <c r="X222" i="9"/>
  <c r="Z223" i="9"/>
  <c r="Y223" i="9"/>
  <c r="AA222" i="9"/>
  <c r="AB222" i="9"/>
  <c r="X221" i="9"/>
  <c r="Z222" i="9"/>
  <c r="Y222" i="9"/>
  <c r="AA221" i="9"/>
  <c r="AB221" i="9"/>
  <c r="X220" i="9"/>
  <c r="Z221" i="9"/>
  <c r="Y221" i="9"/>
  <c r="AA220" i="9"/>
  <c r="AB220" i="9"/>
  <c r="X219" i="9"/>
  <c r="Z220" i="9"/>
  <c r="Y220" i="9"/>
  <c r="AA219" i="9"/>
  <c r="AB219" i="9"/>
  <c r="X218" i="9"/>
  <c r="Z219" i="9"/>
  <c r="Y219" i="9"/>
  <c r="AA218" i="9"/>
  <c r="AB218" i="9"/>
  <c r="X217" i="9"/>
  <c r="Z218" i="9"/>
  <c r="Y218" i="9"/>
  <c r="AA217" i="9"/>
  <c r="AB217" i="9"/>
  <c r="X216" i="9"/>
  <c r="Z217" i="9"/>
  <c r="Y217" i="9"/>
  <c r="AA216" i="9"/>
  <c r="AB216" i="9"/>
  <c r="X215" i="9"/>
  <c r="Z216" i="9"/>
  <c r="Y216" i="9"/>
  <c r="AA215" i="9"/>
  <c r="AB215" i="9"/>
  <c r="X214" i="9"/>
  <c r="Z215" i="9"/>
  <c r="Y215" i="9"/>
  <c r="AA214" i="9"/>
  <c r="AB214" i="9"/>
  <c r="X213" i="9"/>
  <c r="Z214" i="9"/>
  <c r="Y214" i="9"/>
  <c r="AA213" i="9"/>
  <c r="AB213" i="9"/>
  <c r="X212" i="9"/>
  <c r="Z213" i="9"/>
  <c r="Y213" i="9"/>
  <c r="AA212" i="9"/>
  <c r="AB212" i="9"/>
  <c r="X211" i="9"/>
  <c r="Z212" i="9"/>
  <c r="Y212" i="9"/>
  <c r="AA211" i="9"/>
  <c r="AB211" i="9"/>
  <c r="X210" i="9"/>
  <c r="Z211" i="9"/>
  <c r="Y211" i="9"/>
  <c r="AA210" i="9"/>
  <c r="AB210" i="9"/>
  <c r="X209" i="9"/>
  <c r="Z210" i="9"/>
  <c r="Y210" i="9"/>
  <c r="AA209" i="9"/>
  <c r="AB209" i="9"/>
  <c r="X208" i="9"/>
  <c r="Z209" i="9"/>
  <c r="Y209" i="9"/>
  <c r="AA208" i="9"/>
  <c r="AB208" i="9"/>
  <c r="X207" i="9"/>
  <c r="Z208" i="9"/>
  <c r="Y208" i="9"/>
  <c r="AA207" i="9"/>
  <c r="AB207" i="9"/>
  <c r="X206" i="9"/>
  <c r="Z207" i="9"/>
  <c r="Y207" i="9"/>
  <c r="AA206" i="9"/>
  <c r="AB206" i="9"/>
  <c r="X205" i="9"/>
  <c r="Z206" i="9"/>
  <c r="Y206" i="9"/>
  <c r="AA205" i="9"/>
  <c r="AB205" i="9"/>
  <c r="X204" i="9"/>
  <c r="Z205" i="9"/>
  <c r="Y205" i="9"/>
  <c r="AA204" i="9"/>
  <c r="AB204" i="9"/>
  <c r="X203" i="9"/>
  <c r="Z204" i="9"/>
  <c r="Y204" i="9"/>
  <c r="AA203" i="9"/>
  <c r="AB203" i="9"/>
  <c r="X202" i="9"/>
  <c r="Z203" i="9"/>
  <c r="Y203" i="9"/>
  <c r="AA202" i="9"/>
  <c r="AB202" i="9"/>
  <c r="X201" i="9"/>
  <c r="Z202" i="9"/>
  <c r="Y202" i="9"/>
  <c r="AA201" i="9"/>
  <c r="AB201" i="9"/>
  <c r="X200" i="9"/>
  <c r="Z201" i="9"/>
  <c r="Y201" i="9"/>
  <c r="AA200" i="9"/>
  <c r="AB200" i="9"/>
  <c r="X199" i="9"/>
  <c r="Z200" i="9"/>
  <c r="Y200" i="9"/>
  <c r="AA199" i="9"/>
  <c r="AB199" i="9"/>
  <c r="X198" i="9"/>
  <c r="Z199" i="9"/>
  <c r="Y199" i="9"/>
  <c r="AA198" i="9"/>
  <c r="AB198" i="9"/>
  <c r="X197" i="9"/>
  <c r="Z198" i="9"/>
  <c r="Y198" i="9"/>
  <c r="AA197" i="9"/>
  <c r="AB197" i="9"/>
  <c r="X196" i="9"/>
  <c r="Z197" i="9"/>
  <c r="Y197" i="9"/>
  <c r="AA196" i="9"/>
  <c r="AB196" i="9"/>
  <c r="X195" i="9"/>
  <c r="Z196" i="9"/>
  <c r="Y196" i="9"/>
  <c r="AA195" i="9"/>
  <c r="AB195" i="9"/>
  <c r="X194" i="9"/>
  <c r="Z195" i="9"/>
  <c r="Y195" i="9"/>
  <c r="AA194" i="9"/>
  <c r="AB194" i="9"/>
  <c r="X193" i="9"/>
  <c r="Z194" i="9"/>
  <c r="Y194" i="9"/>
  <c r="AA193" i="9"/>
  <c r="AB193" i="9"/>
  <c r="X192" i="9"/>
  <c r="Z193" i="9"/>
  <c r="Y193" i="9"/>
  <c r="AA192" i="9"/>
  <c r="AB192" i="9"/>
  <c r="X191" i="9"/>
  <c r="Z192" i="9"/>
  <c r="Y192" i="9"/>
  <c r="AA191" i="9"/>
  <c r="AB191" i="9"/>
  <c r="X190" i="9"/>
  <c r="Z191" i="9"/>
  <c r="Y191" i="9"/>
  <c r="AA190" i="9"/>
  <c r="AB190" i="9"/>
  <c r="X189" i="9"/>
  <c r="Z190" i="9"/>
  <c r="Y190" i="9"/>
  <c r="AA189" i="9"/>
  <c r="AB189" i="9"/>
  <c r="X188" i="9"/>
  <c r="Z189" i="9"/>
  <c r="Y189" i="9"/>
  <c r="AA188" i="9"/>
  <c r="AB188" i="9"/>
  <c r="X187" i="9"/>
  <c r="Z188" i="9"/>
  <c r="Y188" i="9"/>
  <c r="AA187" i="9"/>
  <c r="AB187" i="9"/>
  <c r="X186" i="9"/>
  <c r="Z187" i="9"/>
  <c r="Y187" i="9"/>
  <c r="AA186" i="9"/>
  <c r="AB186" i="9"/>
  <c r="X185" i="9"/>
  <c r="Z186" i="9"/>
  <c r="Y186" i="9"/>
  <c r="AA185" i="9"/>
  <c r="AB185" i="9"/>
  <c r="X184" i="9"/>
  <c r="Z185" i="9"/>
  <c r="Y185" i="9"/>
  <c r="AA184" i="9"/>
  <c r="AB184" i="9"/>
  <c r="X183" i="9"/>
  <c r="Z184" i="9"/>
  <c r="Y184" i="9"/>
  <c r="AA183" i="9"/>
  <c r="AB183" i="9"/>
  <c r="X182" i="9"/>
  <c r="Z183" i="9"/>
  <c r="Y183" i="9"/>
  <c r="AA182" i="9"/>
  <c r="AB182" i="9"/>
  <c r="X181" i="9"/>
  <c r="Z182" i="9"/>
  <c r="Y182" i="9"/>
  <c r="AA181" i="9"/>
  <c r="AB181" i="9"/>
  <c r="X180" i="9"/>
  <c r="Z181" i="9"/>
  <c r="Y181" i="9"/>
  <c r="AA180" i="9"/>
  <c r="AB180" i="9"/>
  <c r="X179" i="9"/>
  <c r="Z180" i="9"/>
  <c r="Y180" i="9"/>
  <c r="AA179" i="9"/>
  <c r="AB179" i="9"/>
  <c r="X178" i="9"/>
  <c r="Z179" i="9"/>
  <c r="Y179" i="9"/>
  <c r="AA178" i="9"/>
  <c r="AB178" i="9"/>
  <c r="X177" i="9"/>
  <c r="Z178" i="9"/>
  <c r="Y178" i="9"/>
  <c r="AA177" i="9"/>
  <c r="AB177" i="9"/>
  <c r="X176" i="9"/>
  <c r="Z177" i="9"/>
  <c r="Y177" i="9"/>
  <c r="AA176" i="9"/>
  <c r="AB176" i="9"/>
  <c r="X175" i="9"/>
  <c r="Z176" i="9"/>
  <c r="Y176" i="9"/>
  <c r="AA175" i="9"/>
  <c r="AB175" i="9"/>
  <c r="X174" i="9"/>
  <c r="Z175" i="9"/>
  <c r="Y175" i="9"/>
  <c r="AA174" i="9"/>
  <c r="AB174" i="9"/>
  <c r="X173" i="9"/>
  <c r="Z174" i="9"/>
  <c r="Y174" i="9"/>
  <c r="AA173" i="9"/>
  <c r="AB173" i="9"/>
  <c r="X172" i="9"/>
  <c r="Z173" i="9"/>
  <c r="Y173" i="9"/>
  <c r="AA172" i="9"/>
  <c r="AB172" i="9"/>
  <c r="X171" i="9"/>
  <c r="Z172" i="9"/>
  <c r="Y172" i="9"/>
  <c r="AA171" i="9"/>
  <c r="AB171" i="9"/>
  <c r="X170" i="9"/>
  <c r="Z171" i="9"/>
  <c r="Y171" i="9"/>
  <c r="AA170" i="9"/>
  <c r="AB170" i="9"/>
  <c r="X169" i="9"/>
  <c r="Z170" i="9"/>
  <c r="Y170" i="9"/>
  <c r="AA169" i="9"/>
  <c r="AB169" i="9"/>
  <c r="X168" i="9"/>
  <c r="Z169" i="9"/>
  <c r="Y169" i="9"/>
  <c r="AA168" i="9"/>
  <c r="AB168" i="9"/>
  <c r="X167" i="9"/>
  <c r="Z168" i="9"/>
  <c r="Y168" i="9"/>
  <c r="AA167" i="9"/>
  <c r="AB167" i="9"/>
  <c r="X166" i="9"/>
  <c r="Z167" i="9"/>
  <c r="Y167" i="9"/>
  <c r="AA166" i="9"/>
  <c r="AB166" i="9"/>
  <c r="X165" i="9"/>
  <c r="Z166" i="9"/>
  <c r="Y166" i="9"/>
  <c r="AA165" i="9"/>
  <c r="AB165" i="9"/>
  <c r="X164" i="9"/>
  <c r="Z165" i="9"/>
  <c r="Y165" i="9"/>
  <c r="AA164" i="9"/>
  <c r="AB164" i="9"/>
  <c r="X163" i="9"/>
  <c r="Z164" i="9"/>
  <c r="Y164" i="9"/>
  <c r="AA163" i="9"/>
  <c r="AB163" i="9"/>
  <c r="X162" i="9"/>
  <c r="Z163" i="9"/>
  <c r="Y163" i="9"/>
  <c r="AA162" i="9"/>
  <c r="AB162" i="9"/>
  <c r="X161" i="9"/>
  <c r="Z162" i="9"/>
  <c r="Y162" i="9"/>
  <c r="AA161" i="9"/>
  <c r="AB161" i="9"/>
  <c r="X160" i="9"/>
  <c r="Z161" i="9"/>
  <c r="Y161" i="9"/>
  <c r="AA160" i="9"/>
  <c r="AB160" i="9"/>
  <c r="X159" i="9"/>
  <c r="Z160" i="9"/>
  <c r="Y160" i="9"/>
  <c r="AA159" i="9"/>
  <c r="AB159" i="9"/>
  <c r="X158" i="9"/>
  <c r="Z159" i="9"/>
  <c r="Y159" i="9"/>
  <c r="AA158" i="9"/>
  <c r="AB158" i="9"/>
  <c r="X157" i="9"/>
  <c r="Z158" i="9"/>
  <c r="Y158" i="9"/>
  <c r="AA157" i="9"/>
  <c r="AB157" i="9"/>
  <c r="X156" i="9"/>
  <c r="Z157" i="9"/>
  <c r="Y157" i="9"/>
  <c r="AA156" i="9"/>
  <c r="AB156" i="9"/>
  <c r="X155" i="9"/>
  <c r="Z156" i="9"/>
  <c r="Y156" i="9"/>
  <c r="AA155" i="9"/>
  <c r="AB155" i="9"/>
  <c r="X154" i="9"/>
  <c r="Z155" i="9"/>
  <c r="Y155" i="9"/>
  <c r="AA154" i="9"/>
  <c r="AB154" i="9"/>
  <c r="X153" i="9"/>
  <c r="Z154" i="9"/>
  <c r="Y154" i="9"/>
  <c r="AA153" i="9"/>
  <c r="AB153" i="9"/>
  <c r="X152" i="9"/>
  <c r="Z153" i="9"/>
  <c r="Y153" i="9"/>
  <c r="AA152" i="9"/>
  <c r="AB152" i="9"/>
  <c r="X151" i="9"/>
  <c r="Z152" i="9"/>
  <c r="Y152" i="9"/>
  <c r="AA151" i="9"/>
  <c r="AB151" i="9"/>
  <c r="X150" i="9"/>
  <c r="Z151" i="9"/>
  <c r="Y151" i="9"/>
  <c r="AA150" i="9"/>
  <c r="AB150" i="9"/>
  <c r="X149" i="9"/>
  <c r="Z150" i="9"/>
  <c r="Y150" i="9"/>
  <c r="AA149" i="9"/>
  <c r="AB149" i="9"/>
  <c r="X148" i="9"/>
  <c r="Z149" i="9"/>
  <c r="Y149" i="9"/>
  <c r="AA148" i="9"/>
  <c r="AB148" i="9"/>
  <c r="X147" i="9"/>
  <c r="Z148" i="9"/>
  <c r="Y148" i="9"/>
  <c r="AA147" i="9"/>
  <c r="AB147" i="9"/>
  <c r="X146" i="9"/>
  <c r="Z147" i="9"/>
  <c r="Y147" i="9"/>
  <c r="AA146" i="9"/>
  <c r="AB146" i="9"/>
  <c r="X145" i="9"/>
  <c r="Z146" i="9"/>
  <c r="Y146" i="9"/>
  <c r="AA145" i="9"/>
  <c r="AB145" i="9"/>
  <c r="X144" i="9"/>
  <c r="Z145" i="9"/>
  <c r="Y145" i="9"/>
  <c r="AA144" i="9"/>
  <c r="AB144" i="9"/>
  <c r="X143" i="9"/>
  <c r="Z144" i="9"/>
  <c r="Y144" i="9"/>
  <c r="AA143" i="9"/>
  <c r="AB143" i="9"/>
  <c r="X142" i="9"/>
  <c r="Z143" i="9"/>
  <c r="Y143" i="9"/>
  <c r="AA142" i="9"/>
  <c r="AB142" i="9"/>
  <c r="X141" i="9"/>
  <c r="Z142" i="9"/>
  <c r="Y142" i="9"/>
  <c r="AA141" i="9"/>
  <c r="AB141" i="9"/>
  <c r="X140" i="9"/>
  <c r="Z141" i="9"/>
  <c r="Y141" i="9"/>
  <c r="AA140" i="9"/>
  <c r="AB140" i="9"/>
  <c r="X139" i="9"/>
  <c r="Z140" i="9"/>
  <c r="Y140" i="9"/>
  <c r="AA139" i="9"/>
  <c r="AB139" i="9"/>
  <c r="X138" i="9"/>
  <c r="Z139" i="9"/>
  <c r="Y139" i="9"/>
  <c r="AA138" i="9"/>
  <c r="AB138" i="9"/>
  <c r="X137" i="9"/>
  <c r="Z138" i="9"/>
  <c r="Y138" i="9"/>
  <c r="AA137" i="9"/>
  <c r="AB137" i="9"/>
  <c r="X136" i="9"/>
  <c r="Z137" i="9"/>
  <c r="Y137" i="9"/>
  <c r="AA136" i="9"/>
  <c r="AB136" i="9"/>
  <c r="X135" i="9"/>
  <c r="Z136" i="9"/>
  <c r="Y136" i="9"/>
  <c r="AA135" i="9"/>
  <c r="AB135" i="9"/>
  <c r="X134" i="9"/>
  <c r="Z135" i="9"/>
  <c r="Y135" i="9"/>
  <c r="AA134" i="9"/>
  <c r="AB134" i="9"/>
  <c r="X133" i="9"/>
  <c r="Z134" i="9"/>
  <c r="Y134" i="9"/>
  <c r="AA133" i="9"/>
  <c r="AB133" i="9"/>
  <c r="X132" i="9"/>
  <c r="Z133" i="9"/>
  <c r="Y133" i="9"/>
  <c r="AA132" i="9"/>
  <c r="AB132" i="9"/>
  <c r="X131" i="9"/>
  <c r="Z132" i="9"/>
  <c r="Y132" i="9"/>
  <c r="AA131" i="9"/>
  <c r="AB131" i="9"/>
  <c r="X130" i="9"/>
  <c r="Z131" i="9"/>
  <c r="Y131" i="9"/>
  <c r="AA130" i="9"/>
  <c r="AB130" i="9"/>
  <c r="X129" i="9"/>
  <c r="Z130" i="9"/>
  <c r="Y130" i="9"/>
  <c r="AA129" i="9"/>
  <c r="AB129" i="9"/>
  <c r="X128" i="9"/>
  <c r="Z129" i="9"/>
  <c r="Y129" i="9"/>
  <c r="AA128" i="9"/>
  <c r="AB128" i="9"/>
  <c r="X127" i="9"/>
  <c r="Z128" i="9"/>
  <c r="Y128" i="9"/>
  <c r="AA127" i="9"/>
  <c r="AB127" i="9"/>
  <c r="X126" i="9"/>
  <c r="Z127" i="9"/>
  <c r="Y127" i="9"/>
  <c r="AA126" i="9"/>
  <c r="AB126" i="9"/>
  <c r="X125" i="9"/>
  <c r="Z126" i="9"/>
  <c r="Y126" i="9"/>
  <c r="AA125" i="9"/>
  <c r="AB125" i="9"/>
  <c r="X124" i="9"/>
  <c r="Z125" i="9"/>
  <c r="Y125" i="9"/>
  <c r="AA124" i="9"/>
  <c r="AB124" i="9"/>
  <c r="X123" i="9"/>
  <c r="Z124" i="9"/>
  <c r="Y124" i="9"/>
  <c r="AA123" i="9"/>
  <c r="AB123" i="9"/>
  <c r="X122" i="9"/>
  <c r="Z123" i="9"/>
  <c r="Y123" i="9"/>
  <c r="AA122" i="9"/>
  <c r="AB122" i="9"/>
  <c r="X121" i="9"/>
  <c r="Z122" i="9"/>
  <c r="Y122" i="9"/>
  <c r="AA121" i="9"/>
  <c r="AB121" i="9"/>
  <c r="X120" i="9"/>
  <c r="Z121" i="9"/>
  <c r="Y121" i="9"/>
  <c r="AA120" i="9"/>
  <c r="AB120" i="9"/>
  <c r="X119" i="9"/>
  <c r="Z120" i="9"/>
  <c r="Y120" i="9"/>
  <c r="AA119" i="9"/>
  <c r="AB119" i="9"/>
  <c r="X118" i="9"/>
  <c r="Z119" i="9"/>
  <c r="Y119" i="9"/>
  <c r="AA118" i="9"/>
  <c r="AB118" i="9"/>
  <c r="X117" i="9"/>
  <c r="Z118" i="9"/>
  <c r="Y118" i="9"/>
  <c r="AA117" i="9"/>
  <c r="AB117" i="9"/>
  <c r="X116" i="9"/>
  <c r="Z117" i="9"/>
  <c r="Y117" i="9"/>
  <c r="AA116" i="9"/>
  <c r="AB116" i="9"/>
  <c r="X115" i="9"/>
  <c r="Z116" i="9"/>
  <c r="Y116" i="9"/>
  <c r="AA115" i="9"/>
  <c r="AB115" i="9"/>
  <c r="X114" i="9"/>
  <c r="Z115" i="9"/>
  <c r="Y115" i="9"/>
  <c r="AA114" i="9"/>
  <c r="AB114" i="9"/>
  <c r="X113" i="9"/>
  <c r="Z114" i="9"/>
  <c r="Y114" i="9"/>
  <c r="AA113" i="9"/>
  <c r="AB113" i="9"/>
  <c r="X112" i="9"/>
  <c r="Z113" i="9"/>
  <c r="Y113" i="9"/>
  <c r="AA112" i="9"/>
  <c r="AB112" i="9"/>
  <c r="X111" i="9"/>
  <c r="Z112" i="9"/>
  <c r="Y112" i="9"/>
  <c r="AA111" i="9"/>
  <c r="AB111" i="9"/>
  <c r="X110" i="9"/>
  <c r="Z111" i="9"/>
  <c r="Y111" i="9"/>
  <c r="AA110" i="9"/>
  <c r="AB110" i="9"/>
  <c r="X109" i="9"/>
  <c r="Z110" i="9"/>
  <c r="Y110" i="9"/>
  <c r="AA109" i="9"/>
  <c r="AB109" i="9"/>
  <c r="X108" i="9"/>
  <c r="Z109" i="9"/>
  <c r="Y109" i="9"/>
  <c r="AA108" i="9"/>
  <c r="AB108" i="9"/>
  <c r="X107" i="9"/>
  <c r="Z108" i="9"/>
  <c r="Y108" i="9"/>
  <c r="AA107" i="9"/>
  <c r="AB107" i="9"/>
  <c r="X106" i="9"/>
  <c r="Z107" i="9"/>
  <c r="Y107" i="9"/>
  <c r="AA106" i="9"/>
  <c r="AB106" i="9"/>
  <c r="X105" i="9"/>
  <c r="Z106" i="9"/>
  <c r="Y106" i="9"/>
  <c r="AA105" i="9"/>
  <c r="AB105" i="9"/>
  <c r="X104" i="9"/>
  <c r="Z105" i="9"/>
  <c r="Y105" i="9"/>
  <c r="AA104" i="9"/>
  <c r="AB104" i="9"/>
  <c r="X103" i="9"/>
  <c r="Z104" i="9"/>
  <c r="Y104" i="9"/>
  <c r="AA103" i="9"/>
  <c r="AB103" i="9"/>
  <c r="X102" i="9"/>
  <c r="Z103" i="9"/>
  <c r="Y103" i="9"/>
  <c r="AA102" i="9"/>
  <c r="AB102" i="9"/>
  <c r="X101" i="9"/>
  <c r="Z102" i="9"/>
  <c r="Y102" i="9"/>
  <c r="AA101" i="9"/>
  <c r="AB101" i="9"/>
  <c r="X100" i="9"/>
  <c r="Z101" i="9"/>
  <c r="Y101" i="9"/>
  <c r="AA100" i="9"/>
  <c r="AB100" i="9"/>
  <c r="X99" i="9"/>
  <c r="Z100" i="9"/>
  <c r="Y100" i="9"/>
  <c r="AA99" i="9"/>
  <c r="AB99" i="9"/>
  <c r="X98" i="9"/>
  <c r="Z99" i="9"/>
  <c r="Y99" i="9"/>
  <c r="AA98" i="9"/>
  <c r="AB98" i="9"/>
  <c r="X97" i="9"/>
  <c r="Z98" i="9"/>
  <c r="Y98" i="9"/>
  <c r="AA97" i="9"/>
  <c r="AB97" i="9"/>
  <c r="X96" i="9"/>
  <c r="Z97" i="9"/>
  <c r="Y97" i="9"/>
  <c r="AA96" i="9"/>
  <c r="AB96" i="9"/>
  <c r="X95" i="9"/>
  <c r="Z96" i="9"/>
  <c r="Y96" i="9"/>
  <c r="AA95" i="9"/>
  <c r="AB95" i="9"/>
  <c r="X94" i="9"/>
  <c r="Z95" i="9"/>
  <c r="Y95" i="9"/>
  <c r="AA94" i="9"/>
  <c r="AB94" i="9"/>
  <c r="X93" i="9"/>
  <c r="Z94" i="9"/>
  <c r="Y94" i="9"/>
  <c r="AA93" i="9"/>
  <c r="AB93" i="9"/>
  <c r="X92" i="9"/>
  <c r="Z93" i="9"/>
  <c r="Y93" i="9"/>
  <c r="AA92" i="9"/>
  <c r="AB92" i="9"/>
  <c r="X91" i="9"/>
  <c r="Z92" i="9"/>
  <c r="Y92" i="9"/>
  <c r="AA91" i="9"/>
  <c r="AB91" i="9"/>
  <c r="X90" i="9"/>
  <c r="Z91" i="9"/>
  <c r="Y91" i="9"/>
  <c r="AA90" i="9"/>
  <c r="AB90" i="9"/>
  <c r="X89" i="9"/>
  <c r="Z90" i="9"/>
  <c r="Y90" i="9"/>
  <c r="AA89" i="9"/>
  <c r="AB89" i="9"/>
  <c r="X88" i="9"/>
  <c r="Z89" i="9"/>
  <c r="Y89" i="9"/>
  <c r="AA88" i="9"/>
  <c r="AB88" i="9"/>
  <c r="X87" i="9"/>
  <c r="Z88" i="9"/>
  <c r="Y88" i="9"/>
  <c r="AA87" i="9"/>
  <c r="AB87" i="9"/>
  <c r="X86" i="9"/>
  <c r="Z87" i="9"/>
  <c r="Y87" i="9"/>
  <c r="AA86" i="9"/>
  <c r="AB86" i="9"/>
  <c r="X85" i="9"/>
  <c r="Z86" i="9"/>
  <c r="Y86" i="9"/>
  <c r="AA85" i="9"/>
  <c r="AB85" i="9"/>
  <c r="X84" i="9"/>
  <c r="Z85" i="9"/>
  <c r="Y85" i="9"/>
  <c r="AA84" i="9"/>
  <c r="AB84" i="9"/>
  <c r="X83" i="9"/>
  <c r="Z84" i="9"/>
  <c r="Y84" i="9"/>
  <c r="AA83" i="9"/>
  <c r="AB83" i="9"/>
  <c r="X82" i="9"/>
  <c r="Z83" i="9"/>
  <c r="Y83" i="9"/>
  <c r="AA82" i="9"/>
  <c r="AB82" i="9"/>
  <c r="X81" i="9"/>
  <c r="Z82" i="9"/>
  <c r="Y82" i="9"/>
  <c r="AA81" i="9"/>
  <c r="AB81" i="9"/>
  <c r="X80" i="9"/>
  <c r="Z81" i="9"/>
  <c r="Y81" i="9"/>
  <c r="AA80" i="9"/>
  <c r="AB80" i="9"/>
  <c r="X79" i="9"/>
  <c r="Z80" i="9"/>
  <c r="Y80" i="9"/>
  <c r="AA79" i="9"/>
  <c r="AB79" i="9"/>
  <c r="X78" i="9"/>
  <c r="Z79" i="9"/>
  <c r="Y79" i="9"/>
  <c r="AA78" i="9"/>
  <c r="AB78" i="9"/>
  <c r="X77" i="9"/>
  <c r="Z78" i="9"/>
  <c r="Y78" i="9"/>
  <c r="AA77" i="9"/>
  <c r="AB77" i="9"/>
  <c r="X76" i="9"/>
  <c r="Z77" i="9"/>
  <c r="Y77" i="9"/>
  <c r="AA76" i="9"/>
  <c r="AB76" i="9"/>
  <c r="X75" i="9"/>
  <c r="Z76" i="9"/>
  <c r="Y76" i="9"/>
  <c r="AA75" i="9"/>
  <c r="AB75" i="9"/>
  <c r="X74" i="9"/>
  <c r="Z75" i="9"/>
  <c r="Y75" i="9"/>
  <c r="AA74" i="9"/>
  <c r="AB74" i="9"/>
  <c r="X73" i="9"/>
  <c r="Z74" i="9"/>
  <c r="Y74" i="9"/>
  <c r="AA73" i="9"/>
  <c r="AB73" i="9"/>
  <c r="X72" i="9"/>
  <c r="Z73" i="9"/>
  <c r="Y73" i="9"/>
  <c r="AA72" i="9"/>
  <c r="AB72" i="9"/>
  <c r="X71" i="9"/>
  <c r="Z72" i="9"/>
  <c r="Y72" i="9"/>
  <c r="AA71" i="9"/>
  <c r="AB71" i="9"/>
  <c r="X70" i="9"/>
  <c r="Z71" i="9"/>
  <c r="Y71" i="9"/>
  <c r="AA70" i="9"/>
  <c r="AB70" i="9"/>
  <c r="X69" i="9"/>
  <c r="Z70" i="9"/>
  <c r="Y70" i="9"/>
  <c r="AA69" i="9"/>
  <c r="AB69" i="9"/>
  <c r="X68" i="9"/>
  <c r="Z69" i="9"/>
  <c r="Y69" i="9"/>
  <c r="AA68" i="9"/>
  <c r="AB68" i="9"/>
  <c r="X67" i="9"/>
  <c r="Z68" i="9"/>
  <c r="Y68" i="9"/>
  <c r="AA67" i="9"/>
  <c r="AB67" i="9"/>
  <c r="X66" i="9"/>
  <c r="Z67" i="9"/>
  <c r="Y67" i="9"/>
  <c r="AA66" i="9"/>
  <c r="AB66" i="9"/>
  <c r="X65" i="9"/>
  <c r="Z66" i="9"/>
  <c r="Y66" i="9"/>
  <c r="AA65" i="9"/>
  <c r="AB65" i="9"/>
  <c r="X64" i="9"/>
  <c r="Z65" i="9"/>
  <c r="Y65" i="9"/>
  <c r="AA64" i="9"/>
  <c r="AB64" i="9"/>
  <c r="X63" i="9"/>
  <c r="Z64" i="9"/>
  <c r="Y64" i="9"/>
  <c r="AA63" i="9"/>
  <c r="AB63" i="9"/>
  <c r="X62" i="9"/>
  <c r="Z63" i="9"/>
  <c r="Y63" i="9"/>
  <c r="AA62" i="9"/>
  <c r="AB62" i="9"/>
  <c r="X61" i="9"/>
  <c r="Z62" i="9"/>
  <c r="Y62" i="9"/>
  <c r="AA61" i="9"/>
  <c r="AB61" i="9"/>
  <c r="X60" i="9"/>
  <c r="Z61" i="9"/>
  <c r="Y61" i="9"/>
  <c r="AA60" i="9"/>
  <c r="AB60" i="9"/>
  <c r="X59" i="9"/>
  <c r="Z60" i="9"/>
  <c r="Y60" i="9"/>
  <c r="AA59" i="9"/>
  <c r="AB59" i="9"/>
  <c r="X58" i="9"/>
  <c r="Z59" i="9"/>
  <c r="Y59" i="9"/>
  <c r="AA58" i="9"/>
  <c r="AB58" i="9"/>
  <c r="X57" i="9"/>
  <c r="Z58" i="9"/>
  <c r="Y58" i="9"/>
  <c r="AA57" i="9"/>
  <c r="AB57" i="9"/>
  <c r="X56" i="9"/>
  <c r="Z57" i="9"/>
  <c r="Y57" i="9"/>
  <c r="AA56" i="9"/>
  <c r="AB56" i="9"/>
  <c r="X55" i="9"/>
  <c r="Z56" i="9"/>
  <c r="Y56" i="9"/>
  <c r="AA55" i="9"/>
  <c r="AB55" i="9"/>
  <c r="X54" i="9"/>
  <c r="Z55" i="9"/>
  <c r="Y55" i="9"/>
  <c r="AA54" i="9"/>
  <c r="AB54" i="9"/>
  <c r="X53" i="9"/>
  <c r="Z54" i="9"/>
  <c r="Y54" i="9"/>
  <c r="AA53" i="9"/>
  <c r="AB53" i="9"/>
  <c r="X52" i="9"/>
  <c r="Z53" i="9"/>
  <c r="Y53" i="9"/>
  <c r="AA52" i="9"/>
  <c r="AB52" i="9"/>
  <c r="X51" i="9"/>
  <c r="Z52" i="9"/>
  <c r="Y52" i="9"/>
  <c r="AA51" i="9"/>
  <c r="AB51" i="9"/>
  <c r="X50" i="9"/>
  <c r="Z51" i="9"/>
  <c r="Y51" i="9"/>
  <c r="AA50" i="9"/>
  <c r="AB50" i="9"/>
  <c r="X49" i="9"/>
  <c r="Z50" i="9"/>
  <c r="Y50" i="9"/>
  <c r="AA49" i="9"/>
  <c r="AB49" i="9"/>
  <c r="X48" i="9"/>
  <c r="Z49" i="9"/>
  <c r="Y49" i="9"/>
  <c r="AA48" i="9"/>
  <c r="AB48" i="9"/>
  <c r="X47" i="9"/>
  <c r="Z48" i="9"/>
  <c r="Y48" i="9"/>
  <c r="AA47" i="9"/>
  <c r="AB47" i="9"/>
  <c r="X46" i="9"/>
  <c r="Z47" i="9"/>
  <c r="Y47" i="9"/>
  <c r="AA46" i="9"/>
  <c r="AB46" i="9"/>
  <c r="X45" i="9"/>
  <c r="Z46" i="9"/>
  <c r="Y46" i="9"/>
  <c r="AA45" i="9"/>
  <c r="AB45" i="9"/>
  <c r="X44" i="9"/>
  <c r="Z45" i="9"/>
  <c r="Y45" i="9"/>
  <c r="AA44" i="9"/>
  <c r="AB44" i="9"/>
  <c r="X43" i="9"/>
  <c r="Z44" i="9"/>
  <c r="Y44" i="9"/>
  <c r="AA43" i="9"/>
  <c r="AB43" i="9"/>
  <c r="X42" i="9"/>
  <c r="Z43" i="9"/>
  <c r="Y43" i="9"/>
  <c r="AA42" i="9"/>
  <c r="AB42" i="9"/>
  <c r="X41" i="9"/>
  <c r="Z42" i="9"/>
  <c r="Y42" i="9"/>
  <c r="AA41" i="9"/>
  <c r="AB41" i="9"/>
  <c r="X40" i="9"/>
  <c r="Z41" i="9"/>
  <c r="Y41" i="9"/>
  <c r="AA40" i="9"/>
  <c r="AB40" i="9"/>
  <c r="X39" i="9"/>
  <c r="Z40" i="9"/>
  <c r="Y40" i="9"/>
  <c r="AA39" i="9"/>
  <c r="AB39" i="9"/>
  <c r="X38" i="9"/>
  <c r="Z39" i="9"/>
  <c r="Y39" i="9"/>
  <c r="AA38" i="9"/>
  <c r="AB38" i="9"/>
  <c r="X37" i="9"/>
  <c r="Z38" i="9"/>
  <c r="Y38" i="9"/>
  <c r="AA37" i="9"/>
  <c r="AB37" i="9"/>
  <c r="X36" i="9"/>
  <c r="Z37" i="9"/>
  <c r="Y37" i="9"/>
  <c r="AJ36" i="9"/>
  <c r="AI36" i="9"/>
  <c r="AH36" i="9"/>
  <c r="AG36" i="9"/>
  <c r="AF36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AE36" i="9" a="1"/>
  <c r="AE36" i="9"/>
  <c r="AA36" i="9"/>
  <c r="AB36" i="9"/>
  <c r="Z36" i="9"/>
  <c r="Y36" i="9"/>
  <c r="AJ35" i="9"/>
  <c r="AI35" i="9"/>
  <c r="AH35" i="9"/>
  <c r="AG35" i="9"/>
  <c r="AF35" i="9"/>
  <c r="AE35" i="9" a="1"/>
  <c r="AE35" i="9"/>
  <c r="AA35" i="9"/>
  <c r="AB35" i="9"/>
  <c r="Z35" i="9"/>
  <c r="Y35" i="9"/>
  <c r="AJ34" i="9"/>
  <c r="AI34" i="9"/>
  <c r="AH34" i="9"/>
  <c r="AG34" i="9"/>
  <c r="AF34" i="9"/>
  <c r="AE34" i="9" a="1"/>
  <c r="AE34" i="9"/>
  <c r="AA34" i="9"/>
  <c r="AB34" i="9"/>
  <c r="Z34" i="9"/>
  <c r="Y34" i="9"/>
  <c r="AJ33" i="9"/>
  <c r="AI33" i="9"/>
  <c r="AH33" i="9"/>
  <c r="AG33" i="9"/>
  <c r="AF33" i="9"/>
  <c r="AE33" i="9" a="1"/>
  <c r="AE33" i="9"/>
  <c r="AA33" i="9"/>
  <c r="AB33" i="9"/>
  <c r="Z33" i="9"/>
  <c r="Y33" i="9"/>
  <c r="AJ32" i="9"/>
  <c r="AI32" i="9"/>
  <c r="AH32" i="9"/>
  <c r="AG32" i="9"/>
  <c r="AF32" i="9"/>
  <c r="AE32" i="9" a="1"/>
  <c r="AE32" i="9"/>
  <c r="AA32" i="9"/>
  <c r="AB32" i="9"/>
  <c r="Z32" i="9"/>
  <c r="Y32" i="9"/>
  <c r="AO31" i="9"/>
  <c r="AJ31" i="9"/>
  <c r="AI31" i="9"/>
  <c r="AH31" i="9"/>
  <c r="AG31" i="9"/>
  <c r="AF31" i="9"/>
  <c r="AE31" i="9" a="1"/>
  <c r="AE31" i="9"/>
  <c r="AA31" i="9"/>
  <c r="AB31" i="9"/>
  <c r="Z31" i="9"/>
  <c r="Y31" i="9"/>
  <c r="AO30" i="9"/>
  <c r="AJ30" i="9"/>
  <c r="AI30" i="9"/>
  <c r="AH30" i="9"/>
  <c r="AG30" i="9"/>
  <c r="AF30" i="9"/>
  <c r="AE30" i="9" a="1"/>
  <c r="AE30" i="9"/>
  <c r="AA30" i="9"/>
  <c r="AB30" i="9"/>
  <c r="Z30" i="9"/>
  <c r="Y30" i="9"/>
  <c r="AO29" i="9"/>
  <c r="AJ29" i="9"/>
  <c r="AI29" i="9"/>
  <c r="AH29" i="9"/>
  <c r="AG29" i="9"/>
  <c r="AF29" i="9"/>
  <c r="AE29" i="9" a="1"/>
  <c r="AE29" i="9"/>
  <c r="AA29" i="9"/>
  <c r="AB29" i="9"/>
  <c r="Z29" i="9"/>
  <c r="Y29" i="9"/>
  <c r="AO28" i="9"/>
  <c r="AJ28" i="9"/>
  <c r="AI28" i="9"/>
  <c r="AH28" i="9"/>
  <c r="AG28" i="9"/>
  <c r="AF28" i="9"/>
  <c r="AE28" i="9" a="1"/>
  <c r="AE28" i="9"/>
  <c r="AA28" i="9"/>
  <c r="AB28" i="9"/>
  <c r="Z28" i="9"/>
  <c r="Y28" i="9"/>
  <c r="AO27" i="9"/>
  <c r="AJ27" i="9"/>
  <c r="AI27" i="9"/>
  <c r="AH27" i="9"/>
  <c r="AG27" i="9"/>
  <c r="AF27" i="9"/>
  <c r="AE27" i="9" a="1"/>
  <c r="AE27" i="9"/>
  <c r="AA27" i="9"/>
  <c r="AB27" i="9"/>
  <c r="Z27" i="9"/>
  <c r="Y27" i="9"/>
  <c r="AO26" i="9"/>
  <c r="AJ26" i="9"/>
  <c r="AI26" i="9"/>
  <c r="AH26" i="9"/>
  <c r="AG26" i="9"/>
  <c r="AF26" i="9"/>
  <c r="AE26" i="9" a="1"/>
  <c r="AE26" i="9"/>
  <c r="AA26" i="9"/>
  <c r="AB26" i="9"/>
  <c r="Z26" i="9"/>
  <c r="Y26" i="9"/>
  <c r="AO25" i="9"/>
  <c r="AJ25" i="9"/>
  <c r="AI25" i="9"/>
  <c r="AH25" i="9"/>
  <c r="AG25" i="9"/>
  <c r="AF25" i="9"/>
  <c r="AE25" i="9" a="1"/>
  <c r="AE25" i="9"/>
  <c r="AA25" i="9"/>
  <c r="AB25" i="9"/>
  <c r="Z25" i="9"/>
  <c r="Y25" i="9"/>
  <c r="AO24" i="9"/>
  <c r="AJ24" i="9"/>
  <c r="AI24" i="9"/>
  <c r="AH24" i="9"/>
  <c r="AG24" i="9"/>
  <c r="AF24" i="9"/>
  <c r="AE24" i="9" a="1"/>
  <c r="AE24" i="9"/>
  <c r="AA24" i="9"/>
  <c r="AB24" i="9"/>
  <c r="Z24" i="9"/>
  <c r="Y24" i="9"/>
  <c r="AO23" i="9"/>
  <c r="AJ23" i="9"/>
  <c r="AI23" i="9"/>
  <c r="AH23" i="9"/>
  <c r="AG23" i="9"/>
  <c r="AF23" i="9"/>
  <c r="AE23" i="9" a="1"/>
  <c r="AE23" i="9"/>
  <c r="AA23" i="9"/>
  <c r="AB23" i="9"/>
  <c r="Z23" i="9"/>
  <c r="Y23" i="9"/>
  <c r="AO22" i="9"/>
  <c r="AJ22" i="9"/>
  <c r="AI22" i="9"/>
  <c r="AH22" i="9"/>
  <c r="AG22" i="9"/>
  <c r="AF22" i="9"/>
  <c r="AE22" i="9" a="1"/>
  <c r="AE22" i="9"/>
  <c r="AA22" i="9"/>
  <c r="AB22" i="9"/>
  <c r="Z22" i="9"/>
  <c r="Y22" i="9"/>
  <c r="AO21" i="9"/>
  <c r="AJ21" i="9"/>
  <c r="AI21" i="9"/>
  <c r="AH21" i="9"/>
  <c r="AG21" i="9"/>
  <c r="AF21" i="9"/>
  <c r="AE21" i="9" a="1"/>
  <c r="AE21" i="9"/>
  <c r="AA21" i="9"/>
  <c r="AB21" i="9"/>
  <c r="Z21" i="9"/>
  <c r="Y21" i="9"/>
  <c r="AO20" i="9"/>
  <c r="AJ20" i="9"/>
  <c r="AI20" i="9"/>
  <c r="AH20" i="9"/>
  <c r="AG20" i="9"/>
  <c r="AF20" i="9"/>
  <c r="AE20" i="9" a="1"/>
  <c r="AE20" i="9"/>
  <c r="AA20" i="9"/>
  <c r="AB20" i="9"/>
  <c r="Z20" i="9"/>
  <c r="Y20" i="9"/>
  <c r="AO19" i="9"/>
  <c r="AJ19" i="9"/>
  <c r="AI19" i="9"/>
  <c r="AH19" i="9"/>
  <c r="AG19" i="9"/>
  <c r="AF19" i="9"/>
  <c r="AE19" i="9" a="1"/>
  <c r="AE19" i="9"/>
  <c r="AA19" i="9"/>
  <c r="AB19" i="9"/>
  <c r="Z19" i="9"/>
  <c r="Y19" i="9"/>
  <c r="AO18" i="9"/>
  <c r="AJ18" i="9"/>
  <c r="AI18" i="9"/>
  <c r="AH18" i="9"/>
  <c r="AG18" i="9"/>
  <c r="AF18" i="9"/>
  <c r="AE18" i="9" a="1"/>
  <c r="AE18" i="9"/>
  <c r="AA18" i="9"/>
  <c r="AB18" i="9"/>
  <c r="Z18" i="9"/>
  <c r="Y18" i="9"/>
  <c r="AO17" i="9"/>
  <c r="AJ17" i="9"/>
  <c r="AI17" i="9"/>
  <c r="AH17" i="9"/>
  <c r="AG17" i="9"/>
  <c r="AF17" i="9"/>
  <c r="AE17" i="9" a="1"/>
  <c r="AE17" i="9"/>
  <c r="AA17" i="9"/>
  <c r="AB17" i="9"/>
  <c r="Z17" i="9"/>
  <c r="Y17" i="9"/>
  <c r="AO16" i="9"/>
  <c r="AJ16" i="9"/>
  <c r="AI16" i="9"/>
  <c r="AH16" i="9"/>
  <c r="AG16" i="9"/>
  <c r="AF16" i="9"/>
  <c r="AE16" i="9" a="1"/>
  <c r="AE16" i="9"/>
  <c r="AA16" i="9"/>
  <c r="AB16" i="9"/>
  <c r="Z16" i="9"/>
  <c r="Y16" i="9"/>
  <c r="AO15" i="9"/>
  <c r="AJ15" i="9"/>
  <c r="AI15" i="9"/>
  <c r="AH15" i="9"/>
  <c r="AG15" i="9"/>
  <c r="AF15" i="9"/>
  <c r="AE15" i="9" a="1"/>
  <c r="AE15" i="9"/>
  <c r="AA15" i="9"/>
  <c r="AB15" i="9"/>
  <c r="Z15" i="9"/>
  <c r="Y15" i="9"/>
  <c r="AO14" i="9"/>
  <c r="AJ14" i="9"/>
  <c r="AI14" i="9"/>
  <c r="AH14" i="9"/>
  <c r="AG14" i="9"/>
  <c r="AF14" i="9"/>
  <c r="AE14" i="9" a="1"/>
  <c r="AE14" i="9"/>
  <c r="AA14" i="9"/>
  <c r="AB14" i="9"/>
  <c r="Z14" i="9"/>
  <c r="Y14" i="9"/>
  <c r="AO13" i="9"/>
  <c r="AJ13" i="9"/>
  <c r="AI13" i="9"/>
  <c r="AH13" i="9"/>
  <c r="AG13" i="9"/>
  <c r="AF13" i="9"/>
  <c r="AE13" i="9" a="1"/>
  <c r="AE13" i="9"/>
  <c r="AA13" i="9"/>
  <c r="AB13" i="9"/>
  <c r="Z13" i="9"/>
  <c r="Y13" i="9"/>
  <c r="AO12" i="9"/>
  <c r="AJ12" i="9"/>
  <c r="AI12" i="9"/>
  <c r="AH12" i="9"/>
  <c r="AG12" i="9"/>
  <c r="AF12" i="9"/>
  <c r="AE12" i="9" a="1"/>
  <c r="AE12" i="9"/>
  <c r="AA12" i="9"/>
  <c r="AB12" i="9"/>
  <c r="Z12" i="9"/>
  <c r="Y12" i="9"/>
  <c r="AO11" i="9"/>
  <c r="AJ11" i="9"/>
  <c r="AI11" i="9"/>
  <c r="AH11" i="9"/>
  <c r="AG11" i="9"/>
  <c r="AF11" i="9"/>
  <c r="AE11" i="9" a="1"/>
  <c r="AE11" i="9"/>
  <c r="AA11" i="9"/>
  <c r="AB11" i="9"/>
  <c r="Z11" i="9"/>
  <c r="Y11" i="9"/>
  <c r="AO10" i="9"/>
  <c r="AJ10" i="9"/>
  <c r="AI10" i="9"/>
  <c r="AH10" i="9"/>
  <c r="AG10" i="9"/>
  <c r="AF10" i="9"/>
  <c r="AE10" i="9" a="1"/>
  <c r="AE10" i="9"/>
  <c r="AA10" i="9"/>
  <c r="AB10" i="9"/>
  <c r="Z10" i="9"/>
  <c r="Y10" i="9"/>
  <c r="AO9" i="9"/>
  <c r="AJ9" i="9"/>
  <c r="AI9" i="9"/>
  <c r="AH9" i="9"/>
  <c r="AG9" i="9"/>
  <c r="AF9" i="9"/>
  <c r="AE9" i="9" a="1"/>
  <c r="AE9" i="9"/>
  <c r="AA9" i="9"/>
  <c r="AB9" i="9"/>
  <c r="Z9" i="9"/>
  <c r="Y9" i="9"/>
  <c r="AO8" i="9"/>
  <c r="AJ8" i="9"/>
  <c r="AI8" i="9"/>
  <c r="AH8" i="9"/>
  <c r="AG8" i="9"/>
  <c r="AF8" i="9"/>
  <c r="AE8" i="9" a="1"/>
  <c r="AE8" i="9"/>
  <c r="AA8" i="9"/>
  <c r="AB8" i="9"/>
  <c r="Z8" i="9"/>
  <c r="Y8" i="9"/>
  <c r="AO7" i="9"/>
  <c r="AJ7" i="9"/>
  <c r="AI7" i="9"/>
  <c r="AH7" i="9"/>
  <c r="AG7" i="9"/>
  <c r="AF7" i="9"/>
  <c r="AE7" i="9" a="1"/>
  <c r="AE7" i="9"/>
  <c r="AA7" i="9"/>
  <c r="AB7" i="9"/>
  <c r="Z7" i="9"/>
  <c r="Y7" i="9"/>
  <c r="AO6" i="9"/>
  <c r="AJ6" i="9"/>
  <c r="AI6" i="9"/>
  <c r="AH6" i="9"/>
  <c r="AG6" i="9"/>
  <c r="AF6" i="9"/>
  <c r="AE6" i="9" a="1"/>
  <c r="AE6" i="9"/>
  <c r="AA6" i="9"/>
  <c r="AB6" i="9"/>
  <c r="Z6" i="9"/>
  <c r="Y6" i="9"/>
  <c r="AO5" i="9"/>
  <c r="AJ5" i="9"/>
  <c r="AI5" i="9"/>
  <c r="AH5" i="9"/>
  <c r="AG5" i="9"/>
  <c r="AF5" i="9"/>
  <c r="AE5" i="9" a="1"/>
  <c r="AE5" i="9"/>
  <c r="AA5" i="9"/>
  <c r="AB5" i="9"/>
  <c r="Z5" i="9"/>
  <c r="Y5" i="9"/>
  <c r="AO4" i="9"/>
  <c r="AJ4" i="9"/>
  <c r="AI4" i="9"/>
  <c r="AH4" i="9"/>
  <c r="AG4" i="9"/>
  <c r="AF4" i="9"/>
  <c r="AE4" i="9" a="1"/>
  <c r="AE4" i="9"/>
  <c r="AA4" i="9"/>
  <c r="AB4" i="9"/>
  <c r="Z4" i="9"/>
  <c r="Y4" i="9"/>
  <c r="AO3" i="9"/>
  <c r="AJ3" i="9"/>
  <c r="AI3" i="9"/>
  <c r="AH3" i="9"/>
  <c r="AG3" i="9"/>
  <c r="AF3" i="9"/>
  <c r="AE3" i="9" a="1"/>
  <c r="AE3" i="9"/>
  <c r="AA3" i="9"/>
  <c r="AB3" i="9"/>
  <c r="Z3" i="9"/>
  <c r="Y3" i="9"/>
  <c r="AO2" i="9"/>
  <c r="AA2" i="9"/>
  <c r="AB2" i="9"/>
  <c r="AJ2" i="9"/>
  <c r="Y2" i="9"/>
  <c r="AI2" i="9"/>
  <c r="Z2" i="9"/>
  <c r="AH2" i="9"/>
  <c r="AG2" i="9"/>
  <c r="AF2" i="9"/>
  <c r="AE2" i="9" a="1"/>
  <c r="AE2" i="9"/>
  <c r="K2" i="9"/>
  <c r="AS12" i="7"/>
  <c r="AS13" i="7"/>
  <c r="P40" i="6"/>
  <c r="O40" i="6"/>
  <c r="L39" i="6" a="1"/>
  <c r="L39" i="6"/>
  <c r="F40" i="6" a="1"/>
  <c r="F40" i="6"/>
  <c r="G40" i="6" a="1"/>
  <c r="G40" i="6"/>
  <c r="I40" i="6" a="1"/>
  <c r="I40" i="6"/>
  <c r="J40" i="6" a="1"/>
  <c r="J40" i="6"/>
  <c r="L40" i="6" a="1"/>
  <c r="L40" i="6"/>
  <c r="M40" i="6" a="1"/>
  <c r="M40" i="6"/>
  <c r="G39" i="6" a="1"/>
  <c r="G39" i="6"/>
  <c r="I39" i="6" a="1"/>
  <c r="I39" i="6"/>
  <c r="J39" i="6" a="1"/>
  <c r="J39" i="6"/>
  <c r="M39" i="6" a="1"/>
  <c r="M39" i="6"/>
  <c r="AE38" i="5" a="1"/>
  <c r="AE38" i="5"/>
  <c r="AA37" i="5" a="1"/>
  <c r="AA37" i="5"/>
  <c r="AB37" i="5" a="1"/>
  <c r="AB37" i="5"/>
  <c r="AC37" i="5" a="1"/>
  <c r="AC37" i="5"/>
  <c r="AD37" i="5" a="1"/>
  <c r="AD37" i="5"/>
  <c r="AA38" i="5" a="1"/>
  <c r="AA38" i="5"/>
  <c r="AB38" i="5" a="1"/>
  <c r="AB38" i="5"/>
  <c r="AC38" i="5" a="1"/>
  <c r="AC38" i="5"/>
  <c r="AD38" i="5" a="1"/>
  <c r="AD38" i="5"/>
  <c r="Z38" i="5" a="1"/>
  <c r="Z38" i="5"/>
  <c r="AE32" i="5"/>
  <c r="AE33" i="5"/>
  <c r="AE34" i="5"/>
  <c r="AE35" i="5"/>
  <c r="AE36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B32" i="5"/>
  <c r="AC32" i="5"/>
  <c r="AD32" i="5"/>
  <c r="AB33" i="5"/>
  <c r="AC33" i="5"/>
  <c r="AD33" i="5"/>
  <c r="AB34" i="5"/>
  <c r="AC34" i="5"/>
  <c r="AD34" i="5"/>
  <c r="AB35" i="5"/>
  <c r="AC35" i="5"/>
  <c r="AD35" i="5"/>
  <c r="AB36" i="5"/>
  <c r="AC36" i="5"/>
  <c r="AD36" i="5"/>
  <c r="AB3" i="5"/>
  <c r="AC3" i="5"/>
  <c r="AD3" i="5"/>
  <c r="AB4" i="5"/>
  <c r="AC4" i="5"/>
  <c r="AD4" i="5"/>
  <c r="AB5" i="5"/>
  <c r="AC5" i="5"/>
  <c r="AD5" i="5"/>
  <c r="AB6" i="5"/>
  <c r="AC6" i="5"/>
  <c r="AD6" i="5"/>
  <c r="AB7" i="5"/>
  <c r="AC7" i="5"/>
  <c r="AD7" i="5"/>
  <c r="AB8" i="5"/>
  <c r="AC8" i="5"/>
  <c r="AD8" i="5"/>
  <c r="AB9" i="5"/>
  <c r="AC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AB14" i="5"/>
  <c r="AC14" i="5"/>
  <c r="AD14" i="5"/>
  <c r="AB15" i="5"/>
  <c r="AC15" i="5"/>
  <c r="AD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D25" i="5"/>
  <c r="AB26" i="5"/>
  <c r="AC26" i="5"/>
  <c r="AD26" i="5"/>
  <c r="AB27" i="5"/>
  <c r="AC27" i="5"/>
  <c r="AD27" i="5"/>
  <c r="AB28" i="5"/>
  <c r="AC28" i="5"/>
  <c r="AD28" i="5"/>
  <c r="AB29" i="5"/>
  <c r="AC29" i="5"/>
  <c r="AD29" i="5"/>
  <c r="AB30" i="5"/>
  <c r="AC30" i="5"/>
  <c r="AD30" i="5"/>
  <c r="AB31" i="5"/>
  <c r="AC31" i="5"/>
  <c r="AD31" i="5"/>
  <c r="AA32" i="5"/>
  <c r="AA33" i="5"/>
  <c r="AA34" i="5"/>
  <c r="AA35" i="5"/>
  <c r="AA36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2" i="5"/>
  <c r="Z37" i="5" a="1"/>
  <c r="Z37" i="5"/>
  <c r="Z32" i="5" a="1"/>
  <c r="Z32" i="5"/>
  <c r="Z33" i="5" a="1"/>
  <c r="Z33" i="5"/>
  <c r="Z34" i="5" a="1"/>
  <c r="Z34" i="5"/>
  <c r="Z35" i="5" a="1"/>
  <c r="Z35" i="5"/>
  <c r="Z36" i="5" a="1"/>
  <c r="Z36" i="5"/>
  <c r="Z3" i="5" a="1"/>
  <c r="Z3" i="5"/>
  <c r="Z4" i="5" a="1"/>
  <c r="Z4" i="5"/>
  <c r="Z5" i="5" a="1"/>
  <c r="Z5" i="5"/>
  <c r="Z6" i="5" a="1"/>
  <c r="Z6" i="5"/>
  <c r="Z7" i="5" a="1"/>
  <c r="Z7" i="5"/>
  <c r="Z8" i="5" a="1"/>
  <c r="Z8" i="5"/>
  <c r="Z9" i="5" a="1"/>
  <c r="Z9" i="5"/>
  <c r="Z10" i="5" a="1"/>
  <c r="Z10" i="5"/>
  <c r="Z11" i="5" a="1"/>
  <c r="Z11" i="5"/>
  <c r="Z12" i="5" a="1"/>
  <c r="Z12" i="5"/>
  <c r="Z13" i="5" a="1"/>
  <c r="Z13" i="5"/>
  <c r="Z14" i="5" a="1"/>
  <c r="Z14" i="5"/>
  <c r="Z15" i="5" a="1"/>
  <c r="Z15" i="5"/>
  <c r="Z16" i="5" a="1"/>
  <c r="Z16" i="5"/>
  <c r="Z17" i="5" a="1"/>
  <c r="Z17" i="5"/>
  <c r="Z18" i="5" a="1"/>
  <c r="Z18" i="5"/>
  <c r="Z19" i="5" a="1"/>
  <c r="Z19" i="5"/>
  <c r="Z20" i="5" a="1"/>
  <c r="Z20" i="5"/>
  <c r="Z21" i="5" a="1"/>
  <c r="Z21" i="5"/>
  <c r="Z22" i="5" a="1"/>
  <c r="Z22" i="5"/>
  <c r="Z23" i="5" a="1"/>
  <c r="Z23" i="5"/>
  <c r="Z24" i="5" a="1"/>
  <c r="Z24" i="5"/>
  <c r="Z25" i="5" a="1"/>
  <c r="Z25" i="5"/>
  <c r="Z26" i="5" a="1"/>
  <c r="Z26" i="5"/>
  <c r="Z27" i="5" a="1"/>
  <c r="Z27" i="5"/>
  <c r="Z28" i="5" a="1"/>
  <c r="Z28" i="5"/>
  <c r="Z29" i="5" a="1"/>
  <c r="Z29" i="5"/>
  <c r="Z30" i="5" a="1"/>
  <c r="Z30" i="5"/>
  <c r="Z31" i="5" a="1"/>
  <c r="Z31" i="5"/>
  <c r="Z2" i="5" a="1"/>
  <c r="Z2" i="5"/>
  <c r="S362" i="5"/>
  <c r="T362" i="5"/>
  <c r="S361" i="5"/>
  <c r="U362" i="5"/>
  <c r="V362" i="5"/>
  <c r="W362" i="5"/>
  <c r="S363" i="5"/>
  <c r="T363" i="5"/>
  <c r="U363" i="5"/>
  <c r="V363" i="5"/>
  <c r="W363" i="5"/>
  <c r="S364" i="5"/>
  <c r="T364" i="5"/>
  <c r="U364" i="5"/>
  <c r="V364" i="5"/>
  <c r="W364" i="5"/>
  <c r="S365" i="5"/>
  <c r="T365" i="5"/>
  <c r="U365" i="5"/>
  <c r="V365" i="5"/>
  <c r="W365" i="5"/>
  <c r="S366" i="5"/>
  <c r="T366" i="5"/>
  <c r="U366" i="5"/>
  <c r="V366" i="5"/>
  <c r="W366" i="5"/>
  <c r="S367" i="5"/>
  <c r="T367" i="5"/>
  <c r="U367" i="5"/>
  <c r="V367" i="5"/>
  <c r="W367" i="5"/>
  <c r="S368" i="5"/>
  <c r="T368" i="5"/>
  <c r="U368" i="5"/>
  <c r="V368" i="5"/>
  <c r="W368" i="5"/>
  <c r="S369" i="5"/>
  <c r="T369" i="5"/>
  <c r="U369" i="5"/>
  <c r="V369" i="5"/>
  <c r="AH12" i="5"/>
  <c r="AI12" i="5"/>
  <c r="W369" i="5"/>
  <c r="S370" i="5"/>
  <c r="T370" i="5"/>
  <c r="U370" i="5"/>
  <c r="V370" i="5"/>
  <c r="AH13" i="5"/>
  <c r="AI13" i="5"/>
  <c r="W370" i="5"/>
  <c r="S371" i="5"/>
  <c r="T371" i="5"/>
  <c r="U371" i="5"/>
  <c r="V371" i="5"/>
  <c r="W371" i="5"/>
  <c r="S372" i="5"/>
  <c r="T372" i="5"/>
  <c r="U372" i="5"/>
  <c r="V372" i="5"/>
  <c r="W372" i="5"/>
  <c r="S373" i="5"/>
  <c r="T373" i="5"/>
  <c r="U373" i="5"/>
  <c r="V373" i="5"/>
  <c r="W373" i="5"/>
  <c r="S374" i="5"/>
  <c r="T374" i="5"/>
  <c r="U374" i="5"/>
  <c r="V374" i="5"/>
  <c r="W374" i="5"/>
  <c r="S375" i="5"/>
  <c r="T375" i="5"/>
  <c r="U375" i="5"/>
  <c r="V375" i="5"/>
  <c r="W375" i="5"/>
  <c r="S376" i="5"/>
  <c r="T376" i="5"/>
  <c r="U376" i="5"/>
  <c r="V376" i="5"/>
  <c r="W376" i="5"/>
  <c r="S377" i="5"/>
  <c r="T377" i="5"/>
  <c r="U377" i="5"/>
  <c r="V377" i="5"/>
  <c r="W377" i="5"/>
  <c r="S378" i="5"/>
  <c r="T378" i="5"/>
  <c r="U378" i="5"/>
  <c r="V378" i="5"/>
  <c r="W378" i="5"/>
  <c r="S379" i="5"/>
  <c r="T379" i="5"/>
  <c r="U379" i="5"/>
  <c r="V379" i="5"/>
  <c r="W379" i="5"/>
  <c r="S380" i="5"/>
  <c r="T380" i="5"/>
  <c r="U380" i="5"/>
  <c r="V380" i="5"/>
  <c r="W380" i="5"/>
  <c r="S381" i="5"/>
  <c r="T381" i="5"/>
  <c r="U381" i="5"/>
  <c r="V381" i="5"/>
  <c r="W381" i="5"/>
  <c r="S382" i="5"/>
  <c r="T382" i="5"/>
  <c r="U382" i="5"/>
  <c r="V382" i="5"/>
  <c r="W382" i="5"/>
  <c r="S383" i="5"/>
  <c r="T383" i="5"/>
  <c r="U383" i="5"/>
  <c r="V383" i="5"/>
  <c r="W383" i="5"/>
  <c r="S384" i="5"/>
  <c r="T384" i="5"/>
  <c r="U384" i="5"/>
  <c r="V384" i="5"/>
  <c r="W384" i="5"/>
  <c r="S385" i="5"/>
  <c r="T385" i="5"/>
  <c r="U385" i="5"/>
  <c r="V385" i="5"/>
  <c r="W385" i="5"/>
  <c r="S386" i="5"/>
  <c r="T386" i="5"/>
  <c r="U386" i="5"/>
  <c r="V386" i="5"/>
  <c r="W386" i="5"/>
  <c r="S387" i="5"/>
  <c r="T387" i="5"/>
  <c r="U387" i="5"/>
  <c r="V387" i="5"/>
  <c r="W387" i="5"/>
  <c r="S388" i="5"/>
  <c r="T388" i="5"/>
  <c r="U388" i="5"/>
  <c r="V388" i="5"/>
  <c r="W388" i="5"/>
  <c r="S389" i="5"/>
  <c r="T389" i="5"/>
  <c r="U389" i="5"/>
  <c r="V389" i="5"/>
  <c r="W389" i="5"/>
  <c r="S390" i="5"/>
  <c r="T390" i="5"/>
  <c r="U390" i="5"/>
  <c r="V390" i="5"/>
  <c r="W390" i="5"/>
  <c r="S391" i="5"/>
  <c r="T391" i="5"/>
  <c r="U391" i="5"/>
  <c r="V391" i="5"/>
  <c r="W391" i="5"/>
  <c r="S392" i="5"/>
  <c r="T392" i="5"/>
  <c r="U392" i="5"/>
  <c r="V392" i="5"/>
  <c r="W392" i="5"/>
  <c r="S393" i="5"/>
  <c r="T393" i="5"/>
  <c r="U393" i="5"/>
  <c r="V393" i="5"/>
  <c r="W393" i="5"/>
  <c r="S394" i="5"/>
  <c r="T394" i="5"/>
  <c r="U394" i="5"/>
  <c r="V394" i="5"/>
  <c r="W394" i="5"/>
  <c r="S395" i="5"/>
  <c r="T395" i="5"/>
  <c r="U395" i="5"/>
  <c r="V395" i="5"/>
  <c r="W395" i="5"/>
  <c r="S396" i="5"/>
  <c r="T396" i="5"/>
  <c r="U396" i="5"/>
  <c r="V396" i="5"/>
  <c r="W396" i="5"/>
  <c r="S397" i="5"/>
  <c r="T397" i="5"/>
  <c r="U397" i="5"/>
  <c r="V397" i="5"/>
  <c r="W397" i="5"/>
  <c r="S398" i="5"/>
  <c r="T398" i="5"/>
  <c r="U398" i="5"/>
  <c r="V398" i="5"/>
  <c r="W398" i="5"/>
  <c r="S399" i="5"/>
  <c r="T399" i="5"/>
  <c r="U399" i="5"/>
  <c r="V399" i="5"/>
  <c r="W399" i="5"/>
  <c r="S400" i="5"/>
  <c r="T400" i="5"/>
  <c r="U400" i="5"/>
  <c r="V400" i="5"/>
  <c r="W400" i="5"/>
  <c r="S401" i="5"/>
  <c r="T401" i="5"/>
  <c r="U401" i="5"/>
  <c r="V401" i="5"/>
  <c r="W401" i="5"/>
  <c r="S402" i="5"/>
  <c r="T402" i="5"/>
  <c r="U402" i="5"/>
  <c r="V402" i="5"/>
  <c r="W402" i="5"/>
  <c r="S403" i="5"/>
  <c r="T403" i="5"/>
  <c r="U403" i="5"/>
  <c r="V403" i="5"/>
  <c r="W403" i="5"/>
  <c r="S404" i="5"/>
  <c r="T404" i="5"/>
  <c r="U404" i="5"/>
  <c r="V404" i="5"/>
  <c r="W404" i="5"/>
  <c r="S405" i="5"/>
  <c r="T405" i="5"/>
  <c r="U405" i="5"/>
  <c r="V405" i="5"/>
  <c r="W405" i="5"/>
  <c r="S406" i="5"/>
  <c r="T406" i="5"/>
  <c r="U406" i="5"/>
  <c r="V406" i="5"/>
  <c r="W406" i="5"/>
  <c r="S407" i="5"/>
  <c r="T407" i="5"/>
  <c r="U407" i="5"/>
  <c r="V407" i="5"/>
  <c r="W407" i="5"/>
  <c r="S408" i="5"/>
  <c r="T408" i="5"/>
  <c r="U408" i="5"/>
  <c r="V408" i="5"/>
  <c r="W408" i="5"/>
  <c r="S409" i="5"/>
  <c r="T409" i="5"/>
  <c r="U409" i="5"/>
  <c r="V409" i="5"/>
  <c r="W409" i="5"/>
  <c r="S410" i="5"/>
  <c r="T410" i="5"/>
  <c r="U410" i="5"/>
  <c r="V410" i="5"/>
  <c r="W410" i="5"/>
  <c r="S411" i="5"/>
  <c r="T411" i="5"/>
  <c r="U411" i="5"/>
  <c r="V411" i="5"/>
  <c r="W411" i="5"/>
  <c r="S412" i="5"/>
  <c r="T412" i="5"/>
  <c r="U412" i="5"/>
  <c r="V412" i="5"/>
  <c r="W412" i="5"/>
  <c r="S413" i="5"/>
  <c r="T413" i="5"/>
  <c r="U413" i="5"/>
  <c r="V413" i="5"/>
  <c r="W413" i="5"/>
  <c r="S414" i="5"/>
  <c r="T414" i="5"/>
  <c r="U414" i="5"/>
  <c r="V414" i="5"/>
  <c r="W414" i="5"/>
  <c r="S415" i="5"/>
  <c r="T415" i="5"/>
  <c r="U415" i="5"/>
  <c r="V415" i="5"/>
  <c r="W415" i="5"/>
  <c r="S416" i="5"/>
  <c r="T416" i="5"/>
  <c r="U416" i="5"/>
  <c r="V416" i="5"/>
  <c r="W416" i="5"/>
  <c r="S417" i="5"/>
  <c r="T417" i="5"/>
  <c r="U417" i="5"/>
  <c r="V417" i="5"/>
  <c r="W417" i="5"/>
  <c r="S418" i="5"/>
  <c r="T418" i="5"/>
  <c r="U418" i="5"/>
  <c r="V418" i="5"/>
  <c r="W418" i="5"/>
  <c r="S419" i="5"/>
  <c r="T419" i="5"/>
  <c r="U419" i="5"/>
  <c r="V419" i="5"/>
  <c r="W419" i="5"/>
  <c r="S420" i="5"/>
  <c r="T420" i="5"/>
  <c r="U420" i="5"/>
  <c r="V420" i="5"/>
  <c r="W420" i="5"/>
  <c r="S421" i="5"/>
  <c r="T421" i="5"/>
  <c r="U421" i="5"/>
  <c r="V421" i="5"/>
  <c r="W421" i="5"/>
  <c r="U34" i="6"/>
  <c r="U35" i="6"/>
  <c r="U36" i="6"/>
  <c r="U37" i="6"/>
  <c r="U38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4" i="6"/>
  <c r="D39" i="6" a="1"/>
  <c r="D39" i="6"/>
  <c r="F39" i="6" a="1"/>
  <c r="F39" i="6"/>
  <c r="C39" i="6" a="1"/>
  <c r="C39" i="6"/>
  <c r="AT12" i="7"/>
  <c r="AT13" i="7"/>
  <c r="S2" i="5"/>
  <c r="V2" i="5"/>
  <c r="W2" i="5"/>
  <c r="S3" i="5"/>
  <c r="V3" i="5"/>
  <c r="W3" i="5"/>
  <c r="S4" i="5"/>
  <c r="V4" i="5"/>
  <c r="W4" i="5"/>
  <c r="S5" i="5"/>
  <c r="V5" i="5"/>
  <c r="W5" i="5"/>
  <c r="S6" i="5"/>
  <c r="V6" i="5"/>
  <c r="W6" i="5"/>
  <c r="S7" i="5"/>
  <c r="V7" i="5"/>
  <c r="W7" i="5"/>
  <c r="S8" i="5"/>
  <c r="V8" i="5"/>
  <c r="W8" i="5"/>
  <c r="S9" i="5"/>
  <c r="V9" i="5"/>
  <c r="W9" i="5"/>
  <c r="S10" i="5"/>
  <c r="V10" i="5"/>
  <c r="W10" i="5"/>
  <c r="S11" i="5"/>
  <c r="V11" i="5"/>
  <c r="W11" i="5"/>
  <c r="S12" i="5"/>
  <c r="V12" i="5"/>
  <c r="W12" i="5"/>
  <c r="S13" i="5"/>
  <c r="V13" i="5"/>
  <c r="W13" i="5"/>
  <c r="S14" i="5"/>
  <c r="V14" i="5"/>
  <c r="W14" i="5"/>
  <c r="S15" i="5"/>
  <c r="V15" i="5"/>
  <c r="W15" i="5"/>
  <c r="S16" i="5"/>
  <c r="V16" i="5"/>
  <c r="W16" i="5"/>
  <c r="S17" i="5"/>
  <c r="V17" i="5"/>
  <c r="W17" i="5"/>
  <c r="S18" i="5"/>
  <c r="V18" i="5"/>
  <c r="W18" i="5"/>
  <c r="S19" i="5"/>
  <c r="V19" i="5"/>
  <c r="W19" i="5"/>
  <c r="S20" i="5"/>
  <c r="V20" i="5"/>
  <c r="W20" i="5"/>
  <c r="S21" i="5"/>
  <c r="V21" i="5"/>
  <c r="W21" i="5"/>
  <c r="S22" i="5"/>
  <c r="V22" i="5"/>
  <c r="W22" i="5"/>
  <c r="S23" i="5"/>
  <c r="V23" i="5"/>
  <c r="W23" i="5"/>
  <c r="S24" i="5"/>
  <c r="V24" i="5"/>
  <c r="W24" i="5"/>
  <c r="S25" i="5"/>
  <c r="V25" i="5"/>
  <c r="W25" i="5"/>
  <c r="S26" i="5"/>
  <c r="V26" i="5"/>
  <c r="W26" i="5"/>
  <c r="S27" i="5"/>
  <c r="V27" i="5"/>
  <c r="W27" i="5"/>
  <c r="S28" i="5"/>
  <c r="V28" i="5"/>
  <c r="W28" i="5"/>
  <c r="S29" i="5"/>
  <c r="V29" i="5"/>
  <c r="W29" i="5"/>
  <c r="S30" i="5"/>
  <c r="V30" i="5"/>
  <c r="W30" i="5"/>
  <c r="S31" i="5"/>
  <c r="V31" i="5"/>
  <c r="W31" i="5"/>
  <c r="S32" i="5"/>
  <c r="V32" i="5"/>
  <c r="W32" i="5"/>
  <c r="S33" i="5"/>
  <c r="V33" i="5"/>
  <c r="W33" i="5"/>
  <c r="S34" i="5"/>
  <c r="V34" i="5"/>
  <c r="W34" i="5"/>
  <c r="S35" i="5"/>
  <c r="V35" i="5"/>
  <c r="W35" i="5"/>
  <c r="S36" i="5"/>
  <c r="V36" i="5"/>
  <c r="W36" i="5"/>
  <c r="S37" i="5"/>
  <c r="V37" i="5"/>
  <c r="W37" i="5"/>
  <c r="S38" i="5"/>
  <c r="V38" i="5"/>
  <c r="W38" i="5"/>
  <c r="S39" i="5"/>
  <c r="V39" i="5"/>
  <c r="W39" i="5"/>
  <c r="S40" i="5"/>
  <c r="V40" i="5"/>
  <c r="W40" i="5"/>
  <c r="S41" i="5"/>
  <c r="V41" i="5"/>
  <c r="W41" i="5"/>
  <c r="S42" i="5"/>
  <c r="V42" i="5"/>
  <c r="W42" i="5"/>
  <c r="S43" i="5"/>
  <c r="V43" i="5"/>
  <c r="W43" i="5"/>
  <c r="S44" i="5"/>
  <c r="V44" i="5"/>
  <c r="W44" i="5"/>
  <c r="S45" i="5"/>
  <c r="V45" i="5"/>
  <c r="W45" i="5"/>
  <c r="S46" i="5"/>
  <c r="V46" i="5"/>
  <c r="W46" i="5"/>
  <c r="S47" i="5"/>
  <c r="V47" i="5"/>
  <c r="W47" i="5"/>
  <c r="S48" i="5"/>
  <c r="V48" i="5"/>
  <c r="W48" i="5"/>
  <c r="S49" i="5"/>
  <c r="V49" i="5"/>
  <c r="W49" i="5"/>
  <c r="S50" i="5"/>
  <c r="V50" i="5"/>
  <c r="W50" i="5"/>
  <c r="S51" i="5"/>
  <c r="V51" i="5"/>
  <c r="W51" i="5"/>
  <c r="S52" i="5"/>
  <c r="V52" i="5"/>
  <c r="W52" i="5"/>
  <c r="S53" i="5"/>
  <c r="V53" i="5"/>
  <c r="W53" i="5"/>
  <c r="S54" i="5"/>
  <c r="V54" i="5"/>
  <c r="W54" i="5"/>
  <c r="S55" i="5"/>
  <c r="V55" i="5"/>
  <c r="W55" i="5"/>
  <c r="S56" i="5"/>
  <c r="V56" i="5"/>
  <c r="W56" i="5"/>
  <c r="S57" i="5"/>
  <c r="V57" i="5"/>
  <c r="W57" i="5"/>
  <c r="S58" i="5"/>
  <c r="V58" i="5"/>
  <c r="W58" i="5"/>
  <c r="S59" i="5"/>
  <c r="V59" i="5"/>
  <c r="W59" i="5"/>
  <c r="S60" i="5"/>
  <c r="V60" i="5"/>
  <c r="W60" i="5"/>
  <c r="S61" i="5"/>
  <c r="V61" i="5"/>
  <c r="W61" i="5"/>
  <c r="S62" i="5"/>
  <c r="V62" i="5"/>
  <c r="W62" i="5"/>
  <c r="S63" i="5"/>
  <c r="V63" i="5"/>
  <c r="W63" i="5"/>
  <c r="S64" i="5"/>
  <c r="V64" i="5"/>
  <c r="W64" i="5"/>
  <c r="S65" i="5"/>
  <c r="V65" i="5"/>
  <c r="W65" i="5"/>
  <c r="S66" i="5"/>
  <c r="V66" i="5"/>
  <c r="W66" i="5"/>
  <c r="S67" i="5"/>
  <c r="V67" i="5"/>
  <c r="W67" i="5"/>
  <c r="S68" i="5"/>
  <c r="V68" i="5"/>
  <c r="W68" i="5"/>
  <c r="S69" i="5"/>
  <c r="V69" i="5"/>
  <c r="W69" i="5"/>
  <c r="S70" i="5"/>
  <c r="V70" i="5"/>
  <c r="W70" i="5"/>
  <c r="S71" i="5"/>
  <c r="V71" i="5"/>
  <c r="W71" i="5"/>
  <c r="S72" i="5"/>
  <c r="V72" i="5"/>
  <c r="W72" i="5"/>
  <c r="S73" i="5"/>
  <c r="V73" i="5"/>
  <c r="W73" i="5"/>
  <c r="S74" i="5"/>
  <c r="V74" i="5"/>
  <c r="W74" i="5"/>
  <c r="S75" i="5"/>
  <c r="V75" i="5"/>
  <c r="W75" i="5"/>
  <c r="S76" i="5"/>
  <c r="V76" i="5"/>
  <c r="W76" i="5"/>
  <c r="S77" i="5"/>
  <c r="V77" i="5"/>
  <c r="W77" i="5"/>
  <c r="S78" i="5"/>
  <c r="V78" i="5"/>
  <c r="W78" i="5"/>
  <c r="S79" i="5"/>
  <c r="V79" i="5"/>
  <c r="W79" i="5"/>
  <c r="S80" i="5"/>
  <c r="V80" i="5"/>
  <c r="W80" i="5"/>
  <c r="S81" i="5"/>
  <c r="V81" i="5"/>
  <c r="W81" i="5"/>
  <c r="S82" i="5"/>
  <c r="V82" i="5"/>
  <c r="W82" i="5"/>
  <c r="S83" i="5"/>
  <c r="V83" i="5"/>
  <c r="W83" i="5"/>
  <c r="S84" i="5"/>
  <c r="V84" i="5"/>
  <c r="W84" i="5"/>
  <c r="S85" i="5"/>
  <c r="V85" i="5"/>
  <c r="W85" i="5"/>
  <c r="S86" i="5"/>
  <c r="V86" i="5"/>
  <c r="W86" i="5"/>
  <c r="S87" i="5"/>
  <c r="V87" i="5"/>
  <c r="W87" i="5"/>
  <c r="S88" i="5"/>
  <c r="V88" i="5"/>
  <c r="W88" i="5"/>
  <c r="S89" i="5"/>
  <c r="V89" i="5"/>
  <c r="W89" i="5"/>
  <c r="S90" i="5"/>
  <c r="V90" i="5"/>
  <c r="W90" i="5"/>
  <c r="S91" i="5"/>
  <c r="V91" i="5"/>
  <c r="W91" i="5"/>
  <c r="S92" i="5"/>
  <c r="V92" i="5"/>
  <c r="W92" i="5"/>
  <c r="S93" i="5"/>
  <c r="V93" i="5"/>
  <c r="W93" i="5"/>
  <c r="S94" i="5"/>
  <c r="V94" i="5"/>
  <c r="W94" i="5"/>
  <c r="S95" i="5"/>
  <c r="V95" i="5"/>
  <c r="W95" i="5"/>
  <c r="S96" i="5"/>
  <c r="V96" i="5"/>
  <c r="W96" i="5"/>
  <c r="S97" i="5"/>
  <c r="V97" i="5"/>
  <c r="W97" i="5"/>
  <c r="S98" i="5"/>
  <c r="V98" i="5"/>
  <c r="W98" i="5"/>
  <c r="S99" i="5"/>
  <c r="V99" i="5"/>
  <c r="W99" i="5"/>
  <c r="S100" i="5"/>
  <c r="V100" i="5"/>
  <c r="W100" i="5"/>
  <c r="S101" i="5"/>
  <c r="V101" i="5"/>
  <c r="W101" i="5"/>
  <c r="S102" i="5"/>
  <c r="V102" i="5"/>
  <c r="W102" i="5"/>
  <c r="S103" i="5"/>
  <c r="V103" i="5"/>
  <c r="W103" i="5"/>
  <c r="S104" i="5"/>
  <c r="V104" i="5"/>
  <c r="W104" i="5"/>
  <c r="S105" i="5"/>
  <c r="V105" i="5"/>
  <c r="W105" i="5"/>
  <c r="S106" i="5"/>
  <c r="V106" i="5"/>
  <c r="W106" i="5"/>
  <c r="S107" i="5"/>
  <c r="V107" i="5"/>
  <c r="W107" i="5"/>
  <c r="S108" i="5"/>
  <c r="V108" i="5"/>
  <c r="W108" i="5"/>
  <c r="S109" i="5"/>
  <c r="V109" i="5"/>
  <c r="W109" i="5"/>
  <c r="S110" i="5"/>
  <c r="V110" i="5"/>
  <c r="W110" i="5"/>
  <c r="S111" i="5"/>
  <c r="V111" i="5"/>
  <c r="W111" i="5"/>
  <c r="S112" i="5"/>
  <c r="V112" i="5"/>
  <c r="W112" i="5"/>
  <c r="S113" i="5"/>
  <c r="V113" i="5"/>
  <c r="W113" i="5"/>
  <c r="S114" i="5"/>
  <c r="V114" i="5"/>
  <c r="W114" i="5"/>
  <c r="S115" i="5"/>
  <c r="V115" i="5"/>
  <c r="W115" i="5"/>
  <c r="S116" i="5"/>
  <c r="V116" i="5"/>
  <c r="W116" i="5"/>
  <c r="S117" i="5"/>
  <c r="V117" i="5"/>
  <c r="W117" i="5"/>
  <c r="S118" i="5"/>
  <c r="V118" i="5"/>
  <c r="W118" i="5"/>
  <c r="S119" i="5"/>
  <c r="V119" i="5"/>
  <c r="W119" i="5"/>
  <c r="S120" i="5"/>
  <c r="V120" i="5"/>
  <c r="W120" i="5"/>
  <c r="S121" i="5"/>
  <c r="V121" i="5"/>
  <c r="W121" i="5"/>
  <c r="S122" i="5"/>
  <c r="V122" i="5"/>
  <c r="W122" i="5"/>
  <c r="S123" i="5"/>
  <c r="V123" i="5"/>
  <c r="W123" i="5"/>
  <c r="S124" i="5"/>
  <c r="V124" i="5"/>
  <c r="W124" i="5"/>
  <c r="S125" i="5"/>
  <c r="V125" i="5"/>
  <c r="W125" i="5"/>
  <c r="S126" i="5"/>
  <c r="V126" i="5"/>
  <c r="W126" i="5"/>
  <c r="S127" i="5"/>
  <c r="V127" i="5"/>
  <c r="W127" i="5"/>
  <c r="S128" i="5"/>
  <c r="V128" i="5"/>
  <c r="W128" i="5"/>
  <c r="S129" i="5"/>
  <c r="V129" i="5"/>
  <c r="W129" i="5"/>
  <c r="S130" i="5"/>
  <c r="V130" i="5"/>
  <c r="W130" i="5"/>
  <c r="S131" i="5"/>
  <c r="V131" i="5"/>
  <c r="W131" i="5"/>
  <c r="S132" i="5"/>
  <c r="V132" i="5"/>
  <c r="W132" i="5"/>
  <c r="S133" i="5"/>
  <c r="V133" i="5"/>
  <c r="W133" i="5"/>
  <c r="S134" i="5"/>
  <c r="V134" i="5"/>
  <c r="W134" i="5"/>
  <c r="S135" i="5"/>
  <c r="V135" i="5"/>
  <c r="W135" i="5"/>
  <c r="S136" i="5"/>
  <c r="V136" i="5"/>
  <c r="W136" i="5"/>
  <c r="S137" i="5"/>
  <c r="V137" i="5"/>
  <c r="W137" i="5"/>
  <c r="S138" i="5"/>
  <c r="V138" i="5"/>
  <c r="W138" i="5"/>
  <c r="S139" i="5"/>
  <c r="V139" i="5"/>
  <c r="W139" i="5"/>
  <c r="S140" i="5"/>
  <c r="V140" i="5"/>
  <c r="W140" i="5"/>
  <c r="S141" i="5"/>
  <c r="V141" i="5"/>
  <c r="W141" i="5"/>
  <c r="S142" i="5"/>
  <c r="V142" i="5"/>
  <c r="W142" i="5"/>
  <c r="S143" i="5"/>
  <c r="V143" i="5"/>
  <c r="W143" i="5"/>
  <c r="S144" i="5"/>
  <c r="V144" i="5"/>
  <c r="W144" i="5"/>
  <c r="S145" i="5"/>
  <c r="V145" i="5"/>
  <c r="W145" i="5"/>
  <c r="S146" i="5"/>
  <c r="V146" i="5"/>
  <c r="W146" i="5"/>
  <c r="S147" i="5"/>
  <c r="V147" i="5"/>
  <c r="W147" i="5"/>
  <c r="S148" i="5"/>
  <c r="V148" i="5"/>
  <c r="W148" i="5"/>
  <c r="S149" i="5"/>
  <c r="V149" i="5"/>
  <c r="W149" i="5"/>
  <c r="S150" i="5"/>
  <c r="V150" i="5"/>
  <c r="W150" i="5"/>
  <c r="S151" i="5"/>
  <c r="V151" i="5"/>
  <c r="W151" i="5"/>
  <c r="S152" i="5"/>
  <c r="V152" i="5"/>
  <c r="W152" i="5"/>
  <c r="S153" i="5"/>
  <c r="V153" i="5"/>
  <c r="W153" i="5"/>
  <c r="S154" i="5"/>
  <c r="V154" i="5"/>
  <c r="W154" i="5"/>
  <c r="S155" i="5"/>
  <c r="V155" i="5"/>
  <c r="W155" i="5"/>
  <c r="S156" i="5"/>
  <c r="V156" i="5"/>
  <c r="W156" i="5"/>
  <c r="S157" i="5"/>
  <c r="V157" i="5"/>
  <c r="W157" i="5"/>
  <c r="S158" i="5"/>
  <c r="V158" i="5"/>
  <c r="W158" i="5"/>
  <c r="S159" i="5"/>
  <c r="V159" i="5"/>
  <c r="W159" i="5"/>
  <c r="S160" i="5"/>
  <c r="V160" i="5"/>
  <c r="W160" i="5"/>
  <c r="S161" i="5"/>
  <c r="V161" i="5"/>
  <c r="W161" i="5"/>
  <c r="S162" i="5"/>
  <c r="V162" i="5"/>
  <c r="W162" i="5"/>
  <c r="S163" i="5"/>
  <c r="V163" i="5"/>
  <c r="W163" i="5"/>
  <c r="S164" i="5"/>
  <c r="V164" i="5"/>
  <c r="W164" i="5"/>
  <c r="S165" i="5"/>
  <c r="V165" i="5"/>
  <c r="W165" i="5"/>
  <c r="S166" i="5"/>
  <c r="V166" i="5"/>
  <c r="W166" i="5"/>
  <c r="S167" i="5"/>
  <c r="V167" i="5"/>
  <c r="W167" i="5"/>
  <c r="S168" i="5"/>
  <c r="V168" i="5"/>
  <c r="W168" i="5"/>
  <c r="S169" i="5"/>
  <c r="V169" i="5"/>
  <c r="W169" i="5"/>
  <c r="S170" i="5"/>
  <c r="V170" i="5"/>
  <c r="W170" i="5"/>
  <c r="S171" i="5"/>
  <c r="V171" i="5"/>
  <c r="W171" i="5"/>
  <c r="S172" i="5"/>
  <c r="V172" i="5"/>
  <c r="W172" i="5"/>
  <c r="S173" i="5"/>
  <c r="V173" i="5"/>
  <c r="W173" i="5"/>
  <c r="S174" i="5"/>
  <c r="V174" i="5"/>
  <c r="W174" i="5"/>
  <c r="S175" i="5"/>
  <c r="V175" i="5"/>
  <c r="W175" i="5"/>
  <c r="S176" i="5"/>
  <c r="V176" i="5"/>
  <c r="W176" i="5"/>
  <c r="S177" i="5"/>
  <c r="V177" i="5"/>
  <c r="W177" i="5"/>
  <c r="S178" i="5"/>
  <c r="V178" i="5"/>
  <c r="W178" i="5"/>
  <c r="S179" i="5"/>
  <c r="V179" i="5"/>
  <c r="W179" i="5"/>
  <c r="S180" i="5"/>
  <c r="V180" i="5"/>
  <c r="W180" i="5"/>
  <c r="S181" i="5"/>
  <c r="V181" i="5"/>
  <c r="W181" i="5"/>
  <c r="S182" i="5"/>
  <c r="V182" i="5"/>
  <c r="W182" i="5"/>
  <c r="S183" i="5"/>
  <c r="V183" i="5"/>
  <c r="W183" i="5"/>
  <c r="S184" i="5"/>
  <c r="V184" i="5"/>
  <c r="W184" i="5"/>
  <c r="S185" i="5"/>
  <c r="V185" i="5"/>
  <c r="W185" i="5"/>
  <c r="S186" i="5"/>
  <c r="V186" i="5"/>
  <c r="W186" i="5"/>
  <c r="S187" i="5"/>
  <c r="V187" i="5"/>
  <c r="W187" i="5"/>
  <c r="S188" i="5"/>
  <c r="V188" i="5"/>
  <c r="W188" i="5"/>
  <c r="S189" i="5"/>
  <c r="V189" i="5"/>
  <c r="W189" i="5"/>
  <c r="S190" i="5"/>
  <c r="V190" i="5"/>
  <c r="W190" i="5"/>
  <c r="S191" i="5"/>
  <c r="V191" i="5"/>
  <c r="W191" i="5"/>
  <c r="S192" i="5"/>
  <c r="V192" i="5"/>
  <c r="W192" i="5"/>
  <c r="S193" i="5"/>
  <c r="V193" i="5"/>
  <c r="W193" i="5"/>
  <c r="S194" i="5"/>
  <c r="V194" i="5"/>
  <c r="W194" i="5"/>
  <c r="S195" i="5"/>
  <c r="V195" i="5"/>
  <c r="W195" i="5"/>
  <c r="S196" i="5"/>
  <c r="V196" i="5"/>
  <c r="W196" i="5"/>
  <c r="S197" i="5"/>
  <c r="V197" i="5"/>
  <c r="W197" i="5"/>
  <c r="S198" i="5"/>
  <c r="V198" i="5"/>
  <c r="W198" i="5"/>
  <c r="S199" i="5"/>
  <c r="V199" i="5"/>
  <c r="W199" i="5"/>
  <c r="S200" i="5"/>
  <c r="V200" i="5"/>
  <c r="W200" i="5"/>
  <c r="S201" i="5"/>
  <c r="V201" i="5"/>
  <c r="W201" i="5"/>
  <c r="S202" i="5"/>
  <c r="V202" i="5"/>
  <c r="W202" i="5"/>
  <c r="S203" i="5"/>
  <c r="V203" i="5"/>
  <c r="W203" i="5"/>
  <c r="S204" i="5"/>
  <c r="V204" i="5"/>
  <c r="W204" i="5"/>
  <c r="S205" i="5"/>
  <c r="V205" i="5"/>
  <c r="W205" i="5"/>
  <c r="S206" i="5"/>
  <c r="V206" i="5"/>
  <c r="W206" i="5"/>
  <c r="S207" i="5"/>
  <c r="V207" i="5"/>
  <c r="W207" i="5"/>
  <c r="S208" i="5"/>
  <c r="V208" i="5"/>
  <c r="W208" i="5"/>
  <c r="S209" i="5"/>
  <c r="V209" i="5"/>
  <c r="W209" i="5"/>
  <c r="S210" i="5"/>
  <c r="V210" i="5"/>
  <c r="W210" i="5"/>
  <c r="S211" i="5"/>
  <c r="V211" i="5"/>
  <c r="W211" i="5"/>
  <c r="S212" i="5"/>
  <c r="V212" i="5"/>
  <c r="W212" i="5"/>
  <c r="S213" i="5"/>
  <c r="V213" i="5"/>
  <c r="W213" i="5"/>
  <c r="S214" i="5"/>
  <c r="V214" i="5"/>
  <c r="W214" i="5"/>
  <c r="S215" i="5"/>
  <c r="V215" i="5"/>
  <c r="W215" i="5"/>
  <c r="S216" i="5"/>
  <c r="V216" i="5"/>
  <c r="W216" i="5"/>
  <c r="S217" i="5"/>
  <c r="V217" i="5"/>
  <c r="W217" i="5"/>
  <c r="S218" i="5"/>
  <c r="V218" i="5"/>
  <c r="W218" i="5"/>
  <c r="S219" i="5"/>
  <c r="V219" i="5"/>
  <c r="W219" i="5"/>
  <c r="S220" i="5"/>
  <c r="V220" i="5"/>
  <c r="W220" i="5"/>
  <c r="S221" i="5"/>
  <c r="V221" i="5"/>
  <c r="W221" i="5"/>
  <c r="S222" i="5"/>
  <c r="V222" i="5"/>
  <c r="W222" i="5"/>
  <c r="S223" i="5"/>
  <c r="V223" i="5"/>
  <c r="W223" i="5"/>
  <c r="S224" i="5"/>
  <c r="V224" i="5"/>
  <c r="W224" i="5"/>
  <c r="S225" i="5"/>
  <c r="V225" i="5"/>
  <c r="W225" i="5"/>
  <c r="S226" i="5"/>
  <c r="V226" i="5"/>
  <c r="W226" i="5"/>
  <c r="S227" i="5"/>
  <c r="V227" i="5"/>
  <c r="W227" i="5"/>
  <c r="S228" i="5"/>
  <c r="V228" i="5"/>
  <c r="W228" i="5"/>
  <c r="S229" i="5"/>
  <c r="V229" i="5"/>
  <c r="W229" i="5"/>
  <c r="S230" i="5"/>
  <c r="V230" i="5"/>
  <c r="W230" i="5"/>
  <c r="S231" i="5"/>
  <c r="V231" i="5"/>
  <c r="W231" i="5"/>
  <c r="S232" i="5"/>
  <c r="V232" i="5"/>
  <c r="W232" i="5"/>
  <c r="S233" i="5"/>
  <c r="V233" i="5"/>
  <c r="W233" i="5"/>
  <c r="S234" i="5"/>
  <c r="V234" i="5"/>
  <c r="W234" i="5"/>
  <c r="S235" i="5"/>
  <c r="V235" i="5"/>
  <c r="W235" i="5"/>
  <c r="S236" i="5"/>
  <c r="V236" i="5"/>
  <c r="W236" i="5"/>
  <c r="S237" i="5"/>
  <c r="V237" i="5"/>
  <c r="W237" i="5"/>
  <c r="S238" i="5"/>
  <c r="V238" i="5"/>
  <c r="W238" i="5"/>
  <c r="S239" i="5"/>
  <c r="V239" i="5"/>
  <c r="W239" i="5"/>
  <c r="S240" i="5"/>
  <c r="V240" i="5"/>
  <c r="W240" i="5"/>
  <c r="S241" i="5"/>
  <c r="V241" i="5"/>
  <c r="W241" i="5"/>
  <c r="S242" i="5"/>
  <c r="V242" i="5"/>
  <c r="W242" i="5"/>
  <c r="S243" i="5"/>
  <c r="V243" i="5"/>
  <c r="W243" i="5"/>
  <c r="S244" i="5"/>
  <c r="V244" i="5"/>
  <c r="W244" i="5"/>
  <c r="S245" i="5"/>
  <c r="V245" i="5"/>
  <c r="W245" i="5"/>
  <c r="S246" i="5"/>
  <c r="V246" i="5"/>
  <c r="W246" i="5"/>
  <c r="S247" i="5"/>
  <c r="V247" i="5"/>
  <c r="W247" i="5"/>
  <c r="S248" i="5"/>
  <c r="V248" i="5"/>
  <c r="W248" i="5"/>
  <c r="S249" i="5"/>
  <c r="V249" i="5"/>
  <c r="W249" i="5"/>
  <c r="S250" i="5"/>
  <c r="V250" i="5"/>
  <c r="W250" i="5"/>
  <c r="S251" i="5"/>
  <c r="V251" i="5"/>
  <c r="W251" i="5"/>
  <c r="S252" i="5"/>
  <c r="V252" i="5"/>
  <c r="W252" i="5"/>
  <c r="S253" i="5"/>
  <c r="V253" i="5"/>
  <c r="W253" i="5"/>
  <c r="S254" i="5"/>
  <c r="V254" i="5"/>
  <c r="W254" i="5"/>
  <c r="S255" i="5"/>
  <c r="V255" i="5"/>
  <c r="W255" i="5"/>
  <c r="S256" i="5"/>
  <c r="V256" i="5"/>
  <c r="W256" i="5"/>
  <c r="S257" i="5"/>
  <c r="V257" i="5"/>
  <c r="W257" i="5"/>
  <c r="S258" i="5"/>
  <c r="V258" i="5"/>
  <c r="W258" i="5"/>
  <c r="S259" i="5"/>
  <c r="V259" i="5"/>
  <c r="W259" i="5"/>
  <c r="S260" i="5"/>
  <c r="V260" i="5"/>
  <c r="W260" i="5"/>
  <c r="S261" i="5"/>
  <c r="V261" i="5"/>
  <c r="W261" i="5"/>
  <c r="S262" i="5"/>
  <c r="V262" i="5"/>
  <c r="W262" i="5"/>
  <c r="S263" i="5"/>
  <c r="V263" i="5"/>
  <c r="W263" i="5"/>
  <c r="S264" i="5"/>
  <c r="V264" i="5"/>
  <c r="W264" i="5"/>
  <c r="S265" i="5"/>
  <c r="V265" i="5"/>
  <c r="W265" i="5"/>
  <c r="S266" i="5"/>
  <c r="V266" i="5"/>
  <c r="W266" i="5"/>
  <c r="S267" i="5"/>
  <c r="V267" i="5"/>
  <c r="W267" i="5"/>
  <c r="S268" i="5"/>
  <c r="V268" i="5"/>
  <c r="W268" i="5"/>
  <c r="S269" i="5"/>
  <c r="V269" i="5"/>
  <c r="W269" i="5"/>
  <c r="S270" i="5"/>
  <c r="V270" i="5"/>
  <c r="W270" i="5"/>
  <c r="S271" i="5"/>
  <c r="V271" i="5"/>
  <c r="W271" i="5"/>
  <c r="S272" i="5"/>
  <c r="V272" i="5"/>
  <c r="W272" i="5"/>
  <c r="S273" i="5"/>
  <c r="V273" i="5"/>
  <c r="W273" i="5"/>
  <c r="S274" i="5"/>
  <c r="V274" i="5"/>
  <c r="W274" i="5"/>
  <c r="S275" i="5"/>
  <c r="V275" i="5"/>
  <c r="W275" i="5"/>
  <c r="S276" i="5"/>
  <c r="V276" i="5"/>
  <c r="W276" i="5"/>
  <c r="S277" i="5"/>
  <c r="V277" i="5"/>
  <c r="W277" i="5"/>
  <c r="S278" i="5"/>
  <c r="V278" i="5"/>
  <c r="W278" i="5"/>
  <c r="S279" i="5"/>
  <c r="V279" i="5"/>
  <c r="W279" i="5"/>
  <c r="S280" i="5"/>
  <c r="V280" i="5"/>
  <c r="W280" i="5"/>
  <c r="S281" i="5"/>
  <c r="V281" i="5"/>
  <c r="W281" i="5"/>
  <c r="S282" i="5"/>
  <c r="V282" i="5"/>
  <c r="W282" i="5"/>
  <c r="S283" i="5"/>
  <c r="V283" i="5"/>
  <c r="W283" i="5"/>
  <c r="S284" i="5"/>
  <c r="V284" i="5"/>
  <c r="W284" i="5"/>
  <c r="S285" i="5"/>
  <c r="V285" i="5"/>
  <c r="W285" i="5"/>
  <c r="S286" i="5"/>
  <c r="V286" i="5"/>
  <c r="W286" i="5"/>
  <c r="S287" i="5"/>
  <c r="V287" i="5"/>
  <c r="W287" i="5"/>
  <c r="S288" i="5"/>
  <c r="V288" i="5"/>
  <c r="W288" i="5"/>
  <c r="S289" i="5"/>
  <c r="V289" i="5"/>
  <c r="W289" i="5"/>
  <c r="S290" i="5"/>
  <c r="V290" i="5"/>
  <c r="W290" i="5"/>
  <c r="S291" i="5"/>
  <c r="V291" i="5"/>
  <c r="W291" i="5"/>
  <c r="S292" i="5"/>
  <c r="V292" i="5"/>
  <c r="W292" i="5"/>
  <c r="S293" i="5"/>
  <c r="V293" i="5"/>
  <c r="W293" i="5"/>
  <c r="S294" i="5"/>
  <c r="V294" i="5"/>
  <c r="W294" i="5"/>
  <c r="S295" i="5"/>
  <c r="V295" i="5"/>
  <c r="W295" i="5"/>
  <c r="S296" i="5"/>
  <c r="V296" i="5"/>
  <c r="W296" i="5"/>
  <c r="S297" i="5"/>
  <c r="V297" i="5"/>
  <c r="W297" i="5"/>
  <c r="S298" i="5"/>
  <c r="V298" i="5"/>
  <c r="W298" i="5"/>
  <c r="S299" i="5"/>
  <c r="V299" i="5"/>
  <c r="W299" i="5"/>
  <c r="S300" i="5"/>
  <c r="V300" i="5"/>
  <c r="W300" i="5"/>
  <c r="S301" i="5"/>
  <c r="V301" i="5"/>
  <c r="W301" i="5"/>
  <c r="S302" i="5"/>
  <c r="V302" i="5"/>
  <c r="W302" i="5"/>
  <c r="S303" i="5"/>
  <c r="V303" i="5"/>
  <c r="W303" i="5"/>
  <c r="S304" i="5"/>
  <c r="V304" i="5"/>
  <c r="W304" i="5"/>
  <c r="S305" i="5"/>
  <c r="V305" i="5"/>
  <c r="W305" i="5"/>
  <c r="S306" i="5"/>
  <c r="V306" i="5"/>
  <c r="W306" i="5"/>
  <c r="S307" i="5"/>
  <c r="V307" i="5"/>
  <c r="W307" i="5"/>
  <c r="S308" i="5"/>
  <c r="V308" i="5"/>
  <c r="W308" i="5"/>
  <c r="S309" i="5"/>
  <c r="V309" i="5"/>
  <c r="W309" i="5"/>
  <c r="S310" i="5"/>
  <c r="V310" i="5"/>
  <c r="W310" i="5"/>
  <c r="S311" i="5"/>
  <c r="V311" i="5"/>
  <c r="W311" i="5"/>
  <c r="S312" i="5"/>
  <c r="V312" i="5"/>
  <c r="W312" i="5"/>
  <c r="S313" i="5"/>
  <c r="V313" i="5"/>
  <c r="W313" i="5"/>
  <c r="S314" i="5"/>
  <c r="V314" i="5"/>
  <c r="W314" i="5"/>
  <c r="S315" i="5"/>
  <c r="V315" i="5"/>
  <c r="W315" i="5"/>
  <c r="S316" i="5"/>
  <c r="V316" i="5"/>
  <c r="W316" i="5"/>
  <c r="S317" i="5"/>
  <c r="V317" i="5"/>
  <c r="W317" i="5"/>
  <c r="S318" i="5"/>
  <c r="V318" i="5"/>
  <c r="W318" i="5"/>
  <c r="S319" i="5"/>
  <c r="V319" i="5"/>
  <c r="W319" i="5"/>
  <c r="S320" i="5"/>
  <c r="V320" i="5"/>
  <c r="W320" i="5"/>
  <c r="S321" i="5"/>
  <c r="V321" i="5"/>
  <c r="W321" i="5"/>
  <c r="S322" i="5"/>
  <c r="V322" i="5"/>
  <c r="W322" i="5"/>
  <c r="S323" i="5"/>
  <c r="V323" i="5"/>
  <c r="W323" i="5"/>
  <c r="S324" i="5"/>
  <c r="V324" i="5"/>
  <c r="W324" i="5"/>
  <c r="S325" i="5"/>
  <c r="V325" i="5"/>
  <c r="W325" i="5"/>
  <c r="S326" i="5"/>
  <c r="V326" i="5"/>
  <c r="W326" i="5"/>
  <c r="S327" i="5"/>
  <c r="V327" i="5"/>
  <c r="W327" i="5"/>
  <c r="S328" i="5"/>
  <c r="V328" i="5"/>
  <c r="W328" i="5"/>
  <c r="S329" i="5"/>
  <c r="V329" i="5"/>
  <c r="W329" i="5"/>
  <c r="S330" i="5"/>
  <c r="V330" i="5"/>
  <c r="W330" i="5"/>
  <c r="S331" i="5"/>
  <c r="V331" i="5"/>
  <c r="W331" i="5"/>
  <c r="S332" i="5"/>
  <c r="V332" i="5"/>
  <c r="W332" i="5"/>
  <c r="S333" i="5"/>
  <c r="V333" i="5"/>
  <c r="W333" i="5"/>
  <c r="S334" i="5"/>
  <c r="V334" i="5"/>
  <c r="W334" i="5"/>
  <c r="S335" i="5"/>
  <c r="V335" i="5"/>
  <c r="W335" i="5"/>
  <c r="S336" i="5"/>
  <c r="V336" i="5"/>
  <c r="W336" i="5"/>
  <c r="S337" i="5"/>
  <c r="V337" i="5"/>
  <c r="W337" i="5"/>
  <c r="S338" i="5"/>
  <c r="V338" i="5"/>
  <c r="W338" i="5"/>
  <c r="S339" i="5"/>
  <c r="V339" i="5"/>
  <c r="W339" i="5"/>
  <c r="S340" i="5"/>
  <c r="V340" i="5"/>
  <c r="W340" i="5"/>
  <c r="S341" i="5"/>
  <c r="V341" i="5"/>
  <c r="W341" i="5"/>
  <c r="S342" i="5"/>
  <c r="V342" i="5"/>
  <c r="W342" i="5"/>
  <c r="S343" i="5"/>
  <c r="V343" i="5"/>
  <c r="W343" i="5"/>
  <c r="S344" i="5"/>
  <c r="V344" i="5"/>
  <c r="W344" i="5"/>
  <c r="S345" i="5"/>
  <c r="V345" i="5"/>
  <c r="W345" i="5"/>
  <c r="S346" i="5"/>
  <c r="V346" i="5"/>
  <c r="W346" i="5"/>
  <c r="S347" i="5"/>
  <c r="V347" i="5"/>
  <c r="W347" i="5"/>
  <c r="S348" i="5"/>
  <c r="V348" i="5"/>
  <c r="W348" i="5"/>
  <c r="S349" i="5"/>
  <c r="V349" i="5"/>
  <c r="W349" i="5"/>
  <c r="S350" i="5"/>
  <c r="V350" i="5"/>
  <c r="W350" i="5"/>
  <c r="S351" i="5"/>
  <c r="V351" i="5"/>
  <c r="W351" i="5"/>
  <c r="S352" i="5"/>
  <c r="V352" i="5"/>
  <c r="W352" i="5"/>
  <c r="S353" i="5"/>
  <c r="V353" i="5"/>
  <c r="W353" i="5"/>
  <c r="S354" i="5"/>
  <c r="V354" i="5"/>
  <c r="W354" i="5"/>
  <c r="S355" i="5"/>
  <c r="V355" i="5"/>
  <c r="W355" i="5"/>
  <c r="S356" i="5"/>
  <c r="V356" i="5"/>
  <c r="W356" i="5"/>
  <c r="S357" i="5"/>
  <c r="V357" i="5"/>
  <c r="W357" i="5"/>
  <c r="S358" i="5"/>
  <c r="V358" i="5"/>
  <c r="W358" i="5"/>
  <c r="S359" i="5"/>
  <c r="V359" i="5"/>
  <c r="W359" i="5"/>
  <c r="S360" i="5"/>
  <c r="V360" i="5"/>
  <c r="W360" i="5"/>
  <c r="V361" i="5"/>
  <c r="W361" i="5"/>
  <c r="AE2" i="5"/>
  <c r="AO31" i="7"/>
  <c r="AO30" i="7"/>
  <c r="AO29" i="7"/>
  <c r="AO28" i="7"/>
  <c r="AO27" i="7"/>
  <c r="AO26" i="7"/>
  <c r="AO25" i="7"/>
  <c r="AO24" i="7"/>
  <c r="AO23" i="7"/>
  <c r="AO22" i="7"/>
  <c r="AO21" i="7"/>
  <c r="AO20" i="7"/>
  <c r="AO19" i="7"/>
  <c r="AO18" i="7"/>
  <c r="AO17" i="7"/>
  <c r="AO16" i="7"/>
  <c r="AO15" i="7"/>
  <c r="AO14" i="7"/>
  <c r="AO13" i="7"/>
  <c r="AO12" i="7"/>
  <c r="AO11" i="7"/>
  <c r="AO10" i="7"/>
  <c r="AO9" i="7"/>
  <c r="AO8" i="7"/>
  <c r="AO7" i="7"/>
  <c r="AO6" i="7"/>
  <c r="AO5" i="7"/>
  <c r="AO4" i="7"/>
  <c r="AO3" i="7"/>
  <c r="AO2" i="7"/>
  <c r="M3" i="2"/>
  <c r="N3" i="2"/>
  <c r="O3" i="2"/>
  <c r="L4" i="2"/>
  <c r="G4" i="2"/>
  <c r="H4" i="2"/>
  <c r="M4" i="2"/>
  <c r="N4" i="2"/>
  <c r="O4" i="2"/>
  <c r="L5" i="2"/>
  <c r="G5" i="2"/>
  <c r="H5" i="2"/>
  <c r="M5" i="2"/>
  <c r="N5" i="2"/>
  <c r="O5" i="2"/>
  <c r="L6" i="2"/>
  <c r="G6" i="2"/>
  <c r="H6" i="2"/>
  <c r="M6" i="2"/>
  <c r="N6" i="2"/>
  <c r="O6" i="2"/>
  <c r="L7" i="2"/>
  <c r="G7" i="2"/>
  <c r="H7" i="2"/>
  <c r="M7" i="2"/>
  <c r="N7" i="2"/>
  <c r="O7" i="2"/>
  <c r="L8" i="2"/>
  <c r="G8" i="2"/>
  <c r="H8" i="2"/>
  <c r="M8" i="2"/>
  <c r="N8" i="2"/>
  <c r="O8" i="2"/>
  <c r="L9" i="2"/>
  <c r="G9" i="2"/>
  <c r="H9" i="2"/>
  <c r="M9" i="2"/>
  <c r="N9" i="2"/>
  <c r="O9" i="2"/>
  <c r="L10" i="2"/>
  <c r="G10" i="2"/>
  <c r="H10" i="2"/>
  <c r="M10" i="2"/>
  <c r="N10" i="2"/>
  <c r="O10" i="2"/>
  <c r="L11" i="2"/>
  <c r="G11" i="2"/>
  <c r="H11" i="2"/>
  <c r="M11" i="2"/>
  <c r="N11" i="2"/>
  <c r="O11" i="2"/>
  <c r="L12" i="2"/>
  <c r="G12" i="2"/>
  <c r="H12" i="2"/>
  <c r="M12" i="2"/>
  <c r="N12" i="2"/>
  <c r="O12" i="2"/>
  <c r="L13" i="2"/>
  <c r="G13" i="2"/>
  <c r="H13" i="2"/>
  <c r="M13" i="2"/>
  <c r="N13" i="2"/>
  <c r="O13" i="2"/>
  <c r="L14" i="2"/>
  <c r="G14" i="2"/>
  <c r="H14" i="2"/>
  <c r="M14" i="2"/>
  <c r="N14" i="2"/>
  <c r="O14" i="2"/>
  <c r="L15" i="2"/>
  <c r="G15" i="2"/>
  <c r="H15" i="2"/>
  <c r="M15" i="2"/>
  <c r="N15" i="2"/>
  <c r="O15" i="2"/>
  <c r="L16" i="2"/>
  <c r="G16" i="2"/>
  <c r="H16" i="2"/>
  <c r="M16" i="2"/>
  <c r="N16" i="2"/>
  <c r="O16" i="2"/>
  <c r="L17" i="2"/>
  <c r="G17" i="2"/>
  <c r="H17" i="2"/>
  <c r="M17" i="2"/>
  <c r="N17" i="2"/>
  <c r="O17" i="2"/>
  <c r="L18" i="2"/>
  <c r="G18" i="2"/>
  <c r="H18" i="2"/>
  <c r="M18" i="2"/>
  <c r="N18" i="2"/>
  <c r="O18" i="2"/>
  <c r="L19" i="2"/>
  <c r="G19" i="2"/>
  <c r="H19" i="2"/>
  <c r="M19" i="2"/>
  <c r="N19" i="2"/>
  <c r="O19" i="2"/>
  <c r="L20" i="2"/>
  <c r="G20" i="2"/>
  <c r="H20" i="2"/>
  <c r="M20" i="2"/>
  <c r="N20" i="2"/>
  <c r="O20" i="2"/>
  <c r="L21" i="2"/>
  <c r="G21" i="2"/>
  <c r="H21" i="2"/>
  <c r="M21" i="2"/>
  <c r="N21" i="2"/>
  <c r="O21" i="2"/>
  <c r="L22" i="2"/>
  <c r="G22" i="2"/>
  <c r="H22" i="2"/>
  <c r="M22" i="2"/>
  <c r="N22" i="2"/>
  <c r="O22" i="2"/>
  <c r="L23" i="2"/>
  <c r="G23" i="2"/>
  <c r="H23" i="2"/>
  <c r="M23" i="2"/>
  <c r="N23" i="2"/>
  <c r="O23" i="2"/>
  <c r="L24" i="2"/>
  <c r="G24" i="2"/>
  <c r="H24" i="2"/>
  <c r="M24" i="2"/>
  <c r="N24" i="2"/>
  <c r="O24" i="2"/>
  <c r="L25" i="2"/>
  <c r="G25" i="2"/>
  <c r="H25" i="2"/>
  <c r="M25" i="2"/>
  <c r="N25" i="2"/>
  <c r="O25" i="2"/>
  <c r="L26" i="2"/>
  <c r="G26" i="2"/>
  <c r="H26" i="2"/>
  <c r="M26" i="2"/>
  <c r="N26" i="2"/>
  <c r="O26" i="2"/>
  <c r="L27" i="2"/>
  <c r="G27" i="2"/>
  <c r="H27" i="2"/>
  <c r="M27" i="2"/>
  <c r="N27" i="2"/>
  <c r="O27" i="2"/>
  <c r="L28" i="2"/>
  <c r="G28" i="2"/>
  <c r="H28" i="2"/>
  <c r="M28" i="2"/>
  <c r="N28" i="2"/>
  <c r="O28" i="2"/>
  <c r="L29" i="2"/>
  <c r="G29" i="2"/>
  <c r="H29" i="2"/>
  <c r="M29" i="2"/>
  <c r="N29" i="2"/>
  <c r="O29" i="2"/>
  <c r="L30" i="2"/>
  <c r="G30" i="2"/>
  <c r="H30" i="2"/>
  <c r="M30" i="2"/>
  <c r="N30" i="2"/>
  <c r="O30" i="2"/>
  <c r="L31" i="2"/>
  <c r="G31" i="2"/>
  <c r="H31" i="2"/>
  <c r="M31" i="2"/>
  <c r="N31" i="2"/>
  <c r="O31" i="2"/>
  <c r="L32" i="2"/>
  <c r="G32" i="2"/>
  <c r="H32" i="2"/>
  <c r="M32" i="2"/>
  <c r="N32" i="2"/>
  <c r="O32" i="2"/>
  <c r="L33" i="2"/>
  <c r="G33" i="2"/>
  <c r="H33" i="2"/>
  <c r="M33" i="2"/>
  <c r="N33" i="2"/>
  <c r="O33" i="2"/>
  <c r="L34" i="2"/>
  <c r="G34" i="2"/>
  <c r="H34" i="2"/>
  <c r="M34" i="2"/>
  <c r="N34" i="2"/>
  <c r="O34" i="2"/>
  <c r="L35" i="2"/>
  <c r="G35" i="2"/>
  <c r="H35" i="2"/>
  <c r="M35" i="2"/>
  <c r="N35" i="2"/>
  <c r="O35" i="2"/>
  <c r="L36" i="2"/>
  <c r="G36" i="2"/>
  <c r="H36" i="2"/>
  <c r="M36" i="2"/>
  <c r="N36" i="2"/>
  <c r="O36" i="2"/>
  <c r="L37" i="2"/>
  <c r="G37" i="2"/>
  <c r="H37" i="2"/>
  <c r="M37" i="2"/>
  <c r="N37" i="2"/>
  <c r="O37" i="2"/>
  <c r="L38" i="2"/>
  <c r="G38" i="2"/>
  <c r="H38" i="2"/>
  <c r="M38" i="2"/>
  <c r="N38" i="2"/>
  <c r="O38" i="2"/>
  <c r="L39" i="2"/>
  <c r="G39" i="2"/>
  <c r="H39" i="2"/>
  <c r="M39" i="2"/>
  <c r="N39" i="2"/>
  <c r="O39" i="2"/>
  <c r="L40" i="2"/>
  <c r="G40" i="2"/>
  <c r="H40" i="2"/>
  <c r="M40" i="2"/>
  <c r="N40" i="2"/>
  <c r="O40" i="2"/>
  <c r="L41" i="2"/>
  <c r="G41" i="2"/>
  <c r="H41" i="2"/>
  <c r="M41" i="2"/>
  <c r="N41" i="2"/>
  <c r="O41" i="2"/>
  <c r="L42" i="2"/>
  <c r="G42" i="2"/>
  <c r="H42" i="2"/>
  <c r="M42" i="2"/>
  <c r="N42" i="2"/>
  <c r="O42" i="2"/>
  <c r="L43" i="2"/>
  <c r="G43" i="2"/>
  <c r="H43" i="2"/>
  <c r="M43" i="2"/>
  <c r="N43" i="2"/>
  <c r="O43" i="2"/>
  <c r="L44" i="2"/>
  <c r="G44" i="2"/>
  <c r="H44" i="2"/>
  <c r="M44" i="2"/>
  <c r="N44" i="2"/>
  <c r="O44" i="2"/>
  <c r="L45" i="2"/>
  <c r="G45" i="2"/>
  <c r="H45" i="2"/>
  <c r="M45" i="2"/>
  <c r="N45" i="2"/>
  <c r="O45" i="2"/>
  <c r="L46" i="2"/>
  <c r="G46" i="2"/>
  <c r="H46" i="2"/>
  <c r="M46" i="2"/>
  <c r="N46" i="2"/>
  <c r="O46" i="2"/>
  <c r="L47" i="2"/>
  <c r="G47" i="2"/>
  <c r="H47" i="2"/>
  <c r="M47" i="2"/>
  <c r="N47" i="2"/>
  <c r="O47" i="2"/>
  <c r="L48" i="2"/>
  <c r="G48" i="2"/>
  <c r="H48" i="2"/>
  <c r="M48" i="2"/>
  <c r="N48" i="2"/>
  <c r="O48" i="2"/>
  <c r="L49" i="2"/>
  <c r="G49" i="2"/>
  <c r="H49" i="2"/>
  <c r="M49" i="2"/>
  <c r="N49" i="2"/>
  <c r="O49" i="2"/>
  <c r="L50" i="2"/>
  <c r="G50" i="2"/>
  <c r="H50" i="2"/>
  <c r="M50" i="2"/>
  <c r="N50" i="2"/>
  <c r="O50" i="2"/>
  <c r="L51" i="2"/>
  <c r="G51" i="2"/>
  <c r="H51" i="2"/>
  <c r="M51" i="2"/>
  <c r="N51" i="2"/>
  <c r="O51" i="2"/>
  <c r="L52" i="2"/>
  <c r="G52" i="2"/>
  <c r="H52" i="2"/>
  <c r="M52" i="2"/>
  <c r="N52" i="2"/>
  <c r="O52" i="2"/>
  <c r="L53" i="2"/>
  <c r="G53" i="2"/>
  <c r="H53" i="2"/>
  <c r="M53" i="2"/>
  <c r="N53" i="2"/>
  <c r="O53" i="2"/>
  <c r="L54" i="2"/>
  <c r="G54" i="2"/>
  <c r="H54" i="2"/>
  <c r="M54" i="2"/>
  <c r="N54" i="2"/>
  <c r="O54" i="2"/>
  <c r="L55" i="2"/>
  <c r="G55" i="2"/>
  <c r="H55" i="2"/>
  <c r="M55" i="2"/>
  <c r="N55" i="2"/>
  <c r="O55" i="2"/>
  <c r="L56" i="2"/>
  <c r="G56" i="2"/>
  <c r="H56" i="2"/>
  <c r="M56" i="2"/>
  <c r="N56" i="2"/>
  <c r="O56" i="2"/>
  <c r="L57" i="2"/>
  <c r="G57" i="2"/>
  <c r="H57" i="2"/>
  <c r="M57" i="2"/>
  <c r="N57" i="2"/>
  <c r="O57" i="2"/>
  <c r="L58" i="2"/>
  <c r="G58" i="2"/>
  <c r="H58" i="2"/>
  <c r="M58" i="2"/>
  <c r="N58" i="2"/>
  <c r="O58" i="2"/>
  <c r="L59" i="2"/>
  <c r="G59" i="2"/>
  <c r="H59" i="2"/>
  <c r="M59" i="2"/>
  <c r="N59" i="2"/>
  <c r="O59" i="2"/>
  <c r="L60" i="2"/>
  <c r="G60" i="2"/>
  <c r="H60" i="2"/>
  <c r="M60" i="2"/>
  <c r="N60" i="2"/>
  <c r="O60" i="2"/>
  <c r="L61" i="2"/>
  <c r="G61" i="2"/>
  <c r="H61" i="2"/>
  <c r="M61" i="2"/>
  <c r="N61" i="2"/>
  <c r="O61" i="2"/>
  <c r="L62" i="2"/>
  <c r="G62" i="2"/>
  <c r="H62" i="2"/>
  <c r="M62" i="2"/>
  <c r="N62" i="2"/>
  <c r="O62" i="2"/>
  <c r="L63" i="2"/>
  <c r="G63" i="2"/>
  <c r="H63" i="2"/>
  <c r="M63" i="2"/>
  <c r="N63" i="2"/>
  <c r="O63" i="2"/>
  <c r="L64" i="2"/>
  <c r="G64" i="2"/>
  <c r="H64" i="2"/>
  <c r="M64" i="2"/>
  <c r="N64" i="2"/>
  <c r="O64" i="2"/>
  <c r="L65" i="2"/>
  <c r="G65" i="2"/>
  <c r="H65" i="2"/>
  <c r="M65" i="2"/>
  <c r="N65" i="2"/>
  <c r="O65" i="2"/>
  <c r="L66" i="2"/>
  <c r="G66" i="2"/>
  <c r="H66" i="2"/>
  <c r="M66" i="2"/>
  <c r="N66" i="2"/>
  <c r="O66" i="2"/>
  <c r="L67" i="2"/>
  <c r="G67" i="2"/>
  <c r="H67" i="2"/>
  <c r="M67" i="2"/>
  <c r="N67" i="2"/>
  <c r="O67" i="2"/>
  <c r="L68" i="2"/>
  <c r="G68" i="2"/>
  <c r="H68" i="2"/>
  <c r="M68" i="2"/>
  <c r="N68" i="2"/>
  <c r="O68" i="2"/>
  <c r="L69" i="2"/>
  <c r="G69" i="2"/>
  <c r="H69" i="2"/>
  <c r="M69" i="2"/>
  <c r="N69" i="2"/>
  <c r="O69" i="2"/>
  <c r="L70" i="2"/>
  <c r="G70" i="2"/>
  <c r="H70" i="2"/>
  <c r="M70" i="2"/>
  <c r="N70" i="2"/>
  <c r="O70" i="2"/>
  <c r="L71" i="2"/>
  <c r="G71" i="2"/>
  <c r="H71" i="2"/>
  <c r="M71" i="2"/>
  <c r="N71" i="2"/>
  <c r="O71" i="2"/>
  <c r="L72" i="2"/>
  <c r="G72" i="2"/>
  <c r="H72" i="2"/>
  <c r="M72" i="2"/>
  <c r="N72" i="2"/>
  <c r="O72" i="2"/>
  <c r="L73" i="2"/>
  <c r="G73" i="2"/>
  <c r="H73" i="2"/>
  <c r="M73" i="2"/>
  <c r="N73" i="2"/>
  <c r="O73" i="2"/>
  <c r="L74" i="2"/>
  <c r="G74" i="2"/>
  <c r="H74" i="2"/>
  <c r="M74" i="2"/>
  <c r="N74" i="2"/>
  <c r="O74" i="2"/>
  <c r="L75" i="2"/>
  <c r="G75" i="2"/>
  <c r="H75" i="2"/>
  <c r="M75" i="2"/>
  <c r="N75" i="2"/>
  <c r="O75" i="2"/>
  <c r="L76" i="2"/>
  <c r="G76" i="2"/>
  <c r="H76" i="2"/>
  <c r="M76" i="2"/>
  <c r="N76" i="2"/>
  <c r="O76" i="2"/>
  <c r="L77" i="2"/>
  <c r="G77" i="2"/>
  <c r="H77" i="2"/>
  <c r="M77" i="2"/>
  <c r="N77" i="2"/>
  <c r="O77" i="2"/>
  <c r="L78" i="2"/>
  <c r="G78" i="2"/>
  <c r="H78" i="2"/>
  <c r="M78" i="2"/>
  <c r="N78" i="2"/>
  <c r="O78" i="2"/>
  <c r="L79" i="2"/>
  <c r="G79" i="2"/>
  <c r="H79" i="2"/>
  <c r="M79" i="2"/>
  <c r="N79" i="2"/>
  <c r="O79" i="2"/>
  <c r="L80" i="2"/>
  <c r="G80" i="2"/>
  <c r="H80" i="2"/>
  <c r="M80" i="2"/>
  <c r="N80" i="2"/>
  <c r="O80" i="2"/>
  <c r="L81" i="2"/>
  <c r="G81" i="2"/>
  <c r="H81" i="2"/>
  <c r="M81" i="2"/>
  <c r="N81" i="2"/>
  <c r="O81" i="2"/>
  <c r="L82" i="2"/>
  <c r="G82" i="2"/>
  <c r="H82" i="2"/>
  <c r="M82" i="2"/>
  <c r="N82" i="2"/>
  <c r="O82" i="2"/>
  <c r="L83" i="2"/>
  <c r="G83" i="2"/>
  <c r="H83" i="2"/>
  <c r="M83" i="2"/>
  <c r="N83" i="2"/>
  <c r="O83" i="2"/>
  <c r="L84" i="2"/>
  <c r="G84" i="2"/>
  <c r="H84" i="2"/>
  <c r="M84" i="2"/>
  <c r="N84" i="2"/>
  <c r="O84" i="2"/>
  <c r="L85" i="2"/>
  <c r="G85" i="2"/>
  <c r="H85" i="2"/>
  <c r="M85" i="2"/>
  <c r="N85" i="2"/>
  <c r="O85" i="2"/>
  <c r="L86" i="2"/>
  <c r="G86" i="2"/>
  <c r="H86" i="2"/>
  <c r="M86" i="2"/>
  <c r="N86" i="2"/>
  <c r="O86" i="2"/>
  <c r="L87" i="2"/>
  <c r="G87" i="2"/>
  <c r="H87" i="2"/>
  <c r="M87" i="2"/>
  <c r="N87" i="2"/>
  <c r="O87" i="2"/>
  <c r="L88" i="2"/>
  <c r="G88" i="2"/>
  <c r="H88" i="2"/>
  <c r="M88" i="2"/>
  <c r="N88" i="2"/>
  <c r="O88" i="2"/>
  <c r="L89" i="2"/>
  <c r="G89" i="2"/>
  <c r="H89" i="2"/>
  <c r="M89" i="2"/>
  <c r="N89" i="2"/>
  <c r="O89" i="2"/>
  <c r="L90" i="2"/>
  <c r="G90" i="2"/>
  <c r="H90" i="2"/>
  <c r="M90" i="2"/>
  <c r="N90" i="2"/>
  <c r="O90" i="2"/>
  <c r="L91" i="2"/>
  <c r="G91" i="2"/>
  <c r="H91" i="2"/>
  <c r="M91" i="2"/>
  <c r="N91" i="2"/>
  <c r="O91" i="2"/>
  <c r="L92" i="2"/>
  <c r="G92" i="2"/>
  <c r="H92" i="2"/>
  <c r="M92" i="2"/>
  <c r="N92" i="2"/>
  <c r="O92" i="2"/>
  <c r="L93" i="2"/>
  <c r="G93" i="2"/>
  <c r="H93" i="2"/>
  <c r="M93" i="2"/>
  <c r="N93" i="2"/>
  <c r="O93" i="2"/>
  <c r="L94" i="2"/>
  <c r="G94" i="2"/>
  <c r="H94" i="2"/>
  <c r="M94" i="2"/>
  <c r="N94" i="2"/>
  <c r="O94" i="2"/>
  <c r="L95" i="2"/>
  <c r="G95" i="2"/>
  <c r="H95" i="2"/>
  <c r="M95" i="2"/>
  <c r="N95" i="2"/>
  <c r="O95" i="2"/>
  <c r="L96" i="2"/>
  <c r="G96" i="2"/>
  <c r="H96" i="2"/>
  <c r="M96" i="2"/>
  <c r="N96" i="2"/>
  <c r="O96" i="2"/>
  <c r="L97" i="2"/>
  <c r="G97" i="2"/>
  <c r="H97" i="2"/>
  <c r="M97" i="2"/>
  <c r="N97" i="2"/>
  <c r="O97" i="2"/>
  <c r="L98" i="2"/>
  <c r="G98" i="2"/>
  <c r="H98" i="2"/>
  <c r="M98" i="2"/>
  <c r="N98" i="2"/>
  <c r="O98" i="2"/>
  <c r="L99" i="2"/>
  <c r="G99" i="2"/>
  <c r="H99" i="2"/>
  <c r="M99" i="2"/>
  <c r="N99" i="2"/>
  <c r="O99" i="2"/>
  <c r="L100" i="2"/>
  <c r="G100" i="2"/>
  <c r="H100" i="2"/>
  <c r="M100" i="2"/>
  <c r="N100" i="2"/>
  <c r="O100" i="2"/>
  <c r="L101" i="2"/>
  <c r="G101" i="2"/>
  <c r="H101" i="2"/>
  <c r="M101" i="2"/>
  <c r="N101" i="2"/>
  <c r="O101" i="2"/>
  <c r="L102" i="2"/>
  <c r="G102" i="2"/>
  <c r="H102" i="2"/>
  <c r="M102" i="2"/>
  <c r="N102" i="2"/>
  <c r="O102" i="2"/>
  <c r="L103" i="2"/>
  <c r="G103" i="2"/>
  <c r="H103" i="2"/>
  <c r="M103" i="2"/>
  <c r="N103" i="2"/>
  <c r="O103" i="2"/>
  <c r="L104" i="2"/>
  <c r="G104" i="2"/>
  <c r="H104" i="2"/>
  <c r="M104" i="2"/>
  <c r="N104" i="2"/>
  <c r="O104" i="2"/>
  <c r="L105" i="2"/>
  <c r="G105" i="2"/>
  <c r="H105" i="2"/>
  <c r="M105" i="2"/>
  <c r="N105" i="2"/>
  <c r="O105" i="2"/>
  <c r="L106" i="2"/>
  <c r="G106" i="2"/>
  <c r="H106" i="2"/>
  <c r="M106" i="2"/>
  <c r="N106" i="2"/>
  <c r="O106" i="2"/>
  <c r="L107" i="2"/>
  <c r="G107" i="2"/>
  <c r="H107" i="2"/>
  <c r="M107" i="2"/>
  <c r="N107" i="2"/>
  <c r="O107" i="2"/>
  <c r="L108" i="2"/>
  <c r="G108" i="2"/>
  <c r="H108" i="2"/>
  <c r="M108" i="2"/>
  <c r="N108" i="2"/>
  <c r="O108" i="2"/>
  <c r="L109" i="2"/>
  <c r="G109" i="2"/>
  <c r="H109" i="2"/>
  <c r="M109" i="2"/>
  <c r="N109" i="2"/>
  <c r="O109" i="2"/>
  <c r="L110" i="2"/>
  <c r="G110" i="2"/>
  <c r="H110" i="2"/>
  <c r="M110" i="2"/>
  <c r="N110" i="2"/>
  <c r="O110" i="2"/>
  <c r="L111" i="2"/>
  <c r="G111" i="2"/>
  <c r="H111" i="2"/>
  <c r="M111" i="2"/>
  <c r="N111" i="2"/>
  <c r="O111" i="2"/>
  <c r="L112" i="2"/>
  <c r="G112" i="2"/>
  <c r="H112" i="2"/>
  <c r="M112" i="2"/>
  <c r="N112" i="2"/>
  <c r="O112" i="2"/>
  <c r="L113" i="2"/>
  <c r="G113" i="2"/>
  <c r="H113" i="2"/>
  <c r="M113" i="2"/>
  <c r="N113" i="2"/>
  <c r="O113" i="2"/>
  <c r="L114" i="2"/>
  <c r="G114" i="2"/>
  <c r="H114" i="2"/>
  <c r="M114" i="2"/>
  <c r="N114" i="2"/>
  <c r="O114" i="2"/>
  <c r="L115" i="2"/>
  <c r="G115" i="2"/>
  <c r="H115" i="2"/>
  <c r="M115" i="2"/>
  <c r="N115" i="2"/>
  <c r="O115" i="2"/>
  <c r="L116" i="2"/>
  <c r="G116" i="2"/>
  <c r="H116" i="2"/>
  <c r="M116" i="2"/>
  <c r="N116" i="2"/>
  <c r="O116" i="2"/>
  <c r="L117" i="2"/>
  <c r="G117" i="2"/>
  <c r="H117" i="2"/>
  <c r="M117" i="2"/>
  <c r="N117" i="2"/>
  <c r="O117" i="2"/>
  <c r="L118" i="2"/>
  <c r="G118" i="2"/>
  <c r="H118" i="2"/>
  <c r="M118" i="2"/>
  <c r="N118" i="2"/>
  <c r="O118" i="2"/>
  <c r="L119" i="2"/>
  <c r="G119" i="2"/>
  <c r="H119" i="2"/>
  <c r="M119" i="2"/>
  <c r="N119" i="2"/>
  <c r="O119" i="2"/>
  <c r="L120" i="2"/>
  <c r="G120" i="2"/>
  <c r="H120" i="2"/>
  <c r="M120" i="2"/>
  <c r="N120" i="2"/>
  <c r="O120" i="2"/>
  <c r="L121" i="2"/>
  <c r="G121" i="2"/>
  <c r="H121" i="2"/>
  <c r="M121" i="2"/>
  <c r="N121" i="2"/>
  <c r="O121" i="2"/>
  <c r="L122" i="2"/>
  <c r="G122" i="2"/>
  <c r="H122" i="2"/>
  <c r="M122" i="2"/>
  <c r="N122" i="2"/>
  <c r="O122" i="2"/>
  <c r="L123" i="2"/>
  <c r="G123" i="2"/>
  <c r="H123" i="2"/>
  <c r="M123" i="2"/>
  <c r="N123" i="2"/>
  <c r="O123" i="2"/>
  <c r="L124" i="2"/>
  <c r="G124" i="2"/>
  <c r="H124" i="2"/>
  <c r="M124" i="2"/>
  <c r="N124" i="2"/>
  <c r="O124" i="2"/>
  <c r="L125" i="2"/>
  <c r="G125" i="2"/>
  <c r="H125" i="2"/>
  <c r="M125" i="2"/>
  <c r="N125" i="2"/>
  <c r="O125" i="2"/>
  <c r="L126" i="2"/>
  <c r="G126" i="2"/>
  <c r="H126" i="2"/>
  <c r="M126" i="2"/>
  <c r="N126" i="2"/>
  <c r="O126" i="2"/>
  <c r="L127" i="2"/>
  <c r="G127" i="2"/>
  <c r="H127" i="2"/>
  <c r="M127" i="2"/>
  <c r="N127" i="2"/>
  <c r="O127" i="2"/>
  <c r="L128" i="2"/>
  <c r="G128" i="2"/>
  <c r="H128" i="2"/>
  <c r="M128" i="2"/>
  <c r="N128" i="2"/>
  <c r="O128" i="2"/>
  <c r="L129" i="2"/>
  <c r="G129" i="2"/>
  <c r="H129" i="2"/>
  <c r="M129" i="2"/>
  <c r="N129" i="2"/>
  <c r="O129" i="2"/>
  <c r="L130" i="2"/>
  <c r="G130" i="2"/>
  <c r="H130" i="2"/>
  <c r="M130" i="2"/>
  <c r="N130" i="2"/>
  <c r="O130" i="2"/>
  <c r="L131" i="2"/>
  <c r="G131" i="2"/>
  <c r="H131" i="2"/>
  <c r="M131" i="2"/>
  <c r="N131" i="2"/>
  <c r="O131" i="2"/>
  <c r="L132" i="2"/>
  <c r="G132" i="2"/>
  <c r="H132" i="2"/>
  <c r="M132" i="2"/>
  <c r="N132" i="2"/>
  <c r="O132" i="2"/>
  <c r="L133" i="2"/>
  <c r="G133" i="2"/>
  <c r="H133" i="2"/>
  <c r="M133" i="2"/>
  <c r="N133" i="2"/>
  <c r="O133" i="2"/>
  <c r="L134" i="2"/>
  <c r="G134" i="2"/>
  <c r="H134" i="2"/>
  <c r="M134" i="2"/>
  <c r="N134" i="2"/>
  <c r="O134" i="2"/>
  <c r="L135" i="2"/>
  <c r="G135" i="2"/>
  <c r="H135" i="2"/>
  <c r="M135" i="2"/>
  <c r="N135" i="2"/>
  <c r="O135" i="2"/>
  <c r="L136" i="2"/>
  <c r="G136" i="2"/>
  <c r="H136" i="2"/>
  <c r="M136" i="2"/>
  <c r="N136" i="2"/>
  <c r="O136" i="2"/>
  <c r="L137" i="2"/>
  <c r="G137" i="2"/>
  <c r="H137" i="2"/>
  <c r="M137" i="2"/>
  <c r="N137" i="2"/>
  <c r="O137" i="2"/>
  <c r="L138" i="2"/>
  <c r="G138" i="2"/>
  <c r="H138" i="2"/>
  <c r="M138" i="2"/>
  <c r="N138" i="2"/>
  <c r="O138" i="2"/>
  <c r="L139" i="2"/>
  <c r="G139" i="2"/>
  <c r="H139" i="2"/>
  <c r="M139" i="2"/>
  <c r="N139" i="2"/>
  <c r="O139" i="2"/>
  <c r="L140" i="2"/>
  <c r="G140" i="2"/>
  <c r="H140" i="2"/>
  <c r="M140" i="2"/>
  <c r="N140" i="2"/>
  <c r="O140" i="2"/>
  <c r="L141" i="2"/>
  <c r="G141" i="2"/>
  <c r="H141" i="2"/>
  <c r="M141" i="2"/>
  <c r="N141" i="2"/>
  <c r="O141" i="2"/>
  <c r="L142" i="2"/>
  <c r="G142" i="2"/>
  <c r="H142" i="2"/>
  <c r="M142" i="2"/>
  <c r="N142" i="2"/>
  <c r="O142" i="2"/>
  <c r="L143" i="2"/>
  <c r="G143" i="2"/>
  <c r="H143" i="2"/>
  <c r="M143" i="2"/>
  <c r="N143" i="2"/>
  <c r="O143" i="2"/>
  <c r="L144" i="2"/>
  <c r="G144" i="2"/>
  <c r="H144" i="2"/>
  <c r="M144" i="2"/>
  <c r="N144" i="2"/>
  <c r="O144" i="2"/>
  <c r="L145" i="2"/>
  <c r="G145" i="2"/>
  <c r="H145" i="2"/>
  <c r="M145" i="2"/>
  <c r="N145" i="2"/>
  <c r="O145" i="2"/>
  <c r="L146" i="2"/>
  <c r="G146" i="2"/>
  <c r="H146" i="2"/>
  <c r="M146" i="2"/>
  <c r="N146" i="2"/>
  <c r="O146" i="2"/>
  <c r="L147" i="2"/>
  <c r="G147" i="2"/>
  <c r="H147" i="2"/>
  <c r="M147" i="2"/>
  <c r="N147" i="2"/>
  <c r="O147" i="2"/>
  <c r="L148" i="2"/>
  <c r="G148" i="2"/>
  <c r="H148" i="2"/>
  <c r="M148" i="2"/>
  <c r="N148" i="2"/>
  <c r="O148" i="2"/>
  <c r="L149" i="2"/>
  <c r="G149" i="2"/>
  <c r="H149" i="2"/>
  <c r="M149" i="2"/>
  <c r="N149" i="2"/>
  <c r="O149" i="2"/>
  <c r="L150" i="2"/>
  <c r="G150" i="2"/>
  <c r="H150" i="2"/>
  <c r="M150" i="2"/>
  <c r="N150" i="2"/>
  <c r="O150" i="2"/>
  <c r="L151" i="2"/>
  <c r="G151" i="2"/>
  <c r="H151" i="2"/>
  <c r="M151" i="2"/>
  <c r="N151" i="2"/>
  <c r="O151" i="2"/>
  <c r="L152" i="2"/>
  <c r="G152" i="2"/>
  <c r="H152" i="2"/>
  <c r="M152" i="2"/>
  <c r="N152" i="2"/>
  <c r="O152" i="2"/>
  <c r="L153" i="2"/>
  <c r="G153" i="2"/>
  <c r="H153" i="2"/>
  <c r="M153" i="2"/>
  <c r="N153" i="2"/>
  <c r="O153" i="2"/>
  <c r="L154" i="2"/>
  <c r="G154" i="2"/>
  <c r="H154" i="2"/>
  <c r="M154" i="2"/>
  <c r="N154" i="2"/>
  <c r="O154" i="2"/>
  <c r="L155" i="2"/>
  <c r="G155" i="2"/>
  <c r="H155" i="2"/>
  <c r="M155" i="2"/>
  <c r="N155" i="2"/>
  <c r="O155" i="2"/>
  <c r="L156" i="2"/>
  <c r="G156" i="2"/>
  <c r="H156" i="2"/>
  <c r="M156" i="2"/>
  <c r="N156" i="2"/>
  <c r="O156" i="2"/>
  <c r="L157" i="2"/>
  <c r="G157" i="2"/>
  <c r="H157" i="2"/>
  <c r="M157" i="2"/>
  <c r="N157" i="2"/>
  <c r="O157" i="2"/>
  <c r="L158" i="2"/>
  <c r="G158" i="2"/>
  <c r="H158" i="2"/>
  <c r="M158" i="2"/>
  <c r="N158" i="2"/>
  <c r="O158" i="2"/>
  <c r="L159" i="2"/>
  <c r="G159" i="2"/>
  <c r="H159" i="2"/>
  <c r="M159" i="2"/>
  <c r="N159" i="2"/>
  <c r="O159" i="2"/>
  <c r="L160" i="2"/>
  <c r="G160" i="2"/>
  <c r="H160" i="2"/>
  <c r="M160" i="2"/>
  <c r="N160" i="2"/>
  <c r="O160" i="2"/>
  <c r="L161" i="2"/>
  <c r="G161" i="2"/>
  <c r="H161" i="2"/>
  <c r="M161" i="2"/>
  <c r="N161" i="2"/>
  <c r="O161" i="2"/>
  <c r="L162" i="2"/>
  <c r="G162" i="2"/>
  <c r="H162" i="2"/>
  <c r="M162" i="2"/>
  <c r="N162" i="2"/>
  <c r="O162" i="2"/>
  <c r="L163" i="2"/>
  <c r="G163" i="2"/>
  <c r="H163" i="2"/>
  <c r="M163" i="2"/>
  <c r="N163" i="2"/>
  <c r="O163" i="2"/>
  <c r="L164" i="2"/>
  <c r="G164" i="2"/>
  <c r="H164" i="2"/>
  <c r="M164" i="2"/>
  <c r="N164" i="2"/>
  <c r="O164" i="2"/>
  <c r="L165" i="2"/>
  <c r="G165" i="2"/>
  <c r="H165" i="2"/>
  <c r="M165" i="2"/>
  <c r="N165" i="2"/>
  <c r="O165" i="2"/>
  <c r="L166" i="2"/>
  <c r="G166" i="2"/>
  <c r="H166" i="2"/>
  <c r="M166" i="2"/>
  <c r="N166" i="2"/>
  <c r="O166" i="2"/>
  <c r="L167" i="2"/>
  <c r="G167" i="2"/>
  <c r="H167" i="2"/>
  <c r="M167" i="2"/>
  <c r="N167" i="2"/>
  <c r="O167" i="2"/>
  <c r="L168" i="2"/>
  <c r="G168" i="2"/>
  <c r="H168" i="2"/>
  <c r="M168" i="2"/>
  <c r="N168" i="2"/>
  <c r="O168" i="2"/>
  <c r="L169" i="2"/>
  <c r="G169" i="2"/>
  <c r="H169" i="2"/>
  <c r="M169" i="2"/>
  <c r="N169" i="2"/>
  <c r="O169" i="2"/>
  <c r="L170" i="2"/>
  <c r="G170" i="2"/>
  <c r="H170" i="2"/>
  <c r="M170" i="2"/>
  <c r="N170" i="2"/>
  <c r="O170" i="2"/>
  <c r="L171" i="2"/>
  <c r="G171" i="2"/>
  <c r="H171" i="2"/>
  <c r="M171" i="2"/>
  <c r="N171" i="2"/>
  <c r="O171" i="2"/>
  <c r="L172" i="2"/>
  <c r="G172" i="2"/>
  <c r="H172" i="2"/>
  <c r="M172" i="2"/>
  <c r="N172" i="2"/>
  <c r="O172" i="2"/>
  <c r="L173" i="2"/>
  <c r="G173" i="2"/>
  <c r="H173" i="2"/>
  <c r="M173" i="2"/>
  <c r="N173" i="2"/>
  <c r="O173" i="2"/>
  <c r="L174" i="2"/>
  <c r="G174" i="2"/>
  <c r="H174" i="2"/>
  <c r="M174" i="2"/>
  <c r="N174" i="2"/>
  <c r="O174" i="2"/>
  <c r="L175" i="2"/>
  <c r="G175" i="2"/>
  <c r="H175" i="2"/>
  <c r="M175" i="2"/>
  <c r="N175" i="2"/>
  <c r="O175" i="2"/>
  <c r="L176" i="2"/>
  <c r="G176" i="2"/>
  <c r="H176" i="2"/>
  <c r="M176" i="2"/>
  <c r="N176" i="2"/>
  <c r="O176" i="2"/>
  <c r="L177" i="2"/>
  <c r="G177" i="2"/>
  <c r="H177" i="2"/>
  <c r="M177" i="2"/>
  <c r="N177" i="2"/>
  <c r="O177" i="2"/>
  <c r="L178" i="2"/>
  <c r="G178" i="2"/>
  <c r="H178" i="2"/>
  <c r="M178" i="2"/>
  <c r="N178" i="2"/>
  <c r="O178" i="2"/>
  <c r="L179" i="2"/>
  <c r="G179" i="2"/>
  <c r="H179" i="2"/>
  <c r="M179" i="2"/>
  <c r="N179" i="2"/>
  <c r="O179" i="2"/>
  <c r="L180" i="2"/>
  <c r="G180" i="2"/>
  <c r="H180" i="2"/>
  <c r="M180" i="2"/>
  <c r="N180" i="2"/>
  <c r="O180" i="2"/>
  <c r="L181" i="2"/>
  <c r="G181" i="2"/>
  <c r="H181" i="2"/>
  <c r="M181" i="2"/>
  <c r="N181" i="2"/>
  <c r="O181" i="2"/>
  <c r="L182" i="2"/>
  <c r="G182" i="2"/>
  <c r="H182" i="2"/>
  <c r="M182" i="2"/>
  <c r="N182" i="2"/>
  <c r="O182" i="2"/>
  <c r="L183" i="2"/>
  <c r="G183" i="2"/>
  <c r="H183" i="2"/>
  <c r="M183" i="2"/>
  <c r="N183" i="2"/>
  <c r="O183" i="2"/>
  <c r="L184" i="2"/>
  <c r="G184" i="2"/>
  <c r="H184" i="2"/>
  <c r="M184" i="2"/>
  <c r="N184" i="2"/>
  <c r="O184" i="2"/>
  <c r="L185" i="2"/>
  <c r="G185" i="2"/>
  <c r="H185" i="2"/>
  <c r="M185" i="2"/>
  <c r="N185" i="2"/>
  <c r="O185" i="2"/>
  <c r="L186" i="2"/>
  <c r="G186" i="2"/>
  <c r="H186" i="2"/>
  <c r="M186" i="2"/>
  <c r="N186" i="2"/>
  <c r="O186" i="2"/>
  <c r="L187" i="2"/>
  <c r="G187" i="2"/>
  <c r="H187" i="2"/>
  <c r="M187" i="2"/>
  <c r="N187" i="2"/>
  <c r="O187" i="2"/>
  <c r="L188" i="2"/>
  <c r="G188" i="2"/>
  <c r="H188" i="2"/>
  <c r="M188" i="2"/>
  <c r="N188" i="2"/>
  <c r="O188" i="2"/>
  <c r="L189" i="2"/>
  <c r="G189" i="2"/>
  <c r="H189" i="2"/>
  <c r="M189" i="2"/>
  <c r="N189" i="2"/>
  <c r="O189" i="2"/>
  <c r="L190" i="2"/>
  <c r="G190" i="2"/>
  <c r="H190" i="2"/>
  <c r="M190" i="2"/>
  <c r="N190" i="2"/>
  <c r="O190" i="2"/>
  <c r="L191" i="2"/>
  <c r="G191" i="2"/>
  <c r="H191" i="2"/>
  <c r="M191" i="2"/>
  <c r="N191" i="2"/>
  <c r="O191" i="2"/>
  <c r="L192" i="2"/>
  <c r="G192" i="2"/>
  <c r="H192" i="2"/>
  <c r="M192" i="2"/>
  <c r="N192" i="2"/>
  <c r="O192" i="2"/>
  <c r="L193" i="2"/>
  <c r="G193" i="2"/>
  <c r="H193" i="2"/>
  <c r="M193" i="2"/>
  <c r="N193" i="2"/>
  <c r="O193" i="2"/>
  <c r="L194" i="2"/>
  <c r="G194" i="2"/>
  <c r="H194" i="2"/>
  <c r="M194" i="2"/>
  <c r="N194" i="2"/>
  <c r="O194" i="2"/>
  <c r="L195" i="2"/>
  <c r="G195" i="2"/>
  <c r="H195" i="2"/>
  <c r="M195" i="2"/>
  <c r="N195" i="2"/>
  <c r="O195" i="2"/>
  <c r="L196" i="2"/>
  <c r="G196" i="2"/>
  <c r="H196" i="2"/>
  <c r="M196" i="2"/>
  <c r="N196" i="2"/>
  <c r="O196" i="2"/>
  <c r="L197" i="2"/>
  <c r="G197" i="2"/>
  <c r="H197" i="2"/>
  <c r="M197" i="2"/>
  <c r="N197" i="2"/>
  <c r="O197" i="2"/>
  <c r="L198" i="2"/>
  <c r="G198" i="2"/>
  <c r="H198" i="2"/>
  <c r="M198" i="2"/>
  <c r="N198" i="2"/>
  <c r="O198" i="2"/>
  <c r="L199" i="2"/>
  <c r="G199" i="2"/>
  <c r="H199" i="2"/>
  <c r="M199" i="2"/>
  <c r="N199" i="2"/>
  <c r="O199" i="2"/>
  <c r="L200" i="2"/>
  <c r="G200" i="2"/>
  <c r="H200" i="2"/>
  <c r="M200" i="2"/>
  <c r="N200" i="2"/>
  <c r="O200" i="2"/>
  <c r="L201" i="2"/>
  <c r="G201" i="2"/>
  <c r="H201" i="2"/>
  <c r="M201" i="2"/>
  <c r="N201" i="2"/>
  <c r="O201" i="2"/>
  <c r="L202" i="2"/>
  <c r="G202" i="2"/>
  <c r="H202" i="2"/>
  <c r="M202" i="2"/>
  <c r="N202" i="2"/>
  <c r="O202" i="2"/>
  <c r="L203" i="2"/>
  <c r="G203" i="2"/>
  <c r="H203" i="2"/>
  <c r="M203" i="2"/>
  <c r="N203" i="2"/>
  <c r="O203" i="2"/>
  <c r="L204" i="2"/>
  <c r="G204" i="2"/>
  <c r="H204" i="2"/>
  <c r="M204" i="2"/>
  <c r="N204" i="2"/>
  <c r="O204" i="2"/>
  <c r="L205" i="2"/>
  <c r="G205" i="2"/>
  <c r="H205" i="2"/>
  <c r="M205" i="2"/>
  <c r="N205" i="2"/>
  <c r="O205" i="2"/>
  <c r="L206" i="2"/>
  <c r="G206" i="2"/>
  <c r="H206" i="2"/>
  <c r="M206" i="2"/>
  <c r="N206" i="2"/>
  <c r="O206" i="2"/>
  <c r="L207" i="2"/>
  <c r="G207" i="2"/>
  <c r="H207" i="2"/>
  <c r="M207" i="2"/>
  <c r="N207" i="2"/>
  <c r="O207" i="2"/>
  <c r="L208" i="2"/>
  <c r="G208" i="2"/>
  <c r="H208" i="2"/>
  <c r="M208" i="2"/>
  <c r="N208" i="2"/>
  <c r="O208" i="2"/>
  <c r="L209" i="2"/>
  <c r="G209" i="2"/>
  <c r="H209" i="2"/>
  <c r="M209" i="2"/>
  <c r="N209" i="2"/>
  <c r="O209" i="2"/>
  <c r="L210" i="2"/>
  <c r="G210" i="2"/>
  <c r="H210" i="2"/>
  <c r="M210" i="2"/>
  <c r="N210" i="2"/>
  <c r="O210" i="2"/>
  <c r="L211" i="2"/>
  <c r="G211" i="2"/>
  <c r="H211" i="2"/>
  <c r="M211" i="2"/>
  <c r="N211" i="2"/>
  <c r="O211" i="2"/>
  <c r="L212" i="2"/>
  <c r="G212" i="2"/>
  <c r="H212" i="2"/>
  <c r="M212" i="2"/>
  <c r="N212" i="2"/>
  <c r="O212" i="2"/>
  <c r="L213" i="2"/>
  <c r="G213" i="2"/>
  <c r="H213" i="2"/>
  <c r="M213" i="2"/>
  <c r="N213" i="2"/>
  <c r="O213" i="2"/>
  <c r="L214" i="2"/>
  <c r="G214" i="2"/>
  <c r="H214" i="2"/>
  <c r="M214" i="2"/>
  <c r="N214" i="2"/>
  <c r="O214" i="2"/>
  <c r="L215" i="2"/>
  <c r="G215" i="2"/>
  <c r="H215" i="2"/>
  <c r="M215" i="2"/>
  <c r="N215" i="2"/>
  <c r="O215" i="2"/>
  <c r="L216" i="2"/>
  <c r="G216" i="2"/>
  <c r="H216" i="2"/>
  <c r="M216" i="2"/>
  <c r="N216" i="2"/>
  <c r="O216" i="2"/>
  <c r="L217" i="2"/>
  <c r="G217" i="2"/>
  <c r="H217" i="2"/>
  <c r="M217" i="2"/>
  <c r="N217" i="2"/>
  <c r="O217" i="2"/>
  <c r="L218" i="2"/>
  <c r="G218" i="2"/>
  <c r="H218" i="2"/>
  <c r="M218" i="2"/>
  <c r="N218" i="2"/>
  <c r="O218" i="2"/>
  <c r="L219" i="2"/>
  <c r="G219" i="2"/>
  <c r="H219" i="2"/>
  <c r="M219" i="2"/>
  <c r="N219" i="2"/>
  <c r="O219" i="2"/>
  <c r="L220" i="2"/>
  <c r="G220" i="2"/>
  <c r="H220" i="2"/>
  <c r="M220" i="2"/>
  <c r="N220" i="2"/>
  <c r="O220" i="2"/>
  <c r="L221" i="2"/>
  <c r="G221" i="2"/>
  <c r="H221" i="2"/>
  <c r="M221" i="2"/>
  <c r="N221" i="2"/>
  <c r="O221" i="2"/>
  <c r="L222" i="2"/>
  <c r="G222" i="2"/>
  <c r="H222" i="2"/>
  <c r="M222" i="2"/>
  <c r="N222" i="2"/>
  <c r="O222" i="2"/>
  <c r="L223" i="2"/>
  <c r="G223" i="2"/>
  <c r="H223" i="2"/>
  <c r="M223" i="2"/>
  <c r="N223" i="2"/>
  <c r="O223" i="2"/>
  <c r="L224" i="2"/>
  <c r="G224" i="2"/>
  <c r="H224" i="2"/>
  <c r="M224" i="2"/>
  <c r="N224" i="2"/>
  <c r="O224" i="2"/>
  <c r="L225" i="2"/>
  <c r="G225" i="2"/>
  <c r="H225" i="2"/>
  <c r="M225" i="2"/>
  <c r="N225" i="2"/>
  <c r="O225" i="2"/>
  <c r="L226" i="2"/>
  <c r="G226" i="2"/>
  <c r="H226" i="2"/>
  <c r="M226" i="2"/>
  <c r="N226" i="2"/>
  <c r="O226" i="2"/>
  <c r="L227" i="2"/>
  <c r="G227" i="2"/>
  <c r="H227" i="2"/>
  <c r="M227" i="2"/>
  <c r="N227" i="2"/>
  <c r="O227" i="2"/>
  <c r="L228" i="2"/>
  <c r="G228" i="2"/>
  <c r="H228" i="2"/>
  <c r="M228" i="2"/>
  <c r="N228" i="2"/>
  <c r="O228" i="2"/>
  <c r="L229" i="2"/>
  <c r="G229" i="2"/>
  <c r="H229" i="2"/>
  <c r="M229" i="2"/>
  <c r="N229" i="2"/>
  <c r="O229" i="2"/>
  <c r="L230" i="2"/>
  <c r="G230" i="2"/>
  <c r="H230" i="2"/>
  <c r="M230" i="2"/>
  <c r="N230" i="2"/>
  <c r="O230" i="2"/>
  <c r="L231" i="2"/>
  <c r="G231" i="2"/>
  <c r="H231" i="2"/>
  <c r="M231" i="2"/>
  <c r="N231" i="2"/>
  <c r="O231" i="2"/>
  <c r="L232" i="2"/>
  <c r="G232" i="2"/>
  <c r="H232" i="2"/>
  <c r="M232" i="2"/>
  <c r="N232" i="2"/>
  <c r="O232" i="2"/>
  <c r="L233" i="2"/>
  <c r="G233" i="2"/>
  <c r="H233" i="2"/>
  <c r="M233" i="2"/>
  <c r="N233" i="2"/>
  <c r="O233" i="2"/>
  <c r="L234" i="2"/>
  <c r="G234" i="2"/>
  <c r="H234" i="2"/>
  <c r="M234" i="2"/>
  <c r="N234" i="2"/>
  <c r="O234" i="2"/>
  <c r="L235" i="2"/>
  <c r="G235" i="2"/>
  <c r="H235" i="2"/>
  <c r="M235" i="2"/>
  <c r="N235" i="2"/>
  <c r="O235" i="2"/>
  <c r="L236" i="2"/>
  <c r="G236" i="2"/>
  <c r="H236" i="2"/>
  <c r="M236" i="2"/>
  <c r="N236" i="2"/>
  <c r="O236" i="2"/>
  <c r="L237" i="2"/>
  <c r="G237" i="2"/>
  <c r="H237" i="2"/>
  <c r="M237" i="2"/>
  <c r="N237" i="2"/>
  <c r="O237" i="2"/>
  <c r="L238" i="2"/>
  <c r="G238" i="2"/>
  <c r="H238" i="2"/>
  <c r="M238" i="2"/>
  <c r="N238" i="2"/>
  <c r="O238" i="2"/>
  <c r="L239" i="2"/>
  <c r="G239" i="2"/>
  <c r="H239" i="2"/>
  <c r="M239" i="2"/>
  <c r="N239" i="2"/>
  <c r="O239" i="2"/>
  <c r="L240" i="2"/>
  <c r="G240" i="2"/>
  <c r="H240" i="2"/>
  <c r="M240" i="2"/>
  <c r="N240" i="2"/>
  <c r="O240" i="2"/>
  <c r="L241" i="2"/>
  <c r="G241" i="2"/>
  <c r="H241" i="2"/>
  <c r="M241" i="2"/>
  <c r="N241" i="2"/>
  <c r="O241" i="2"/>
  <c r="L242" i="2"/>
  <c r="G242" i="2"/>
  <c r="H242" i="2"/>
  <c r="M242" i="2"/>
  <c r="N242" i="2"/>
  <c r="O242" i="2"/>
  <c r="L243" i="2"/>
  <c r="G243" i="2"/>
  <c r="H243" i="2"/>
  <c r="M243" i="2"/>
  <c r="N243" i="2"/>
  <c r="O243" i="2"/>
  <c r="L244" i="2"/>
  <c r="G244" i="2"/>
  <c r="H244" i="2"/>
  <c r="M244" i="2"/>
  <c r="N244" i="2"/>
  <c r="O244" i="2"/>
  <c r="L245" i="2"/>
  <c r="G245" i="2"/>
  <c r="H245" i="2"/>
  <c r="M245" i="2"/>
  <c r="N245" i="2"/>
  <c r="O245" i="2"/>
  <c r="L246" i="2"/>
  <c r="G246" i="2"/>
  <c r="H246" i="2"/>
  <c r="M246" i="2"/>
  <c r="N246" i="2"/>
  <c r="O246" i="2"/>
  <c r="L247" i="2"/>
  <c r="G247" i="2"/>
  <c r="H247" i="2"/>
  <c r="M247" i="2"/>
  <c r="N247" i="2"/>
  <c r="O247" i="2"/>
  <c r="L248" i="2"/>
  <c r="G248" i="2"/>
  <c r="H248" i="2"/>
  <c r="M248" i="2"/>
  <c r="N248" i="2"/>
  <c r="O248" i="2"/>
  <c r="L249" i="2"/>
  <c r="G249" i="2"/>
  <c r="H249" i="2"/>
  <c r="M249" i="2"/>
  <c r="N249" i="2"/>
  <c r="O249" i="2"/>
  <c r="L250" i="2"/>
  <c r="G250" i="2"/>
  <c r="H250" i="2"/>
  <c r="M250" i="2"/>
  <c r="N250" i="2"/>
  <c r="O250" i="2"/>
  <c r="L251" i="2"/>
  <c r="G251" i="2"/>
  <c r="H251" i="2"/>
  <c r="M251" i="2"/>
  <c r="N251" i="2"/>
  <c r="O251" i="2"/>
  <c r="L252" i="2"/>
  <c r="G252" i="2"/>
  <c r="H252" i="2"/>
  <c r="M252" i="2"/>
  <c r="N252" i="2"/>
  <c r="O252" i="2"/>
  <c r="L253" i="2"/>
  <c r="G253" i="2"/>
  <c r="H253" i="2"/>
  <c r="M253" i="2"/>
  <c r="N253" i="2"/>
  <c r="O253" i="2"/>
  <c r="L254" i="2"/>
  <c r="G254" i="2"/>
  <c r="H254" i="2"/>
  <c r="M254" i="2"/>
  <c r="N254" i="2"/>
  <c r="O254" i="2"/>
  <c r="L255" i="2"/>
  <c r="G255" i="2"/>
  <c r="H255" i="2"/>
  <c r="M255" i="2"/>
  <c r="N255" i="2"/>
  <c r="O255" i="2"/>
  <c r="L256" i="2"/>
  <c r="G256" i="2"/>
  <c r="H256" i="2"/>
  <c r="M256" i="2"/>
  <c r="N256" i="2"/>
  <c r="O256" i="2"/>
  <c r="L257" i="2"/>
  <c r="G257" i="2"/>
  <c r="H257" i="2"/>
  <c r="M257" i="2"/>
  <c r="N257" i="2"/>
  <c r="O257" i="2"/>
  <c r="L258" i="2"/>
  <c r="G258" i="2"/>
  <c r="H258" i="2"/>
  <c r="M258" i="2"/>
  <c r="N258" i="2"/>
  <c r="O258" i="2"/>
  <c r="L259" i="2"/>
  <c r="G259" i="2"/>
  <c r="H259" i="2"/>
  <c r="M259" i="2"/>
  <c r="N259" i="2"/>
  <c r="O259" i="2"/>
  <c r="L260" i="2"/>
  <c r="G260" i="2"/>
  <c r="H260" i="2"/>
  <c r="M260" i="2"/>
  <c r="N260" i="2"/>
  <c r="O260" i="2"/>
  <c r="L261" i="2"/>
  <c r="G261" i="2"/>
  <c r="H261" i="2"/>
  <c r="M261" i="2"/>
  <c r="N261" i="2"/>
  <c r="O261" i="2"/>
  <c r="L262" i="2"/>
  <c r="G262" i="2"/>
  <c r="H262" i="2"/>
  <c r="M262" i="2"/>
  <c r="N262" i="2"/>
  <c r="O262" i="2"/>
  <c r="L263" i="2"/>
  <c r="G263" i="2"/>
  <c r="H263" i="2"/>
  <c r="M263" i="2"/>
  <c r="N263" i="2"/>
  <c r="O263" i="2"/>
  <c r="L264" i="2"/>
  <c r="G264" i="2"/>
  <c r="H264" i="2"/>
  <c r="M264" i="2"/>
  <c r="N264" i="2"/>
  <c r="O264" i="2"/>
  <c r="L265" i="2"/>
  <c r="G265" i="2"/>
  <c r="H265" i="2"/>
  <c r="M265" i="2"/>
  <c r="N265" i="2"/>
  <c r="O265" i="2"/>
  <c r="L266" i="2"/>
  <c r="G266" i="2"/>
  <c r="H266" i="2"/>
  <c r="M266" i="2"/>
  <c r="N266" i="2"/>
  <c r="O266" i="2"/>
  <c r="L267" i="2"/>
  <c r="G267" i="2"/>
  <c r="H267" i="2"/>
  <c r="M267" i="2"/>
  <c r="N267" i="2"/>
  <c r="O267" i="2"/>
  <c r="L268" i="2"/>
  <c r="G268" i="2"/>
  <c r="H268" i="2"/>
  <c r="M268" i="2"/>
  <c r="N268" i="2"/>
  <c r="O268" i="2"/>
  <c r="L269" i="2"/>
  <c r="G269" i="2"/>
  <c r="H269" i="2"/>
  <c r="M269" i="2"/>
  <c r="N269" i="2"/>
  <c r="O269" i="2"/>
  <c r="L270" i="2"/>
  <c r="G270" i="2"/>
  <c r="H270" i="2"/>
  <c r="M270" i="2"/>
  <c r="N270" i="2"/>
  <c r="O270" i="2"/>
  <c r="L271" i="2"/>
  <c r="G271" i="2"/>
  <c r="H271" i="2"/>
  <c r="M271" i="2"/>
  <c r="N271" i="2"/>
  <c r="O271" i="2"/>
  <c r="L272" i="2"/>
  <c r="G272" i="2"/>
  <c r="H272" i="2"/>
  <c r="M272" i="2"/>
  <c r="N272" i="2"/>
  <c r="O272" i="2"/>
  <c r="L273" i="2"/>
  <c r="G273" i="2"/>
  <c r="H273" i="2"/>
  <c r="M273" i="2"/>
  <c r="N273" i="2"/>
  <c r="O273" i="2"/>
  <c r="L274" i="2"/>
  <c r="G274" i="2"/>
  <c r="H274" i="2"/>
  <c r="M274" i="2"/>
  <c r="N274" i="2"/>
  <c r="O274" i="2"/>
  <c r="L275" i="2"/>
  <c r="G275" i="2"/>
  <c r="H275" i="2"/>
  <c r="M275" i="2"/>
  <c r="N275" i="2"/>
  <c r="O275" i="2"/>
  <c r="L276" i="2"/>
  <c r="G276" i="2"/>
  <c r="H276" i="2"/>
  <c r="M276" i="2"/>
  <c r="N276" i="2"/>
  <c r="O276" i="2"/>
  <c r="L277" i="2"/>
  <c r="G277" i="2"/>
  <c r="H277" i="2"/>
  <c r="M277" i="2"/>
  <c r="N277" i="2"/>
  <c r="O277" i="2"/>
  <c r="L278" i="2"/>
  <c r="G278" i="2"/>
  <c r="H278" i="2"/>
  <c r="M278" i="2"/>
  <c r="N278" i="2"/>
  <c r="O278" i="2"/>
  <c r="L279" i="2"/>
  <c r="G279" i="2"/>
  <c r="H279" i="2"/>
  <c r="M279" i="2"/>
  <c r="N279" i="2"/>
  <c r="O279" i="2"/>
  <c r="L280" i="2"/>
  <c r="G280" i="2"/>
  <c r="H280" i="2"/>
  <c r="M280" i="2"/>
  <c r="N280" i="2"/>
  <c r="O280" i="2"/>
  <c r="L281" i="2"/>
  <c r="G281" i="2"/>
  <c r="H281" i="2"/>
  <c r="M281" i="2"/>
  <c r="N281" i="2"/>
  <c r="O281" i="2"/>
  <c r="L282" i="2"/>
  <c r="G282" i="2"/>
  <c r="H282" i="2"/>
  <c r="M282" i="2"/>
  <c r="N282" i="2"/>
  <c r="O282" i="2"/>
  <c r="L283" i="2"/>
  <c r="G283" i="2"/>
  <c r="H283" i="2"/>
  <c r="M283" i="2"/>
  <c r="N283" i="2"/>
  <c r="O283" i="2"/>
  <c r="L284" i="2"/>
  <c r="G284" i="2"/>
  <c r="H284" i="2"/>
  <c r="M284" i="2"/>
  <c r="N284" i="2"/>
  <c r="O284" i="2"/>
  <c r="L285" i="2"/>
  <c r="G285" i="2"/>
  <c r="H285" i="2"/>
  <c r="M285" i="2"/>
  <c r="N285" i="2"/>
  <c r="O285" i="2"/>
  <c r="L286" i="2"/>
  <c r="G286" i="2"/>
  <c r="H286" i="2"/>
  <c r="M286" i="2"/>
  <c r="N286" i="2"/>
  <c r="O286" i="2"/>
  <c r="L287" i="2"/>
  <c r="G287" i="2"/>
  <c r="H287" i="2"/>
  <c r="M287" i="2"/>
  <c r="N287" i="2"/>
  <c r="O287" i="2"/>
  <c r="L288" i="2"/>
  <c r="G288" i="2"/>
  <c r="H288" i="2"/>
  <c r="M288" i="2"/>
  <c r="N288" i="2"/>
  <c r="O288" i="2"/>
  <c r="L289" i="2"/>
  <c r="G289" i="2"/>
  <c r="H289" i="2"/>
  <c r="M289" i="2"/>
  <c r="N289" i="2"/>
  <c r="O289" i="2"/>
  <c r="L290" i="2"/>
  <c r="G290" i="2"/>
  <c r="H290" i="2"/>
  <c r="M290" i="2"/>
  <c r="N290" i="2"/>
  <c r="O290" i="2"/>
  <c r="L291" i="2"/>
  <c r="G291" i="2"/>
  <c r="H291" i="2"/>
  <c r="M291" i="2"/>
  <c r="N291" i="2"/>
  <c r="O291" i="2"/>
  <c r="L292" i="2"/>
  <c r="G292" i="2"/>
  <c r="H292" i="2"/>
  <c r="M292" i="2"/>
  <c r="N292" i="2"/>
  <c r="O292" i="2"/>
  <c r="L293" i="2"/>
  <c r="G293" i="2"/>
  <c r="H293" i="2"/>
  <c r="M293" i="2"/>
  <c r="N293" i="2"/>
  <c r="O293" i="2"/>
  <c r="L294" i="2"/>
  <c r="G294" i="2"/>
  <c r="H294" i="2"/>
  <c r="M294" i="2"/>
  <c r="N294" i="2"/>
  <c r="O294" i="2"/>
  <c r="L295" i="2"/>
  <c r="G295" i="2"/>
  <c r="H295" i="2"/>
  <c r="M295" i="2"/>
  <c r="N295" i="2"/>
  <c r="O295" i="2"/>
  <c r="L296" i="2"/>
  <c r="G296" i="2"/>
  <c r="H296" i="2"/>
  <c r="M296" i="2"/>
  <c r="N296" i="2"/>
  <c r="O296" i="2"/>
  <c r="L297" i="2"/>
  <c r="G297" i="2"/>
  <c r="H297" i="2"/>
  <c r="M297" i="2"/>
  <c r="N297" i="2"/>
  <c r="O297" i="2"/>
  <c r="L298" i="2"/>
  <c r="G298" i="2"/>
  <c r="H298" i="2"/>
  <c r="M298" i="2"/>
  <c r="N298" i="2"/>
  <c r="O298" i="2"/>
  <c r="L299" i="2"/>
  <c r="G299" i="2"/>
  <c r="H299" i="2"/>
  <c r="M299" i="2"/>
  <c r="N299" i="2"/>
  <c r="O299" i="2"/>
  <c r="L300" i="2"/>
  <c r="G300" i="2"/>
  <c r="H300" i="2"/>
  <c r="M300" i="2"/>
  <c r="N300" i="2"/>
  <c r="O300" i="2"/>
  <c r="L301" i="2"/>
  <c r="G301" i="2"/>
  <c r="H301" i="2"/>
  <c r="M301" i="2"/>
  <c r="N301" i="2"/>
  <c r="O301" i="2"/>
  <c r="L302" i="2"/>
  <c r="G302" i="2"/>
  <c r="H302" i="2"/>
  <c r="M302" i="2"/>
  <c r="N302" i="2"/>
  <c r="O302" i="2"/>
  <c r="L303" i="2"/>
  <c r="G303" i="2"/>
  <c r="H303" i="2"/>
  <c r="M303" i="2"/>
  <c r="N303" i="2"/>
  <c r="O303" i="2"/>
  <c r="L304" i="2"/>
  <c r="G304" i="2"/>
  <c r="H304" i="2"/>
  <c r="M304" i="2"/>
  <c r="N304" i="2"/>
  <c r="O304" i="2"/>
  <c r="L305" i="2"/>
  <c r="G305" i="2"/>
  <c r="H305" i="2"/>
  <c r="M305" i="2"/>
  <c r="N305" i="2"/>
  <c r="O305" i="2"/>
  <c r="L306" i="2"/>
  <c r="G306" i="2"/>
  <c r="H306" i="2"/>
  <c r="M306" i="2"/>
  <c r="N306" i="2"/>
  <c r="O306" i="2"/>
  <c r="L307" i="2"/>
  <c r="G307" i="2"/>
  <c r="H307" i="2"/>
  <c r="M307" i="2"/>
  <c r="N307" i="2"/>
  <c r="O307" i="2"/>
  <c r="L308" i="2"/>
  <c r="G308" i="2"/>
  <c r="H308" i="2"/>
  <c r="M308" i="2"/>
  <c r="N308" i="2"/>
  <c r="O308" i="2"/>
  <c r="L309" i="2"/>
  <c r="G309" i="2"/>
  <c r="H309" i="2"/>
  <c r="M309" i="2"/>
  <c r="N309" i="2"/>
  <c r="O309" i="2"/>
  <c r="L310" i="2"/>
  <c r="G310" i="2"/>
  <c r="H310" i="2"/>
  <c r="M310" i="2"/>
  <c r="N310" i="2"/>
  <c r="O310" i="2"/>
  <c r="L311" i="2"/>
  <c r="G311" i="2"/>
  <c r="H311" i="2"/>
  <c r="M311" i="2"/>
  <c r="N311" i="2"/>
  <c r="O311" i="2"/>
  <c r="L312" i="2"/>
  <c r="G312" i="2"/>
  <c r="H312" i="2"/>
  <c r="M312" i="2"/>
  <c r="N312" i="2"/>
  <c r="O312" i="2"/>
  <c r="L313" i="2"/>
  <c r="G313" i="2"/>
  <c r="H313" i="2"/>
  <c r="M313" i="2"/>
  <c r="N313" i="2"/>
  <c r="O313" i="2"/>
  <c r="L314" i="2"/>
  <c r="G314" i="2"/>
  <c r="H314" i="2"/>
  <c r="M314" i="2"/>
  <c r="N314" i="2"/>
  <c r="O314" i="2"/>
  <c r="L315" i="2"/>
  <c r="G315" i="2"/>
  <c r="H315" i="2"/>
  <c r="M315" i="2"/>
  <c r="N315" i="2"/>
  <c r="O315" i="2"/>
  <c r="L316" i="2"/>
  <c r="G316" i="2"/>
  <c r="H316" i="2"/>
  <c r="M316" i="2"/>
  <c r="N316" i="2"/>
  <c r="O316" i="2"/>
  <c r="L317" i="2"/>
  <c r="G317" i="2"/>
  <c r="H317" i="2"/>
  <c r="M317" i="2"/>
  <c r="N317" i="2"/>
  <c r="O317" i="2"/>
  <c r="L318" i="2"/>
  <c r="G318" i="2"/>
  <c r="H318" i="2"/>
  <c r="M318" i="2"/>
  <c r="N318" i="2"/>
  <c r="O318" i="2"/>
  <c r="L319" i="2"/>
  <c r="G319" i="2"/>
  <c r="H319" i="2"/>
  <c r="M319" i="2"/>
  <c r="N319" i="2"/>
  <c r="O319" i="2"/>
  <c r="L320" i="2"/>
  <c r="G320" i="2"/>
  <c r="H320" i="2"/>
  <c r="M320" i="2"/>
  <c r="N320" i="2"/>
  <c r="O320" i="2"/>
  <c r="L321" i="2"/>
  <c r="G321" i="2"/>
  <c r="H321" i="2"/>
  <c r="M321" i="2"/>
  <c r="N321" i="2"/>
  <c r="O321" i="2"/>
  <c r="L322" i="2"/>
  <c r="G322" i="2"/>
  <c r="H322" i="2"/>
  <c r="M322" i="2"/>
  <c r="N322" i="2"/>
  <c r="O322" i="2"/>
  <c r="L323" i="2"/>
  <c r="G323" i="2"/>
  <c r="H323" i="2"/>
  <c r="M323" i="2"/>
  <c r="N323" i="2"/>
  <c r="O323" i="2"/>
  <c r="L324" i="2"/>
  <c r="G324" i="2"/>
  <c r="H324" i="2"/>
  <c r="M324" i="2"/>
  <c r="N324" i="2"/>
  <c r="O324" i="2"/>
  <c r="L325" i="2"/>
  <c r="G325" i="2"/>
  <c r="H325" i="2"/>
  <c r="M325" i="2"/>
  <c r="N325" i="2"/>
  <c r="O325" i="2"/>
  <c r="L326" i="2"/>
  <c r="G326" i="2"/>
  <c r="H326" i="2"/>
  <c r="M326" i="2"/>
  <c r="N326" i="2"/>
  <c r="O326" i="2"/>
  <c r="L327" i="2"/>
  <c r="G327" i="2"/>
  <c r="H327" i="2"/>
  <c r="M327" i="2"/>
  <c r="N327" i="2"/>
  <c r="O327" i="2"/>
  <c r="L328" i="2"/>
  <c r="G328" i="2"/>
  <c r="H328" i="2"/>
  <c r="M328" i="2"/>
  <c r="N328" i="2"/>
  <c r="O328" i="2"/>
  <c r="L329" i="2"/>
  <c r="G329" i="2"/>
  <c r="H329" i="2"/>
  <c r="M329" i="2"/>
  <c r="N329" i="2"/>
  <c r="O329" i="2"/>
  <c r="L330" i="2"/>
  <c r="G330" i="2"/>
  <c r="H330" i="2"/>
  <c r="M330" i="2"/>
  <c r="N330" i="2"/>
  <c r="O330" i="2"/>
  <c r="L331" i="2"/>
  <c r="G331" i="2"/>
  <c r="H331" i="2"/>
  <c r="M331" i="2"/>
  <c r="N331" i="2"/>
  <c r="O331" i="2"/>
  <c r="L332" i="2"/>
  <c r="G332" i="2"/>
  <c r="H332" i="2"/>
  <c r="M332" i="2"/>
  <c r="N332" i="2"/>
  <c r="O332" i="2"/>
  <c r="L333" i="2"/>
  <c r="G333" i="2"/>
  <c r="H333" i="2"/>
  <c r="M333" i="2"/>
  <c r="N333" i="2"/>
  <c r="O333" i="2"/>
  <c r="L334" i="2"/>
  <c r="G334" i="2"/>
  <c r="H334" i="2"/>
  <c r="M334" i="2"/>
  <c r="N334" i="2"/>
  <c r="O334" i="2"/>
  <c r="L335" i="2"/>
  <c r="G335" i="2"/>
  <c r="H335" i="2"/>
  <c r="M335" i="2"/>
  <c r="N335" i="2"/>
  <c r="O335" i="2"/>
  <c r="L336" i="2"/>
  <c r="G336" i="2"/>
  <c r="H336" i="2"/>
  <c r="M336" i="2"/>
  <c r="N336" i="2"/>
  <c r="O336" i="2"/>
  <c r="L337" i="2"/>
  <c r="G337" i="2"/>
  <c r="H337" i="2"/>
  <c r="M337" i="2"/>
  <c r="N337" i="2"/>
  <c r="O337" i="2"/>
  <c r="L338" i="2"/>
  <c r="G338" i="2"/>
  <c r="H338" i="2"/>
  <c r="M338" i="2"/>
  <c r="N338" i="2"/>
  <c r="O338" i="2"/>
  <c r="L339" i="2"/>
  <c r="G339" i="2"/>
  <c r="H339" i="2"/>
  <c r="M339" i="2"/>
  <c r="N339" i="2"/>
  <c r="O339" i="2"/>
  <c r="L340" i="2"/>
  <c r="G340" i="2"/>
  <c r="H340" i="2"/>
  <c r="M340" i="2"/>
  <c r="N340" i="2"/>
  <c r="O340" i="2"/>
  <c r="L341" i="2"/>
  <c r="G341" i="2"/>
  <c r="H341" i="2"/>
  <c r="M341" i="2"/>
  <c r="N341" i="2"/>
  <c r="O341" i="2"/>
  <c r="L342" i="2"/>
  <c r="G342" i="2"/>
  <c r="H342" i="2"/>
  <c r="M342" i="2"/>
  <c r="N342" i="2"/>
  <c r="O342" i="2"/>
  <c r="L343" i="2"/>
  <c r="G343" i="2"/>
  <c r="H343" i="2"/>
  <c r="M343" i="2"/>
  <c r="N343" i="2"/>
  <c r="O343" i="2"/>
  <c r="L344" i="2"/>
  <c r="G344" i="2"/>
  <c r="H344" i="2"/>
  <c r="M344" i="2"/>
  <c r="N344" i="2"/>
  <c r="O344" i="2"/>
  <c r="L345" i="2"/>
  <c r="G345" i="2"/>
  <c r="H345" i="2"/>
  <c r="M345" i="2"/>
  <c r="N345" i="2"/>
  <c r="O345" i="2"/>
  <c r="L346" i="2"/>
  <c r="G346" i="2"/>
  <c r="H346" i="2"/>
  <c r="M346" i="2"/>
  <c r="N346" i="2"/>
  <c r="O346" i="2"/>
  <c r="L347" i="2"/>
  <c r="G347" i="2"/>
  <c r="H347" i="2"/>
  <c r="M347" i="2"/>
  <c r="N347" i="2"/>
  <c r="O347" i="2"/>
  <c r="L348" i="2"/>
  <c r="G348" i="2"/>
  <c r="H348" i="2"/>
  <c r="M348" i="2"/>
  <c r="N348" i="2"/>
  <c r="O348" i="2"/>
  <c r="L349" i="2"/>
  <c r="G349" i="2"/>
  <c r="H349" i="2"/>
  <c r="M349" i="2"/>
  <c r="N349" i="2"/>
  <c r="O349" i="2"/>
  <c r="L350" i="2"/>
  <c r="G350" i="2"/>
  <c r="H350" i="2"/>
  <c r="M350" i="2"/>
  <c r="N350" i="2"/>
  <c r="O350" i="2"/>
  <c r="L351" i="2"/>
  <c r="G351" i="2"/>
  <c r="H351" i="2"/>
  <c r="M351" i="2"/>
  <c r="N351" i="2"/>
  <c r="O351" i="2"/>
  <c r="L352" i="2"/>
  <c r="G352" i="2"/>
  <c r="H352" i="2"/>
  <c r="M352" i="2"/>
  <c r="N352" i="2"/>
  <c r="O352" i="2"/>
  <c r="L353" i="2"/>
  <c r="G353" i="2"/>
  <c r="H353" i="2"/>
  <c r="M353" i="2"/>
  <c r="N353" i="2"/>
  <c r="O353" i="2"/>
  <c r="L354" i="2"/>
  <c r="G354" i="2"/>
  <c r="H354" i="2"/>
  <c r="M354" i="2"/>
  <c r="N354" i="2"/>
  <c r="O354" i="2"/>
  <c r="L355" i="2"/>
  <c r="G355" i="2"/>
  <c r="H355" i="2"/>
  <c r="M355" i="2"/>
  <c r="N355" i="2"/>
  <c r="O355" i="2"/>
  <c r="L356" i="2"/>
  <c r="G356" i="2"/>
  <c r="H356" i="2"/>
  <c r="M356" i="2"/>
  <c r="N356" i="2"/>
  <c r="O356" i="2"/>
  <c r="L357" i="2"/>
  <c r="G357" i="2"/>
  <c r="H357" i="2"/>
  <c r="M357" i="2"/>
  <c r="N357" i="2"/>
  <c r="O357" i="2"/>
  <c r="L358" i="2"/>
  <c r="G358" i="2"/>
  <c r="H358" i="2"/>
  <c r="M358" i="2"/>
  <c r="N358" i="2"/>
  <c r="O358" i="2"/>
  <c r="L359" i="2"/>
  <c r="G359" i="2"/>
  <c r="H359" i="2"/>
  <c r="M359" i="2"/>
  <c r="N359" i="2"/>
  <c r="O359" i="2"/>
  <c r="L360" i="2"/>
  <c r="G360" i="2"/>
  <c r="H360" i="2"/>
  <c r="M360" i="2"/>
  <c r="N360" i="2"/>
  <c r="O360" i="2"/>
  <c r="L361" i="2"/>
  <c r="G361" i="2"/>
  <c r="H361" i="2"/>
  <c r="M361" i="2"/>
  <c r="M2" i="2"/>
  <c r="AL31" i="5"/>
  <c r="AL30" i="5"/>
  <c r="AL29" i="5"/>
  <c r="AL28" i="5"/>
  <c r="AL27" i="5"/>
  <c r="AL26" i="5"/>
  <c r="AL25" i="5"/>
  <c r="AL24" i="5"/>
  <c r="AL23" i="5"/>
  <c r="AL22" i="5"/>
  <c r="AL21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L3" i="5"/>
  <c r="AL2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U14" i="5"/>
  <c r="U15" i="5"/>
  <c r="U16" i="5"/>
  <c r="U17" i="5"/>
  <c r="U2" i="5"/>
  <c r="U3" i="5"/>
  <c r="U4" i="5"/>
  <c r="U5" i="5"/>
  <c r="U6" i="5"/>
  <c r="U7" i="5"/>
  <c r="U8" i="5"/>
  <c r="U9" i="5"/>
  <c r="U10" i="5"/>
  <c r="U11" i="5"/>
  <c r="U12" i="5"/>
  <c r="U13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AC2" i="5"/>
  <c r="AB2" i="5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2" i="2"/>
  <c r="K2" i="2"/>
  <c r="L2" i="2"/>
  <c r="G2" i="2"/>
  <c r="H2" i="2"/>
  <c r="K3" i="2"/>
  <c r="N2" i="2"/>
  <c r="O2" i="2"/>
  <c r="L3" i="2"/>
  <c r="G3" i="2"/>
  <c r="H3" i="2"/>
  <c r="K4" i="2"/>
  <c r="K5" i="2"/>
  <c r="K6" i="2"/>
  <c r="K7" i="2"/>
  <c r="K8" i="2"/>
  <c r="K9" i="2"/>
  <c r="K10" i="2"/>
  <c r="K11" i="2"/>
  <c r="K12" i="2"/>
  <c r="K13" i="2"/>
  <c r="K14" i="2"/>
  <c r="K15" i="2"/>
  <c r="R14" i="2"/>
  <c r="U14" i="2"/>
  <c r="K16" i="2"/>
  <c r="R15" i="2"/>
  <c r="U15" i="2"/>
  <c r="K17" i="2"/>
  <c r="R16" i="2"/>
  <c r="U16" i="2"/>
  <c r="K18" i="2"/>
  <c r="R17" i="2"/>
  <c r="U17" i="2"/>
  <c r="R2" i="2"/>
  <c r="U2" i="2"/>
  <c r="R3" i="2"/>
  <c r="U3" i="2"/>
  <c r="R4" i="2"/>
  <c r="U4" i="2"/>
  <c r="R5" i="2"/>
  <c r="U5" i="2"/>
  <c r="R6" i="2"/>
  <c r="U6" i="2"/>
  <c r="R7" i="2"/>
  <c r="U7" i="2"/>
  <c r="R8" i="2"/>
  <c r="U8" i="2"/>
  <c r="R9" i="2"/>
  <c r="U9" i="2"/>
  <c r="R10" i="2"/>
  <c r="U10" i="2"/>
  <c r="R11" i="2"/>
  <c r="U11" i="2"/>
  <c r="R12" i="2"/>
  <c r="U12" i="2"/>
  <c r="R13" i="2"/>
  <c r="U13" i="2"/>
  <c r="K19" i="2"/>
  <c r="R18" i="2"/>
  <c r="U18" i="2"/>
  <c r="K20" i="2"/>
  <c r="R19" i="2"/>
  <c r="U19" i="2"/>
  <c r="K21" i="2"/>
  <c r="R20" i="2"/>
  <c r="U20" i="2"/>
  <c r="K22" i="2"/>
  <c r="R21" i="2"/>
  <c r="U21" i="2"/>
  <c r="K23" i="2"/>
  <c r="R22" i="2"/>
  <c r="U22" i="2"/>
  <c r="K24" i="2"/>
  <c r="R23" i="2"/>
  <c r="U23" i="2"/>
  <c r="K25" i="2"/>
  <c r="R24" i="2"/>
  <c r="U24" i="2"/>
  <c r="K26" i="2"/>
  <c r="R25" i="2"/>
  <c r="U25" i="2"/>
  <c r="K27" i="2"/>
  <c r="R26" i="2"/>
  <c r="U26" i="2"/>
  <c r="K28" i="2"/>
  <c r="R27" i="2"/>
  <c r="U27" i="2"/>
  <c r="K29" i="2"/>
  <c r="R28" i="2"/>
  <c r="U28" i="2"/>
  <c r="K30" i="2"/>
  <c r="R29" i="2"/>
  <c r="U29" i="2"/>
  <c r="K31" i="2"/>
  <c r="R30" i="2"/>
  <c r="U30" i="2"/>
  <c r="K32" i="2"/>
  <c r="R31" i="2"/>
  <c r="U31" i="2"/>
  <c r="K33" i="2"/>
  <c r="R32" i="2"/>
  <c r="U32" i="2"/>
  <c r="K34" i="2"/>
  <c r="R33" i="2"/>
  <c r="U33" i="2"/>
  <c r="K35" i="2"/>
  <c r="R34" i="2"/>
  <c r="U34" i="2"/>
  <c r="K36" i="2"/>
  <c r="R35" i="2"/>
  <c r="U35" i="2"/>
  <c r="K37" i="2"/>
  <c r="R36" i="2"/>
  <c r="U36" i="2"/>
  <c r="K38" i="2"/>
  <c r="R37" i="2"/>
  <c r="U37" i="2"/>
  <c r="K39" i="2"/>
  <c r="R38" i="2"/>
  <c r="U38" i="2"/>
  <c r="K40" i="2"/>
  <c r="R39" i="2"/>
  <c r="U39" i="2"/>
  <c r="K41" i="2"/>
  <c r="R40" i="2"/>
  <c r="U40" i="2"/>
  <c r="K42" i="2"/>
  <c r="R41" i="2"/>
  <c r="U41" i="2"/>
  <c r="K43" i="2"/>
  <c r="R42" i="2"/>
  <c r="U42" i="2"/>
  <c r="K44" i="2"/>
  <c r="R43" i="2"/>
  <c r="U43" i="2"/>
  <c r="K45" i="2"/>
  <c r="R44" i="2"/>
  <c r="U44" i="2"/>
  <c r="K46" i="2"/>
  <c r="R45" i="2"/>
  <c r="U45" i="2"/>
  <c r="R46" i="2"/>
  <c r="U46" i="2"/>
  <c r="K48" i="2"/>
  <c r="R47" i="2"/>
  <c r="U47" i="2"/>
  <c r="K49" i="2"/>
  <c r="R48" i="2"/>
  <c r="U48" i="2"/>
  <c r="K50" i="2"/>
  <c r="R49" i="2"/>
  <c r="U49" i="2"/>
  <c r="K51" i="2"/>
  <c r="R50" i="2"/>
  <c r="U50" i="2"/>
  <c r="K52" i="2"/>
  <c r="R51" i="2"/>
  <c r="U51" i="2"/>
  <c r="K53" i="2"/>
  <c r="R52" i="2"/>
  <c r="U52" i="2"/>
  <c r="K54" i="2"/>
  <c r="R53" i="2"/>
  <c r="U53" i="2"/>
  <c r="K55" i="2"/>
  <c r="R54" i="2"/>
  <c r="U54" i="2"/>
  <c r="K56" i="2"/>
  <c r="R55" i="2"/>
  <c r="U55" i="2"/>
  <c r="K57" i="2"/>
  <c r="R56" i="2"/>
  <c r="U56" i="2"/>
  <c r="K58" i="2"/>
  <c r="R57" i="2"/>
  <c r="U57" i="2"/>
  <c r="K59" i="2"/>
  <c r="R58" i="2"/>
  <c r="U58" i="2"/>
  <c r="K60" i="2"/>
  <c r="R59" i="2"/>
  <c r="U59" i="2"/>
  <c r="K61" i="2"/>
  <c r="R60" i="2"/>
  <c r="U60" i="2"/>
  <c r="K62" i="2"/>
  <c r="R61" i="2"/>
  <c r="U61" i="2"/>
  <c r="K63" i="2"/>
  <c r="R62" i="2"/>
  <c r="U62" i="2"/>
  <c r="K64" i="2"/>
  <c r="R63" i="2"/>
  <c r="U63" i="2"/>
  <c r="K65" i="2"/>
  <c r="R64" i="2"/>
  <c r="U64" i="2"/>
  <c r="K66" i="2"/>
  <c r="R65" i="2"/>
  <c r="U65" i="2"/>
  <c r="K67" i="2"/>
  <c r="R66" i="2"/>
  <c r="U66" i="2"/>
  <c r="K68" i="2"/>
  <c r="R67" i="2"/>
  <c r="U67" i="2"/>
  <c r="K69" i="2"/>
  <c r="R68" i="2"/>
  <c r="U68" i="2"/>
  <c r="K70" i="2"/>
  <c r="R69" i="2"/>
  <c r="U69" i="2"/>
  <c r="K71" i="2"/>
  <c r="R70" i="2"/>
  <c r="U70" i="2"/>
  <c r="K72" i="2"/>
  <c r="R71" i="2"/>
  <c r="U71" i="2"/>
  <c r="K73" i="2"/>
  <c r="R72" i="2"/>
  <c r="U72" i="2"/>
  <c r="K74" i="2"/>
  <c r="R73" i="2"/>
  <c r="U73" i="2"/>
  <c r="K75" i="2"/>
  <c r="R74" i="2"/>
  <c r="U74" i="2"/>
  <c r="K76" i="2"/>
  <c r="R75" i="2"/>
  <c r="U75" i="2"/>
  <c r="K77" i="2"/>
  <c r="R76" i="2"/>
  <c r="U76" i="2"/>
  <c r="K78" i="2"/>
  <c r="R77" i="2"/>
  <c r="U77" i="2"/>
  <c r="K79" i="2"/>
  <c r="R78" i="2"/>
  <c r="U78" i="2"/>
  <c r="K80" i="2"/>
  <c r="R79" i="2"/>
  <c r="U79" i="2"/>
  <c r="K81" i="2"/>
  <c r="R80" i="2"/>
  <c r="U80" i="2"/>
  <c r="K82" i="2"/>
  <c r="R81" i="2"/>
  <c r="U81" i="2"/>
  <c r="K83" i="2"/>
  <c r="R82" i="2"/>
  <c r="U82" i="2"/>
  <c r="K84" i="2"/>
  <c r="R83" i="2"/>
  <c r="U83" i="2"/>
  <c r="K85" i="2"/>
  <c r="R84" i="2"/>
  <c r="U84" i="2"/>
  <c r="K86" i="2"/>
  <c r="R85" i="2"/>
  <c r="U85" i="2"/>
  <c r="K87" i="2"/>
  <c r="R86" i="2"/>
  <c r="U86" i="2"/>
  <c r="K88" i="2"/>
  <c r="R87" i="2"/>
  <c r="U87" i="2"/>
  <c r="K89" i="2"/>
  <c r="R88" i="2"/>
  <c r="U88" i="2"/>
  <c r="K90" i="2"/>
  <c r="R89" i="2"/>
  <c r="U89" i="2"/>
  <c r="K91" i="2"/>
  <c r="R90" i="2"/>
  <c r="U90" i="2"/>
  <c r="K92" i="2"/>
  <c r="R91" i="2"/>
  <c r="U91" i="2"/>
  <c r="K93" i="2"/>
  <c r="R92" i="2"/>
  <c r="U92" i="2"/>
  <c r="K94" i="2"/>
  <c r="R93" i="2"/>
  <c r="U93" i="2"/>
  <c r="K95" i="2"/>
  <c r="R94" i="2"/>
  <c r="U94" i="2"/>
  <c r="K96" i="2"/>
  <c r="R95" i="2"/>
  <c r="U95" i="2"/>
  <c r="K97" i="2"/>
  <c r="R96" i="2"/>
  <c r="U96" i="2"/>
  <c r="K98" i="2"/>
  <c r="R97" i="2"/>
  <c r="U97" i="2"/>
  <c r="K99" i="2"/>
  <c r="R98" i="2"/>
  <c r="U98" i="2"/>
  <c r="K100" i="2"/>
  <c r="R99" i="2"/>
  <c r="U99" i="2"/>
  <c r="K101" i="2"/>
  <c r="R100" i="2"/>
  <c r="U100" i="2"/>
  <c r="K102" i="2"/>
  <c r="R101" i="2"/>
  <c r="U101" i="2"/>
  <c r="K103" i="2"/>
  <c r="R102" i="2"/>
  <c r="U102" i="2"/>
  <c r="K104" i="2"/>
  <c r="R103" i="2"/>
  <c r="U103" i="2"/>
  <c r="K105" i="2"/>
  <c r="R104" i="2"/>
  <c r="U104" i="2"/>
  <c r="K106" i="2"/>
  <c r="R105" i="2"/>
  <c r="U105" i="2"/>
  <c r="K107" i="2"/>
  <c r="R106" i="2"/>
  <c r="U106" i="2"/>
  <c r="K108" i="2"/>
  <c r="R107" i="2"/>
  <c r="U107" i="2"/>
  <c r="K109" i="2"/>
  <c r="R108" i="2"/>
  <c r="U108" i="2"/>
  <c r="K110" i="2"/>
  <c r="R109" i="2"/>
  <c r="U109" i="2"/>
  <c r="K111" i="2"/>
  <c r="R110" i="2"/>
  <c r="U110" i="2"/>
  <c r="K112" i="2"/>
  <c r="R111" i="2"/>
  <c r="U111" i="2"/>
  <c r="K113" i="2"/>
  <c r="R112" i="2"/>
  <c r="U112" i="2"/>
  <c r="K114" i="2"/>
  <c r="R113" i="2"/>
  <c r="U113" i="2"/>
  <c r="K115" i="2"/>
  <c r="R114" i="2"/>
  <c r="U114" i="2"/>
  <c r="K116" i="2"/>
  <c r="R115" i="2"/>
  <c r="U115" i="2"/>
  <c r="K117" i="2"/>
  <c r="R116" i="2"/>
  <c r="U116" i="2"/>
  <c r="K118" i="2"/>
  <c r="R117" i="2"/>
  <c r="U117" i="2"/>
  <c r="K119" i="2"/>
  <c r="R118" i="2"/>
  <c r="U118" i="2"/>
  <c r="K120" i="2"/>
  <c r="R119" i="2"/>
  <c r="U119" i="2"/>
  <c r="K121" i="2"/>
  <c r="R120" i="2"/>
  <c r="U120" i="2"/>
  <c r="K122" i="2"/>
  <c r="R121" i="2"/>
  <c r="U121" i="2"/>
  <c r="K123" i="2"/>
  <c r="R122" i="2"/>
  <c r="U122" i="2"/>
  <c r="K124" i="2"/>
  <c r="R123" i="2"/>
  <c r="U123" i="2"/>
  <c r="K125" i="2"/>
  <c r="R124" i="2"/>
  <c r="U124" i="2"/>
  <c r="K126" i="2"/>
  <c r="R125" i="2"/>
  <c r="U125" i="2"/>
  <c r="K127" i="2"/>
  <c r="R126" i="2"/>
  <c r="U126" i="2"/>
  <c r="K128" i="2"/>
  <c r="R127" i="2"/>
  <c r="U127" i="2"/>
  <c r="K129" i="2"/>
  <c r="R128" i="2"/>
  <c r="U128" i="2"/>
  <c r="K130" i="2"/>
  <c r="R129" i="2"/>
  <c r="U129" i="2"/>
  <c r="K131" i="2"/>
  <c r="R130" i="2"/>
  <c r="U130" i="2"/>
  <c r="K132" i="2"/>
  <c r="R131" i="2"/>
  <c r="U131" i="2"/>
  <c r="K133" i="2"/>
  <c r="R132" i="2"/>
  <c r="U132" i="2"/>
  <c r="K134" i="2"/>
  <c r="R133" i="2"/>
  <c r="U133" i="2"/>
  <c r="K135" i="2"/>
  <c r="R134" i="2"/>
  <c r="U134" i="2"/>
  <c r="K136" i="2"/>
  <c r="R135" i="2"/>
  <c r="U135" i="2"/>
  <c r="K137" i="2"/>
  <c r="R136" i="2"/>
  <c r="U136" i="2"/>
  <c r="K138" i="2"/>
  <c r="R137" i="2"/>
  <c r="U137" i="2"/>
  <c r="K139" i="2"/>
  <c r="R138" i="2"/>
  <c r="U138" i="2"/>
  <c r="K140" i="2"/>
  <c r="R139" i="2"/>
  <c r="U139" i="2"/>
  <c r="K141" i="2"/>
  <c r="R140" i="2"/>
  <c r="U140" i="2"/>
  <c r="K142" i="2"/>
  <c r="R141" i="2"/>
  <c r="U141" i="2"/>
  <c r="R142" i="2"/>
  <c r="U142" i="2"/>
  <c r="K144" i="2"/>
  <c r="R143" i="2"/>
  <c r="U143" i="2"/>
  <c r="K145" i="2"/>
  <c r="R144" i="2"/>
  <c r="U144" i="2"/>
  <c r="K146" i="2"/>
  <c r="R145" i="2"/>
  <c r="U145" i="2"/>
  <c r="K147" i="2"/>
  <c r="R146" i="2"/>
  <c r="U146" i="2"/>
  <c r="K148" i="2"/>
  <c r="R147" i="2"/>
  <c r="U147" i="2"/>
  <c r="K149" i="2"/>
  <c r="R148" i="2"/>
  <c r="U148" i="2"/>
  <c r="K150" i="2"/>
  <c r="R149" i="2"/>
  <c r="U149" i="2"/>
  <c r="K151" i="2"/>
  <c r="R150" i="2"/>
  <c r="U150" i="2"/>
  <c r="K152" i="2"/>
  <c r="R151" i="2"/>
  <c r="U151" i="2"/>
  <c r="R152" i="2"/>
  <c r="U152" i="2"/>
  <c r="R153" i="2"/>
  <c r="U153" i="2"/>
  <c r="R154" i="2"/>
  <c r="U154" i="2"/>
  <c r="K156" i="2"/>
  <c r="R155" i="2"/>
  <c r="U155" i="2"/>
  <c r="K157" i="2"/>
  <c r="R156" i="2"/>
  <c r="U156" i="2"/>
  <c r="K158" i="2"/>
  <c r="R157" i="2"/>
  <c r="U157" i="2"/>
  <c r="K159" i="2"/>
  <c r="R158" i="2"/>
  <c r="U158" i="2"/>
  <c r="K160" i="2"/>
  <c r="R159" i="2"/>
  <c r="U159" i="2"/>
  <c r="K161" i="2"/>
  <c r="R160" i="2"/>
  <c r="U160" i="2"/>
  <c r="K162" i="2"/>
  <c r="R161" i="2"/>
  <c r="U161" i="2"/>
  <c r="K163" i="2"/>
  <c r="R162" i="2"/>
  <c r="U162" i="2"/>
  <c r="K164" i="2"/>
  <c r="R163" i="2"/>
  <c r="U163" i="2"/>
  <c r="K165" i="2"/>
  <c r="R164" i="2"/>
  <c r="U164" i="2"/>
  <c r="K166" i="2"/>
  <c r="R165" i="2"/>
  <c r="U165" i="2"/>
  <c r="R166" i="2"/>
  <c r="U166" i="2"/>
  <c r="K168" i="2"/>
  <c r="R167" i="2"/>
  <c r="U167" i="2"/>
  <c r="K169" i="2"/>
  <c r="R168" i="2"/>
  <c r="U168" i="2"/>
  <c r="K170" i="2"/>
  <c r="R169" i="2"/>
  <c r="U169" i="2"/>
  <c r="K171" i="2"/>
  <c r="R170" i="2"/>
  <c r="U170" i="2"/>
  <c r="K172" i="2"/>
  <c r="R171" i="2"/>
  <c r="U171" i="2"/>
  <c r="K173" i="2"/>
  <c r="R172" i="2"/>
  <c r="U172" i="2"/>
  <c r="K174" i="2"/>
  <c r="R173" i="2"/>
  <c r="U173" i="2"/>
  <c r="K175" i="2"/>
  <c r="R174" i="2"/>
  <c r="U174" i="2"/>
  <c r="K176" i="2"/>
  <c r="R175" i="2"/>
  <c r="U175" i="2"/>
  <c r="K177" i="2"/>
  <c r="R176" i="2"/>
  <c r="U176" i="2"/>
  <c r="K178" i="2"/>
  <c r="R177" i="2"/>
  <c r="U177" i="2"/>
  <c r="K179" i="2"/>
  <c r="R178" i="2"/>
  <c r="U178" i="2"/>
  <c r="K180" i="2"/>
  <c r="R179" i="2"/>
  <c r="U179" i="2"/>
  <c r="K181" i="2"/>
  <c r="R180" i="2"/>
  <c r="U180" i="2"/>
  <c r="K182" i="2"/>
  <c r="R181" i="2"/>
  <c r="U181" i="2"/>
  <c r="K183" i="2"/>
  <c r="R182" i="2"/>
  <c r="U182" i="2"/>
  <c r="K184" i="2"/>
  <c r="R183" i="2"/>
  <c r="U183" i="2"/>
  <c r="K185" i="2"/>
  <c r="R184" i="2"/>
  <c r="U184" i="2"/>
  <c r="K186" i="2"/>
  <c r="R185" i="2"/>
  <c r="U185" i="2"/>
  <c r="K187" i="2"/>
  <c r="R186" i="2"/>
  <c r="U186" i="2"/>
  <c r="K188" i="2"/>
  <c r="R187" i="2"/>
  <c r="U187" i="2"/>
  <c r="K189" i="2"/>
  <c r="R188" i="2"/>
  <c r="U188" i="2"/>
  <c r="K190" i="2"/>
  <c r="R189" i="2"/>
  <c r="U189" i="2"/>
  <c r="K191" i="2"/>
  <c r="R190" i="2"/>
  <c r="U190" i="2"/>
  <c r="K192" i="2"/>
  <c r="R191" i="2"/>
  <c r="U191" i="2"/>
  <c r="K193" i="2"/>
  <c r="R192" i="2"/>
  <c r="U192" i="2"/>
  <c r="K194" i="2"/>
  <c r="R193" i="2"/>
  <c r="U193" i="2"/>
  <c r="K195" i="2"/>
  <c r="R194" i="2"/>
  <c r="U194" i="2"/>
  <c r="K196" i="2"/>
  <c r="R195" i="2"/>
  <c r="U195" i="2"/>
  <c r="K197" i="2"/>
  <c r="R196" i="2"/>
  <c r="U196" i="2"/>
  <c r="K198" i="2"/>
  <c r="R197" i="2"/>
  <c r="U197" i="2"/>
  <c r="K199" i="2"/>
  <c r="R198" i="2"/>
  <c r="U198" i="2"/>
  <c r="K200" i="2"/>
  <c r="R199" i="2"/>
  <c r="U199" i="2"/>
  <c r="K201" i="2"/>
  <c r="R200" i="2"/>
  <c r="U200" i="2"/>
  <c r="K202" i="2"/>
  <c r="R201" i="2"/>
  <c r="U201" i="2"/>
  <c r="R202" i="2"/>
  <c r="U202" i="2"/>
  <c r="R203" i="2"/>
  <c r="U203" i="2"/>
  <c r="K205" i="2"/>
  <c r="R204" i="2"/>
  <c r="U204" i="2"/>
  <c r="K206" i="2"/>
  <c r="R205" i="2"/>
  <c r="U205" i="2"/>
  <c r="K207" i="2"/>
  <c r="R206" i="2"/>
  <c r="U206" i="2"/>
  <c r="K208" i="2"/>
  <c r="R207" i="2"/>
  <c r="U207" i="2"/>
  <c r="K209" i="2"/>
  <c r="R208" i="2"/>
  <c r="U208" i="2"/>
  <c r="K210" i="2"/>
  <c r="R209" i="2"/>
  <c r="U209" i="2"/>
  <c r="K211" i="2"/>
  <c r="R210" i="2"/>
  <c r="U210" i="2"/>
  <c r="K212" i="2"/>
  <c r="R211" i="2"/>
  <c r="U211" i="2"/>
  <c r="K213" i="2"/>
  <c r="R212" i="2"/>
  <c r="U212" i="2"/>
  <c r="K214" i="2"/>
  <c r="R213" i="2"/>
  <c r="U213" i="2"/>
  <c r="K215" i="2"/>
  <c r="R214" i="2"/>
  <c r="U214" i="2"/>
  <c r="K216" i="2"/>
  <c r="R215" i="2"/>
  <c r="U215" i="2"/>
  <c r="K217" i="2"/>
  <c r="R216" i="2"/>
  <c r="U216" i="2"/>
  <c r="K218" i="2"/>
  <c r="R217" i="2"/>
  <c r="U217" i="2"/>
  <c r="K219" i="2"/>
  <c r="R218" i="2"/>
  <c r="U218" i="2"/>
  <c r="K220" i="2"/>
  <c r="R219" i="2"/>
  <c r="U219" i="2"/>
  <c r="K221" i="2"/>
  <c r="R220" i="2"/>
  <c r="U220" i="2"/>
  <c r="K222" i="2"/>
  <c r="R221" i="2"/>
  <c r="U221" i="2"/>
  <c r="K223" i="2"/>
  <c r="R222" i="2"/>
  <c r="U222" i="2"/>
  <c r="K224" i="2"/>
  <c r="R223" i="2"/>
  <c r="U223" i="2"/>
  <c r="K225" i="2"/>
  <c r="R224" i="2"/>
  <c r="U224" i="2"/>
  <c r="R225" i="2"/>
  <c r="U225" i="2"/>
  <c r="R226" i="2"/>
  <c r="U226" i="2"/>
  <c r="K228" i="2"/>
  <c r="R227" i="2"/>
  <c r="U227" i="2"/>
  <c r="K229" i="2"/>
  <c r="R228" i="2"/>
  <c r="U228" i="2"/>
  <c r="K230" i="2"/>
  <c r="R229" i="2"/>
  <c r="U229" i="2"/>
  <c r="K231" i="2"/>
  <c r="R230" i="2"/>
  <c r="U230" i="2"/>
  <c r="K232" i="2"/>
  <c r="R231" i="2"/>
  <c r="U231" i="2"/>
  <c r="K233" i="2"/>
  <c r="R232" i="2"/>
  <c r="U232" i="2"/>
  <c r="K234" i="2"/>
  <c r="R233" i="2"/>
  <c r="U233" i="2"/>
  <c r="K235" i="2"/>
  <c r="R234" i="2"/>
  <c r="U234" i="2"/>
  <c r="K236" i="2"/>
  <c r="R235" i="2"/>
  <c r="U235" i="2"/>
  <c r="K237" i="2"/>
  <c r="R236" i="2"/>
  <c r="U236" i="2"/>
  <c r="K238" i="2"/>
  <c r="R237" i="2"/>
  <c r="U237" i="2"/>
  <c r="R238" i="2"/>
  <c r="U238" i="2"/>
  <c r="K240" i="2"/>
  <c r="R239" i="2"/>
  <c r="U239" i="2"/>
  <c r="K241" i="2"/>
  <c r="R240" i="2"/>
  <c r="U240" i="2"/>
  <c r="K242" i="2"/>
  <c r="R241" i="2"/>
  <c r="U241" i="2"/>
  <c r="K243" i="2"/>
  <c r="R242" i="2"/>
  <c r="U242" i="2"/>
  <c r="K244" i="2"/>
  <c r="R243" i="2"/>
  <c r="U243" i="2"/>
  <c r="K245" i="2"/>
  <c r="R244" i="2"/>
  <c r="U244" i="2"/>
  <c r="K246" i="2"/>
  <c r="R245" i="2"/>
  <c r="U245" i="2"/>
  <c r="K247" i="2"/>
  <c r="R246" i="2"/>
  <c r="U246" i="2"/>
  <c r="K248" i="2"/>
  <c r="R247" i="2"/>
  <c r="U247" i="2"/>
  <c r="K249" i="2"/>
  <c r="R248" i="2"/>
  <c r="U248" i="2"/>
  <c r="K250" i="2"/>
  <c r="R249" i="2"/>
  <c r="U249" i="2"/>
  <c r="K251" i="2"/>
  <c r="R250" i="2"/>
  <c r="U250" i="2"/>
  <c r="K252" i="2"/>
  <c r="R251" i="2"/>
  <c r="U251" i="2"/>
  <c r="K253" i="2"/>
  <c r="R252" i="2"/>
  <c r="U252" i="2"/>
  <c r="K254" i="2"/>
  <c r="R253" i="2"/>
  <c r="U253" i="2"/>
  <c r="K255" i="2"/>
  <c r="R254" i="2"/>
  <c r="U254" i="2"/>
  <c r="K256" i="2"/>
  <c r="R255" i="2"/>
  <c r="U255" i="2"/>
  <c r="K257" i="2"/>
  <c r="R256" i="2"/>
  <c r="U256" i="2"/>
  <c r="K258" i="2"/>
  <c r="R257" i="2"/>
  <c r="U257" i="2"/>
  <c r="K259" i="2"/>
  <c r="R258" i="2"/>
  <c r="U258" i="2"/>
  <c r="K260" i="2"/>
  <c r="R259" i="2"/>
  <c r="U259" i="2"/>
  <c r="K261" i="2"/>
  <c r="R260" i="2"/>
  <c r="U260" i="2"/>
  <c r="K262" i="2"/>
  <c r="R261" i="2"/>
  <c r="U261" i="2"/>
  <c r="K263" i="2"/>
  <c r="R262" i="2"/>
  <c r="U262" i="2"/>
  <c r="K264" i="2"/>
  <c r="R263" i="2"/>
  <c r="U263" i="2"/>
  <c r="K265" i="2"/>
  <c r="R264" i="2"/>
  <c r="U264" i="2"/>
  <c r="K266" i="2"/>
  <c r="R265" i="2"/>
  <c r="U265" i="2"/>
  <c r="K267" i="2"/>
  <c r="R266" i="2"/>
  <c r="U266" i="2"/>
  <c r="K268" i="2"/>
  <c r="R267" i="2"/>
  <c r="U267" i="2"/>
  <c r="K269" i="2"/>
  <c r="R268" i="2"/>
  <c r="U268" i="2"/>
  <c r="K270" i="2"/>
  <c r="R269" i="2"/>
  <c r="U269" i="2"/>
  <c r="K271" i="2"/>
  <c r="R270" i="2"/>
  <c r="U270" i="2"/>
  <c r="K272" i="2"/>
  <c r="R271" i="2"/>
  <c r="U271" i="2"/>
  <c r="K273" i="2"/>
  <c r="R272" i="2"/>
  <c r="U272" i="2"/>
  <c r="K274" i="2"/>
  <c r="R273" i="2"/>
  <c r="U273" i="2"/>
  <c r="K275" i="2"/>
  <c r="R274" i="2"/>
  <c r="U274" i="2"/>
  <c r="K276" i="2"/>
  <c r="R275" i="2"/>
  <c r="U275" i="2"/>
  <c r="K277" i="2"/>
  <c r="R276" i="2"/>
  <c r="U276" i="2"/>
  <c r="K278" i="2"/>
  <c r="R277" i="2"/>
  <c r="U277" i="2"/>
  <c r="K279" i="2"/>
  <c r="R278" i="2"/>
  <c r="U278" i="2"/>
  <c r="K280" i="2"/>
  <c r="R279" i="2"/>
  <c r="U279" i="2"/>
  <c r="K281" i="2"/>
  <c r="R280" i="2"/>
  <c r="U280" i="2"/>
  <c r="K282" i="2"/>
  <c r="R281" i="2"/>
  <c r="U281" i="2"/>
  <c r="K283" i="2"/>
  <c r="R282" i="2"/>
  <c r="U282" i="2"/>
  <c r="K284" i="2"/>
  <c r="R283" i="2"/>
  <c r="U283" i="2"/>
  <c r="K285" i="2"/>
  <c r="R284" i="2"/>
  <c r="U284" i="2"/>
  <c r="K286" i="2"/>
  <c r="R285" i="2"/>
  <c r="U285" i="2"/>
  <c r="K287" i="2"/>
  <c r="R286" i="2"/>
  <c r="U286" i="2"/>
  <c r="K288" i="2"/>
  <c r="R287" i="2"/>
  <c r="U287" i="2"/>
  <c r="K289" i="2"/>
  <c r="R288" i="2"/>
  <c r="U288" i="2"/>
  <c r="K290" i="2"/>
  <c r="R289" i="2"/>
  <c r="U289" i="2"/>
  <c r="K291" i="2"/>
  <c r="R290" i="2"/>
  <c r="U290" i="2"/>
  <c r="K292" i="2"/>
  <c r="R291" i="2"/>
  <c r="U291" i="2"/>
  <c r="K293" i="2"/>
  <c r="R292" i="2"/>
  <c r="U292" i="2"/>
  <c r="K294" i="2"/>
  <c r="R293" i="2"/>
  <c r="U293" i="2"/>
  <c r="K295" i="2"/>
  <c r="R294" i="2"/>
  <c r="U294" i="2"/>
  <c r="K296" i="2"/>
  <c r="R295" i="2"/>
  <c r="U295" i="2"/>
  <c r="K297" i="2"/>
  <c r="R296" i="2"/>
  <c r="U296" i="2"/>
  <c r="K298" i="2"/>
  <c r="R297" i="2"/>
  <c r="U297" i="2"/>
  <c r="K299" i="2"/>
  <c r="R298" i="2"/>
  <c r="U298" i="2"/>
  <c r="K300" i="2"/>
  <c r="R299" i="2"/>
  <c r="U299" i="2"/>
  <c r="K301" i="2"/>
  <c r="R300" i="2"/>
  <c r="U300" i="2"/>
  <c r="K302" i="2"/>
  <c r="R301" i="2"/>
  <c r="U301" i="2"/>
  <c r="K303" i="2"/>
  <c r="R302" i="2"/>
  <c r="U302" i="2"/>
  <c r="K304" i="2"/>
  <c r="R303" i="2"/>
  <c r="U303" i="2"/>
  <c r="K305" i="2"/>
  <c r="R304" i="2"/>
  <c r="U304" i="2"/>
  <c r="K306" i="2"/>
  <c r="R305" i="2"/>
  <c r="U305" i="2"/>
  <c r="K307" i="2"/>
  <c r="R306" i="2"/>
  <c r="U306" i="2"/>
  <c r="K308" i="2"/>
  <c r="R307" i="2"/>
  <c r="U307" i="2"/>
  <c r="K309" i="2"/>
  <c r="R308" i="2"/>
  <c r="U308" i="2"/>
  <c r="K310" i="2"/>
  <c r="R309" i="2"/>
  <c r="U309" i="2"/>
  <c r="K311" i="2"/>
  <c r="R310" i="2"/>
  <c r="U310" i="2"/>
  <c r="K312" i="2"/>
  <c r="R311" i="2"/>
  <c r="U311" i="2"/>
  <c r="K313" i="2"/>
  <c r="R312" i="2"/>
  <c r="U312" i="2"/>
  <c r="K314" i="2"/>
  <c r="R313" i="2"/>
  <c r="U313" i="2"/>
  <c r="K315" i="2"/>
  <c r="R314" i="2"/>
  <c r="U314" i="2"/>
  <c r="K316" i="2"/>
  <c r="R315" i="2"/>
  <c r="U315" i="2"/>
  <c r="K317" i="2"/>
  <c r="R316" i="2"/>
  <c r="U316" i="2"/>
  <c r="K318" i="2"/>
  <c r="R317" i="2"/>
  <c r="U317" i="2"/>
  <c r="K319" i="2"/>
  <c r="R318" i="2"/>
  <c r="U318" i="2"/>
  <c r="K320" i="2"/>
  <c r="R319" i="2"/>
  <c r="U319" i="2"/>
  <c r="K321" i="2"/>
  <c r="R320" i="2"/>
  <c r="U320" i="2"/>
  <c r="K322" i="2"/>
  <c r="R321" i="2"/>
  <c r="U321" i="2"/>
  <c r="R322" i="2"/>
  <c r="U322" i="2"/>
  <c r="K324" i="2"/>
  <c r="R323" i="2"/>
  <c r="U323" i="2"/>
  <c r="K325" i="2"/>
  <c r="R324" i="2"/>
  <c r="U324" i="2"/>
  <c r="K326" i="2"/>
  <c r="R325" i="2"/>
  <c r="U325" i="2"/>
  <c r="K327" i="2"/>
  <c r="R326" i="2"/>
  <c r="U326" i="2"/>
  <c r="K328" i="2"/>
  <c r="R327" i="2"/>
  <c r="U327" i="2"/>
  <c r="K329" i="2"/>
  <c r="R328" i="2"/>
  <c r="U328" i="2"/>
  <c r="K330" i="2"/>
  <c r="R329" i="2"/>
  <c r="U329" i="2"/>
  <c r="K331" i="2"/>
  <c r="R330" i="2"/>
  <c r="U330" i="2"/>
  <c r="K332" i="2"/>
  <c r="R331" i="2"/>
  <c r="U331" i="2"/>
  <c r="R332" i="2"/>
  <c r="U332" i="2"/>
  <c r="R333" i="2"/>
  <c r="U333" i="2"/>
  <c r="R334" i="2"/>
  <c r="U334" i="2"/>
  <c r="R335" i="2"/>
  <c r="U335" i="2"/>
  <c r="K337" i="2"/>
  <c r="R336" i="2"/>
  <c r="U336" i="2"/>
  <c r="K338" i="2"/>
  <c r="R337" i="2"/>
  <c r="U337" i="2"/>
  <c r="K339" i="2"/>
  <c r="R338" i="2"/>
  <c r="U338" i="2"/>
  <c r="K340" i="2"/>
  <c r="R339" i="2"/>
  <c r="U339" i="2"/>
  <c r="K341" i="2"/>
  <c r="R340" i="2"/>
  <c r="U340" i="2"/>
  <c r="K342" i="2"/>
  <c r="R341" i="2"/>
  <c r="U341" i="2"/>
  <c r="K343" i="2"/>
  <c r="R342" i="2"/>
  <c r="U342" i="2"/>
  <c r="R343" i="2"/>
  <c r="U343" i="2"/>
  <c r="R344" i="2"/>
  <c r="U344" i="2"/>
  <c r="R345" i="2"/>
  <c r="U345" i="2"/>
  <c r="R346" i="2"/>
  <c r="U346" i="2"/>
  <c r="K348" i="2"/>
  <c r="R347" i="2"/>
  <c r="U347" i="2"/>
  <c r="K349" i="2"/>
  <c r="R348" i="2"/>
  <c r="U348" i="2"/>
  <c r="K350" i="2"/>
  <c r="R349" i="2"/>
  <c r="U349" i="2"/>
  <c r="K351" i="2"/>
  <c r="R350" i="2"/>
  <c r="U350" i="2"/>
  <c r="K352" i="2"/>
  <c r="R351" i="2"/>
  <c r="U351" i="2"/>
  <c r="K353" i="2"/>
  <c r="R352" i="2"/>
  <c r="U352" i="2"/>
  <c r="K354" i="2"/>
  <c r="R353" i="2"/>
  <c r="U353" i="2"/>
  <c r="K355" i="2"/>
  <c r="R354" i="2"/>
  <c r="U354" i="2"/>
  <c r="K356" i="2"/>
  <c r="R355" i="2"/>
  <c r="U355" i="2"/>
  <c r="K357" i="2"/>
  <c r="R356" i="2"/>
  <c r="U356" i="2"/>
  <c r="K358" i="2"/>
  <c r="R357" i="2"/>
  <c r="U357" i="2"/>
  <c r="R358" i="2"/>
  <c r="U358" i="2"/>
  <c r="K360" i="2"/>
  <c r="R359" i="2"/>
  <c r="U359" i="2"/>
  <c r="K361" i="2"/>
  <c r="R360" i="2"/>
  <c r="U360" i="2"/>
  <c r="K362" i="2"/>
  <c r="N361" i="2"/>
  <c r="R361" i="2"/>
  <c r="U36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2" i="2"/>
  <c r="AB32" i="2" a="1"/>
  <c r="AB32" i="2"/>
  <c r="T14" i="2"/>
  <c r="T15" i="2"/>
  <c r="T16" i="2"/>
  <c r="T17" i="2"/>
  <c r="T2" i="2"/>
  <c r="T3" i="2"/>
  <c r="T4" i="2"/>
  <c r="T5" i="2"/>
  <c r="T6" i="2"/>
  <c r="T7" i="2"/>
  <c r="T8" i="2"/>
  <c r="T9" i="2"/>
  <c r="T10" i="2"/>
  <c r="T11" i="2"/>
  <c r="T12" i="2"/>
  <c r="T13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2" i="2"/>
  <c r="AA33" i="2" a="1"/>
  <c r="AA33" i="2"/>
  <c r="AB33" i="2" a="1"/>
  <c r="AB33" i="2"/>
  <c r="AA32" i="2" a="1"/>
  <c r="AA3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2" i="2"/>
  <c r="V14" i="2"/>
  <c r="V15" i="2"/>
  <c r="V16" i="2"/>
  <c r="V17" i="2"/>
  <c r="V2" i="2"/>
  <c r="V3" i="2"/>
  <c r="V4" i="2"/>
  <c r="V5" i="2"/>
  <c r="V6" i="2"/>
  <c r="V7" i="2"/>
  <c r="V8" i="2"/>
  <c r="AL12" i="2"/>
  <c r="AM12" i="2"/>
  <c r="V9" i="2"/>
  <c r="AL13" i="2"/>
  <c r="AM13" i="2"/>
  <c r="V10" i="2"/>
  <c r="V11" i="2"/>
  <c r="V12" i="2"/>
  <c r="V13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2" i="2"/>
  <c r="Y3" i="2" a="1"/>
  <c r="Y3" i="2"/>
  <c r="Y4" i="2" a="1"/>
  <c r="Y4" i="2"/>
  <c r="Y5" i="2" a="1"/>
  <c r="Y5" i="2"/>
  <c r="Y6" i="2" a="1"/>
  <c r="Y6" i="2"/>
  <c r="Y7" i="2" a="1"/>
  <c r="Y7" i="2"/>
  <c r="Y8" i="2" a="1"/>
  <c r="Y8" i="2"/>
  <c r="Y9" i="2" a="1"/>
  <c r="Y9" i="2"/>
  <c r="Y10" i="2" a="1"/>
  <c r="Y10" i="2"/>
  <c r="Y11" i="2" a="1"/>
  <c r="Y11" i="2"/>
  <c r="Y12" i="2" a="1"/>
  <c r="Y12" i="2"/>
  <c r="Y13" i="2" a="1"/>
  <c r="Y13" i="2"/>
  <c r="Y14" i="2" a="1"/>
  <c r="Y14" i="2"/>
  <c r="Y15" i="2" a="1"/>
  <c r="Y15" i="2"/>
  <c r="Y16" i="2" a="1"/>
  <c r="Y16" i="2"/>
  <c r="Y17" i="2" a="1"/>
  <c r="Y17" i="2"/>
  <c r="Y18" i="2" a="1"/>
  <c r="Y18" i="2"/>
  <c r="Y19" i="2" a="1"/>
  <c r="Y19" i="2"/>
  <c r="Y20" i="2" a="1"/>
  <c r="Y20" i="2"/>
  <c r="Y21" i="2" a="1"/>
  <c r="Y21" i="2"/>
  <c r="Y22" i="2" a="1"/>
  <c r="Y22" i="2"/>
  <c r="Y23" i="2" a="1"/>
  <c r="Y23" i="2"/>
  <c r="Y24" i="2" a="1"/>
  <c r="Y24" i="2"/>
  <c r="Y25" i="2" a="1"/>
  <c r="Y25" i="2"/>
  <c r="Y26" i="2" a="1"/>
  <c r="Y26" i="2"/>
  <c r="Y27" i="2" a="1"/>
  <c r="Y27" i="2"/>
  <c r="Y28" i="2" a="1"/>
  <c r="Y28" i="2"/>
  <c r="Y29" i="2" a="1"/>
  <c r="Y29" i="2"/>
  <c r="Y30" i="2" a="1"/>
  <c r="Y30" i="2"/>
  <c r="Y31" i="2" a="1"/>
  <c r="Y31" i="2"/>
  <c r="Y2" i="2" a="1"/>
  <c r="Y2" i="2"/>
  <c r="AD2" i="5"/>
  <c r="N2" i="5"/>
  <c r="O2" i="5"/>
  <c r="P2" i="5"/>
  <c r="N3" i="5"/>
  <c r="O3" i="5"/>
  <c r="P3" i="5"/>
  <c r="N4" i="5"/>
  <c r="O4" i="5"/>
  <c r="P4" i="5"/>
  <c r="N5" i="5"/>
  <c r="O5" i="5"/>
  <c r="P5" i="5"/>
  <c r="N6" i="5"/>
  <c r="O6" i="5"/>
  <c r="P6" i="5"/>
  <c r="N7" i="5"/>
  <c r="O7" i="5"/>
  <c r="P7" i="5"/>
  <c r="N8" i="5"/>
  <c r="O8" i="5"/>
  <c r="P8" i="5"/>
  <c r="N9" i="5"/>
  <c r="O9" i="5"/>
  <c r="P9" i="5"/>
  <c r="N10" i="5"/>
  <c r="O10" i="5"/>
  <c r="P10" i="5"/>
  <c r="N11" i="5"/>
  <c r="O11" i="5"/>
  <c r="P11" i="5"/>
  <c r="N12" i="5"/>
  <c r="O12" i="5"/>
  <c r="P12" i="5"/>
  <c r="N13" i="5"/>
  <c r="O13" i="5"/>
  <c r="P13" i="5"/>
  <c r="N14" i="5"/>
  <c r="O14" i="5"/>
  <c r="P14" i="5"/>
  <c r="N15" i="5"/>
  <c r="O15" i="5"/>
  <c r="P15" i="5"/>
  <c r="N16" i="5"/>
  <c r="O16" i="5"/>
  <c r="P16" i="5"/>
  <c r="N17" i="5"/>
  <c r="O17" i="5"/>
  <c r="P17" i="5"/>
  <c r="N18" i="5"/>
  <c r="O18" i="5"/>
  <c r="P18" i="5"/>
  <c r="N19" i="5"/>
  <c r="O19" i="5"/>
  <c r="P19" i="5"/>
  <c r="N20" i="5"/>
  <c r="O20" i="5"/>
  <c r="P20" i="5"/>
  <c r="N21" i="5"/>
  <c r="O21" i="5"/>
  <c r="P21" i="5"/>
  <c r="N22" i="5"/>
  <c r="O22" i="5"/>
  <c r="P22" i="5"/>
  <c r="N23" i="5"/>
  <c r="O23" i="5"/>
  <c r="P23" i="5"/>
  <c r="N24" i="5"/>
  <c r="O24" i="5"/>
  <c r="P24" i="5"/>
  <c r="N25" i="5"/>
  <c r="O25" i="5"/>
  <c r="P25" i="5"/>
  <c r="N26" i="5"/>
  <c r="O26" i="5"/>
  <c r="P26" i="5"/>
  <c r="N27" i="5"/>
  <c r="O27" i="5"/>
  <c r="P27" i="5"/>
  <c r="N28" i="5"/>
  <c r="O28" i="5"/>
  <c r="P28" i="5"/>
  <c r="N29" i="5"/>
  <c r="O29" i="5"/>
  <c r="P29" i="5"/>
  <c r="N30" i="5"/>
  <c r="O30" i="5"/>
  <c r="P30" i="5"/>
  <c r="N31" i="5"/>
  <c r="O31" i="5"/>
  <c r="P31" i="5"/>
  <c r="N32" i="5"/>
  <c r="O32" i="5"/>
  <c r="P32" i="5"/>
  <c r="N33" i="5"/>
  <c r="O33" i="5"/>
  <c r="P33" i="5"/>
  <c r="N34" i="5"/>
  <c r="O34" i="5"/>
  <c r="P34" i="5"/>
  <c r="N35" i="5"/>
  <c r="O35" i="5"/>
  <c r="P35" i="5"/>
  <c r="N36" i="5"/>
  <c r="O36" i="5"/>
  <c r="P36" i="5"/>
  <c r="N37" i="5"/>
  <c r="O37" i="5"/>
  <c r="P37" i="5"/>
  <c r="N38" i="5"/>
  <c r="O38" i="5"/>
  <c r="P38" i="5"/>
  <c r="N39" i="5"/>
  <c r="O39" i="5"/>
  <c r="P39" i="5"/>
  <c r="N40" i="5"/>
  <c r="O40" i="5"/>
  <c r="P40" i="5"/>
  <c r="N41" i="5"/>
  <c r="O41" i="5"/>
  <c r="P41" i="5"/>
  <c r="N42" i="5"/>
  <c r="O42" i="5"/>
  <c r="P42" i="5"/>
  <c r="N43" i="5"/>
  <c r="O43" i="5"/>
  <c r="P43" i="5"/>
  <c r="N44" i="5"/>
  <c r="O44" i="5"/>
  <c r="P44" i="5"/>
  <c r="N45" i="5"/>
  <c r="O45" i="5"/>
  <c r="P45" i="5"/>
  <c r="N46" i="5"/>
  <c r="O46" i="5"/>
  <c r="P46" i="5"/>
  <c r="N47" i="5"/>
  <c r="O47" i="5"/>
  <c r="P47" i="5"/>
  <c r="N48" i="5"/>
  <c r="O48" i="5"/>
  <c r="P48" i="5"/>
  <c r="N49" i="5"/>
  <c r="O49" i="5"/>
  <c r="P49" i="5"/>
  <c r="N50" i="5"/>
  <c r="O50" i="5"/>
  <c r="P50" i="5"/>
  <c r="N51" i="5"/>
  <c r="O51" i="5"/>
  <c r="P51" i="5"/>
  <c r="N52" i="5"/>
  <c r="O52" i="5"/>
  <c r="P52" i="5"/>
  <c r="N53" i="5"/>
  <c r="O53" i="5"/>
  <c r="P53" i="5"/>
  <c r="N54" i="5"/>
  <c r="O54" i="5"/>
  <c r="P54" i="5"/>
  <c r="N55" i="5"/>
  <c r="O55" i="5"/>
  <c r="P55" i="5"/>
  <c r="N56" i="5"/>
  <c r="O56" i="5"/>
  <c r="P56" i="5"/>
  <c r="N57" i="5"/>
  <c r="O57" i="5"/>
  <c r="P57" i="5"/>
  <c r="N58" i="5"/>
  <c r="O58" i="5"/>
  <c r="P58" i="5"/>
  <c r="N59" i="5"/>
  <c r="O59" i="5"/>
  <c r="P59" i="5"/>
  <c r="N60" i="5"/>
  <c r="O60" i="5"/>
  <c r="P60" i="5"/>
  <c r="N61" i="5"/>
  <c r="O61" i="5"/>
  <c r="P61" i="5"/>
  <c r="N62" i="5"/>
  <c r="O62" i="5"/>
  <c r="P62" i="5"/>
  <c r="N63" i="5"/>
  <c r="O63" i="5"/>
  <c r="P63" i="5"/>
  <c r="N64" i="5"/>
  <c r="O64" i="5"/>
  <c r="P64" i="5"/>
  <c r="N65" i="5"/>
  <c r="O65" i="5"/>
  <c r="P65" i="5"/>
  <c r="N66" i="5"/>
  <c r="O66" i="5"/>
  <c r="P66" i="5"/>
  <c r="N67" i="5"/>
  <c r="O67" i="5"/>
  <c r="P67" i="5"/>
  <c r="N68" i="5"/>
  <c r="O68" i="5"/>
  <c r="P68" i="5"/>
  <c r="N69" i="5"/>
  <c r="O69" i="5"/>
  <c r="P69" i="5"/>
  <c r="N70" i="5"/>
  <c r="O70" i="5"/>
  <c r="P70" i="5"/>
  <c r="N71" i="5"/>
  <c r="O71" i="5"/>
  <c r="P71" i="5"/>
  <c r="N72" i="5"/>
  <c r="O72" i="5"/>
  <c r="P72" i="5"/>
  <c r="N73" i="5"/>
  <c r="O73" i="5"/>
  <c r="P73" i="5"/>
  <c r="N74" i="5"/>
  <c r="O74" i="5"/>
  <c r="P74" i="5"/>
  <c r="N75" i="5"/>
  <c r="O75" i="5"/>
  <c r="P75" i="5"/>
  <c r="N76" i="5"/>
  <c r="O76" i="5"/>
  <c r="P76" i="5"/>
  <c r="N77" i="5"/>
  <c r="O77" i="5"/>
  <c r="P77" i="5"/>
  <c r="N78" i="5"/>
  <c r="O78" i="5"/>
  <c r="P78" i="5"/>
  <c r="N79" i="5"/>
  <c r="O79" i="5"/>
  <c r="P79" i="5"/>
  <c r="N80" i="5"/>
  <c r="O80" i="5"/>
  <c r="P80" i="5"/>
  <c r="N81" i="5"/>
  <c r="O81" i="5"/>
  <c r="P81" i="5"/>
  <c r="N82" i="5"/>
  <c r="O82" i="5"/>
  <c r="P82" i="5"/>
  <c r="N83" i="5"/>
  <c r="O83" i="5"/>
  <c r="P83" i="5"/>
  <c r="N84" i="5"/>
  <c r="O84" i="5"/>
  <c r="P84" i="5"/>
  <c r="N85" i="5"/>
  <c r="O85" i="5"/>
  <c r="P85" i="5"/>
  <c r="N86" i="5"/>
  <c r="O86" i="5"/>
  <c r="P86" i="5"/>
  <c r="N87" i="5"/>
  <c r="O87" i="5"/>
  <c r="P87" i="5"/>
  <c r="N88" i="5"/>
  <c r="O88" i="5"/>
  <c r="P88" i="5"/>
  <c r="N89" i="5"/>
  <c r="O89" i="5"/>
  <c r="P89" i="5"/>
  <c r="N90" i="5"/>
  <c r="O90" i="5"/>
  <c r="P90" i="5"/>
  <c r="N91" i="5"/>
  <c r="O91" i="5"/>
  <c r="P91" i="5"/>
  <c r="N92" i="5"/>
  <c r="O92" i="5"/>
  <c r="P92" i="5"/>
  <c r="N93" i="5"/>
  <c r="O93" i="5"/>
  <c r="P93" i="5"/>
  <c r="N94" i="5"/>
  <c r="O94" i="5"/>
  <c r="P94" i="5"/>
  <c r="N95" i="5"/>
  <c r="O95" i="5"/>
  <c r="P95" i="5"/>
  <c r="N96" i="5"/>
  <c r="O96" i="5"/>
  <c r="P96" i="5"/>
  <c r="N97" i="5"/>
  <c r="O97" i="5"/>
  <c r="P97" i="5"/>
  <c r="N98" i="5"/>
  <c r="O98" i="5"/>
  <c r="P98" i="5"/>
  <c r="N99" i="5"/>
  <c r="O99" i="5"/>
  <c r="P99" i="5"/>
  <c r="N100" i="5"/>
  <c r="O100" i="5"/>
  <c r="P100" i="5"/>
  <c r="N101" i="5"/>
  <c r="O101" i="5"/>
  <c r="P101" i="5"/>
  <c r="N102" i="5"/>
  <c r="O102" i="5"/>
  <c r="P102" i="5"/>
  <c r="N103" i="5"/>
  <c r="O103" i="5"/>
  <c r="P103" i="5"/>
  <c r="N104" i="5"/>
  <c r="O104" i="5"/>
  <c r="P104" i="5"/>
  <c r="N105" i="5"/>
  <c r="O105" i="5"/>
  <c r="P105" i="5"/>
  <c r="N106" i="5"/>
  <c r="O106" i="5"/>
  <c r="P106" i="5"/>
  <c r="N107" i="5"/>
  <c r="O107" i="5"/>
  <c r="P107" i="5"/>
  <c r="N108" i="5"/>
  <c r="O108" i="5"/>
  <c r="P108" i="5"/>
  <c r="N109" i="5"/>
  <c r="O109" i="5"/>
  <c r="P109" i="5"/>
  <c r="N110" i="5"/>
  <c r="O110" i="5"/>
  <c r="P110" i="5"/>
  <c r="N111" i="5"/>
  <c r="O111" i="5"/>
  <c r="P111" i="5"/>
  <c r="N112" i="5"/>
  <c r="O112" i="5"/>
  <c r="P112" i="5"/>
  <c r="N113" i="5"/>
  <c r="O113" i="5"/>
  <c r="P113" i="5"/>
  <c r="N114" i="5"/>
  <c r="O114" i="5"/>
  <c r="P114" i="5"/>
  <c r="N115" i="5"/>
  <c r="O115" i="5"/>
  <c r="P115" i="5"/>
  <c r="N116" i="5"/>
  <c r="O116" i="5"/>
  <c r="P116" i="5"/>
  <c r="N117" i="5"/>
  <c r="O117" i="5"/>
  <c r="P117" i="5"/>
  <c r="N118" i="5"/>
  <c r="O118" i="5"/>
  <c r="P118" i="5"/>
  <c r="N119" i="5"/>
  <c r="O119" i="5"/>
  <c r="P119" i="5"/>
  <c r="N120" i="5"/>
  <c r="O120" i="5"/>
  <c r="P120" i="5"/>
  <c r="N121" i="5"/>
  <c r="O121" i="5"/>
  <c r="P121" i="5"/>
  <c r="N122" i="5"/>
  <c r="O122" i="5"/>
  <c r="P122" i="5"/>
  <c r="N123" i="5"/>
  <c r="O123" i="5"/>
  <c r="P123" i="5"/>
  <c r="N124" i="5"/>
  <c r="O124" i="5"/>
  <c r="P124" i="5"/>
  <c r="N125" i="5"/>
  <c r="O125" i="5"/>
  <c r="P125" i="5"/>
  <c r="N126" i="5"/>
  <c r="O126" i="5"/>
  <c r="P126" i="5"/>
  <c r="N127" i="5"/>
  <c r="O127" i="5"/>
  <c r="P127" i="5"/>
  <c r="N128" i="5"/>
  <c r="O128" i="5"/>
  <c r="P128" i="5"/>
  <c r="N129" i="5"/>
  <c r="O129" i="5"/>
  <c r="P129" i="5"/>
  <c r="N130" i="5"/>
  <c r="O130" i="5"/>
  <c r="P130" i="5"/>
  <c r="N131" i="5"/>
  <c r="O131" i="5"/>
  <c r="P131" i="5"/>
  <c r="N132" i="5"/>
  <c r="O132" i="5"/>
  <c r="P132" i="5"/>
  <c r="N133" i="5"/>
  <c r="O133" i="5"/>
  <c r="P133" i="5"/>
  <c r="N134" i="5"/>
  <c r="O134" i="5"/>
  <c r="P134" i="5"/>
  <c r="N135" i="5"/>
  <c r="O135" i="5"/>
  <c r="P135" i="5"/>
  <c r="N136" i="5"/>
  <c r="O136" i="5"/>
  <c r="P136" i="5"/>
  <c r="N137" i="5"/>
  <c r="O137" i="5"/>
  <c r="P137" i="5"/>
  <c r="N138" i="5"/>
  <c r="O138" i="5"/>
  <c r="P138" i="5"/>
  <c r="N139" i="5"/>
  <c r="O139" i="5"/>
  <c r="P139" i="5"/>
  <c r="N140" i="5"/>
  <c r="O140" i="5"/>
  <c r="P140" i="5"/>
  <c r="N141" i="5"/>
  <c r="O141" i="5"/>
  <c r="P141" i="5"/>
  <c r="N142" i="5"/>
  <c r="O142" i="5"/>
  <c r="P142" i="5"/>
  <c r="N143" i="5"/>
  <c r="O143" i="5"/>
  <c r="P143" i="5"/>
  <c r="N144" i="5"/>
  <c r="O144" i="5"/>
  <c r="P144" i="5"/>
  <c r="N145" i="5"/>
  <c r="O145" i="5"/>
  <c r="P145" i="5"/>
  <c r="N146" i="5"/>
  <c r="O146" i="5"/>
  <c r="P146" i="5"/>
  <c r="N147" i="5"/>
  <c r="O147" i="5"/>
  <c r="P147" i="5"/>
  <c r="N148" i="5"/>
  <c r="O148" i="5"/>
  <c r="P148" i="5"/>
  <c r="N149" i="5"/>
  <c r="O149" i="5"/>
  <c r="P149" i="5"/>
  <c r="N150" i="5"/>
  <c r="O150" i="5"/>
  <c r="P150" i="5"/>
  <c r="N151" i="5"/>
  <c r="O151" i="5"/>
  <c r="P151" i="5"/>
  <c r="N152" i="5"/>
  <c r="O152" i="5"/>
  <c r="P152" i="5"/>
  <c r="N153" i="5"/>
  <c r="O153" i="5"/>
  <c r="P153" i="5"/>
  <c r="N154" i="5"/>
  <c r="O154" i="5"/>
  <c r="P154" i="5"/>
  <c r="N155" i="5"/>
  <c r="O155" i="5"/>
  <c r="P155" i="5"/>
  <c r="N156" i="5"/>
  <c r="O156" i="5"/>
  <c r="P156" i="5"/>
  <c r="N157" i="5"/>
  <c r="O157" i="5"/>
  <c r="P157" i="5"/>
  <c r="N158" i="5"/>
  <c r="O158" i="5"/>
  <c r="P158" i="5"/>
  <c r="N159" i="5"/>
  <c r="O159" i="5"/>
  <c r="P159" i="5"/>
  <c r="N160" i="5"/>
  <c r="O160" i="5"/>
  <c r="P160" i="5"/>
  <c r="N161" i="5"/>
  <c r="O161" i="5"/>
  <c r="P161" i="5"/>
  <c r="N162" i="5"/>
  <c r="O162" i="5"/>
  <c r="P162" i="5"/>
  <c r="N163" i="5"/>
  <c r="O163" i="5"/>
  <c r="P163" i="5"/>
  <c r="N164" i="5"/>
  <c r="O164" i="5"/>
  <c r="P164" i="5"/>
  <c r="N165" i="5"/>
  <c r="O165" i="5"/>
  <c r="P165" i="5"/>
  <c r="N166" i="5"/>
  <c r="O166" i="5"/>
  <c r="P166" i="5"/>
  <c r="N167" i="5"/>
  <c r="O167" i="5"/>
  <c r="P167" i="5"/>
  <c r="N168" i="5"/>
  <c r="O168" i="5"/>
  <c r="P168" i="5"/>
  <c r="N169" i="5"/>
  <c r="O169" i="5"/>
  <c r="P169" i="5"/>
  <c r="N170" i="5"/>
  <c r="O170" i="5"/>
  <c r="P170" i="5"/>
  <c r="N171" i="5"/>
  <c r="O171" i="5"/>
  <c r="P171" i="5"/>
  <c r="N172" i="5"/>
  <c r="O172" i="5"/>
  <c r="P172" i="5"/>
  <c r="N173" i="5"/>
  <c r="O173" i="5"/>
  <c r="P173" i="5"/>
  <c r="N174" i="5"/>
  <c r="O174" i="5"/>
  <c r="P174" i="5"/>
  <c r="N175" i="5"/>
  <c r="O175" i="5"/>
  <c r="P175" i="5"/>
  <c r="N176" i="5"/>
  <c r="O176" i="5"/>
  <c r="P176" i="5"/>
  <c r="N177" i="5"/>
  <c r="O177" i="5"/>
  <c r="P177" i="5"/>
  <c r="N178" i="5"/>
  <c r="O178" i="5"/>
  <c r="P178" i="5"/>
  <c r="N179" i="5"/>
  <c r="O179" i="5"/>
  <c r="P179" i="5"/>
  <c r="N180" i="5"/>
  <c r="O180" i="5"/>
  <c r="P180" i="5"/>
  <c r="N181" i="5"/>
  <c r="O181" i="5"/>
  <c r="P181" i="5"/>
  <c r="N182" i="5"/>
  <c r="O182" i="5"/>
  <c r="P182" i="5"/>
  <c r="N183" i="5"/>
  <c r="O183" i="5"/>
  <c r="P183" i="5"/>
  <c r="N184" i="5"/>
  <c r="O184" i="5"/>
  <c r="P184" i="5"/>
  <c r="N185" i="5"/>
  <c r="O185" i="5"/>
  <c r="P185" i="5"/>
  <c r="N186" i="5"/>
  <c r="O186" i="5"/>
  <c r="P186" i="5"/>
  <c r="N187" i="5"/>
  <c r="O187" i="5"/>
  <c r="P187" i="5"/>
  <c r="N188" i="5"/>
  <c r="O188" i="5"/>
  <c r="P188" i="5"/>
  <c r="N189" i="5"/>
  <c r="O189" i="5"/>
  <c r="P189" i="5"/>
  <c r="N190" i="5"/>
  <c r="O190" i="5"/>
  <c r="P190" i="5"/>
  <c r="N191" i="5"/>
  <c r="O191" i="5"/>
  <c r="P191" i="5"/>
  <c r="N192" i="5"/>
  <c r="O192" i="5"/>
  <c r="P192" i="5"/>
  <c r="N193" i="5"/>
  <c r="O193" i="5"/>
  <c r="P193" i="5"/>
  <c r="N194" i="5"/>
  <c r="O194" i="5"/>
  <c r="P194" i="5"/>
  <c r="N195" i="5"/>
  <c r="O195" i="5"/>
  <c r="P195" i="5"/>
  <c r="N196" i="5"/>
  <c r="O196" i="5"/>
  <c r="P196" i="5"/>
  <c r="N197" i="5"/>
  <c r="O197" i="5"/>
  <c r="P197" i="5"/>
  <c r="N198" i="5"/>
  <c r="O198" i="5"/>
  <c r="P198" i="5"/>
  <c r="N199" i="5"/>
  <c r="O199" i="5"/>
  <c r="P199" i="5"/>
  <c r="N200" i="5"/>
  <c r="O200" i="5"/>
  <c r="P200" i="5"/>
  <c r="N201" i="5"/>
  <c r="O201" i="5"/>
  <c r="P201" i="5"/>
  <c r="N202" i="5"/>
  <c r="O202" i="5"/>
  <c r="P202" i="5"/>
  <c r="N203" i="5"/>
  <c r="O203" i="5"/>
  <c r="P203" i="5"/>
  <c r="N204" i="5"/>
  <c r="O204" i="5"/>
  <c r="P204" i="5"/>
  <c r="N205" i="5"/>
  <c r="O205" i="5"/>
  <c r="P205" i="5"/>
  <c r="N206" i="5"/>
  <c r="O206" i="5"/>
  <c r="P206" i="5"/>
  <c r="N207" i="5"/>
  <c r="O207" i="5"/>
  <c r="P207" i="5"/>
  <c r="N208" i="5"/>
  <c r="O208" i="5"/>
  <c r="P208" i="5"/>
  <c r="N209" i="5"/>
  <c r="O209" i="5"/>
  <c r="P209" i="5"/>
  <c r="N210" i="5"/>
  <c r="O210" i="5"/>
  <c r="P210" i="5"/>
  <c r="N211" i="5"/>
  <c r="O211" i="5"/>
  <c r="P211" i="5"/>
  <c r="N212" i="5"/>
  <c r="O212" i="5"/>
  <c r="P212" i="5"/>
  <c r="N213" i="5"/>
  <c r="O213" i="5"/>
  <c r="P213" i="5"/>
  <c r="N214" i="5"/>
  <c r="O214" i="5"/>
  <c r="P214" i="5"/>
  <c r="N215" i="5"/>
  <c r="O215" i="5"/>
  <c r="P215" i="5"/>
  <c r="N216" i="5"/>
  <c r="O216" i="5"/>
  <c r="P216" i="5"/>
  <c r="N217" i="5"/>
  <c r="O217" i="5"/>
  <c r="P217" i="5"/>
  <c r="N218" i="5"/>
  <c r="O218" i="5"/>
  <c r="P218" i="5"/>
  <c r="N219" i="5"/>
  <c r="O219" i="5"/>
  <c r="P219" i="5"/>
  <c r="N220" i="5"/>
  <c r="O220" i="5"/>
  <c r="P220" i="5"/>
  <c r="N221" i="5"/>
  <c r="O221" i="5"/>
  <c r="P221" i="5"/>
  <c r="N222" i="5"/>
  <c r="O222" i="5"/>
  <c r="P222" i="5"/>
  <c r="N223" i="5"/>
  <c r="O223" i="5"/>
  <c r="P223" i="5"/>
  <c r="N224" i="5"/>
  <c r="O224" i="5"/>
  <c r="P224" i="5"/>
  <c r="N225" i="5"/>
  <c r="O225" i="5"/>
  <c r="P225" i="5"/>
  <c r="N226" i="5"/>
  <c r="O226" i="5"/>
  <c r="P226" i="5"/>
  <c r="N227" i="5"/>
  <c r="O227" i="5"/>
  <c r="P227" i="5"/>
  <c r="N228" i="5"/>
  <c r="O228" i="5"/>
  <c r="P228" i="5"/>
  <c r="N229" i="5"/>
  <c r="O229" i="5"/>
  <c r="P229" i="5"/>
  <c r="N230" i="5"/>
  <c r="O230" i="5"/>
  <c r="P230" i="5"/>
  <c r="N231" i="5"/>
  <c r="O231" i="5"/>
  <c r="P231" i="5"/>
  <c r="N232" i="5"/>
  <c r="O232" i="5"/>
  <c r="P232" i="5"/>
  <c r="N233" i="5"/>
  <c r="O233" i="5"/>
  <c r="P233" i="5"/>
  <c r="N234" i="5"/>
  <c r="O234" i="5"/>
  <c r="P234" i="5"/>
  <c r="N235" i="5"/>
  <c r="O235" i="5"/>
  <c r="P235" i="5"/>
  <c r="N236" i="5"/>
  <c r="O236" i="5"/>
  <c r="P236" i="5"/>
  <c r="N237" i="5"/>
  <c r="O237" i="5"/>
  <c r="P237" i="5"/>
  <c r="N238" i="5"/>
  <c r="O238" i="5"/>
  <c r="P238" i="5"/>
  <c r="N239" i="5"/>
  <c r="O239" i="5"/>
  <c r="P239" i="5"/>
  <c r="N240" i="5"/>
  <c r="O240" i="5"/>
  <c r="P240" i="5"/>
  <c r="N241" i="5"/>
  <c r="O241" i="5"/>
  <c r="P241" i="5"/>
  <c r="N242" i="5"/>
  <c r="O242" i="5"/>
  <c r="P242" i="5"/>
  <c r="N243" i="5"/>
  <c r="O243" i="5"/>
  <c r="P243" i="5"/>
  <c r="N244" i="5"/>
  <c r="O244" i="5"/>
  <c r="P244" i="5"/>
  <c r="N245" i="5"/>
  <c r="O245" i="5"/>
  <c r="P245" i="5"/>
  <c r="N246" i="5"/>
  <c r="O246" i="5"/>
  <c r="P246" i="5"/>
  <c r="N247" i="5"/>
  <c r="O247" i="5"/>
  <c r="P247" i="5"/>
  <c r="N248" i="5"/>
  <c r="O248" i="5"/>
  <c r="P248" i="5"/>
  <c r="N249" i="5"/>
  <c r="O249" i="5"/>
  <c r="P249" i="5"/>
  <c r="N250" i="5"/>
  <c r="O250" i="5"/>
  <c r="P250" i="5"/>
  <c r="N251" i="5"/>
  <c r="O251" i="5"/>
  <c r="P251" i="5"/>
  <c r="N252" i="5"/>
  <c r="O252" i="5"/>
  <c r="P252" i="5"/>
  <c r="N253" i="5"/>
  <c r="O253" i="5"/>
  <c r="P253" i="5"/>
  <c r="N254" i="5"/>
  <c r="O254" i="5"/>
  <c r="P254" i="5"/>
  <c r="N255" i="5"/>
  <c r="O255" i="5"/>
  <c r="P255" i="5"/>
  <c r="N256" i="5"/>
  <c r="O256" i="5"/>
  <c r="P256" i="5"/>
  <c r="N257" i="5"/>
  <c r="O257" i="5"/>
  <c r="P257" i="5"/>
  <c r="N258" i="5"/>
  <c r="O258" i="5"/>
  <c r="P258" i="5"/>
  <c r="N259" i="5"/>
  <c r="O259" i="5"/>
  <c r="P259" i="5"/>
  <c r="N260" i="5"/>
  <c r="O260" i="5"/>
  <c r="P260" i="5"/>
  <c r="N261" i="5"/>
  <c r="O261" i="5"/>
  <c r="P261" i="5"/>
  <c r="N262" i="5"/>
  <c r="O262" i="5"/>
  <c r="P262" i="5"/>
  <c r="N263" i="5"/>
  <c r="O263" i="5"/>
  <c r="P263" i="5"/>
  <c r="N264" i="5"/>
  <c r="O264" i="5"/>
  <c r="P264" i="5"/>
  <c r="N265" i="5"/>
  <c r="O265" i="5"/>
  <c r="P265" i="5"/>
  <c r="N266" i="5"/>
  <c r="O266" i="5"/>
  <c r="P266" i="5"/>
  <c r="N267" i="5"/>
  <c r="O267" i="5"/>
  <c r="P267" i="5"/>
  <c r="N268" i="5"/>
  <c r="O268" i="5"/>
  <c r="P268" i="5"/>
  <c r="N269" i="5"/>
  <c r="O269" i="5"/>
  <c r="P269" i="5"/>
  <c r="N270" i="5"/>
  <c r="O270" i="5"/>
  <c r="P270" i="5"/>
  <c r="N271" i="5"/>
  <c r="O271" i="5"/>
  <c r="P271" i="5"/>
  <c r="N272" i="5"/>
  <c r="O272" i="5"/>
  <c r="P272" i="5"/>
  <c r="N273" i="5"/>
  <c r="O273" i="5"/>
  <c r="P273" i="5"/>
  <c r="N274" i="5"/>
  <c r="O274" i="5"/>
  <c r="P274" i="5"/>
  <c r="N275" i="5"/>
  <c r="O275" i="5"/>
  <c r="P275" i="5"/>
  <c r="N276" i="5"/>
  <c r="O276" i="5"/>
  <c r="P276" i="5"/>
  <c r="N277" i="5"/>
  <c r="O277" i="5"/>
  <c r="P277" i="5"/>
  <c r="N278" i="5"/>
  <c r="O278" i="5"/>
  <c r="P278" i="5"/>
  <c r="N279" i="5"/>
  <c r="O279" i="5"/>
  <c r="P279" i="5"/>
  <c r="N280" i="5"/>
  <c r="O280" i="5"/>
  <c r="P280" i="5"/>
  <c r="N281" i="5"/>
  <c r="O281" i="5"/>
  <c r="P281" i="5"/>
  <c r="N282" i="5"/>
  <c r="O282" i="5"/>
  <c r="P282" i="5"/>
  <c r="N283" i="5"/>
  <c r="O283" i="5"/>
  <c r="P283" i="5"/>
  <c r="N284" i="5"/>
  <c r="O284" i="5"/>
  <c r="P284" i="5"/>
  <c r="N285" i="5"/>
  <c r="O285" i="5"/>
  <c r="P285" i="5"/>
  <c r="N286" i="5"/>
  <c r="O286" i="5"/>
  <c r="P286" i="5"/>
  <c r="N287" i="5"/>
  <c r="O287" i="5"/>
  <c r="P287" i="5"/>
  <c r="N288" i="5"/>
  <c r="O288" i="5"/>
  <c r="P288" i="5"/>
  <c r="N289" i="5"/>
  <c r="O289" i="5"/>
  <c r="P289" i="5"/>
  <c r="N290" i="5"/>
  <c r="O290" i="5"/>
  <c r="P290" i="5"/>
  <c r="N291" i="5"/>
  <c r="O291" i="5"/>
  <c r="P291" i="5"/>
  <c r="N292" i="5"/>
  <c r="O292" i="5"/>
  <c r="P292" i="5"/>
  <c r="N293" i="5"/>
  <c r="O293" i="5"/>
  <c r="P293" i="5"/>
  <c r="N294" i="5"/>
  <c r="O294" i="5"/>
  <c r="P294" i="5"/>
  <c r="N295" i="5"/>
  <c r="O295" i="5"/>
  <c r="P295" i="5"/>
  <c r="N296" i="5"/>
  <c r="O296" i="5"/>
  <c r="P296" i="5"/>
  <c r="N297" i="5"/>
  <c r="O297" i="5"/>
  <c r="P297" i="5"/>
  <c r="N298" i="5"/>
  <c r="O298" i="5"/>
  <c r="P298" i="5"/>
  <c r="N299" i="5"/>
  <c r="O299" i="5"/>
  <c r="P299" i="5"/>
  <c r="N300" i="5"/>
  <c r="O300" i="5"/>
  <c r="P300" i="5"/>
  <c r="N301" i="5"/>
  <c r="O301" i="5"/>
  <c r="P301" i="5"/>
  <c r="N302" i="5"/>
  <c r="O302" i="5"/>
  <c r="P302" i="5"/>
  <c r="N303" i="5"/>
  <c r="O303" i="5"/>
  <c r="P303" i="5"/>
  <c r="N304" i="5"/>
  <c r="O304" i="5"/>
  <c r="P304" i="5"/>
  <c r="N305" i="5"/>
  <c r="O305" i="5"/>
  <c r="P305" i="5"/>
  <c r="N306" i="5"/>
  <c r="O306" i="5"/>
  <c r="P306" i="5"/>
  <c r="N307" i="5"/>
  <c r="O307" i="5"/>
  <c r="P307" i="5"/>
  <c r="N308" i="5"/>
  <c r="O308" i="5"/>
  <c r="P308" i="5"/>
  <c r="N309" i="5"/>
  <c r="O309" i="5"/>
  <c r="P309" i="5"/>
  <c r="N310" i="5"/>
  <c r="O310" i="5"/>
  <c r="P310" i="5"/>
  <c r="N311" i="5"/>
  <c r="O311" i="5"/>
  <c r="P311" i="5"/>
  <c r="N312" i="5"/>
  <c r="O312" i="5"/>
  <c r="P312" i="5"/>
  <c r="N313" i="5"/>
  <c r="O313" i="5"/>
  <c r="P313" i="5"/>
  <c r="N314" i="5"/>
  <c r="O314" i="5"/>
  <c r="P314" i="5"/>
  <c r="N315" i="5"/>
  <c r="O315" i="5"/>
  <c r="P315" i="5"/>
  <c r="N316" i="5"/>
  <c r="O316" i="5"/>
  <c r="P316" i="5"/>
  <c r="N317" i="5"/>
  <c r="O317" i="5"/>
  <c r="P317" i="5"/>
  <c r="N318" i="5"/>
  <c r="O318" i="5"/>
  <c r="P318" i="5"/>
  <c r="N319" i="5"/>
  <c r="O319" i="5"/>
  <c r="P319" i="5"/>
  <c r="N320" i="5"/>
  <c r="O320" i="5"/>
  <c r="P320" i="5"/>
  <c r="N321" i="5"/>
  <c r="O321" i="5"/>
  <c r="P321" i="5"/>
  <c r="N322" i="5"/>
  <c r="O322" i="5"/>
  <c r="P322" i="5"/>
  <c r="N323" i="5"/>
  <c r="O323" i="5"/>
  <c r="P323" i="5"/>
  <c r="N324" i="5"/>
  <c r="O324" i="5"/>
  <c r="P324" i="5"/>
  <c r="N325" i="5"/>
  <c r="O325" i="5"/>
  <c r="P325" i="5"/>
  <c r="N326" i="5"/>
  <c r="O326" i="5"/>
  <c r="P326" i="5"/>
  <c r="N327" i="5"/>
  <c r="O327" i="5"/>
  <c r="P327" i="5"/>
  <c r="N328" i="5"/>
  <c r="O328" i="5"/>
  <c r="P328" i="5"/>
  <c r="N329" i="5"/>
  <c r="O329" i="5"/>
  <c r="P329" i="5"/>
  <c r="N330" i="5"/>
  <c r="O330" i="5"/>
  <c r="P330" i="5"/>
  <c r="N331" i="5"/>
  <c r="O331" i="5"/>
  <c r="P331" i="5"/>
  <c r="N332" i="5"/>
  <c r="O332" i="5"/>
  <c r="P332" i="5"/>
  <c r="N333" i="5"/>
  <c r="O333" i="5"/>
  <c r="P333" i="5"/>
  <c r="N334" i="5"/>
  <c r="O334" i="5"/>
  <c r="P334" i="5"/>
  <c r="N335" i="5"/>
  <c r="O335" i="5"/>
  <c r="P335" i="5"/>
  <c r="N336" i="5"/>
  <c r="O336" i="5"/>
  <c r="P336" i="5"/>
  <c r="N337" i="5"/>
  <c r="O337" i="5"/>
  <c r="P337" i="5"/>
  <c r="N338" i="5"/>
  <c r="O338" i="5"/>
  <c r="P338" i="5"/>
  <c r="N339" i="5"/>
  <c r="O339" i="5"/>
  <c r="P339" i="5"/>
  <c r="N340" i="5"/>
  <c r="O340" i="5"/>
  <c r="P340" i="5"/>
  <c r="N341" i="5"/>
  <c r="O341" i="5"/>
  <c r="P341" i="5"/>
  <c r="N342" i="5"/>
  <c r="O342" i="5"/>
  <c r="P342" i="5"/>
  <c r="N343" i="5"/>
  <c r="O343" i="5"/>
  <c r="P343" i="5"/>
  <c r="N344" i="5"/>
  <c r="O344" i="5"/>
  <c r="P344" i="5"/>
  <c r="N345" i="5"/>
  <c r="O345" i="5"/>
  <c r="P345" i="5"/>
  <c r="N346" i="5"/>
  <c r="O346" i="5"/>
  <c r="P346" i="5"/>
  <c r="N347" i="5"/>
  <c r="O347" i="5"/>
  <c r="P347" i="5"/>
  <c r="N348" i="5"/>
  <c r="O348" i="5"/>
  <c r="P348" i="5"/>
  <c r="N349" i="5"/>
  <c r="O349" i="5"/>
  <c r="P349" i="5"/>
  <c r="N350" i="5"/>
  <c r="O350" i="5"/>
  <c r="P350" i="5"/>
  <c r="N351" i="5"/>
  <c r="O351" i="5"/>
  <c r="P351" i="5"/>
  <c r="N352" i="5"/>
  <c r="O352" i="5"/>
  <c r="P352" i="5"/>
  <c r="N353" i="5"/>
  <c r="O353" i="5"/>
  <c r="P353" i="5"/>
  <c r="N354" i="5"/>
  <c r="O354" i="5"/>
  <c r="P354" i="5"/>
  <c r="N355" i="5"/>
  <c r="O355" i="5"/>
  <c r="P355" i="5"/>
  <c r="N356" i="5"/>
  <c r="O356" i="5"/>
  <c r="P356" i="5"/>
  <c r="N357" i="5"/>
  <c r="O357" i="5"/>
  <c r="P357" i="5"/>
  <c r="N358" i="5"/>
  <c r="O358" i="5"/>
  <c r="P358" i="5"/>
  <c r="N359" i="5"/>
  <c r="O359" i="5"/>
  <c r="P359" i="5"/>
  <c r="N360" i="5"/>
  <c r="O360" i="5"/>
  <c r="P360" i="5"/>
  <c r="N361" i="5"/>
  <c r="O361" i="5"/>
  <c r="P361" i="5"/>
  <c r="O361" i="2"/>
  <c r="L362" i="2"/>
  <c r="G362" i="2"/>
  <c r="H362" i="2"/>
  <c r="R361" i="5"/>
  <c r="Q361" i="5"/>
  <c r="R360" i="5"/>
  <c r="Q360" i="5"/>
  <c r="R359" i="5"/>
  <c r="Q359" i="5"/>
  <c r="R358" i="5"/>
  <c r="Q358" i="5"/>
  <c r="R357" i="5"/>
  <c r="Q357" i="5"/>
  <c r="R356" i="5"/>
  <c r="Q356" i="5"/>
  <c r="R355" i="5"/>
  <c r="Q355" i="5"/>
  <c r="R354" i="5"/>
  <c r="Q354" i="5"/>
  <c r="R353" i="5"/>
  <c r="Q353" i="5"/>
  <c r="R352" i="5"/>
  <c r="Q352" i="5"/>
  <c r="R351" i="5"/>
  <c r="Q351" i="5"/>
  <c r="R350" i="5"/>
  <c r="Q350" i="5"/>
  <c r="R349" i="5"/>
  <c r="Q349" i="5"/>
  <c r="R348" i="5"/>
  <c r="Q348" i="5"/>
  <c r="R347" i="5"/>
  <c r="Q347" i="5"/>
  <c r="R346" i="5"/>
  <c r="Q346" i="5"/>
  <c r="R345" i="5"/>
  <c r="Q345" i="5"/>
  <c r="R344" i="5"/>
  <c r="Q344" i="5"/>
  <c r="R343" i="5"/>
  <c r="Q343" i="5"/>
  <c r="R342" i="5"/>
  <c r="Q342" i="5"/>
  <c r="R341" i="5"/>
  <c r="Q341" i="5"/>
  <c r="R340" i="5"/>
  <c r="Q340" i="5"/>
  <c r="R339" i="5"/>
  <c r="Q339" i="5"/>
  <c r="R338" i="5"/>
  <c r="Q338" i="5"/>
  <c r="R337" i="5"/>
  <c r="Q337" i="5"/>
  <c r="R336" i="5"/>
  <c r="Q336" i="5"/>
  <c r="R335" i="5"/>
  <c r="Q335" i="5"/>
  <c r="R334" i="5"/>
  <c r="Q334" i="5"/>
  <c r="R333" i="5"/>
  <c r="Q333" i="5"/>
  <c r="R332" i="5"/>
  <c r="Q332" i="5"/>
  <c r="R331" i="5"/>
  <c r="Q331" i="5"/>
  <c r="R330" i="5"/>
  <c r="Q330" i="5"/>
  <c r="R329" i="5"/>
  <c r="Q329" i="5"/>
  <c r="R328" i="5"/>
  <c r="Q328" i="5"/>
  <c r="R327" i="5"/>
  <c r="Q327" i="5"/>
  <c r="R326" i="5"/>
  <c r="Q326" i="5"/>
  <c r="R325" i="5"/>
  <c r="Q325" i="5"/>
  <c r="R324" i="5"/>
  <c r="Q324" i="5"/>
  <c r="R323" i="5"/>
  <c r="Q323" i="5"/>
  <c r="R322" i="5"/>
  <c r="Q322" i="5"/>
  <c r="R321" i="5"/>
  <c r="Q321" i="5"/>
  <c r="R320" i="5"/>
  <c r="Q320" i="5"/>
  <c r="R319" i="5"/>
  <c r="Q319" i="5"/>
  <c r="R318" i="5"/>
  <c r="Q318" i="5"/>
  <c r="R317" i="5"/>
  <c r="Q317" i="5"/>
  <c r="R316" i="5"/>
  <c r="Q316" i="5"/>
  <c r="R315" i="5"/>
  <c r="Q315" i="5"/>
  <c r="R314" i="5"/>
  <c r="Q314" i="5"/>
  <c r="R313" i="5"/>
  <c r="Q313" i="5"/>
  <c r="R312" i="5"/>
  <c r="Q312" i="5"/>
  <c r="R311" i="5"/>
  <c r="Q311" i="5"/>
  <c r="R310" i="5"/>
  <c r="Q310" i="5"/>
  <c r="R309" i="5"/>
  <c r="Q309" i="5"/>
  <c r="R308" i="5"/>
  <c r="Q308" i="5"/>
  <c r="R307" i="5"/>
  <c r="Q307" i="5"/>
  <c r="R306" i="5"/>
  <c r="Q306" i="5"/>
  <c r="R305" i="5"/>
  <c r="Q305" i="5"/>
  <c r="R304" i="5"/>
  <c r="Q304" i="5"/>
  <c r="R303" i="5"/>
  <c r="Q303" i="5"/>
  <c r="R302" i="5"/>
  <c r="Q302" i="5"/>
  <c r="R301" i="5"/>
  <c r="Q301" i="5"/>
  <c r="R300" i="5"/>
  <c r="Q300" i="5"/>
  <c r="R299" i="5"/>
  <c r="Q299" i="5"/>
  <c r="R298" i="5"/>
  <c r="Q298" i="5"/>
  <c r="R297" i="5"/>
  <c r="Q297" i="5"/>
  <c r="R296" i="5"/>
  <c r="Q296" i="5"/>
  <c r="R295" i="5"/>
  <c r="Q295" i="5"/>
  <c r="R294" i="5"/>
  <c r="Q294" i="5"/>
  <c r="R293" i="5"/>
  <c r="Q293" i="5"/>
  <c r="R292" i="5"/>
  <c r="Q292" i="5"/>
  <c r="R291" i="5"/>
  <c r="Q291" i="5"/>
  <c r="R290" i="5"/>
  <c r="Q290" i="5"/>
  <c r="R289" i="5"/>
  <c r="Q289" i="5"/>
  <c r="R288" i="5"/>
  <c r="Q288" i="5"/>
  <c r="R287" i="5"/>
  <c r="Q287" i="5"/>
  <c r="R286" i="5"/>
  <c r="Q286" i="5"/>
  <c r="R285" i="5"/>
  <c r="Q285" i="5"/>
  <c r="R284" i="5"/>
  <c r="Q284" i="5"/>
  <c r="R283" i="5"/>
  <c r="Q283" i="5"/>
  <c r="R282" i="5"/>
  <c r="Q282" i="5"/>
  <c r="R281" i="5"/>
  <c r="Q281" i="5"/>
  <c r="R280" i="5"/>
  <c r="Q280" i="5"/>
  <c r="R279" i="5"/>
  <c r="Q279" i="5"/>
  <c r="R278" i="5"/>
  <c r="Q278" i="5"/>
  <c r="R277" i="5"/>
  <c r="Q277" i="5"/>
  <c r="R276" i="5"/>
  <c r="Q276" i="5"/>
  <c r="R275" i="5"/>
  <c r="Q275" i="5"/>
  <c r="R274" i="5"/>
  <c r="Q274" i="5"/>
  <c r="R273" i="5"/>
  <c r="Q273" i="5"/>
  <c r="R272" i="5"/>
  <c r="Q272" i="5"/>
  <c r="R271" i="5"/>
  <c r="Q271" i="5"/>
  <c r="R270" i="5"/>
  <c r="Q270" i="5"/>
  <c r="R269" i="5"/>
  <c r="Q269" i="5"/>
  <c r="R268" i="5"/>
  <c r="Q268" i="5"/>
  <c r="R267" i="5"/>
  <c r="Q267" i="5"/>
  <c r="R266" i="5"/>
  <c r="Q266" i="5"/>
  <c r="R265" i="5"/>
  <c r="Q265" i="5"/>
  <c r="R264" i="5"/>
  <c r="Q264" i="5"/>
  <c r="R263" i="5"/>
  <c r="Q263" i="5"/>
  <c r="R262" i="5"/>
  <c r="Q262" i="5"/>
  <c r="R261" i="5"/>
  <c r="Q261" i="5"/>
  <c r="R260" i="5"/>
  <c r="Q260" i="5"/>
  <c r="R259" i="5"/>
  <c r="Q259" i="5"/>
  <c r="R258" i="5"/>
  <c r="Q258" i="5"/>
  <c r="R257" i="5"/>
  <c r="Q257" i="5"/>
  <c r="R256" i="5"/>
  <c r="Q256" i="5"/>
  <c r="R255" i="5"/>
  <c r="Q255" i="5"/>
  <c r="R254" i="5"/>
  <c r="Q254" i="5"/>
  <c r="R253" i="5"/>
  <c r="Q253" i="5"/>
  <c r="R252" i="5"/>
  <c r="Q252" i="5"/>
  <c r="R251" i="5"/>
  <c r="Q251" i="5"/>
  <c r="R250" i="5"/>
  <c r="Q250" i="5"/>
  <c r="R249" i="5"/>
  <c r="Q249" i="5"/>
  <c r="R248" i="5"/>
  <c r="Q248" i="5"/>
  <c r="R247" i="5"/>
  <c r="Q247" i="5"/>
  <c r="R246" i="5"/>
  <c r="Q246" i="5"/>
  <c r="R245" i="5"/>
  <c r="Q245" i="5"/>
  <c r="R244" i="5"/>
  <c r="Q244" i="5"/>
  <c r="R243" i="5"/>
  <c r="Q243" i="5"/>
  <c r="R242" i="5"/>
  <c r="Q242" i="5"/>
  <c r="R241" i="5"/>
  <c r="Q241" i="5"/>
  <c r="R240" i="5"/>
  <c r="Q240" i="5"/>
  <c r="R239" i="5"/>
  <c r="Q239" i="5"/>
  <c r="R238" i="5"/>
  <c r="Q238" i="5"/>
  <c r="R237" i="5"/>
  <c r="Q237" i="5"/>
  <c r="R236" i="5"/>
  <c r="Q236" i="5"/>
  <c r="R235" i="5"/>
  <c r="Q235" i="5"/>
  <c r="R234" i="5"/>
  <c r="Q234" i="5"/>
  <c r="R233" i="5"/>
  <c r="Q233" i="5"/>
  <c r="R232" i="5"/>
  <c r="Q232" i="5"/>
  <c r="R231" i="5"/>
  <c r="Q231" i="5"/>
  <c r="R230" i="5"/>
  <c r="Q230" i="5"/>
  <c r="R229" i="5"/>
  <c r="Q229" i="5"/>
  <c r="R228" i="5"/>
  <c r="Q228" i="5"/>
  <c r="R227" i="5"/>
  <c r="Q227" i="5"/>
  <c r="R226" i="5"/>
  <c r="Q226" i="5"/>
  <c r="R225" i="5"/>
  <c r="Q225" i="5"/>
  <c r="R224" i="5"/>
  <c r="Q224" i="5"/>
  <c r="R223" i="5"/>
  <c r="Q223" i="5"/>
  <c r="R222" i="5"/>
  <c r="Q222" i="5"/>
  <c r="R221" i="5"/>
  <c r="Q221" i="5"/>
  <c r="R220" i="5"/>
  <c r="Q220" i="5"/>
  <c r="R219" i="5"/>
  <c r="Q219" i="5"/>
  <c r="R218" i="5"/>
  <c r="Q218" i="5"/>
  <c r="R217" i="5"/>
  <c r="Q217" i="5"/>
  <c r="R216" i="5"/>
  <c r="Q216" i="5"/>
  <c r="R215" i="5"/>
  <c r="Q215" i="5"/>
  <c r="R214" i="5"/>
  <c r="Q214" i="5"/>
  <c r="R213" i="5"/>
  <c r="Q213" i="5"/>
  <c r="R212" i="5"/>
  <c r="Q212" i="5"/>
  <c r="R211" i="5"/>
  <c r="Q211" i="5"/>
  <c r="R210" i="5"/>
  <c r="Q210" i="5"/>
  <c r="R209" i="5"/>
  <c r="Q209" i="5"/>
  <c r="R208" i="5"/>
  <c r="Q208" i="5"/>
  <c r="R207" i="5"/>
  <c r="Q207" i="5"/>
  <c r="R206" i="5"/>
  <c r="Q206" i="5"/>
  <c r="R205" i="5"/>
  <c r="Q205" i="5"/>
  <c r="R204" i="5"/>
  <c r="Q204" i="5"/>
  <c r="R203" i="5"/>
  <c r="Q203" i="5"/>
  <c r="R202" i="5"/>
  <c r="Q202" i="5"/>
  <c r="R201" i="5"/>
  <c r="Q201" i="5"/>
  <c r="R200" i="5"/>
  <c r="Q200" i="5"/>
  <c r="R199" i="5"/>
  <c r="Q199" i="5"/>
  <c r="R198" i="5"/>
  <c r="Q198" i="5"/>
  <c r="R197" i="5"/>
  <c r="Q197" i="5"/>
  <c r="R196" i="5"/>
  <c r="Q196" i="5"/>
  <c r="R195" i="5"/>
  <c r="Q195" i="5"/>
  <c r="R194" i="5"/>
  <c r="Q194" i="5"/>
  <c r="R193" i="5"/>
  <c r="Q193" i="5"/>
  <c r="R192" i="5"/>
  <c r="Q192" i="5"/>
  <c r="R191" i="5"/>
  <c r="Q191" i="5"/>
  <c r="R190" i="5"/>
  <c r="Q190" i="5"/>
  <c r="R189" i="5"/>
  <c r="Q189" i="5"/>
  <c r="R188" i="5"/>
  <c r="Q188" i="5"/>
  <c r="R187" i="5"/>
  <c r="Q187" i="5"/>
  <c r="R186" i="5"/>
  <c r="Q186" i="5"/>
  <c r="R185" i="5"/>
  <c r="Q185" i="5"/>
  <c r="R184" i="5"/>
  <c r="Q184" i="5"/>
  <c r="R183" i="5"/>
  <c r="Q183" i="5"/>
  <c r="R182" i="5"/>
  <c r="Q182" i="5"/>
  <c r="R181" i="5"/>
  <c r="Q181" i="5"/>
  <c r="R180" i="5"/>
  <c r="Q180" i="5"/>
  <c r="R179" i="5"/>
  <c r="Q179" i="5"/>
  <c r="R178" i="5"/>
  <c r="Q178" i="5"/>
  <c r="R177" i="5"/>
  <c r="Q177" i="5"/>
  <c r="R176" i="5"/>
  <c r="Q176" i="5"/>
  <c r="R175" i="5"/>
  <c r="Q175" i="5"/>
  <c r="R174" i="5"/>
  <c r="Q174" i="5"/>
  <c r="R173" i="5"/>
  <c r="Q173" i="5"/>
  <c r="R172" i="5"/>
  <c r="Q172" i="5"/>
  <c r="R171" i="5"/>
  <c r="Q171" i="5"/>
  <c r="R170" i="5"/>
  <c r="Q170" i="5"/>
  <c r="R169" i="5"/>
  <c r="Q169" i="5"/>
  <c r="R168" i="5"/>
  <c r="Q168" i="5"/>
  <c r="R167" i="5"/>
  <c r="Q167" i="5"/>
  <c r="R166" i="5"/>
  <c r="Q166" i="5"/>
  <c r="R165" i="5"/>
  <c r="Q165" i="5"/>
  <c r="R164" i="5"/>
  <c r="Q164" i="5"/>
  <c r="R163" i="5"/>
  <c r="Q163" i="5"/>
  <c r="R162" i="5"/>
  <c r="Q162" i="5"/>
  <c r="R161" i="5"/>
  <c r="Q161" i="5"/>
  <c r="R160" i="5"/>
  <c r="Q160" i="5"/>
  <c r="R159" i="5"/>
  <c r="Q159" i="5"/>
  <c r="R158" i="5"/>
  <c r="Q158" i="5"/>
  <c r="R157" i="5"/>
  <c r="Q157" i="5"/>
  <c r="R156" i="5"/>
  <c r="Q156" i="5"/>
  <c r="R155" i="5"/>
  <c r="Q155" i="5"/>
  <c r="R154" i="5"/>
  <c r="Q154" i="5"/>
  <c r="R153" i="5"/>
  <c r="Q153" i="5"/>
  <c r="R152" i="5"/>
  <c r="Q152" i="5"/>
  <c r="R151" i="5"/>
  <c r="Q151" i="5"/>
  <c r="R150" i="5"/>
  <c r="Q150" i="5"/>
  <c r="R149" i="5"/>
  <c r="Q149" i="5"/>
  <c r="R148" i="5"/>
  <c r="Q148" i="5"/>
  <c r="R147" i="5"/>
  <c r="Q147" i="5"/>
  <c r="R146" i="5"/>
  <c r="Q146" i="5"/>
  <c r="R145" i="5"/>
  <c r="Q145" i="5"/>
  <c r="R144" i="5"/>
  <c r="Q144" i="5"/>
  <c r="R143" i="5"/>
  <c r="Q143" i="5"/>
  <c r="R142" i="5"/>
  <c r="Q142" i="5"/>
  <c r="R141" i="5"/>
  <c r="Q141" i="5"/>
  <c r="R140" i="5"/>
  <c r="Q140" i="5"/>
  <c r="R139" i="5"/>
  <c r="Q139" i="5"/>
  <c r="R138" i="5"/>
  <c r="Q138" i="5"/>
  <c r="R137" i="5"/>
  <c r="Q137" i="5"/>
  <c r="R136" i="5"/>
  <c r="Q136" i="5"/>
  <c r="R135" i="5"/>
  <c r="Q135" i="5"/>
  <c r="R134" i="5"/>
  <c r="Q134" i="5"/>
  <c r="R133" i="5"/>
  <c r="Q133" i="5"/>
  <c r="R132" i="5"/>
  <c r="Q132" i="5"/>
  <c r="R131" i="5"/>
  <c r="Q131" i="5"/>
  <c r="R130" i="5"/>
  <c r="Q130" i="5"/>
  <c r="R129" i="5"/>
  <c r="Q129" i="5"/>
  <c r="R128" i="5"/>
  <c r="Q128" i="5"/>
  <c r="R127" i="5"/>
  <c r="Q127" i="5"/>
  <c r="R126" i="5"/>
  <c r="Q126" i="5"/>
  <c r="R125" i="5"/>
  <c r="Q125" i="5"/>
  <c r="R124" i="5"/>
  <c r="Q124" i="5"/>
  <c r="R123" i="5"/>
  <c r="Q123" i="5"/>
  <c r="R122" i="5"/>
  <c r="Q122" i="5"/>
  <c r="R121" i="5"/>
  <c r="Q121" i="5"/>
  <c r="R120" i="5"/>
  <c r="Q120" i="5"/>
  <c r="R119" i="5"/>
  <c r="Q119" i="5"/>
  <c r="R118" i="5"/>
  <c r="Q118" i="5"/>
  <c r="R117" i="5"/>
  <c r="Q117" i="5"/>
  <c r="R116" i="5"/>
  <c r="Q116" i="5"/>
  <c r="R115" i="5"/>
  <c r="Q115" i="5"/>
  <c r="R114" i="5"/>
  <c r="Q114" i="5"/>
  <c r="R113" i="5"/>
  <c r="Q113" i="5"/>
  <c r="R112" i="5"/>
  <c r="Q112" i="5"/>
  <c r="R111" i="5"/>
  <c r="Q111" i="5"/>
  <c r="R110" i="5"/>
  <c r="Q110" i="5"/>
  <c r="R109" i="5"/>
  <c r="Q109" i="5"/>
  <c r="R108" i="5"/>
  <c r="Q108" i="5"/>
  <c r="R107" i="5"/>
  <c r="Q107" i="5"/>
  <c r="R106" i="5"/>
  <c r="Q106" i="5"/>
  <c r="R105" i="5"/>
  <c r="Q105" i="5"/>
  <c r="R104" i="5"/>
  <c r="Q104" i="5"/>
  <c r="R103" i="5"/>
  <c r="Q103" i="5"/>
  <c r="R102" i="5"/>
  <c r="Q102" i="5"/>
  <c r="R101" i="5"/>
  <c r="Q101" i="5"/>
  <c r="R100" i="5"/>
  <c r="Q100" i="5"/>
  <c r="R99" i="5"/>
  <c r="Q99" i="5"/>
  <c r="R98" i="5"/>
  <c r="Q98" i="5"/>
  <c r="R97" i="5"/>
  <c r="Q97" i="5"/>
  <c r="R96" i="5"/>
  <c r="Q96" i="5"/>
  <c r="R95" i="5"/>
  <c r="Q95" i="5"/>
  <c r="R94" i="5"/>
  <c r="Q94" i="5"/>
  <c r="R93" i="5"/>
  <c r="Q93" i="5"/>
  <c r="R92" i="5"/>
  <c r="Q92" i="5"/>
  <c r="R91" i="5"/>
  <c r="Q91" i="5"/>
  <c r="R90" i="5"/>
  <c r="Q90" i="5"/>
  <c r="R89" i="5"/>
  <c r="Q89" i="5"/>
  <c r="R88" i="5"/>
  <c r="Q88" i="5"/>
  <c r="R87" i="5"/>
  <c r="Q87" i="5"/>
  <c r="R86" i="5"/>
  <c r="Q86" i="5"/>
  <c r="R85" i="5"/>
  <c r="Q85" i="5"/>
  <c r="R84" i="5"/>
  <c r="Q84" i="5"/>
  <c r="R83" i="5"/>
  <c r="Q83" i="5"/>
  <c r="R82" i="5"/>
  <c r="Q82" i="5"/>
  <c r="R81" i="5"/>
  <c r="Q81" i="5"/>
  <c r="R80" i="5"/>
  <c r="Q80" i="5"/>
  <c r="R79" i="5"/>
  <c r="Q79" i="5"/>
  <c r="R78" i="5"/>
  <c r="Q78" i="5"/>
  <c r="R77" i="5"/>
  <c r="Q77" i="5"/>
  <c r="R76" i="5"/>
  <c r="Q76" i="5"/>
  <c r="R75" i="5"/>
  <c r="Q75" i="5"/>
  <c r="R74" i="5"/>
  <c r="Q74" i="5"/>
  <c r="R73" i="5"/>
  <c r="Q73" i="5"/>
  <c r="R72" i="5"/>
  <c r="Q72" i="5"/>
  <c r="R71" i="5"/>
  <c r="Q71" i="5"/>
  <c r="R70" i="5"/>
  <c r="Q70" i="5"/>
  <c r="R69" i="5"/>
  <c r="Q69" i="5"/>
  <c r="R68" i="5"/>
  <c r="Q68" i="5"/>
  <c r="R67" i="5"/>
  <c r="Q67" i="5"/>
  <c r="R66" i="5"/>
  <c r="Q66" i="5"/>
  <c r="R65" i="5"/>
  <c r="Q65" i="5"/>
  <c r="R64" i="5"/>
  <c r="Q64" i="5"/>
  <c r="R63" i="5"/>
  <c r="Q63" i="5"/>
  <c r="R62" i="5"/>
  <c r="Q62" i="5"/>
  <c r="R61" i="5"/>
  <c r="Q61" i="5"/>
  <c r="R60" i="5"/>
  <c r="Q60" i="5"/>
  <c r="R59" i="5"/>
  <c r="Q59" i="5"/>
  <c r="R58" i="5"/>
  <c r="Q58" i="5"/>
  <c r="R57" i="5"/>
  <c r="Q57" i="5"/>
  <c r="R56" i="5"/>
  <c r="Q56" i="5"/>
  <c r="R55" i="5"/>
  <c r="Q55" i="5"/>
  <c r="R54" i="5"/>
  <c r="Q54" i="5"/>
  <c r="R53" i="5"/>
  <c r="Q53" i="5"/>
  <c r="R52" i="5"/>
  <c r="Q52" i="5"/>
  <c r="R51" i="5"/>
  <c r="Q51" i="5"/>
  <c r="R50" i="5"/>
  <c r="Q50" i="5"/>
  <c r="R49" i="5"/>
  <c r="Q49" i="5"/>
  <c r="R48" i="5"/>
  <c r="Q48" i="5"/>
  <c r="R47" i="5"/>
  <c r="Q47" i="5"/>
  <c r="R46" i="5"/>
  <c r="Q46" i="5"/>
  <c r="R45" i="5"/>
  <c r="Q45" i="5"/>
  <c r="R44" i="5"/>
  <c r="Q44" i="5"/>
  <c r="R43" i="5"/>
  <c r="Q43" i="5"/>
  <c r="R42" i="5"/>
  <c r="Q42" i="5"/>
  <c r="R41" i="5"/>
  <c r="Q41" i="5"/>
  <c r="R40" i="5"/>
  <c r="Q40" i="5"/>
  <c r="R39" i="5"/>
  <c r="Q39" i="5"/>
  <c r="R38" i="5"/>
  <c r="Q38" i="5"/>
  <c r="R37" i="5"/>
  <c r="Q37" i="5"/>
  <c r="R36" i="5"/>
  <c r="Q36" i="5"/>
  <c r="R35" i="5"/>
  <c r="Q35" i="5"/>
  <c r="R34" i="5"/>
  <c r="Q34" i="5"/>
  <c r="R33" i="5"/>
  <c r="Q33" i="5"/>
  <c r="R32" i="5"/>
  <c r="Q32" i="5"/>
  <c r="R31" i="5"/>
  <c r="Q31" i="5"/>
  <c r="R30" i="5"/>
  <c r="Q30" i="5"/>
  <c r="R29" i="5"/>
  <c r="Q29" i="5"/>
  <c r="R28" i="5"/>
  <c r="Q28" i="5"/>
  <c r="R27" i="5"/>
  <c r="Q27" i="5"/>
  <c r="R26" i="5"/>
  <c r="Q26" i="5"/>
  <c r="R25" i="5"/>
  <c r="Q25" i="5"/>
  <c r="R24" i="5"/>
  <c r="Q24" i="5"/>
  <c r="R23" i="5"/>
  <c r="Q23" i="5"/>
  <c r="R22" i="5"/>
  <c r="Q22" i="5"/>
  <c r="R21" i="5"/>
  <c r="Q21" i="5"/>
  <c r="R20" i="5"/>
  <c r="Q20" i="5"/>
  <c r="R19" i="5"/>
  <c r="Q19" i="5"/>
  <c r="R18" i="5"/>
  <c r="Q18" i="5"/>
  <c r="R17" i="5"/>
  <c r="Q17" i="5"/>
  <c r="R16" i="5"/>
  <c r="Q16" i="5"/>
  <c r="R15" i="5"/>
  <c r="Q15" i="5"/>
  <c r="R14" i="5"/>
  <c r="Q14" i="5"/>
  <c r="R13" i="5"/>
  <c r="Q13" i="5"/>
  <c r="R12" i="5"/>
  <c r="Q12" i="5"/>
  <c r="R11" i="5"/>
  <c r="Q11" i="5"/>
  <c r="R10" i="5"/>
  <c r="Q10" i="5"/>
  <c r="R9" i="5"/>
  <c r="Q9" i="5"/>
  <c r="R8" i="5"/>
  <c r="Q8" i="5"/>
  <c r="R7" i="5"/>
  <c r="Q7" i="5"/>
  <c r="R6" i="5"/>
  <c r="Q6" i="5"/>
  <c r="R5" i="5"/>
  <c r="Q5" i="5"/>
  <c r="R4" i="5"/>
  <c r="Q4" i="5"/>
  <c r="R3" i="5"/>
  <c r="Q3" i="5"/>
  <c r="R2" i="5"/>
  <c r="Q2" i="5"/>
  <c r="K47" i="2"/>
  <c r="K143" i="2"/>
  <c r="K155" i="2"/>
  <c r="K167" i="2"/>
  <c r="K204" i="2"/>
  <c r="K227" i="2"/>
  <c r="K239" i="2"/>
  <c r="K323" i="2"/>
  <c r="K336" i="2"/>
  <c r="K347" i="2"/>
  <c r="K359" i="2"/>
  <c r="K153" i="2"/>
  <c r="K154" i="2"/>
  <c r="K203" i="2"/>
  <c r="K226" i="2"/>
  <c r="K333" i="2"/>
  <c r="K334" i="2"/>
  <c r="K335" i="2"/>
  <c r="K344" i="2"/>
  <c r="K345" i="2"/>
  <c r="K346" i="2"/>
  <c r="AC33" i="2" a="1"/>
  <c r="AC33" i="2"/>
  <c r="AC32" i="2" a="1"/>
  <c r="AC32" i="2"/>
  <c r="Y33" i="2" a="1"/>
  <c r="Y33" i="2"/>
  <c r="Z33" i="2" a="1"/>
  <c r="Z33" i="2"/>
  <c r="Z32" i="2" a="1"/>
  <c r="Z32" i="2"/>
  <c r="Y32" i="2" a="1"/>
  <c r="Y32" i="2"/>
  <c r="AE37" i="5" a="1"/>
  <c r="AE37" i="5"/>
  <c r="AE37" i="9" a="1"/>
  <c r="AE37" i="9"/>
  <c r="AF37" i="9" a="1"/>
  <c r="AF37" i="9"/>
  <c r="AG37" i="9" a="1"/>
  <c r="AG37" i="9"/>
  <c r="AH37" i="9" a="1"/>
  <c r="AH37" i="9"/>
  <c r="AI37" i="9" a="1"/>
  <c r="AI37" i="9"/>
  <c r="AJ37" i="9" a="1"/>
  <c r="AJ37" i="9"/>
  <c r="AE38" i="9" a="1"/>
  <c r="AE38" i="9"/>
  <c r="AF38" i="9" a="1"/>
  <c r="AF38" i="9"/>
  <c r="AG38" i="9" a="1"/>
  <c r="AG38" i="9"/>
  <c r="AH38" i="9" a="1"/>
  <c r="AH38" i="9"/>
  <c r="AI38" i="9" a="1"/>
  <c r="AI38" i="9"/>
  <c r="AJ38" i="9" a="1"/>
  <c r="AJ38" i="9"/>
  <c r="Q2" i="7"/>
  <c r="R2" i="7"/>
  <c r="T2" i="7"/>
  <c r="X111" i="7"/>
  <c r="AA111" i="7"/>
  <c r="AB111" i="7"/>
  <c r="X112" i="7"/>
  <c r="AA112" i="7"/>
  <c r="AB112" i="7"/>
  <c r="X113" i="7"/>
  <c r="AA113" i="7"/>
  <c r="AB113" i="7"/>
  <c r="X3" i="7"/>
  <c r="AA3" i="7"/>
  <c r="AB3" i="7"/>
  <c r="X4" i="7"/>
  <c r="AA4" i="7"/>
  <c r="AB4" i="7"/>
  <c r="X5" i="7"/>
  <c r="AA5" i="7"/>
  <c r="AB5" i="7"/>
  <c r="X6" i="7"/>
  <c r="AA6" i="7"/>
  <c r="AB6" i="7"/>
  <c r="X7" i="7"/>
  <c r="AA7" i="7"/>
  <c r="AB7" i="7"/>
  <c r="X8" i="7"/>
  <c r="AA8" i="7"/>
  <c r="AB8" i="7"/>
  <c r="X9" i="7"/>
  <c r="AA9" i="7"/>
  <c r="AB9" i="7"/>
  <c r="X10" i="7"/>
  <c r="AA10" i="7"/>
  <c r="AB10" i="7"/>
  <c r="X11" i="7"/>
  <c r="AA11" i="7"/>
  <c r="AB11" i="7"/>
  <c r="X12" i="7"/>
  <c r="AA12" i="7"/>
  <c r="AB12" i="7"/>
  <c r="X13" i="7"/>
  <c r="AA13" i="7"/>
  <c r="AB13" i="7"/>
  <c r="X15" i="7"/>
  <c r="AA15" i="7"/>
  <c r="AB15" i="7"/>
  <c r="X16" i="7"/>
  <c r="AA16" i="7"/>
  <c r="AB16" i="7"/>
  <c r="X17" i="7"/>
  <c r="AA17" i="7"/>
  <c r="AB17" i="7"/>
  <c r="X18" i="7"/>
  <c r="AA18" i="7"/>
  <c r="AB18" i="7"/>
  <c r="X19" i="7"/>
  <c r="AA19" i="7"/>
  <c r="AB19" i="7"/>
  <c r="X20" i="7"/>
  <c r="AA20" i="7"/>
  <c r="AB20" i="7"/>
  <c r="X21" i="7"/>
  <c r="AA21" i="7"/>
  <c r="AB21" i="7"/>
  <c r="X22" i="7"/>
  <c r="AA22" i="7"/>
  <c r="AB22" i="7"/>
  <c r="X23" i="7"/>
  <c r="AA23" i="7"/>
  <c r="AB23" i="7"/>
  <c r="X24" i="7"/>
  <c r="AA24" i="7"/>
  <c r="AB24" i="7"/>
  <c r="X25" i="7"/>
  <c r="AA25" i="7"/>
  <c r="AB25" i="7"/>
  <c r="X27" i="7"/>
  <c r="AA27" i="7"/>
  <c r="AB27" i="7"/>
  <c r="X28" i="7"/>
  <c r="AA28" i="7"/>
  <c r="AB28" i="7"/>
  <c r="X29" i="7"/>
  <c r="AA29" i="7"/>
  <c r="AB29" i="7"/>
  <c r="X30" i="7"/>
  <c r="AA30" i="7"/>
  <c r="AB30" i="7"/>
  <c r="X31" i="7"/>
  <c r="AA31" i="7"/>
  <c r="AB31" i="7"/>
  <c r="X32" i="7"/>
  <c r="AA32" i="7"/>
  <c r="AB32" i="7"/>
  <c r="X33" i="7"/>
  <c r="AA33" i="7"/>
  <c r="AB33" i="7"/>
  <c r="X34" i="7"/>
  <c r="AA34" i="7"/>
  <c r="AB34" i="7"/>
  <c r="X35" i="7"/>
  <c r="AA35" i="7"/>
  <c r="AB35" i="7"/>
  <c r="X36" i="7"/>
  <c r="AA36" i="7"/>
  <c r="AB36" i="7"/>
  <c r="X37" i="7"/>
  <c r="AA37" i="7"/>
  <c r="AB37" i="7"/>
  <c r="X39" i="7"/>
  <c r="AA39" i="7"/>
  <c r="AB39" i="7"/>
  <c r="X40" i="7"/>
  <c r="AA40" i="7"/>
  <c r="AB40" i="7"/>
  <c r="X41" i="7"/>
  <c r="AA41" i="7"/>
  <c r="AB41" i="7"/>
  <c r="X42" i="7"/>
  <c r="AA42" i="7"/>
  <c r="AB42" i="7"/>
  <c r="X43" i="7"/>
  <c r="AA43" i="7"/>
  <c r="AB43" i="7"/>
  <c r="X44" i="7"/>
  <c r="AA44" i="7"/>
  <c r="AB44" i="7"/>
  <c r="X45" i="7"/>
  <c r="AA45" i="7"/>
  <c r="AB45" i="7"/>
  <c r="X46" i="7"/>
  <c r="AA46" i="7"/>
  <c r="AB46" i="7"/>
  <c r="X47" i="7"/>
  <c r="AA47" i="7"/>
  <c r="AB47" i="7"/>
  <c r="X48" i="7"/>
  <c r="AA48" i="7"/>
  <c r="AB48" i="7"/>
  <c r="X49" i="7"/>
  <c r="AA49" i="7"/>
  <c r="AB49" i="7"/>
  <c r="X51" i="7"/>
  <c r="AA51" i="7"/>
  <c r="AB51" i="7"/>
  <c r="X52" i="7"/>
  <c r="AA52" i="7"/>
  <c r="AB52" i="7"/>
  <c r="X53" i="7"/>
  <c r="AA53" i="7"/>
  <c r="AB53" i="7"/>
  <c r="X54" i="7"/>
  <c r="AA54" i="7"/>
  <c r="AB54" i="7"/>
  <c r="X55" i="7"/>
  <c r="AA55" i="7"/>
  <c r="AB55" i="7"/>
  <c r="X56" i="7"/>
  <c r="AA56" i="7"/>
  <c r="AB56" i="7"/>
  <c r="X57" i="7"/>
  <c r="AA57" i="7"/>
  <c r="AB57" i="7"/>
  <c r="X58" i="7"/>
  <c r="AA58" i="7"/>
  <c r="AB58" i="7"/>
  <c r="X59" i="7"/>
  <c r="AA59" i="7"/>
  <c r="AB59" i="7"/>
  <c r="X60" i="7"/>
  <c r="AA60" i="7"/>
  <c r="AB60" i="7"/>
  <c r="X61" i="7"/>
  <c r="AA61" i="7"/>
  <c r="AB61" i="7"/>
  <c r="X63" i="7"/>
  <c r="AA63" i="7"/>
  <c r="AB63" i="7"/>
  <c r="X64" i="7"/>
  <c r="AA64" i="7"/>
  <c r="AB64" i="7"/>
  <c r="X65" i="7"/>
  <c r="AA65" i="7"/>
  <c r="AB65" i="7"/>
  <c r="X66" i="7"/>
  <c r="AA66" i="7"/>
  <c r="AB66" i="7"/>
  <c r="X67" i="7"/>
  <c r="AA67" i="7"/>
  <c r="AB67" i="7"/>
  <c r="X68" i="7"/>
  <c r="AA68" i="7"/>
  <c r="AB68" i="7"/>
  <c r="X69" i="7"/>
  <c r="AA69" i="7"/>
  <c r="AB69" i="7"/>
  <c r="X70" i="7"/>
  <c r="AA70" i="7"/>
  <c r="AB70" i="7"/>
  <c r="X71" i="7"/>
  <c r="AA71" i="7"/>
  <c r="AB71" i="7"/>
  <c r="X72" i="7"/>
  <c r="AA72" i="7"/>
  <c r="AB72" i="7"/>
  <c r="X73" i="7"/>
  <c r="AA73" i="7"/>
  <c r="AB73" i="7"/>
  <c r="X75" i="7"/>
  <c r="AA75" i="7"/>
  <c r="AB75" i="7"/>
  <c r="X76" i="7"/>
  <c r="AA76" i="7"/>
  <c r="AB76" i="7"/>
  <c r="X77" i="7"/>
  <c r="AA77" i="7"/>
  <c r="AB77" i="7"/>
  <c r="X78" i="7"/>
  <c r="AA78" i="7"/>
  <c r="AB78" i="7"/>
  <c r="X79" i="7"/>
  <c r="AA79" i="7"/>
  <c r="AB79" i="7"/>
  <c r="X80" i="7"/>
  <c r="AA80" i="7"/>
  <c r="AB80" i="7"/>
  <c r="X81" i="7"/>
  <c r="AA81" i="7"/>
  <c r="AB81" i="7"/>
  <c r="X82" i="7"/>
  <c r="AA82" i="7"/>
  <c r="AB82" i="7"/>
  <c r="X83" i="7"/>
  <c r="AA83" i="7"/>
  <c r="AB83" i="7"/>
  <c r="X84" i="7"/>
  <c r="AA84" i="7"/>
  <c r="AB84" i="7"/>
  <c r="X85" i="7"/>
  <c r="AA85" i="7"/>
  <c r="AB85" i="7"/>
  <c r="X87" i="7"/>
  <c r="AA87" i="7"/>
  <c r="AB87" i="7"/>
  <c r="X88" i="7"/>
  <c r="AA88" i="7"/>
  <c r="AB88" i="7"/>
  <c r="X89" i="7"/>
  <c r="AA89" i="7"/>
  <c r="AB89" i="7"/>
  <c r="X90" i="7"/>
  <c r="AA90" i="7"/>
  <c r="AB90" i="7"/>
  <c r="X91" i="7"/>
  <c r="AA91" i="7"/>
  <c r="AB91" i="7"/>
  <c r="X92" i="7"/>
  <c r="AA92" i="7"/>
  <c r="AB92" i="7"/>
  <c r="X93" i="7"/>
  <c r="AA93" i="7"/>
  <c r="AB93" i="7"/>
  <c r="X94" i="7"/>
  <c r="AA94" i="7"/>
  <c r="AB94" i="7"/>
  <c r="X95" i="7"/>
  <c r="AA95" i="7"/>
  <c r="AB95" i="7"/>
  <c r="X96" i="7"/>
  <c r="AA96" i="7"/>
  <c r="AB96" i="7"/>
  <c r="X97" i="7"/>
  <c r="AA97" i="7"/>
  <c r="AB97" i="7"/>
  <c r="X99" i="7"/>
  <c r="AA99" i="7"/>
  <c r="AB99" i="7"/>
  <c r="X100" i="7"/>
  <c r="AA100" i="7"/>
  <c r="AB100" i="7"/>
  <c r="X101" i="7"/>
  <c r="AA101" i="7"/>
  <c r="AB101" i="7"/>
  <c r="X102" i="7"/>
  <c r="AA102" i="7"/>
  <c r="AB102" i="7"/>
  <c r="X103" i="7"/>
  <c r="AA103" i="7"/>
  <c r="AB103" i="7"/>
  <c r="X104" i="7"/>
  <c r="AA104" i="7"/>
  <c r="AB104" i="7"/>
  <c r="X105" i="7"/>
  <c r="AA105" i="7"/>
  <c r="AB105" i="7"/>
  <c r="X106" i="7"/>
  <c r="AA106" i="7"/>
  <c r="AB106" i="7"/>
  <c r="X107" i="7"/>
  <c r="AA107" i="7"/>
  <c r="AB107" i="7"/>
  <c r="X108" i="7"/>
  <c r="AA108" i="7"/>
  <c r="AB108" i="7"/>
  <c r="X109" i="7"/>
  <c r="AA109" i="7"/>
  <c r="AB109" i="7"/>
  <c r="X114" i="7"/>
  <c r="AA114" i="7"/>
  <c r="AB114" i="7"/>
  <c r="X115" i="7"/>
  <c r="AA115" i="7"/>
  <c r="AB115" i="7"/>
  <c r="X116" i="7"/>
  <c r="AA116" i="7"/>
  <c r="AB116" i="7"/>
  <c r="X117" i="7"/>
  <c r="AA117" i="7"/>
  <c r="AB117" i="7"/>
  <c r="X118" i="7"/>
  <c r="AA118" i="7"/>
  <c r="AB118" i="7"/>
  <c r="X119" i="7"/>
  <c r="AA119" i="7"/>
  <c r="AB119" i="7"/>
  <c r="X120" i="7"/>
  <c r="AA120" i="7"/>
  <c r="AB120" i="7"/>
  <c r="X121" i="7"/>
  <c r="AA121" i="7"/>
  <c r="AB121" i="7"/>
  <c r="X123" i="7"/>
  <c r="AA123" i="7"/>
  <c r="AB123" i="7"/>
  <c r="X124" i="7"/>
  <c r="AA124" i="7"/>
  <c r="AB124" i="7"/>
  <c r="X125" i="7"/>
  <c r="AA125" i="7"/>
  <c r="AB125" i="7"/>
  <c r="X126" i="7"/>
  <c r="AA126" i="7"/>
  <c r="AB126" i="7"/>
  <c r="X127" i="7"/>
  <c r="AA127" i="7"/>
  <c r="AB127" i="7"/>
  <c r="X128" i="7"/>
  <c r="AA128" i="7"/>
  <c r="AB128" i="7"/>
  <c r="X129" i="7"/>
  <c r="AA129" i="7"/>
  <c r="AB129" i="7"/>
  <c r="X130" i="7"/>
  <c r="AA130" i="7"/>
  <c r="AB130" i="7"/>
  <c r="X131" i="7"/>
  <c r="AA131" i="7"/>
  <c r="AB131" i="7"/>
  <c r="X132" i="7"/>
  <c r="AA132" i="7"/>
  <c r="AB132" i="7"/>
  <c r="X133" i="7"/>
  <c r="AA133" i="7"/>
  <c r="AB133" i="7"/>
  <c r="X135" i="7"/>
  <c r="AA135" i="7"/>
  <c r="AB135" i="7"/>
  <c r="X136" i="7"/>
  <c r="AA136" i="7"/>
  <c r="AB136" i="7"/>
  <c r="X137" i="7"/>
  <c r="AA137" i="7"/>
  <c r="AB137" i="7"/>
  <c r="X138" i="7"/>
  <c r="AA138" i="7"/>
  <c r="AB138" i="7"/>
  <c r="X139" i="7"/>
  <c r="AA139" i="7"/>
  <c r="AB139" i="7"/>
  <c r="X140" i="7"/>
  <c r="AA140" i="7"/>
  <c r="AB140" i="7"/>
  <c r="X141" i="7"/>
  <c r="AA141" i="7"/>
  <c r="AB141" i="7"/>
  <c r="X142" i="7"/>
  <c r="AA142" i="7"/>
  <c r="AB142" i="7"/>
  <c r="X143" i="7"/>
  <c r="AA143" i="7"/>
  <c r="AB143" i="7"/>
  <c r="X144" i="7"/>
  <c r="AA144" i="7"/>
  <c r="AB144" i="7"/>
  <c r="X145" i="7"/>
  <c r="AA145" i="7"/>
  <c r="AB145" i="7"/>
  <c r="X147" i="7"/>
  <c r="AA147" i="7"/>
  <c r="AB147" i="7"/>
  <c r="X148" i="7"/>
  <c r="AA148" i="7"/>
  <c r="AB148" i="7"/>
  <c r="X149" i="7"/>
  <c r="AA149" i="7"/>
  <c r="AB149" i="7"/>
  <c r="X150" i="7"/>
  <c r="AA150" i="7"/>
  <c r="AB150" i="7"/>
  <c r="X151" i="7"/>
  <c r="AA151" i="7"/>
  <c r="AB151" i="7"/>
  <c r="X152" i="7"/>
  <c r="AA152" i="7"/>
  <c r="AB152" i="7"/>
  <c r="X153" i="7"/>
  <c r="AA153" i="7"/>
  <c r="AB153" i="7"/>
  <c r="X154" i="7"/>
  <c r="AA154" i="7"/>
  <c r="AB154" i="7"/>
  <c r="X155" i="7"/>
  <c r="AA155" i="7"/>
  <c r="AB155" i="7"/>
  <c r="X156" i="7"/>
  <c r="AA156" i="7"/>
  <c r="AB156" i="7"/>
  <c r="X157" i="7"/>
  <c r="AA157" i="7"/>
  <c r="AB157" i="7"/>
  <c r="X159" i="7"/>
  <c r="AA159" i="7"/>
  <c r="AB159" i="7"/>
  <c r="X160" i="7"/>
  <c r="AA160" i="7"/>
  <c r="AB160" i="7"/>
  <c r="X161" i="7"/>
  <c r="AA161" i="7"/>
  <c r="AB161" i="7"/>
  <c r="X162" i="7"/>
  <c r="AA162" i="7"/>
  <c r="AB162" i="7"/>
  <c r="X163" i="7"/>
  <c r="AA163" i="7"/>
  <c r="AB163" i="7"/>
  <c r="X164" i="7"/>
  <c r="AA164" i="7"/>
  <c r="AB164" i="7"/>
  <c r="X165" i="7"/>
  <c r="AA165" i="7"/>
  <c r="AB165" i="7"/>
  <c r="X166" i="7"/>
  <c r="AA166" i="7"/>
  <c r="AB166" i="7"/>
  <c r="X167" i="7"/>
  <c r="AA167" i="7"/>
  <c r="AB167" i="7"/>
  <c r="X168" i="7"/>
  <c r="AA168" i="7"/>
  <c r="AB168" i="7"/>
  <c r="X169" i="7"/>
  <c r="AA169" i="7"/>
  <c r="AB169" i="7"/>
  <c r="X171" i="7"/>
  <c r="AA171" i="7"/>
  <c r="AB171" i="7"/>
  <c r="X172" i="7"/>
  <c r="AA172" i="7"/>
  <c r="AB172" i="7"/>
  <c r="X173" i="7"/>
  <c r="AA173" i="7"/>
  <c r="AB173" i="7"/>
  <c r="X174" i="7"/>
  <c r="AA174" i="7"/>
  <c r="AB174" i="7"/>
  <c r="X175" i="7"/>
  <c r="AA175" i="7"/>
  <c r="AB175" i="7"/>
  <c r="X176" i="7"/>
  <c r="AA176" i="7"/>
  <c r="AB176" i="7"/>
  <c r="X177" i="7"/>
  <c r="AA177" i="7"/>
  <c r="AB177" i="7"/>
  <c r="X178" i="7"/>
  <c r="AA178" i="7"/>
  <c r="AB178" i="7"/>
  <c r="X179" i="7"/>
  <c r="AA179" i="7"/>
  <c r="AB179" i="7"/>
  <c r="X180" i="7"/>
  <c r="AA180" i="7"/>
  <c r="AB180" i="7"/>
  <c r="X181" i="7"/>
  <c r="AA181" i="7"/>
  <c r="AB181" i="7"/>
  <c r="X183" i="7"/>
  <c r="AA183" i="7"/>
  <c r="AB183" i="7"/>
  <c r="X184" i="7"/>
  <c r="AA184" i="7"/>
  <c r="AB184" i="7"/>
  <c r="X185" i="7"/>
  <c r="AA185" i="7"/>
  <c r="AB185" i="7"/>
  <c r="X186" i="7"/>
  <c r="AA186" i="7"/>
  <c r="AB186" i="7"/>
  <c r="X187" i="7"/>
  <c r="AA187" i="7"/>
  <c r="AB187" i="7"/>
  <c r="X188" i="7"/>
  <c r="AA188" i="7"/>
  <c r="AB188" i="7"/>
  <c r="X189" i="7"/>
  <c r="AA189" i="7"/>
  <c r="AB189" i="7"/>
  <c r="X190" i="7"/>
  <c r="AA190" i="7"/>
  <c r="AB190" i="7"/>
  <c r="X191" i="7"/>
  <c r="AA191" i="7"/>
  <c r="AB191" i="7"/>
  <c r="X192" i="7"/>
  <c r="AA192" i="7"/>
  <c r="AB192" i="7"/>
  <c r="X193" i="7"/>
  <c r="AA193" i="7"/>
  <c r="AB193" i="7"/>
  <c r="X195" i="7"/>
  <c r="AA195" i="7"/>
  <c r="AB195" i="7"/>
  <c r="X196" i="7"/>
  <c r="AA196" i="7"/>
  <c r="AB196" i="7"/>
  <c r="X197" i="7"/>
  <c r="AA197" i="7"/>
  <c r="AB197" i="7"/>
  <c r="X198" i="7"/>
  <c r="AA198" i="7"/>
  <c r="AB198" i="7"/>
  <c r="X199" i="7"/>
  <c r="AA199" i="7"/>
  <c r="AB199" i="7"/>
  <c r="X200" i="7"/>
  <c r="AA200" i="7"/>
  <c r="AB200" i="7"/>
  <c r="X201" i="7"/>
  <c r="AA201" i="7"/>
  <c r="AB201" i="7"/>
  <c r="X202" i="7"/>
  <c r="AA202" i="7"/>
  <c r="AB202" i="7"/>
  <c r="X203" i="7"/>
  <c r="AA203" i="7"/>
  <c r="AB203" i="7"/>
  <c r="X204" i="7"/>
  <c r="AA204" i="7"/>
  <c r="AB204" i="7"/>
  <c r="X205" i="7"/>
  <c r="AA205" i="7"/>
  <c r="AB205" i="7"/>
  <c r="X207" i="7"/>
  <c r="AA207" i="7"/>
  <c r="AB207" i="7"/>
  <c r="X208" i="7"/>
  <c r="AA208" i="7"/>
  <c r="AB208" i="7"/>
  <c r="X209" i="7"/>
  <c r="AA209" i="7"/>
  <c r="AB209" i="7"/>
  <c r="X210" i="7"/>
  <c r="AA210" i="7"/>
  <c r="AB210" i="7"/>
  <c r="X211" i="7"/>
  <c r="AA211" i="7"/>
  <c r="AB211" i="7"/>
  <c r="X212" i="7"/>
  <c r="AA212" i="7"/>
  <c r="AB212" i="7"/>
  <c r="X213" i="7"/>
  <c r="AA213" i="7"/>
  <c r="AB213" i="7"/>
  <c r="X214" i="7"/>
  <c r="AA214" i="7"/>
  <c r="AB214" i="7"/>
  <c r="X215" i="7"/>
  <c r="AA215" i="7"/>
  <c r="AB215" i="7"/>
  <c r="X216" i="7"/>
  <c r="AA216" i="7"/>
  <c r="AB216" i="7"/>
  <c r="X217" i="7"/>
  <c r="AA217" i="7"/>
  <c r="AB217" i="7"/>
  <c r="X219" i="7"/>
  <c r="AA219" i="7"/>
  <c r="AB219" i="7"/>
  <c r="X220" i="7"/>
  <c r="AA220" i="7"/>
  <c r="AB220" i="7"/>
  <c r="X221" i="7"/>
  <c r="AA221" i="7"/>
  <c r="AB221" i="7"/>
  <c r="X222" i="7"/>
  <c r="AA222" i="7"/>
  <c r="AB222" i="7"/>
  <c r="X223" i="7"/>
  <c r="AA223" i="7"/>
  <c r="AB223" i="7"/>
  <c r="X224" i="7"/>
  <c r="AA224" i="7"/>
  <c r="AB224" i="7"/>
  <c r="X225" i="7"/>
  <c r="AA225" i="7"/>
  <c r="AB225" i="7"/>
  <c r="X226" i="7"/>
  <c r="AA226" i="7"/>
  <c r="AB226" i="7"/>
  <c r="X227" i="7"/>
  <c r="AA227" i="7"/>
  <c r="AB227" i="7"/>
  <c r="X228" i="7"/>
  <c r="AA228" i="7"/>
  <c r="AB228" i="7"/>
  <c r="X229" i="7"/>
  <c r="AA229" i="7"/>
  <c r="AB229" i="7"/>
  <c r="X231" i="7"/>
  <c r="AA231" i="7"/>
  <c r="AB231" i="7"/>
  <c r="X232" i="7"/>
  <c r="AA232" i="7"/>
  <c r="AB232" i="7"/>
  <c r="X233" i="7"/>
  <c r="AA233" i="7"/>
  <c r="AB233" i="7"/>
  <c r="X234" i="7"/>
  <c r="AA234" i="7"/>
  <c r="AB234" i="7"/>
  <c r="X235" i="7"/>
  <c r="AA235" i="7"/>
  <c r="AB235" i="7"/>
  <c r="X236" i="7"/>
  <c r="AA236" i="7"/>
  <c r="AB236" i="7"/>
  <c r="X237" i="7"/>
  <c r="AA237" i="7"/>
  <c r="AB237" i="7"/>
  <c r="X238" i="7"/>
  <c r="AA238" i="7"/>
  <c r="AB238" i="7"/>
  <c r="X239" i="7"/>
  <c r="AA239" i="7"/>
  <c r="AB239" i="7"/>
  <c r="X240" i="7"/>
  <c r="AA240" i="7"/>
  <c r="AB240" i="7"/>
  <c r="X241" i="7"/>
  <c r="AA241" i="7"/>
  <c r="AB241" i="7"/>
  <c r="X243" i="7"/>
  <c r="AA243" i="7"/>
  <c r="AB243" i="7"/>
  <c r="X244" i="7"/>
  <c r="AA244" i="7"/>
  <c r="AB244" i="7"/>
  <c r="X245" i="7"/>
  <c r="AA245" i="7"/>
  <c r="AB245" i="7"/>
  <c r="X246" i="7"/>
  <c r="AA246" i="7"/>
  <c r="AB246" i="7"/>
  <c r="X247" i="7"/>
  <c r="AA247" i="7"/>
  <c r="AB247" i="7"/>
  <c r="X248" i="7"/>
  <c r="AA248" i="7"/>
  <c r="AB248" i="7"/>
  <c r="X249" i="7"/>
  <c r="AA249" i="7"/>
  <c r="AB249" i="7"/>
  <c r="X250" i="7"/>
  <c r="AA250" i="7"/>
  <c r="AB250" i="7"/>
  <c r="X251" i="7"/>
  <c r="AA251" i="7"/>
  <c r="AB251" i="7"/>
  <c r="X252" i="7"/>
  <c r="AA252" i="7"/>
  <c r="AB252" i="7"/>
  <c r="X253" i="7"/>
  <c r="AA253" i="7"/>
  <c r="AB253" i="7"/>
  <c r="X255" i="7"/>
  <c r="AA255" i="7"/>
  <c r="AB255" i="7"/>
  <c r="X256" i="7"/>
  <c r="AA256" i="7"/>
  <c r="AB256" i="7"/>
  <c r="X257" i="7"/>
  <c r="AA257" i="7"/>
  <c r="AB257" i="7"/>
  <c r="X258" i="7"/>
  <c r="AA258" i="7"/>
  <c r="AB258" i="7"/>
  <c r="X259" i="7"/>
  <c r="AA259" i="7"/>
  <c r="AB259" i="7"/>
  <c r="X260" i="7"/>
  <c r="AA260" i="7"/>
  <c r="AB260" i="7"/>
  <c r="X261" i="7"/>
  <c r="AA261" i="7"/>
  <c r="AB261" i="7"/>
  <c r="X262" i="7"/>
  <c r="AA262" i="7"/>
  <c r="AB262" i="7"/>
  <c r="X263" i="7"/>
  <c r="AA263" i="7"/>
  <c r="AB263" i="7"/>
  <c r="X264" i="7"/>
  <c r="AA264" i="7"/>
  <c r="AB264" i="7"/>
  <c r="X265" i="7"/>
  <c r="AA265" i="7"/>
  <c r="AB265" i="7"/>
  <c r="X267" i="7"/>
  <c r="AA267" i="7"/>
  <c r="AB267" i="7"/>
  <c r="X268" i="7"/>
  <c r="AA268" i="7"/>
  <c r="AB268" i="7"/>
  <c r="X269" i="7"/>
  <c r="AA269" i="7"/>
  <c r="AB269" i="7"/>
  <c r="X270" i="7"/>
  <c r="AA270" i="7"/>
  <c r="AB270" i="7"/>
  <c r="X271" i="7"/>
  <c r="AA271" i="7"/>
  <c r="AB271" i="7"/>
  <c r="X272" i="7"/>
  <c r="AA272" i="7"/>
  <c r="AB272" i="7"/>
  <c r="X273" i="7"/>
  <c r="AA273" i="7"/>
  <c r="AB273" i="7"/>
  <c r="X274" i="7"/>
  <c r="AA274" i="7"/>
  <c r="AB274" i="7"/>
  <c r="X275" i="7"/>
  <c r="AA275" i="7"/>
  <c r="AB275" i="7"/>
  <c r="X276" i="7"/>
  <c r="AA276" i="7"/>
  <c r="AB276" i="7"/>
  <c r="X277" i="7"/>
  <c r="AA277" i="7"/>
  <c r="AB277" i="7"/>
  <c r="X279" i="7"/>
  <c r="AA279" i="7"/>
  <c r="AB279" i="7"/>
  <c r="X280" i="7"/>
  <c r="AA280" i="7"/>
  <c r="AB280" i="7"/>
  <c r="X281" i="7"/>
  <c r="AA281" i="7"/>
  <c r="AB281" i="7"/>
  <c r="X282" i="7"/>
  <c r="AA282" i="7"/>
  <c r="AB282" i="7"/>
  <c r="X283" i="7"/>
  <c r="AA283" i="7"/>
  <c r="AB283" i="7"/>
  <c r="X284" i="7"/>
  <c r="AA284" i="7"/>
  <c r="AB284" i="7"/>
  <c r="X285" i="7"/>
  <c r="AA285" i="7"/>
  <c r="AB285" i="7"/>
  <c r="X286" i="7"/>
  <c r="AA286" i="7"/>
  <c r="AB286" i="7"/>
  <c r="X287" i="7"/>
  <c r="AA287" i="7"/>
  <c r="AB287" i="7"/>
  <c r="X288" i="7"/>
  <c r="AA288" i="7"/>
  <c r="AB288" i="7"/>
  <c r="X289" i="7"/>
  <c r="AA289" i="7"/>
  <c r="AB289" i="7"/>
  <c r="X291" i="7"/>
  <c r="AA291" i="7"/>
  <c r="AB291" i="7"/>
  <c r="X292" i="7"/>
  <c r="AA292" i="7"/>
  <c r="AB292" i="7"/>
  <c r="X293" i="7"/>
  <c r="AA293" i="7"/>
  <c r="AB293" i="7"/>
  <c r="X294" i="7"/>
  <c r="AA294" i="7"/>
  <c r="AB294" i="7"/>
  <c r="X295" i="7"/>
  <c r="AA295" i="7"/>
  <c r="AB295" i="7"/>
  <c r="X296" i="7"/>
  <c r="AA296" i="7"/>
  <c r="AB296" i="7"/>
  <c r="X297" i="7"/>
  <c r="AA297" i="7"/>
  <c r="AB297" i="7"/>
  <c r="X298" i="7"/>
  <c r="AA298" i="7"/>
  <c r="AB298" i="7"/>
  <c r="X299" i="7"/>
  <c r="AA299" i="7"/>
  <c r="AB299" i="7"/>
  <c r="X300" i="7"/>
  <c r="AA300" i="7"/>
  <c r="AB300" i="7"/>
  <c r="X301" i="7"/>
  <c r="AA301" i="7"/>
  <c r="AB301" i="7"/>
  <c r="X303" i="7"/>
  <c r="AA303" i="7"/>
  <c r="AB303" i="7"/>
  <c r="X304" i="7"/>
  <c r="AA304" i="7"/>
  <c r="AB304" i="7"/>
  <c r="X305" i="7"/>
  <c r="AA305" i="7"/>
  <c r="AB305" i="7"/>
  <c r="X306" i="7"/>
  <c r="AA306" i="7"/>
  <c r="AB306" i="7"/>
  <c r="X307" i="7"/>
  <c r="AA307" i="7"/>
  <c r="AB307" i="7"/>
  <c r="X308" i="7"/>
  <c r="AA308" i="7"/>
  <c r="AB308" i="7"/>
  <c r="X309" i="7"/>
  <c r="AA309" i="7"/>
  <c r="AB309" i="7"/>
  <c r="X310" i="7"/>
  <c r="AA310" i="7"/>
  <c r="AB310" i="7"/>
  <c r="X311" i="7"/>
  <c r="AA311" i="7"/>
  <c r="AB311" i="7"/>
  <c r="X312" i="7"/>
  <c r="AA312" i="7"/>
  <c r="AB312" i="7"/>
  <c r="X313" i="7"/>
  <c r="AA313" i="7"/>
  <c r="AB313" i="7"/>
  <c r="X315" i="7"/>
  <c r="AA315" i="7"/>
  <c r="AB315" i="7"/>
  <c r="X316" i="7"/>
  <c r="AA316" i="7"/>
  <c r="AB316" i="7"/>
  <c r="X317" i="7"/>
  <c r="AA317" i="7"/>
  <c r="AB317" i="7"/>
  <c r="X318" i="7"/>
  <c r="AA318" i="7"/>
  <c r="AB318" i="7"/>
  <c r="X319" i="7"/>
  <c r="AA319" i="7"/>
  <c r="AB319" i="7"/>
  <c r="X320" i="7"/>
  <c r="AA320" i="7"/>
  <c r="AB320" i="7"/>
  <c r="X321" i="7"/>
  <c r="AA321" i="7"/>
  <c r="AB321" i="7"/>
  <c r="X322" i="7"/>
  <c r="AA322" i="7"/>
  <c r="AB322" i="7"/>
  <c r="X323" i="7"/>
  <c r="AA323" i="7"/>
  <c r="AB323" i="7"/>
  <c r="X324" i="7"/>
  <c r="AA324" i="7"/>
  <c r="AB324" i="7"/>
  <c r="X325" i="7"/>
  <c r="AA325" i="7"/>
  <c r="AB325" i="7"/>
  <c r="X327" i="7"/>
  <c r="AA327" i="7"/>
  <c r="AB327" i="7"/>
  <c r="X328" i="7"/>
  <c r="AA328" i="7"/>
  <c r="AB328" i="7"/>
  <c r="X329" i="7"/>
  <c r="AA329" i="7"/>
  <c r="AB329" i="7"/>
  <c r="X330" i="7"/>
  <c r="AA330" i="7"/>
  <c r="AB330" i="7"/>
  <c r="X331" i="7"/>
  <c r="AA331" i="7"/>
  <c r="AB331" i="7"/>
  <c r="X332" i="7"/>
  <c r="AA332" i="7"/>
  <c r="AB332" i="7"/>
  <c r="X333" i="7"/>
  <c r="AA333" i="7"/>
  <c r="AB333" i="7"/>
  <c r="X334" i="7"/>
  <c r="AA334" i="7"/>
  <c r="AB334" i="7"/>
  <c r="X335" i="7"/>
  <c r="AA335" i="7"/>
  <c r="AB335" i="7"/>
  <c r="X336" i="7"/>
  <c r="AA336" i="7"/>
  <c r="AB336" i="7"/>
  <c r="X337" i="7"/>
  <c r="AA337" i="7"/>
  <c r="AB337" i="7"/>
  <c r="X339" i="7"/>
  <c r="AA339" i="7"/>
  <c r="AB339" i="7"/>
  <c r="X340" i="7"/>
  <c r="AA340" i="7"/>
  <c r="AB340" i="7"/>
  <c r="X341" i="7"/>
  <c r="AA341" i="7"/>
  <c r="AB341" i="7"/>
  <c r="X342" i="7"/>
  <c r="AA342" i="7"/>
  <c r="AB342" i="7"/>
  <c r="X343" i="7"/>
  <c r="AA343" i="7"/>
  <c r="AB343" i="7"/>
  <c r="X344" i="7"/>
  <c r="AA344" i="7"/>
  <c r="AB344" i="7"/>
  <c r="X345" i="7"/>
  <c r="AA345" i="7"/>
  <c r="AB345" i="7"/>
  <c r="X346" i="7"/>
  <c r="AA346" i="7"/>
  <c r="AB346" i="7"/>
  <c r="X347" i="7"/>
  <c r="AA347" i="7"/>
  <c r="AB347" i="7"/>
  <c r="X348" i="7"/>
  <c r="AA348" i="7"/>
  <c r="AB348" i="7"/>
  <c r="X349" i="7"/>
  <c r="AA349" i="7"/>
  <c r="AB349" i="7"/>
  <c r="X351" i="7"/>
  <c r="AA351" i="7"/>
  <c r="AB351" i="7"/>
  <c r="X352" i="7"/>
  <c r="AA352" i="7"/>
  <c r="AB352" i="7"/>
  <c r="X353" i="7"/>
  <c r="AA353" i="7"/>
  <c r="AB353" i="7"/>
  <c r="X354" i="7"/>
  <c r="AA354" i="7"/>
  <c r="AB354" i="7"/>
  <c r="X355" i="7"/>
  <c r="AA355" i="7"/>
  <c r="AB355" i="7"/>
  <c r="X356" i="7"/>
  <c r="AA356" i="7"/>
  <c r="AB356" i="7"/>
  <c r="X357" i="7"/>
  <c r="AA357" i="7"/>
  <c r="AB357" i="7"/>
  <c r="X358" i="7"/>
  <c r="AA358" i="7"/>
  <c r="AB358" i="7"/>
  <c r="X359" i="7"/>
  <c r="AA359" i="7"/>
  <c r="AB359" i="7"/>
  <c r="X360" i="7"/>
  <c r="AA360" i="7"/>
  <c r="AB360" i="7"/>
  <c r="X361" i="7"/>
  <c r="AA361" i="7"/>
  <c r="AB361" i="7"/>
  <c r="X363" i="7"/>
  <c r="AA363" i="7"/>
  <c r="AB363" i="7"/>
  <c r="X364" i="7"/>
  <c r="AA364" i="7"/>
  <c r="AB364" i="7"/>
  <c r="X365" i="7"/>
  <c r="AA365" i="7"/>
  <c r="AB365" i="7"/>
  <c r="X366" i="7"/>
  <c r="AA366" i="7"/>
  <c r="AB366" i="7"/>
  <c r="X367" i="7"/>
  <c r="AA367" i="7"/>
  <c r="AB367" i="7"/>
  <c r="X368" i="7"/>
  <c r="AA368" i="7"/>
  <c r="AB368" i="7"/>
  <c r="X369" i="7"/>
  <c r="AA369" i="7"/>
  <c r="AB369" i="7"/>
  <c r="X370" i="7"/>
  <c r="AA370" i="7"/>
  <c r="AB370" i="7"/>
  <c r="X371" i="7"/>
  <c r="AA371" i="7"/>
  <c r="AB371" i="7"/>
  <c r="X372" i="7"/>
  <c r="AA372" i="7"/>
  <c r="AB372" i="7"/>
  <c r="X373" i="7"/>
  <c r="AA373" i="7"/>
  <c r="AB373" i="7"/>
  <c r="X375" i="7"/>
  <c r="AA375" i="7"/>
  <c r="AB375" i="7"/>
  <c r="X376" i="7"/>
  <c r="AA376" i="7"/>
  <c r="AB376" i="7"/>
  <c r="X377" i="7"/>
  <c r="AA377" i="7"/>
  <c r="AB377" i="7"/>
  <c r="X378" i="7"/>
  <c r="AA378" i="7"/>
  <c r="AB378" i="7"/>
  <c r="X379" i="7"/>
  <c r="AA379" i="7"/>
  <c r="AB379" i="7"/>
  <c r="X380" i="7"/>
  <c r="AA380" i="7"/>
  <c r="AB380" i="7"/>
  <c r="X381" i="7"/>
  <c r="AA381" i="7"/>
  <c r="AB381" i="7"/>
  <c r="X382" i="7"/>
  <c r="AA382" i="7"/>
  <c r="AB382" i="7"/>
  <c r="X383" i="7"/>
  <c r="AA383" i="7"/>
  <c r="AB383" i="7"/>
  <c r="X384" i="7"/>
  <c r="AA384" i="7"/>
  <c r="AB384" i="7"/>
  <c r="X385" i="7"/>
  <c r="AA385" i="7"/>
  <c r="AB385" i="7"/>
  <c r="X387" i="7"/>
  <c r="AA387" i="7"/>
  <c r="AB387" i="7"/>
  <c r="X388" i="7"/>
  <c r="AA388" i="7"/>
  <c r="AB388" i="7"/>
  <c r="X389" i="7"/>
  <c r="AA389" i="7"/>
  <c r="AB389" i="7"/>
  <c r="X390" i="7"/>
  <c r="AA390" i="7"/>
  <c r="AB390" i="7"/>
  <c r="X391" i="7"/>
  <c r="AA391" i="7"/>
  <c r="AB391" i="7"/>
  <c r="X392" i="7"/>
  <c r="AA392" i="7"/>
  <c r="AB392" i="7"/>
  <c r="X393" i="7"/>
  <c r="AA393" i="7"/>
  <c r="AB393" i="7"/>
  <c r="X394" i="7"/>
  <c r="AA394" i="7"/>
  <c r="AB394" i="7"/>
  <c r="X395" i="7"/>
  <c r="AA395" i="7"/>
  <c r="AB395" i="7"/>
  <c r="X396" i="7"/>
  <c r="AA396" i="7"/>
  <c r="AB396" i="7"/>
  <c r="X397" i="7"/>
  <c r="AA397" i="7"/>
  <c r="AB397" i="7"/>
  <c r="X399" i="7"/>
  <c r="AA399" i="7"/>
  <c r="AB399" i="7"/>
  <c r="X122" i="7"/>
  <c r="AA122" i="7"/>
  <c r="AB122" i="7"/>
  <c r="AJ12" i="7"/>
  <c r="X134" i="7"/>
  <c r="AA134" i="7"/>
  <c r="AB134" i="7"/>
  <c r="AJ13" i="7"/>
  <c r="X146" i="7"/>
  <c r="AA146" i="7"/>
  <c r="AB146" i="7"/>
  <c r="AJ14" i="7"/>
  <c r="X158" i="7"/>
  <c r="AA158" i="7"/>
  <c r="AB158" i="7"/>
  <c r="AJ15" i="7"/>
  <c r="X170" i="7"/>
  <c r="AA170" i="7"/>
  <c r="AB170" i="7"/>
  <c r="AJ16" i="7"/>
  <c r="X182" i="7"/>
  <c r="AA182" i="7"/>
  <c r="AB182" i="7"/>
  <c r="AJ17" i="7"/>
  <c r="X194" i="7"/>
  <c r="AA194" i="7"/>
  <c r="AB194" i="7"/>
  <c r="AJ18" i="7"/>
  <c r="X206" i="7"/>
  <c r="AA206" i="7"/>
  <c r="AB206" i="7"/>
  <c r="AJ19" i="7"/>
  <c r="X218" i="7"/>
  <c r="AA218" i="7"/>
  <c r="AB218" i="7"/>
  <c r="AJ20" i="7"/>
  <c r="X230" i="7"/>
  <c r="AA230" i="7"/>
  <c r="AB230" i="7"/>
  <c r="AJ21" i="7"/>
  <c r="X242" i="7"/>
  <c r="AA242" i="7"/>
  <c r="AB242" i="7"/>
  <c r="AJ22" i="7"/>
  <c r="X254" i="7"/>
  <c r="AA254" i="7"/>
  <c r="AB254" i="7"/>
  <c r="AJ23" i="7"/>
  <c r="X266" i="7"/>
  <c r="AA266" i="7"/>
  <c r="AB266" i="7"/>
  <c r="AJ24" i="7"/>
  <c r="X278" i="7"/>
  <c r="AA278" i="7"/>
  <c r="AB278" i="7"/>
  <c r="AJ25" i="7"/>
  <c r="X290" i="7"/>
  <c r="AA290" i="7"/>
  <c r="AB290" i="7"/>
  <c r="AJ26" i="7"/>
  <c r="X302" i="7"/>
  <c r="AA302" i="7"/>
  <c r="AB302" i="7"/>
  <c r="AJ27" i="7"/>
  <c r="X314" i="7"/>
  <c r="AA314" i="7"/>
  <c r="AB314" i="7"/>
  <c r="AJ28" i="7"/>
  <c r="X326" i="7"/>
  <c r="AA326" i="7"/>
  <c r="AB326" i="7"/>
  <c r="AJ29" i="7"/>
  <c r="X338" i="7"/>
  <c r="AA338" i="7"/>
  <c r="AB338" i="7"/>
  <c r="AJ30" i="7"/>
  <c r="X350" i="7"/>
  <c r="AA350" i="7"/>
  <c r="AB350" i="7"/>
  <c r="AJ31" i="7"/>
  <c r="X362" i="7"/>
  <c r="AA362" i="7"/>
  <c r="AB362" i="7"/>
  <c r="AJ32" i="7"/>
  <c r="X374" i="7"/>
  <c r="AA374" i="7"/>
  <c r="AB374" i="7"/>
  <c r="AJ33" i="7"/>
  <c r="X386" i="7"/>
  <c r="AA386" i="7"/>
  <c r="AB386" i="7"/>
  <c r="AJ34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2" i="7"/>
  <c r="Z387" i="7"/>
  <c r="Z388" i="7"/>
  <c r="Z389" i="7"/>
  <c r="X2" i="7"/>
  <c r="Z3" i="7"/>
  <c r="Z4" i="7"/>
  <c r="Z5" i="7"/>
  <c r="Z6" i="7"/>
  <c r="Z7" i="7"/>
  <c r="Z8" i="7"/>
  <c r="Z9" i="7"/>
  <c r="Z10" i="7"/>
  <c r="Z11" i="7"/>
  <c r="Z12" i="7"/>
  <c r="Z13" i="7"/>
  <c r="X14" i="7"/>
  <c r="Z15" i="7"/>
  <c r="Z16" i="7"/>
  <c r="Z17" i="7"/>
  <c r="Z18" i="7"/>
  <c r="Z19" i="7"/>
  <c r="Z20" i="7"/>
  <c r="Z21" i="7"/>
  <c r="Z22" i="7"/>
  <c r="Z23" i="7"/>
  <c r="Z24" i="7"/>
  <c r="Z25" i="7"/>
  <c r="X26" i="7"/>
  <c r="Z27" i="7"/>
  <c r="Z28" i="7"/>
  <c r="Z29" i="7"/>
  <c r="Z30" i="7"/>
  <c r="Z31" i="7"/>
  <c r="Z32" i="7"/>
  <c r="Z33" i="7"/>
  <c r="Z34" i="7"/>
  <c r="Z35" i="7"/>
  <c r="Z36" i="7"/>
  <c r="Z37" i="7"/>
  <c r="X38" i="7"/>
  <c r="Z39" i="7"/>
  <c r="Z40" i="7"/>
  <c r="Z41" i="7"/>
  <c r="Z42" i="7"/>
  <c r="Z43" i="7"/>
  <c r="Z44" i="7"/>
  <c r="Z45" i="7"/>
  <c r="Z46" i="7"/>
  <c r="Z47" i="7"/>
  <c r="Z48" i="7"/>
  <c r="Z49" i="7"/>
  <c r="X50" i="7"/>
  <c r="Z51" i="7"/>
  <c r="Z52" i="7"/>
  <c r="Z53" i="7"/>
  <c r="Z54" i="7"/>
  <c r="Z55" i="7"/>
  <c r="Z56" i="7"/>
  <c r="Z57" i="7"/>
  <c r="Z58" i="7"/>
  <c r="Z59" i="7"/>
  <c r="Z60" i="7"/>
  <c r="Z61" i="7"/>
  <c r="X62" i="7"/>
  <c r="Z63" i="7"/>
  <c r="Z64" i="7"/>
  <c r="Z65" i="7"/>
  <c r="Z66" i="7"/>
  <c r="Z67" i="7"/>
  <c r="Z68" i="7"/>
  <c r="Z69" i="7"/>
  <c r="Z70" i="7"/>
  <c r="Z71" i="7"/>
  <c r="Z72" i="7"/>
  <c r="Z73" i="7"/>
  <c r="X74" i="7"/>
  <c r="Z75" i="7"/>
  <c r="Z76" i="7"/>
  <c r="Z77" i="7"/>
  <c r="Z78" i="7"/>
  <c r="Z79" i="7"/>
  <c r="Z80" i="7"/>
  <c r="Z81" i="7"/>
  <c r="Z82" i="7"/>
  <c r="Z83" i="7"/>
  <c r="Z84" i="7"/>
  <c r="Z85" i="7"/>
  <c r="X86" i="7"/>
  <c r="Z87" i="7"/>
  <c r="Z88" i="7"/>
  <c r="Z89" i="7"/>
  <c r="Z90" i="7"/>
  <c r="Z91" i="7"/>
  <c r="Z92" i="7"/>
  <c r="Z93" i="7"/>
  <c r="Z94" i="7"/>
  <c r="Z95" i="7"/>
  <c r="Z96" i="7"/>
  <c r="Z97" i="7"/>
  <c r="X98" i="7"/>
  <c r="Z99" i="7"/>
  <c r="Z100" i="7"/>
  <c r="Z101" i="7"/>
  <c r="Z102" i="7"/>
  <c r="Z103" i="7"/>
  <c r="Z104" i="7"/>
  <c r="Z105" i="7"/>
  <c r="Z106" i="7"/>
  <c r="Z107" i="7"/>
  <c r="Z108" i="7"/>
  <c r="Z109" i="7"/>
  <c r="X110" i="7"/>
  <c r="Z111" i="7"/>
  <c r="Z112" i="7"/>
  <c r="Z113" i="7"/>
  <c r="Z114" i="7"/>
  <c r="Z115" i="7"/>
  <c r="Z116" i="7"/>
  <c r="Z117" i="7"/>
  <c r="Z118" i="7"/>
  <c r="Z119" i="7"/>
  <c r="Z120" i="7"/>
  <c r="Z121" i="7"/>
  <c r="Z123" i="7"/>
  <c r="Z124" i="7"/>
  <c r="Z125" i="7"/>
  <c r="Z126" i="7"/>
  <c r="Z127" i="7"/>
  <c r="Z128" i="7"/>
  <c r="Z129" i="7"/>
  <c r="Z130" i="7"/>
  <c r="Z131" i="7"/>
  <c r="Z132" i="7"/>
  <c r="Z133" i="7"/>
  <c r="Z135" i="7"/>
  <c r="Z136" i="7"/>
  <c r="Z137" i="7"/>
  <c r="Z138" i="7"/>
  <c r="Z139" i="7"/>
  <c r="Z140" i="7"/>
  <c r="Z141" i="7"/>
  <c r="Z142" i="7"/>
  <c r="Z143" i="7"/>
  <c r="Z144" i="7"/>
  <c r="Z145" i="7"/>
  <c r="Z147" i="7"/>
  <c r="Z148" i="7"/>
  <c r="Z149" i="7"/>
  <c r="Z150" i="7"/>
  <c r="Z151" i="7"/>
  <c r="Z152" i="7"/>
  <c r="Z153" i="7"/>
  <c r="Z154" i="7"/>
  <c r="Z155" i="7"/>
  <c r="Z156" i="7"/>
  <c r="Z157" i="7"/>
  <c r="Z159" i="7"/>
  <c r="Z160" i="7"/>
  <c r="Z161" i="7"/>
  <c r="Z162" i="7"/>
  <c r="Z163" i="7"/>
  <c r="Z164" i="7"/>
  <c r="Z165" i="7"/>
  <c r="Z166" i="7"/>
  <c r="Z167" i="7"/>
  <c r="Z168" i="7"/>
  <c r="Z169" i="7"/>
  <c r="Z171" i="7"/>
  <c r="Z172" i="7"/>
  <c r="Z173" i="7"/>
  <c r="Z174" i="7"/>
  <c r="Z175" i="7"/>
  <c r="Z176" i="7"/>
  <c r="Z177" i="7"/>
  <c r="Z178" i="7"/>
  <c r="Z179" i="7"/>
  <c r="Z180" i="7"/>
  <c r="Z181" i="7"/>
  <c r="Z183" i="7"/>
  <c r="Z184" i="7"/>
  <c r="Z185" i="7"/>
  <c r="Z186" i="7"/>
  <c r="Z187" i="7"/>
  <c r="Z188" i="7"/>
  <c r="Z189" i="7"/>
  <c r="Z190" i="7"/>
  <c r="Z191" i="7"/>
  <c r="Z192" i="7"/>
  <c r="Z193" i="7"/>
  <c r="Z195" i="7"/>
  <c r="Z196" i="7"/>
  <c r="Z197" i="7"/>
  <c r="Z198" i="7"/>
  <c r="Z199" i="7"/>
  <c r="Z200" i="7"/>
  <c r="Z201" i="7"/>
  <c r="Z202" i="7"/>
  <c r="Z203" i="7"/>
  <c r="Z204" i="7"/>
  <c r="Z205" i="7"/>
  <c r="Z207" i="7"/>
  <c r="Z208" i="7"/>
  <c r="Z209" i="7"/>
  <c r="Z210" i="7"/>
  <c r="Z211" i="7"/>
  <c r="Z212" i="7"/>
  <c r="Z213" i="7"/>
  <c r="Z214" i="7"/>
  <c r="Z215" i="7"/>
  <c r="Z216" i="7"/>
  <c r="Z217" i="7"/>
  <c r="Z219" i="7"/>
  <c r="Z220" i="7"/>
  <c r="Z221" i="7"/>
  <c r="Z222" i="7"/>
  <c r="Z223" i="7"/>
  <c r="Z224" i="7"/>
  <c r="Z225" i="7"/>
  <c r="Z226" i="7"/>
  <c r="Z227" i="7"/>
  <c r="Z228" i="7"/>
  <c r="Z229" i="7"/>
  <c r="Z231" i="7"/>
  <c r="Z232" i="7"/>
  <c r="Z233" i="7"/>
  <c r="Z234" i="7"/>
  <c r="Z235" i="7"/>
  <c r="Z236" i="7"/>
  <c r="Z237" i="7"/>
  <c r="Z238" i="7"/>
  <c r="Z239" i="7"/>
  <c r="Z240" i="7"/>
  <c r="Z241" i="7"/>
  <c r="Z243" i="7"/>
  <c r="Z244" i="7"/>
  <c r="Z245" i="7"/>
  <c r="Z246" i="7"/>
  <c r="Z247" i="7"/>
  <c r="Z248" i="7"/>
  <c r="Z249" i="7"/>
  <c r="Z250" i="7"/>
  <c r="Z251" i="7"/>
  <c r="Z252" i="7"/>
  <c r="Z253" i="7"/>
  <c r="Z255" i="7"/>
  <c r="Z256" i="7"/>
  <c r="Z257" i="7"/>
  <c r="Z258" i="7"/>
  <c r="Z259" i="7"/>
  <c r="Z260" i="7"/>
  <c r="Z261" i="7"/>
  <c r="Z262" i="7"/>
  <c r="Z263" i="7"/>
  <c r="Z264" i="7"/>
  <c r="Z265" i="7"/>
  <c r="Z267" i="7"/>
  <c r="Z268" i="7"/>
  <c r="Z269" i="7"/>
  <c r="Z270" i="7"/>
  <c r="Z271" i="7"/>
  <c r="Z272" i="7"/>
  <c r="Z273" i="7"/>
  <c r="Z274" i="7"/>
  <c r="Z275" i="7"/>
  <c r="Z276" i="7"/>
  <c r="Z277" i="7"/>
  <c r="Z279" i="7"/>
  <c r="Z280" i="7"/>
  <c r="Z281" i="7"/>
  <c r="Z282" i="7"/>
  <c r="Z283" i="7"/>
  <c r="Z284" i="7"/>
  <c r="Z285" i="7"/>
  <c r="Z286" i="7"/>
  <c r="Z287" i="7"/>
  <c r="Z288" i="7"/>
  <c r="Z289" i="7"/>
  <c r="Z291" i="7"/>
  <c r="Z292" i="7"/>
  <c r="Z293" i="7"/>
  <c r="Z294" i="7"/>
  <c r="Z295" i="7"/>
  <c r="Z296" i="7"/>
  <c r="Z297" i="7"/>
  <c r="Z298" i="7"/>
  <c r="Z299" i="7"/>
  <c r="Z300" i="7"/>
  <c r="Z301" i="7"/>
  <c r="Z303" i="7"/>
  <c r="Z304" i="7"/>
  <c r="Z305" i="7"/>
  <c r="Z306" i="7"/>
  <c r="Z307" i="7"/>
  <c r="Z308" i="7"/>
  <c r="Z309" i="7"/>
  <c r="Z310" i="7"/>
  <c r="Z311" i="7"/>
  <c r="Z312" i="7"/>
  <c r="Z313" i="7"/>
  <c r="Z315" i="7"/>
  <c r="Z316" i="7"/>
  <c r="Z317" i="7"/>
  <c r="Z318" i="7"/>
  <c r="Z319" i="7"/>
  <c r="Z320" i="7"/>
  <c r="Z321" i="7"/>
  <c r="Z322" i="7"/>
  <c r="Z323" i="7"/>
  <c r="Z324" i="7"/>
  <c r="Z325" i="7"/>
  <c r="Z327" i="7"/>
  <c r="Z328" i="7"/>
  <c r="Z329" i="7"/>
  <c r="Z330" i="7"/>
  <c r="Z331" i="7"/>
  <c r="Z332" i="7"/>
  <c r="Z333" i="7"/>
  <c r="Z334" i="7"/>
  <c r="Z335" i="7"/>
  <c r="Z336" i="7"/>
  <c r="Z337" i="7"/>
  <c r="Z339" i="7"/>
  <c r="Z340" i="7"/>
  <c r="Z341" i="7"/>
  <c r="Z342" i="7"/>
  <c r="Z343" i="7"/>
  <c r="Z344" i="7"/>
  <c r="Z345" i="7"/>
  <c r="Z346" i="7"/>
  <c r="Z347" i="7"/>
  <c r="Z348" i="7"/>
  <c r="Z349" i="7"/>
  <c r="Z351" i="7"/>
  <c r="Z352" i="7"/>
  <c r="Z353" i="7"/>
  <c r="Z354" i="7"/>
  <c r="Z355" i="7"/>
  <c r="Z356" i="7"/>
  <c r="Z357" i="7"/>
  <c r="Z358" i="7"/>
  <c r="Z359" i="7"/>
  <c r="Z360" i="7"/>
  <c r="Z361" i="7"/>
  <c r="Z363" i="7"/>
  <c r="Z364" i="7"/>
  <c r="Z365" i="7"/>
  <c r="Z366" i="7"/>
  <c r="Z367" i="7"/>
  <c r="Z368" i="7"/>
  <c r="Z369" i="7"/>
  <c r="Z370" i="7"/>
  <c r="Z371" i="7"/>
  <c r="Z372" i="7"/>
  <c r="Z373" i="7"/>
  <c r="Z375" i="7"/>
  <c r="Z376" i="7"/>
  <c r="Z377" i="7"/>
  <c r="Z378" i="7"/>
  <c r="Z379" i="7"/>
  <c r="Z380" i="7"/>
  <c r="Z381" i="7"/>
  <c r="Z382" i="7"/>
  <c r="Z383" i="7"/>
  <c r="Z384" i="7"/>
  <c r="Z385" i="7"/>
  <c r="Z390" i="7"/>
  <c r="Z391" i="7"/>
  <c r="Z392" i="7"/>
  <c r="Z393" i="7"/>
  <c r="Z394" i="7"/>
  <c r="Z395" i="7"/>
  <c r="Z396" i="7"/>
  <c r="Z397" i="7"/>
  <c r="X398" i="7"/>
  <c r="Z399" i="7"/>
  <c r="Y3" i="7"/>
  <c r="Y4" i="7"/>
  <c r="Y5" i="7"/>
  <c r="Y6" i="7"/>
  <c r="Y7" i="7"/>
  <c r="Y8" i="7"/>
  <c r="Y9" i="7"/>
  <c r="Y10" i="7"/>
  <c r="Y11" i="7"/>
  <c r="Y12" i="7"/>
  <c r="Y13" i="7"/>
  <c r="Y15" i="7"/>
  <c r="Y16" i="7"/>
  <c r="Y17" i="7"/>
  <c r="Y18" i="7"/>
  <c r="Y19" i="7"/>
  <c r="Y20" i="7"/>
  <c r="Y21" i="7"/>
  <c r="Y22" i="7"/>
  <c r="Y23" i="7"/>
  <c r="Y24" i="7"/>
  <c r="Y25" i="7"/>
  <c r="Y27" i="7"/>
  <c r="Y28" i="7"/>
  <c r="Y29" i="7"/>
  <c r="Y30" i="7"/>
  <c r="Y31" i="7"/>
  <c r="Y32" i="7"/>
  <c r="Y33" i="7"/>
  <c r="Y34" i="7"/>
  <c r="Y35" i="7"/>
  <c r="Y36" i="7"/>
  <c r="Y37" i="7"/>
  <c r="Y39" i="7"/>
  <c r="Y40" i="7"/>
  <c r="Y41" i="7"/>
  <c r="Y42" i="7"/>
  <c r="Y43" i="7"/>
  <c r="Y44" i="7"/>
  <c r="Y45" i="7"/>
  <c r="Y46" i="7"/>
  <c r="Y47" i="7"/>
  <c r="Y48" i="7"/>
  <c r="Y49" i="7"/>
  <c r="Y51" i="7"/>
  <c r="Y52" i="7"/>
  <c r="Y53" i="7"/>
  <c r="Y54" i="7"/>
  <c r="Y55" i="7"/>
  <c r="Y56" i="7"/>
  <c r="Y57" i="7"/>
  <c r="Y58" i="7"/>
  <c r="Y59" i="7"/>
  <c r="Y60" i="7"/>
  <c r="Y61" i="7"/>
  <c r="Y63" i="7"/>
  <c r="Y64" i="7"/>
  <c r="Y65" i="7"/>
  <c r="Y66" i="7"/>
  <c r="Y67" i="7"/>
  <c r="Y68" i="7"/>
  <c r="Y69" i="7"/>
  <c r="Y70" i="7"/>
  <c r="Y71" i="7"/>
  <c r="Y72" i="7"/>
  <c r="Y73" i="7"/>
  <c r="Y75" i="7"/>
  <c r="Y76" i="7"/>
  <c r="Y77" i="7"/>
  <c r="Y78" i="7"/>
  <c r="Y79" i="7"/>
  <c r="Y80" i="7"/>
  <c r="Y81" i="7"/>
  <c r="Y82" i="7"/>
  <c r="Y83" i="7"/>
  <c r="Y84" i="7"/>
  <c r="Y85" i="7"/>
  <c r="Y87" i="7"/>
  <c r="Y88" i="7"/>
  <c r="Y89" i="7"/>
  <c r="Y90" i="7"/>
  <c r="Y91" i="7"/>
  <c r="Y92" i="7"/>
  <c r="Y93" i="7"/>
  <c r="Y94" i="7"/>
  <c r="Y95" i="7"/>
  <c r="Y96" i="7"/>
  <c r="Y97" i="7"/>
  <c r="Y99" i="7"/>
  <c r="Y100" i="7"/>
  <c r="Y101" i="7"/>
  <c r="Y102" i="7"/>
  <c r="Y103" i="7"/>
  <c r="Y104" i="7"/>
  <c r="Y105" i="7"/>
  <c r="Y106" i="7"/>
  <c r="Y107" i="7"/>
  <c r="Y108" i="7"/>
  <c r="Y109" i="7"/>
  <c r="Y111" i="7"/>
  <c r="Y112" i="7"/>
  <c r="Y113" i="7"/>
  <c r="Y114" i="7"/>
  <c r="Y115" i="7"/>
  <c r="Y116" i="7"/>
  <c r="Y117" i="7"/>
  <c r="Y118" i="7"/>
  <c r="Y119" i="7"/>
  <c r="Y120" i="7"/>
  <c r="Y121" i="7"/>
  <c r="Y123" i="7"/>
  <c r="Y124" i="7"/>
  <c r="Y125" i="7"/>
  <c r="Y126" i="7"/>
  <c r="Y127" i="7"/>
  <c r="Y128" i="7"/>
  <c r="Y129" i="7"/>
  <c r="Y130" i="7"/>
  <c r="Y131" i="7"/>
  <c r="Y132" i="7"/>
  <c r="Y133" i="7"/>
  <c r="Y135" i="7"/>
  <c r="Y136" i="7"/>
  <c r="Y137" i="7"/>
  <c r="Y138" i="7"/>
  <c r="Y139" i="7"/>
  <c r="Y140" i="7"/>
  <c r="Y141" i="7"/>
  <c r="Y142" i="7"/>
  <c r="Y143" i="7"/>
  <c r="Y144" i="7"/>
  <c r="Y145" i="7"/>
  <c r="Y147" i="7"/>
  <c r="Y148" i="7"/>
  <c r="Y149" i="7"/>
  <c r="Y150" i="7"/>
  <c r="Y151" i="7"/>
  <c r="Y152" i="7"/>
  <c r="Y153" i="7"/>
  <c r="Y154" i="7"/>
  <c r="Y155" i="7"/>
  <c r="Y156" i="7"/>
  <c r="Y157" i="7"/>
  <c r="Y159" i="7"/>
  <c r="Y160" i="7"/>
  <c r="Y161" i="7"/>
  <c r="Y162" i="7"/>
  <c r="Y163" i="7"/>
  <c r="Y164" i="7"/>
  <c r="Y165" i="7"/>
  <c r="Y166" i="7"/>
  <c r="Y167" i="7"/>
  <c r="Y168" i="7"/>
  <c r="Y169" i="7"/>
  <c r="Y171" i="7"/>
  <c r="Y172" i="7"/>
  <c r="Y173" i="7"/>
  <c r="Y174" i="7"/>
  <c r="Y175" i="7"/>
  <c r="Y176" i="7"/>
  <c r="Y177" i="7"/>
  <c r="Y178" i="7"/>
  <c r="Y179" i="7"/>
  <c r="Y180" i="7"/>
  <c r="Y181" i="7"/>
  <c r="Y183" i="7"/>
  <c r="Y184" i="7"/>
  <c r="Y185" i="7"/>
  <c r="Y186" i="7"/>
  <c r="Y187" i="7"/>
  <c r="Y188" i="7"/>
  <c r="Y189" i="7"/>
  <c r="Y190" i="7"/>
  <c r="Y191" i="7"/>
  <c r="Y192" i="7"/>
  <c r="Y193" i="7"/>
  <c r="Y195" i="7"/>
  <c r="Y196" i="7"/>
  <c r="Y197" i="7"/>
  <c r="Y198" i="7"/>
  <c r="Y199" i="7"/>
  <c r="Y200" i="7"/>
  <c r="Y201" i="7"/>
  <c r="Y202" i="7"/>
  <c r="Y203" i="7"/>
  <c r="Y204" i="7"/>
  <c r="Y205" i="7"/>
  <c r="Y207" i="7"/>
  <c r="Y208" i="7"/>
  <c r="Y209" i="7"/>
  <c r="Y210" i="7"/>
  <c r="Y211" i="7"/>
  <c r="Y212" i="7"/>
  <c r="Y213" i="7"/>
  <c r="Y214" i="7"/>
  <c r="Y215" i="7"/>
  <c r="Y216" i="7"/>
  <c r="Y217" i="7"/>
  <c r="Y219" i="7"/>
  <c r="Y220" i="7"/>
  <c r="Y221" i="7"/>
  <c r="Y222" i="7"/>
  <c r="Y223" i="7"/>
  <c r="Y224" i="7"/>
  <c r="Y225" i="7"/>
  <c r="Y226" i="7"/>
  <c r="Y227" i="7"/>
  <c r="Y228" i="7"/>
  <c r="Y229" i="7"/>
  <c r="Y231" i="7"/>
  <c r="Y232" i="7"/>
  <c r="Y233" i="7"/>
  <c r="Y234" i="7"/>
  <c r="Y235" i="7"/>
  <c r="Y236" i="7"/>
  <c r="Y237" i="7"/>
  <c r="Y238" i="7"/>
  <c r="Y239" i="7"/>
  <c r="Y240" i="7"/>
  <c r="Y241" i="7"/>
  <c r="Y243" i="7"/>
  <c r="Y244" i="7"/>
  <c r="Y245" i="7"/>
  <c r="Y246" i="7"/>
  <c r="Y247" i="7"/>
  <c r="Y248" i="7"/>
  <c r="Y249" i="7"/>
  <c r="Y250" i="7"/>
  <c r="Y251" i="7"/>
  <c r="Y252" i="7"/>
  <c r="Y253" i="7"/>
  <c r="Y255" i="7"/>
  <c r="Y256" i="7"/>
  <c r="Y257" i="7"/>
  <c r="Y258" i="7"/>
  <c r="Y259" i="7"/>
  <c r="Y260" i="7"/>
  <c r="Y261" i="7"/>
  <c r="Y262" i="7"/>
  <c r="Y263" i="7"/>
  <c r="Y264" i="7"/>
  <c r="Y265" i="7"/>
  <c r="Y267" i="7"/>
  <c r="Y268" i="7"/>
  <c r="Y269" i="7"/>
  <c r="Y270" i="7"/>
  <c r="Y271" i="7"/>
  <c r="Y272" i="7"/>
  <c r="Y273" i="7"/>
  <c r="Y274" i="7"/>
  <c r="Y275" i="7"/>
  <c r="Y276" i="7"/>
  <c r="Y277" i="7"/>
  <c r="Y279" i="7"/>
  <c r="Y280" i="7"/>
  <c r="Y281" i="7"/>
  <c r="Y282" i="7"/>
  <c r="Y283" i="7"/>
  <c r="Y284" i="7"/>
  <c r="Y285" i="7"/>
  <c r="Y286" i="7"/>
  <c r="Y287" i="7"/>
  <c r="Y288" i="7"/>
  <c r="Y289" i="7"/>
  <c r="Y291" i="7"/>
  <c r="Y292" i="7"/>
  <c r="Y293" i="7"/>
  <c r="Y294" i="7"/>
  <c r="Y295" i="7"/>
  <c r="Y296" i="7"/>
  <c r="Y297" i="7"/>
  <c r="Y298" i="7"/>
  <c r="Y299" i="7"/>
  <c r="Y300" i="7"/>
  <c r="Y301" i="7"/>
  <c r="Y303" i="7"/>
  <c r="Y304" i="7"/>
  <c r="Y305" i="7"/>
  <c r="Y306" i="7"/>
  <c r="Y307" i="7"/>
  <c r="Y308" i="7"/>
  <c r="Y309" i="7"/>
  <c r="Y310" i="7"/>
  <c r="Y311" i="7"/>
  <c r="Y312" i="7"/>
  <c r="Y313" i="7"/>
  <c r="Y315" i="7"/>
  <c r="Y316" i="7"/>
  <c r="Y317" i="7"/>
  <c r="Y318" i="7"/>
  <c r="Y319" i="7"/>
  <c r="Y320" i="7"/>
  <c r="Y321" i="7"/>
  <c r="Y322" i="7"/>
  <c r="Y323" i="7"/>
  <c r="Y324" i="7"/>
  <c r="Y325" i="7"/>
  <c r="Y327" i="7"/>
  <c r="Y328" i="7"/>
  <c r="Y329" i="7"/>
  <c r="Y330" i="7"/>
  <c r="Y331" i="7"/>
  <c r="Y332" i="7"/>
  <c r="Y333" i="7"/>
  <c r="Y334" i="7"/>
  <c r="Y335" i="7"/>
  <c r="Y336" i="7"/>
  <c r="Y337" i="7"/>
  <c r="Y339" i="7"/>
  <c r="Y340" i="7"/>
  <c r="Y341" i="7"/>
  <c r="Y342" i="7"/>
  <c r="Y343" i="7"/>
  <c r="Y344" i="7"/>
  <c r="Y345" i="7"/>
  <c r="Y346" i="7"/>
  <c r="Y347" i="7"/>
  <c r="Y348" i="7"/>
  <c r="Y349" i="7"/>
  <c r="Y351" i="7"/>
  <c r="Y352" i="7"/>
  <c r="Y353" i="7"/>
  <c r="Y354" i="7"/>
  <c r="Y355" i="7"/>
  <c r="Y356" i="7"/>
  <c r="Y357" i="7"/>
  <c r="Y358" i="7"/>
  <c r="Y359" i="7"/>
  <c r="Y360" i="7"/>
  <c r="Y361" i="7"/>
  <c r="Y363" i="7"/>
  <c r="Y364" i="7"/>
  <c r="Y365" i="7"/>
  <c r="Y366" i="7"/>
  <c r="Y367" i="7"/>
  <c r="Y368" i="7"/>
  <c r="Y369" i="7"/>
  <c r="Y370" i="7"/>
  <c r="Y371" i="7"/>
  <c r="Y372" i="7"/>
  <c r="Y373" i="7"/>
  <c r="Y375" i="7"/>
  <c r="Y376" i="7"/>
  <c r="Y377" i="7"/>
  <c r="Y378" i="7"/>
  <c r="Y379" i="7"/>
  <c r="Y380" i="7"/>
  <c r="Y381" i="7"/>
  <c r="Y382" i="7"/>
  <c r="Y383" i="7"/>
  <c r="Y384" i="7"/>
  <c r="Y385" i="7"/>
  <c r="Y387" i="7"/>
  <c r="Y388" i="7"/>
  <c r="Y389" i="7"/>
  <c r="Y390" i="7"/>
  <c r="Y391" i="7"/>
  <c r="Y392" i="7"/>
  <c r="Y393" i="7"/>
  <c r="Y394" i="7"/>
  <c r="Y395" i="7"/>
  <c r="Y396" i="7"/>
  <c r="Y397" i="7"/>
  <c r="Y399" i="7"/>
  <c r="Z386" i="7"/>
  <c r="Y386" i="7"/>
  <c r="AH34" i="7"/>
  <c r="AF3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2" i="7"/>
  <c r="Y362" i="7"/>
  <c r="AG32" i="7"/>
  <c r="Z362" i="7"/>
  <c r="AH32" i="7"/>
  <c r="AI32" i="7"/>
  <c r="Y374" i="7"/>
  <c r="AG33" i="7"/>
  <c r="Z374" i="7"/>
  <c r="AH33" i="7"/>
  <c r="AI33" i="7"/>
  <c r="AG34" i="7"/>
  <c r="AI34" i="7"/>
  <c r="Y350" i="7"/>
  <c r="AI31" i="7"/>
  <c r="Z350" i="7"/>
  <c r="AH31" i="7"/>
  <c r="AG31" i="7"/>
  <c r="Y338" i="7"/>
  <c r="AI30" i="7"/>
  <c r="Z338" i="7"/>
  <c r="AH30" i="7"/>
  <c r="AG30" i="7"/>
  <c r="Y326" i="7"/>
  <c r="AI29" i="7"/>
  <c r="Z326" i="7"/>
  <c r="AH29" i="7"/>
  <c r="AG29" i="7"/>
  <c r="Y314" i="7"/>
  <c r="AI28" i="7"/>
  <c r="Z314" i="7"/>
  <c r="AH28" i="7"/>
  <c r="AG28" i="7"/>
  <c r="Y302" i="7"/>
  <c r="AI27" i="7"/>
  <c r="Z302" i="7"/>
  <c r="AH27" i="7"/>
  <c r="AG27" i="7"/>
  <c r="Y290" i="7"/>
  <c r="AI26" i="7"/>
  <c r="Z290" i="7"/>
  <c r="AH26" i="7"/>
  <c r="AG26" i="7"/>
  <c r="Y278" i="7"/>
  <c r="AI25" i="7"/>
  <c r="Z278" i="7"/>
  <c r="AH25" i="7"/>
  <c r="AG25" i="7"/>
  <c r="Y266" i="7"/>
  <c r="AI24" i="7"/>
  <c r="Z266" i="7"/>
  <c r="AH24" i="7"/>
  <c r="AG24" i="7"/>
  <c r="Y254" i="7"/>
  <c r="AI23" i="7"/>
  <c r="Z254" i="7"/>
  <c r="AH23" i="7"/>
  <c r="AG23" i="7"/>
  <c r="Y242" i="7"/>
  <c r="AI22" i="7"/>
  <c r="Z242" i="7"/>
  <c r="AH22" i="7"/>
  <c r="AG22" i="7"/>
  <c r="Y230" i="7"/>
  <c r="AI21" i="7"/>
  <c r="Z230" i="7"/>
  <c r="AH21" i="7"/>
  <c r="AG21" i="7"/>
  <c r="Y218" i="7"/>
  <c r="AI20" i="7"/>
  <c r="Z218" i="7"/>
  <c r="AH20" i="7"/>
  <c r="AG20" i="7"/>
  <c r="Y206" i="7"/>
  <c r="AI19" i="7"/>
  <c r="Z206" i="7"/>
  <c r="AH19" i="7"/>
  <c r="AG19" i="7"/>
  <c r="Y194" i="7"/>
  <c r="AI18" i="7"/>
  <c r="Z194" i="7"/>
  <c r="AH18" i="7"/>
  <c r="AG18" i="7"/>
  <c r="Y182" i="7"/>
  <c r="AI17" i="7"/>
  <c r="Z182" i="7"/>
  <c r="AH17" i="7"/>
  <c r="AG17" i="7"/>
  <c r="Y170" i="7"/>
  <c r="AI16" i="7"/>
  <c r="Z170" i="7"/>
  <c r="AH16" i="7"/>
  <c r="AG16" i="7"/>
  <c r="Y158" i="7"/>
  <c r="AI15" i="7"/>
  <c r="Z158" i="7"/>
  <c r="AH15" i="7"/>
  <c r="AG15" i="7"/>
  <c r="Y146" i="7"/>
  <c r="AI14" i="7"/>
  <c r="Z146" i="7"/>
  <c r="AH14" i="7"/>
  <c r="AG14" i="7"/>
  <c r="Y134" i="7"/>
  <c r="AI13" i="7"/>
  <c r="Z134" i="7"/>
  <c r="AH13" i="7"/>
  <c r="AG13" i="7"/>
  <c r="Y122" i="7"/>
  <c r="AI12" i="7"/>
  <c r="Z122" i="7"/>
  <c r="AH12" i="7"/>
  <c r="AG12" i="7"/>
  <c r="AA110" i="7"/>
  <c r="Y110" i="7"/>
  <c r="AI11" i="7"/>
  <c r="Z110" i="7"/>
  <c r="AH11" i="7"/>
  <c r="AG11" i="7"/>
  <c r="AA98" i="7"/>
  <c r="AB98" i="7"/>
  <c r="AJ10" i="7"/>
  <c r="Y98" i="7"/>
  <c r="AI10" i="7"/>
  <c r="Z98" i="7"/>
  <c r="AH10" i="7"/>
  <c r="AG10" i="7"/>
  <c r="AA86" i="7"/>
  <c r="AB86" i="7"/>
  <c r="AJ9" i="7"/>
  <c r="Y86" i="7"/>
  <c r="AI9" i="7"/>
  <c r="Z86" i="7"/>
  <c r="AH9" i="7"/>
  <c r="AG9" i="7"/>
  <c r="AA74" i="7"/>
  <c r="AB74" i="7"/>
  <c r="AJ8" i="7"/>
  <c r="Y74" i="7"/>
  <c r="AI8" i="7"/>
  <c r="Z74" i="7"/>
  <c r="AH8" i="7"/>
  <c r="AG8" i="7"/>
  <c r="AA62" i="7"/>
  <c r="AB62" i="7"/>
  <c r="AJ7" i="7"/>
  <c r="Y62" i="7"/>
  <c r="AI7" i="7"/>
  <c r="Z62" i="7"/>
  <c r="AH7" i="7"/>
  <c r="AG7" i="7"/>
  <c r="AA50" i="7"/>
  <c r="AB50" i="7"/>
  <c r="AJ6" i="7"/>
  <c r="Y50" i="7"/>
  <c r="AI6" i="7"/>
  <c r="Z50" i="7"/>
  <c r="AH6" i="7"/>
  <c r="AG6" i="7"/>
  <c r="AA38" i="7"/>
  <c r="AB38" i="7"/>
  <c r="AJ5" i="7"/>
  <c r="Y38" i="7"/>
  <c r="AI5" i="7"/>
  <c r="Z38" i="7"/>
  <c r="AH5" i="7"/>
  <c r="AG5" i="7"/>
  <c r="AA26" i="7"/>
  <c r="AB26" i="7"/>
  <c r="AJ4" i="7"/>
  <c r="Y26" i="7"/>
  <c r="AI4" i="7"/>
  <c r="Z26" i="7"/>
  <c r="AH4" i="7"/>
  <c r="AG4" i="7"/>
  <c r="AA14" i="7"/>
  <c r="AB14" i="7"/>
  <c r="AJ3" i="7"/>
  <c r="Y14" i="7"/>
  <c r="AI3" i="7"/>
  <c r="Z14" i="7"/>
  <c r="AH3" i="7"/>
  <c r="AG3" i="7"/>
  <c r="AA2" i="7"/>
  <c r="AB2" i="7"/>
  <c r="AJ2" i="7"/>
  <c r="Y2" i="7"/>
  <c r="AI2" i="7"/>
  <c r="Z2" i="7"/>
  <c r="AH2" i="7"/>
  <c r="AG2" i="7"/>
  <c r="AB110" i="7"/>
  <c r="AJ11" i="7"/>
  <c r="AJ37" i="7" a="1"/>
  <c r="AJ37" i="7"/>
  <c r="Q421" i="7"/>
  <c r="R421" i="7"/>
  <c r="T421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P421" i="7"/>
  <c r="U421" i="7"/>
  <c r="X421" i="7"/>
  <c r="AF35" i="7"/>
  <c r="AF36" i="7"/>
  <c r="AF37" i="7" a="1"/>
  <c r="AF37" i="7"/>
  <c r="Y400" i="7"/>
  <c r="Y401" i="7"/>
  <c r="Y402" i="7"/>
  <c r="Y403" i="7"/>
  <c r="Y404" i="7"/>
  <c r="Y405" i="7"/>
  <c r="Y406" i="7"/>
  <c r="Y407" i="7"/>
  <c r="Y408" i="7"/>
  <c r="Y409" i="7"/>
  <c r="Y411" i="7"/>
  <c r="Y412" i="7"/>
  <c r="Y413" i="7"/>
  <c r="Y414" i="7"/>
  <c r="Y415" i="7"/>
  <c r="Y416" i="7"/>
  <c r="Y417" i="7"/>
  <c r="Y418" i="7"/>
  <c r="Y419" i="7"/>
  <c r="Y420" i="7"/>
  <c r="Y421" i="7"/>
  <c r="Y398" i="7"/>
  <c r="AG35" i="7"/>
  <c r="Y410" i="7"/>
  <c r="AG36" i="7"/>
  <c r="AG37" i="7" a="1"/>
  <c r="AG37" i="7"/>
  <c r="Z400" i="7"/>
  <c r="Z401" i="7"/>
  <c r="Z402" i="7"/>
  <c r="Z403" i="7"/>
  <c r="Z404" i="7"/>
  <c r="Z405" i="7"/>
  <c r="Z406" i="7"/>
  <c r="Z407" i="7"/>
  <c r="Z408" i="7"/>
  <c r="Z409" i="7"/>
  <c r="Z411" i="7"/>
  <c r="Z412" i="7"/>
  <c r="Z413" i="7"/>
  <c r="Z414" i="7"/>
  <c r="Z415" i="7"/>
  <c r="Z416" i="7"/>
  <c r="Z417" i="7"/>
  <c r="Z418" i="7"/>
  <c r="Z419" i="7"/>
  <c r="Z420" i="7"/>
  <c r="Z421" i="7"/>
  <c r="Z398" i="7"/>
  <c r="AH35" i="7"/>
  <c r="Z410" i="7"/>
  <c r="AH36" i="7"/>
  <c r="AH37" i="7" a="1"/>
  <c r="AH37" i="7"/>
  <c r="AA398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I35" i="7"/>
  <c r="AI36" i="7"/>
  <c r="AI37" i="7" a="1"/>
  <c r="AI37" i="7"/>
  <c r="AF38" i="7" a="1"/>
  <c r="AF38" i="7"/>
  <c r="AG38" i="7" a="1"/>
  <c r="AG38" i="7"/>
  <c r="AH38" i="7" a="1"/>
  <c r="AH38" i="7"/>
  <c r="AI38" i="7" a="1"/>
  <c r="AI38" i="7"/>
  <c r="AE2" i="7" a="1"/>
  <c r="AE2" i="7"/>
  <c r="AE36" i="7" a="1"/>
  <c r="AE36" i="7"/>
  <c r="AE35" i="7" a="1"/>
  <c r="AE35" i="7"/>
  <c r="AE34" i="7" a="1"/>
  <c r="AE34" i="7"/>
  <c r="AE33" i="7" a="1"/>
  <c r="AE33" i="7"/>
  <c r="AE32" i="7" a="1"/>
  <c r="AE32" i="7"/>
  <c r="AE31" i="7" a="1"/>
  <c r="AE31" i="7"/>
  <c r="AE30" i="7" a="1"/>
  <c r="AE30" i="7"/>
  <c r="AE29" i="7" a="1"/>
  <c r="AE29" i="7"/>
  <c r="AE28" i="7" a="1"/>
  <c r="AE28" i="7"/>
  <c r="AE27" i="7" a="1"/>
  <c r="AE27" i="7"/>
  <c r="AE26" i="7" a="1"/>
  <c r="AE26" i="7"/>
  <c r="AE25" i="7" a="1"/>
  <c r="AE25" i="7"/>
  <c r="AE24" i="7" a="1"/>
  <c r="AE24" i="7"/>
  <c r="AE23" i="7" a="1"/>
  <c r="AE23" i="7"/>
  <c r="AE22" i="7" a="1"/>
  <c r="AE22" i="7"/>
  <c r="AE21" i="7" a="1"/>
  <c r="AE21" i="7"/>
  <c r="AE20" i="7" a="1"/>
  <c r="AE20" i="7"/>
  <c r="AE19" i="7" a="1"/>
  <c r="AE19" i="7"/>
  <c r="AE18" i="7" a="1"/>
  <c r="AE18" i="7"/>
  <c r="AE17" i="7" a="1"/>
  <c r="AE17" i="7"/>
  <c r="AE16" i="7" a="1"/>
  <c r="AE16" i="7"/>
  <c r="AE15" i="7" a="1"/>
  <c r="AE15" i="7"/>
  <c r="AE14" i="7" a="1"/>
  <c r="AE14" i="7"/>
  <c r="AE13" i="7" a="1"/>
  <c r="AE13" i="7"/>
  <c r="AE12" i="7" a="1"/>
  <c r="AE12" i="7"/>
  <c r="AE11" i="7" a="1"/>
  <c r="AE11" i="7"/>
  <c r="AE10" i="7" a="1"/>
  <c r="AE10" i="7"/>
  <c r="AE9" i="7" a="1"/>
  <c r="AE9" i="7"/>
  <c r="AE8" i="7" a="1"/>
  <c r="AE8" i="7"/>
  <c r="AE7" i="7" a="1"/>
  <c r="AE7" i="7"/>
  <c r="AE6" i="7" a="1"/>
  <c r="AE6" i="7"/>
  <c r="AE5" i="7" a="1"/>
  <c r="AE5" i="7"/>
  <c r="AE4" i="7" a="1"/>
  <c r="AE4" i="7"/>
  <c r="AE3" i="7" a="1"/>
  <c r="AE3" i="7"/>
  <c r="V421" i="7"/>
  <c r="W421" i="7"/>
  <c r="W420" i="7"/>
  <c r="W419" i="7"/>
  <c r="W418" i="7"/>
  <c r="W417" i="7"/>
  <c r="W416" i="7"/>
  <c r="W415" i="7"/>
  <c r="W414" i="7"/>
  <c r="W413" i="7"/>
  <c r="W412" i="7"/>
  <c r="W411" i="7"/>
  <c r="W410" i="7"/>
  <c r="W409" i="7"/>
  <c r="W408" i="7"/>
  <c r="W407" i="7"/>
  <c r="W406" i="7"/>
  <c r="W405" i="7"/>
  <c r="W404" i="7"/>
  <c r="W403" i="7"/>
  <c r="W402" i="7"/>
  <c r="W401" i="7"/>
  <c r="W400" i="7"/>
  <c r="AB400" i="7"/>
  <c r="AB401" i="7"/>
  <c r="AB402" i="7"/>
  <c r="AB403" i="7"/>
  <c r="AB404" i="7"/>
  <c r="AB405" i="7"/>
  <c r="AB406" i="7"/>
  <c r="AB407" i="7"/>
  <c r="AB408" i="7"/>
  <c r="AB409" i="7"/>
  <c r="AB411" i="7"/>
  <c r="AB412" i="7"/>
  <c r="AB413" i="7"/>
  <c r="AB414" i="7"/>
  <c r="AB415" i="7"/>
  <c r="AB416" i="7"/>
  <c r="AB417" i="7"/>
  <c r="AB418" i="7"/>
  <c r="AB419" i="7"/>
  <c r="AB420" i="7"/>
  <c r="AB421" i="7"/>
  <c r="AB398" i="7"/>
  <c r="AJ35" i="7"/>
  <c r="AB410" i="7"/>
  <c r="AJ36" i="7"/>
  <c r="AJ38" i="7"/>
  <c r="AE38" i="7" a="1"/>
  <c r="AE38" i="7"/>
  <c r="AE37" i="7" a="1"/>
  <c r="AE37" i="7"/>
</calcChain>
</file>

<file path=xl/sharedStrings.xml><?xml version="1.0" encoding="utf-8"?>
<sst xmlns="http://schemas.openxmlformats.org/spreadsheetml/2006/main" count="214" uniqueCount="57">
  <si>
    <t>Month</t>
  </si>
  <si>
    <t>Demand (Dt)</t>
  </si>
  <si>
    <t>Losses (Mt)</t>
  </si>
  <si>
    <t>Release (Rt)</t>
  </si>
  <si>
    <t>New Storage (St')</t>
  </si>
  <si>
    <t>Current Storage (St)</t>
  </si>
  <si>
    <t>Available Water (Awt)</t>
  </si>
  <si>
    <t>Spill</t>
  </si>
  <si>
    <t>Resevoir Capacity (Ct)</t>
  </si>
  <si>
    <t>Flood Pool (F)</t>
  </si>
  <si>
    <t>Effective Capacity (Ct')</t>
  </si>
  <si>
    <t>Time Step</t>
  </si>
  <si>
    <t>Year</t>
  </si>
  <si>
    <t>Bear River at Idaho-Utah Stateline (ac-ft)</t>
  </si>
  <si>
    <t>Monthly Evaporation Rate (E)</t>
  </si>
  <si>
    <t>Reservoir Surface Area (SA)</t>
  </si>
  <si>
    <t>Check</t>
  </si>
  <si>
    <t>Little Bear River Monthly Flow (It)</t>
  </si>
  <si>
    <t>Total Flow to Cutler/BRCC</t>
  </si>
  <si>
    <t>BRCC Water Demands Met?</t>
  </si>
  <si>
    <t>min  =</t>
  </si>
  <si>
    <t>avg =</t>
  </si>
  <si>
    <t>Annual Shortage Costs</t>
  </si>
  <si>
    <t>resilience recovery test</t>
  </si>
  <si>
    <t>vulnerability test</t>
  </si>
  <si>
    <t>a</t>
  </si>
  <si>
    <t>b</t>
  </si>
  <si>
    <t>shortage cost test</t>
  </si>
  <si>
    <t>Annual Resilience (%)</t>
  </si>
  <si>
    <t>Annual Reliability (%)</t>
  </si>
  <si>
    <t>Annual Vulnerability (ac-ft)</t>
  </si>
  <si>
    <t>Delivery - Reliability Curve Rank</t>
  </si>
  <si>
    <t>Plotting Position</t>
  </si>
  <si>
    <t>Annual Firm Yield (ac-ft)</t>
  </si>
  <si>
    <t>Annual Firm Yield with Reservoir</t>
  </si>
  <si>
    <t>Annual Firm Yield without Reservoir</t>
  </si>
  <si>
    <t>Reservoir</t>
  </si>
  <si>
    <t>Current Conditions</t>
  </si>
  <si>
    <t>Average</t>
  </si>
  <si>
    <t>Minimum</t>
  </si>
  <si>
    <t>Accumulated Annual Yield (ac-ft)</t>
  </si>
  <si>
    <t>Annual Yield in Decending Order</t>
  </si>
  <si>
    <t>Condition (Awt+LBR)&lt;Dt</t>
  </si>
  <si>
    <t>Resevoir Release (Rt)</t>
  </si>
  <si>
    <t>Reservoir Available Water (Awt)</t>
  </si>
  <si>
    <t>Condition (LBR&gt;Dt) AND (AWt&lt;Ct)</t>
  </si>
  <si>
    <t>Condition (LBR&gt;Dt) AND (Awt&gt;Ct)</t>
  </si>
  <si>
    <t>Condition (LBR&lt;Dt) AND (AWt&gt;Dt) AND (AWt+LBR-Dt&gt;Ct)</t>
  </si>
  <si>
    <t>Condition (LBR&lt;Dt) AND (AWt&gt;Dt) AND (AWt+LBR-Dt&lt;Ct)</t>
  </si>
  <si>
    <t>Annual Yield with Reservoir</t>
  </si>
  <si>
    <t>Annual Yield without Reservoir</t>
  </si>
  <si>
    <t>Annual Yield (ac-ft)</t>
  </si>
  <si>
    <t xml:space="preserve"> $-   </t>
  </si>
  <si>
    <t>Total Costs</t>
  </si>
  <si>
    <t>Minimum Storage</t>
  </si>
  <si>
    <t>storage check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</si>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</sst>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_([$$-409]* #,##0.00_);_([$$-409]* \(#,##0.00\);_([$$-409]* &quot;-&quot;??_);_(@_)"/>
    <numFmt numFmtId="168" formatCode="0.000"/>
    <numFmt numFmtId="169" formatCode="[$-409]mmm\-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29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164" fontId="4" fillId="0" borderId="0" xfId="1" applyNumberFormat="1" applyFont="1" applyFill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3" fontId="0" fillId="0" borderId="0" xfId="0" applyNumberForma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1" applyNumberFormat="1" applyFont="1" applyFill="1"/>
    <xf numFmtId="2" fontId="0" fillId="0" borderId="0" xfId="0" applyNumberFormat="1" applyFont="1"/>
    <xf numFmtId="0" fontId="3" fillId="0" borderId="0" xfId="0" applyFont="1" applyAlignment="1">
      <alignment wrapText="1"/>
    </xf>
    <xf numFmtId="165" fontId="0" fillId="0" borderId="0" xfId="0" applyNumberFormat="1" applyFont="1"/>
    <xf numFmtId="165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166" fontId="0" fillId="0" borderId="0" xfId="47" applyNumberFormat="1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2" fontId="0" fillId="0" borderId="2" xfId="0" applyNumberFormat="1" applyBorder="1"/>
    <xf numFmtId="2" fontId="0" fillId="0" borderId="2" xfId="47" applyNumberFormat="1" applyFont="1" applyBorder="1"/>
    <xf numFmtId="167" fontId="0" fillId="0" borderId="2" xfId="0" applyNumberFormat="1" applyBorder="1"/>
    <xf numFmtId="0" fontId="0" fillId="0" borderId="2" xfId="0" applyBorder="1" applyAlignment="1">
      <alignment horizontal="right"/>
    </xf>
    <xf numFmtId="44" fontId="0" fillId="0" borderId="2" xfId="46" applyFont="1" applyBorder="1"/>
    <xf numFmtId="0" fontId="0" fillId="0" borderId="3" xfId="0" applyBorder="1"/>
    <xf numFmtId="2" fontId="0" fillId="0" borderId="3" xfId="0" applyNumberFormat="1" applyBorder="1"/>
    <xf numFmtId="2" fontId="0" fillId="0" borderId="3" xfId="47" applyNumberFormat="1" applyFont="1" applyBorder="1"/>
    <xf numFmtId="167" fontId="0" fillId="0" borderId="3" xfId="0" applyNumberFormat="1" applyBorder="1"/>
    <xf numFmtId="0" fontId="0" fillId="0" borderId="4" xfId="0" applyBorder="1" applyAlignment="1">
      <alignment horizontal="right"/>
    </xf>
    <xf numFmtId="44" fontId="0" fillId="0" borderId="6" xfId="46" applyFont="1" applyBorder="1"/>
    <xf numFmtId="0" fontId="0" fillId="0" borderId="7" xfId="0" applyBorder="1" applyAlignment="1">
      <alignment horizontal="right"/>
    </xf>
    <xf numFmtId="2" fontId="0" fillId="0" borderId="8" xfId="47" applyNumberFormat="1" applyFont="1" applyBorder="1"/>
    <xf numFmtId="44" fontId="0" fillId="0" borderId="9" xfId="46" applyFont="1" applyBorder="1"/>
    <xf numFmtId="0" fontId="0" fillId="0" borderId="0" xfId="0" applyBorder="1" applyAlignment="1">
      <alignment wrapText="1"/>
    </xf>
    <xf numFmtId="167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 applyAlignment="1">
      <alignment wrapText="1"/>
    </xf>
    <xf numFmtId="168" fontId="0" fillId="0" borderId="0" xfId="0" applyNumberFormat="1"/>
    <xf numFmtId="2" fontId="0" fillId="0" borderId="5" xfId="47" applyNumberFormat="1" applyFont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47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" xfId="47" applyNumberFormat="1" applyFont="1" applyBorder="1" applyAlignment="1">
      <alignment horizontal="center"/>
    </xf>
    <xf numFmtId="167" fontId="0" fillId="0" borderId="2" xfId="0" applyNumberFormat="1" applyBorder="1" applyAlignment="1">
      <alignment horizontal="left"/>
    </xf>
    <xf numFmtId="167" fontId="0" fillId="0" borderId="3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2" xfId="0" applyFill="1" applyBorder="1" applyAlignment="1">
      <alignment wrapText="1"/>
    </xf>
    <xf numFmtId="168" fontId="0" fillId="0" borderId="2" xfId="0" applyNumberFormat="1" applyBorder="1"/>
    <xf numFmtId="0" fontId="7" fillId="3" borderId="0" xfId="162" applyAlignment="1">
      <alignment horizontal="center" wrapText="1"/>
    </xf>
    <xf numFmtId="169" fontId="0" fillId="0" borderId="0" xfId="1" applyNumberFormat="1" applyFont="1"/>
    <xf numFmtId="0" fontId="9" fillId="0" borderId="0" xfId="0" applyFont="1"/>
    <xf numFmtId="0" fontId="0" fillId="0" borderId="0" xfId="1" applyNumberFormat="1" applyFont="1"/>
    <xf numFmtId="2" fontId="0" fillId="0" borderId="2" xfId="46" applyNumberFormat="1" applyFont="1" applyBorder="1"/>
    <xf numFmtId="2" fontId="0" fillId="0" borderId="14" xfId="0" applyNumberFormat="1" applyBorder="1" applyAlignment="1">
      <alignment horizontal="center"/>
    </xf>
    <xf numFmtId="2" fontId="0" fillId="0" borderId="14" xfId="47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wrapText="1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wrapText="1"/>
    </xf>
    <xf numFmtId="44" fontId="0" fillId="0" borderId="11" xfId="46" applyFont="1" applyBorder="1" applyAlignment="1">
      <alignment horizontal="center"/>
    </xf>
    <xf numFmtId="44" fontId="0" fillId="0" borderId="15" xfId="46" applyFont="1" applyBorder="1"/>
    <xf numFmtId="44" fontId="0" fillId="0" borderId="15" xfId="46" applyFont="1" applyBorder="1" applyAlignment="1">
      <alignment horizontal="right"/>
    </xf>
    <xf numFmtId="0" fontId="0" fillId="0" borderId="2" xfId="46" applyNumberFormat="1" applyFont="1" applyBorder="1"/>
    <xf numFmtId="44" fontId="0" fillId="0" borderId="0" xfId="46" applyFont="1" applyAlignment="1">
      <alignment wrapText="1"/>
    </xf>
    <xf numFmtId="44" fontId="0" fillId="0" borderId="0" xfId="46" applyFont="1"/>
    <xf numFmtId="168" fontId="0" fillId="0" borderId="0" xfId="0" applyNumberFormat="1" applyFont="1"/>
    <xf numFmtId="168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</cellXfs>
  <cellStyles count="293">
    <cellStyle name="Bad" xfId="162" builtinId="27"/>
    <cellStyle name="Comma" xfId="1" builtinId="3"/>
    <cellStyle name="Currency" xfId="46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  <cellStyle name="Percent" xfId="4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Yield-Reliability Curve for the Bear River Canal Company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Comparison!$S$2</c:f>
              <c:strCache>
                <c:ptCount val="1"/>
                <c:pt idx="0">
                  <c:v>Reservoir</c:v>
                </c:pt>
              </c:strCache>
            </c:strRef>
          </c:tx>
          <c:spPr>
            <a:ln w="22225"/>
          </c:spPr>
          <c:xVal>
            <c:numRef>
              <c:f>Comparison!$U$4:$U$38</c:f>
              <c:numCache>
                <c:formatCode>0.000</c:formatCode>
                <c:ptCount val="35"/>
                <c:pt idx="0">
                  <c:v>0.0277777777777778</c:v>
                </c:pt>
                <c:pt idx="1">
                  <c:v>0.0555555555555555</c:v>
                </c:pt>
                <c:pt idx="2">
                  <c:v>0.0833333333333333</c:v>
                </c:pt>
                <c:pt idx="3">
                  <c:v>0.111111111111111</c:v>
                </c:pt>
                <c:pt idx="4">
                  <c:v>0.138888888888889</c:v>
                </c:pt>
                <c:pt idx="5">
                  <c:v>0.166666666666667</c:v>
                </c:pt>
                <c:pt idx="6">
                  <c:v>0.194444444444444</c:v>
                </c:pt>
                <c:pt idx="7">
                  <c:v>0.222222222222222</c:v>
                </c:pt>
                <c:pt idx="8">
                  <c:v>0.25</c:v>
                </c:pt>
                <c:pt idx="9">
                  <c:v>0.277777777777778</c:v>
                </c:pt>
                <c:pt idx="10">
                  <c:v>0.305555555555556</c:v>
                </c:pt>
                <c:pt idx="11">
                  <c:v>0.333333333333333</c:v>
                </c:pt>
                <c:pt idx="12">
                  <c:v>0.361111111111111</c:v>
                </c:pt>
                <c:pt idx="13">
                  <c:v>0.388888888888889</c:v>
                </c:pt>
                <c:pt idx="14">
                  <c:v>0.416666666666667</c:v>
                </c:pt>
                <c:pt idx="15">
                  <c:v>0.444444444444444</c:v>
                </c:pt>
                <c:pt idx="16">
                  <c:v>0.472222222222222</c:v>
                </c:pt>
                <c:pt idx="17">
                  <c:v>0.5</c:v>
                </c:pt>
                <c:pt idx="18">
                  <c:v>0.527777777777778</c:v>
                </c:pt>
                <c:pt idx="19">
                  <c:v>0.555555555555556</c:v>
                </c:pt>
                <c:pt idx="20">
                  <c:v>0.583333333333333</c:v>
                </c:pt>
                <c:pt idx="21">
                  <c:v>0.611111111111111</c:v>
                </c:pt>
                <c:pt idx="22">
                  <c:v>0.638888888888889</c:v>
                </c:pt>
                <c:pt idx="23">
                  <c:v>0.666666666666667</c:v>
                </c:pt>
                <c:pt idx="24">
                  <c:v>0.694444444444444</c:v>
                </c:pt>
                <c:pt idx="25">
                  <c:v>0.722222222222222</c:v>
                </c:pt>
                <c:pt idx="26">
                  <c:v>0.75</c:v>
                </c:pt>
                <c:pt idx="27">
                  <c:v>0.777777777777778</c:v>
                </c:pt>
                <c:pt idx="28">
                  <c:v>0.805555555555556</c:v>
                </c:pt>
                <c:pt idx="29">
                  <c:v>0.833333333333333</c:v>
                </c:pt>
                <c:pt idx="30">
                  <c:v>0.861111111111111</c:v>
                </c:pt>
                <c:pt idx="31">
                  <c:v>0.888888888888889</c:v>
                </c:pt>
                <c:pt idx="32">
                  <c:v>0.916666666666667</c:v>
                </c:pt>
                <c:pt idx="33">
                  <c:v>0.944444444444444</c:v>
                </c:pt>
                <c:pt idx="34">
                  <c:v>0.972222222222222</c:v>
                </c:pt>
              </c:numCache>
            </c:numRef>
          </c:xVal>
          <c:yVal>
            <c:numRef>
              <c:f>Comparison!$S$4:$S$38</c:f>
              <c:numCache>
                <c:formatCode>0.00</c:formatCode>
                <c:ptCount val="35"/>
                <c:pt idx="0">
                  <c:v>2.10883177E6</c:v>
                </c:pt>
                <c:pt idx="1">
                  <c:v>2.0324748E6</c:v>
                </c:pt>
                <c:pt idx="2">
                  <c:v>2.0171895E6</c:v>
                </c:pt>
                <c:pt idx="3" formatCode="General">
                  <c:v>1.49423693E6</c:v>
                </c:pt>
                <c:pt idx="4" formatCode="General">
                  <c:v>1.31023514E6</c:v>
                </c:pt>
                <c:pt idx="5">
                  <c:v>1.27021198E6</c:v>
                </c:pt>
                <c:pt idx="6">
                  <c:v>1.17576559E6</c:v>
                </c:pt>
                <c:pt idx="7">
                  <c:v>1.16037428E6</c:v>
                </c:pt>
                <c:pt idx="8">
                  <c:v>1.12162826E6</c:v>
                </c:pt>
                <c:pt idx="9">
                  <c:v>1.05636069E6</c:v>
                </c:pt>
                <c:pt idx="10">
                  <c:v>1.05083822E6</c:v>
                </c:pt>
                <c:pt idx="11">
                  <c:v>1.04265607E6</c:v>
                </c:pt>
                <c:pt idx="12" formatCode="General">
                  <c:v>968036.74</c:v>
                </c:pt>
                <c:pt idx="13">
                  <c:v>956353.65</c:v>
                </c:pt>
                <c:pt idx="14" formatCode="General">
                  <c:v>916939.7</c:v>
                </c:pt>
                <c:pt idx="15">
                  <c:v>668591.65</c:v>
                </c:pt>
                <c:pt idx="16">
                  <c:v>615758.83</c:v>
                </c:pt>
                <c:pt idx="17">
                  <c:v>606404.21</c:v>
                </c:pt>
                <c:pt idx="18">
                  <c:v>601949.9399999999</c:v>
                </c:pt>
                <c:pt idx="19">
                  <c:v>564737.1899999999</c:v>
                </c:pt>
                <c:pt idx="20">
                  <c:v>546696.52</c:v>
                </c:pt>
                <c:pt idx="21">
                  <c:v>522942.13</c:v>
                </c:pt>
                <c:pt idx="22">
                  <c:v>518033.49</c:v>
                </c:pt>
                <c:pt idx="23">
                  <c:v>480541.88</c:v>
                </c:pt>
                <c:pt idx="24">
                  <c:v>459478.44</c:v>
                </c:pt>
                <c:pt idx="25">
                  <c:v>449824.62</c:v>
                </c:pt>
                <c:pt idx="26">
                  <c:v>439155.51</c:v>
                </c:pt>
                <c:pt idx="27">
                  <c:v>436434.24</c:v>
                </c:pt>
                <c:pt idx="28">
                  <c:v>403549.65</c:v>
                </c:pt>
                <c:pt idx="29">
                  <c:v>403193.47</c:v>
                </c:pt>
                <c:pt idx="30">
                  <c:v>388325.03</c:v>
                </c:pt>
                <c:pt idx="31">
                  <c:v>378405.09</c:v>
                </c:pt>
                <c:pt idx="32">
                  <c:v>368128.92</c:v>
                </c:pt>
                <c:pt idx="33">
                  <c:v>344766.26</c:v>
                </c:pt>
                <c:pt idx="34">
                  <c:v>295978.85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Comparison!$T$2</c:f>
              <c:strCache>
                <c:ptCount val="1"/>
                <c:pt idx="0">
                  <c:v>Current Conditions</c:v>
                </c:pt>
              </c:strCache>
            </c:strRef>
          </c:tx>
          <c:spPr>
            <a:ln w="22225"/>
          </c:spPr>
          <c:xVal>
            <c:numRef>
              <c:f>Comparison!$U$4:$U$38</c:f>
              <c:numCache>
                <c:formatCode>0.000</c:formatCode>
                <c:ptCount val="35"/>
                <c:pt idx="0">
                  <c:v>0.0277777777777778</c:v>
                </c:pt>
                <c:pt idx="1">
                  <c:v>0.0555555555555555</c:v>
                </c:pt>
                <c:pt idx="2">
                  <c:v>0.0833333333333333</c:v>
                </c:pt>
                <c:pt idx="3">
                  <c:v>0.111111111111111</c:v>
                </c:pt>
                <c:pt idx="4">
                  <c:v>0.138888888888889</c:v>
                </c:pt>
                <c:pt idx="5">
                  <c:v>0.166666666666667</c:v>
                </c:pt>
                <c:pt idx="6">
                  <c:v>0.194444444444444</c:v>
                </c:pt>
                <c:pt idx="7">
                  <c:v>0.222222222222222</c:v>
                </c:pt>
                <c:pt idx="8">
                  <c:v>0.25</c:v>
                </c:pt>
                <c:pt idx="9">
                  <c:v>0.277777777777778</c:v>
                </c:pt>
                <c:pt idx="10">
                  <c:v>0.305555555555556</c:v>
                </c:pt>
                <c:pt idx="11">
                  <c:v>0.333333333333333</c:v>
                </c:pt>
                <c:pt idx="12">
                  <c:v>0.361111111111111</c:v>
                </c:pt>
                <c:pt idx="13">
                  <c:v>0.388888888888889</c:v>
                </c:pt>
                <c:pt idx="14">
                  <c:v>0.416666666666667</c:v>
                </c:pt>
                <c:pt idx="15">
                  <c:v>0.444444444444444</c:v>
                </c:pt>
                <c:pt idx="16">
                  <c:v>0.472222222222222</c:v>
                </c:pt>
                <c:pt idx="17">
                  <c:v>0.5</c:v>
                </c:pt>
                <c:pt idx="18">
                  <c:v>0.527777777777778</c:v>
                </c:pt>
                <c:pt idx="19">
                  <c:v>0.555555555555556</c:v>
                </c:pt>
                <c:pt idx="20">
                  <c:v>0.583333333333333</c:v>
                </c:pt>
                <c:pt idx="21">
                  <c:v>0.611111111111111</c:v>
                </c:pt>
                <c:pt idx="22">
                  <c:v>0.638888888888889</c:v>
                </c:pt>
                <c:pt idx="23">
                  <c:v>0.666666666666667</c:v>
                </c:pt>
                <c:pt idx="24">
                  <c:v>0.694444444444444</c:v>
                </c:pt>
                <c:pt idx="25">
                  <c:v>0.722222222222222</c:v>
                </c:pt>
                <c:pt idx="26">
                  <c:v>0.75</c:v>
                </c:pt>
                <c:pt idx="27">
                  <c:v>0.777777777777778</c:v>
                </c:pt>
                <c:pt idx="28">
                  <c:v>0.805555555555556</c:v>
                </c:pt>
                <c:pt idx="29">
                  <c:v>0.833333333333333</c:v>
                </c:pt>
                <c:pt idx="30">
                  <c:v>0.861111111111111</c:v>
                </c:pt>
                <c:pt idx="31">
                  <c:v>0.888888888888889</c:v>
                </c:pt>
                <c:pt idx="32">
                  <c:v>0.916666666666667</c:v>
                </c:pt>
                <c:pt idx="33">
                  <c:v>0.944444444444444</c:v>
                </c:pt>
                <c:pt idx="34">
                  <c:v>0.972222222222222</c:v>
                </c:pt>
              </c:numCache>
            </c:numRef>
          </c:xVal>
          <c:yVal>
            <c:numRef>
              <c:f>Comparison!$T$4:$T$38</c:f>
              <c:numCache>
                <c:formatCode>0.00</c:formatCode>
                <c:ptCount val="35"/>
                <c:pt idx="0">
                  <c:v>2.11932481225336E6</c:v>
                </c:pt>
                <c:pt idx="1">
                  <c:v>2.04296784453848E6</c:v>
                </c:pt>
                <c:pt idx="2">
                  <c:v>2.0276825389177E6</c:v>
                </c:pt>
                <c:pt idx="3">
                  <c:v>1.55607197432024E6</c:v>
                </c:pt>
                <c:pt idx="4">
                  <c:v>1.32072818113586E6</c:v>
                </c:pt>
                <c:pt idx="5">
                  <c:v>1.28070502379614E6</c:v>
                </c:pt>
                <c:pt idx="6">
                  <c:v>1.18625862722472E6</c:v>
                </c:pt>
                <c:pt idx="7">
                  <c:v>1.16946002589798E6</c:v>
                </c:pt>
                <c:pt idx="8">
                  <c:v>1.13212129933385E6</c:v>
                </c:pt>
                <c:pt idx="9">
                  <c:v>1.06631561143405E6</c:v>
                </c:pt>
                <c:pt idx="10">
                  <c:v>1.06133126451758E6</c:v>
                </c:pt>
                <c:pt idx="11">
                  <c:v>1.05314910937332E6</c:v>
                </c:pt>
                <c:pt idx="12">
                  <c:v>978529.778664126</c:v>
                </c:pt>
                <c:pt idx="13">
                  <c:v>964573.0359329918</c:v>
                </c:pt>
                <c:pt idx="14">
                  <c:v>925215.9325330938</c:v>
                </c:pt>
                <c:pt idx="15">
                  <c:v>677925.3898286405</c:v>
                </c:pt>
                <c:pt idx="16">
                  <c:v>624831.0086601197</c:v>
                </c:pt>
                <c:pt idx="17">
                  <c:v>609658.7290430723</c:v>
                </c:pt>
                <c:pt idx="18">
                  <c:v>573619.6448303047</c:v>
                </c:pt>
                <c:pt idx="19">
                  <c:v>568587.4090413974</c:v>
                </c:pt>
                <c:pt idx="20">
                  <c:v>566513.2981286847</c:v>
                </c:pt>
                <c:pt idx="21">
                  <c:v>533862.796098915</c:v>
                </c:pt>
                <c:pt idx="22">
                  <c:v>524359.9024503566</c:v>
                </c:pt>
                <c:pt idx="23">
                  <c:v>489237.377195201</c:v>
                </c:pt>
                <c:pt idx="24">
                  <c:v>468090.5144267608</c:v>
                </c:pt>
                <c:pt idx="25">
                  <c:v>455557.073428656</c:v>
                </c:pt>
                <c:pt idx="26">
                  <c:v>446641.7343305334</c:v>
                </c:pt>
                <c:pt idx="27">
                  <c:v>444044.6863214617</c:v>
                </c:pt>
                <c:pt idx="28">
                  <c:v>409932.170840177</c:v>
                </c:pt>
                <c:pt idx="29">
                  <c:v>407910.4116316198</c:v>
                </c:pt>
                <c:pt idx="30">
                  <c:v>393506.1165883341</c:v>
                </c:pt>
                <c:pt idx="31">
                  <c:v>374935.2608355008</c:v>
                </c:pt>
                <c:pt idx="32">
                  <c:v>373490.294336825</c:v>
                </c:pt>
                <c:pt idx="33">
                  <c:v>336749.3670209105</c:v>
                </c:pt>
                <c:pt idx="34">
                  <c:v>309049.6584430672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225304"/>
        <c:axId val="-2097966200"/>
      </c:scatterChart>
      <c:valAx>
        <c:axId val="-2098225304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% Exceedance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097966200"/>
        <c:crosses val="autoZero"/>
        <c:crossBetween val="midCat"/>
        <c:majorUnit val="0.1"/>
        <c:minorUnit val="0.02"/>
      </c:valAx>
      <c:valAx>
        <c:axId val="-2097966200"/>
        <c:scaling>
          <c:orientation val="minMax"/>
          <c:max val="2.2E6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Yield</a:t>
                </a:r>
                <a:r>
                  <a:rPr lang="en-US" sz="1200" baseline="0"/>
                  <a:t> (ac-ft)</a:t>
                </a:r>
                <a:endParaRPr lang="en-US" sz="1200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098225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Yield-Reliability Curve for the Bear River Canal Company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 Reservoir</c:v>
          </c:tx>
          <c:spPr>
            <a:ln w="19050">
              <a:solidFill>
                <a:schemeClr val="accent1"/>
              </a:solidFill>
            </a:ln>
          </c:spPr>
          <c:marker>
            <c:symbol val="diamond"/>
            <c:size val="5"/>
          </c:marker>
          <c:xVal>
            <c:numRef>
              <c:f>newResV1!$AH$2:$AH$31</c:f>
              <c:numCache>
                <c:formatCode>0.000</c:formatCode>
                <c:ptCount val="30"/>
                <c:pt idx="0">
                  <c:v>0.032258064516129</c:v>
                </c:pt>
                <c:pt idx="1">
                  <c:v>0.064516129032258</c:v>
                </c:pt>
                <c:pt idx="2">
                  <c:v>0.0967741935483871</c:v>
                </c:pt>
                <c:pt idx="3">
                  <c:v>0.129032258064516</c:v>
                </c:pt>
                <c:pt idx="4">
                  <c:v>0.161290322580645</c:v>
                </c:pt>
                <c:pt idx="5">
                  <c:v>0.193548387096774</c:v>
                </c:pt>
                <c:pt idx="6">
                  <c:v>0.225806451612903</c:v>
                </c:pt>
                <c:pt idx="7">
                  <c:v>0.258064516129032</c:v>
                </c:pt>
                <c:pt idx="8">
                  <c:v>0.290322580645161</c:v>
                </c:pt>
                <c:pt idx="9">
                  <c:v>0.32258064516129</c:v>
                </c:pt>
                <c:pt idx="10">
                  <c:v>0.354838709677419</c:v>
                </c:pt>
                <c:pt idx="11">
                  <c:v>0.387096774193548</c:v>
                </c:pt>
                <c:pt idx="12">
                  <c:v>0.419354838709677</c:v>
                </c:pt>
                <c:pt idx="13">
                  <c:v>0.451612903225806</c:v>
                </c:pt>
                <c:pt idx="14">
                  <c:v>0.483870967741935</c:v>
                </c:pt>
                <c:pt idx="15">
                  <c:v>0.516129032258064</c:v>
                </c:pt>
                <c:pt idx="16">
                  <c:v>0.548387096774193</c:v>
                </c:pt>
                <c:pt idx="17">
                  <c:v>0.580645161290323</c:v>
                </c:pt>
                <c:pt idx="18">
                  <c:v>0.612903225806452</c:v>
                </c:pt>
                <c:pt idx="19">
                  <c:v>0.645161290322581</c:v>
                </c:pt>
                <c:pt idx="20">
                  <c:v>0.67741935483871</c:v>
                </c:pt>
                <c:pt idx="21">
                  <c:v>0.709677419354839</c:v>
                </c:pt>
                <c:pt idx="22">
                  <c:v>0.741935483870968</c:v>
                </c:pt>
                <c:pt idx="23">
                  <c:v>0.774193548387097</c:v>
                </c:pt>
                <c:pt idx="24">
                  <c:v>0.806451612903226</c:v>
                </c:pt>
                <c:pt idx="25">
                  <c:v>0.838709677419355</c:v>
                </c:pt>
                <c:pt idx="26">
                  <c:v>0.870967741935484</c:v>
                </c:pt>
                <c:pt idx="27">
                  <c:v>0.903225806451613</c:v>
                </c:pt>
                <c:pt idx="28">
                  <c:v>0.935483870967742</c:v>
                </c:pt>
                <c:pt idx="29">
                  <c:v>0.967741935483871</c:v>
                </c:pt>
              </c:numCache>
            </c:numRef>
          </c:xVal>
          <c:yVal>
            <c:numRef>
              <c:f>newResV1!$AF$2:$AF$31</c:f>
              <c:numCache>
                <c:formatCode>0.00</c:formatCode>
                <c:ptCount val="30"/>
                <c:pt idx="0">
                  <c:v>113959.6424291639</c:v>
                </c:pt>
                <c:pt idx="1">
                  <c:v>109259.8620546892</c:v>
                </c:pt>
                <c:pt idx="2">
                  <c:v>84100.04279627086</c:v>
                </c:pt>
                <c:pt idx="3">
                  <c:v>62623.38036480203</c:v>
                </c:pt>
                <c:pt idx="4">
                  <c:v>51264.5000000013</c:v>
                </c:pt>
                <c:pt idx="5">
                  <c:v>49106.44467156975</c:v>
                </c:pt>
                <c:pt idx="6">
                  <c:v>48854.25289941485</c:v>
                </c:pt>
                <c:pt idx="7">
                  <c:v>39391.70469686024</c:v>
                </c:pt>
                <c:pt idx="8">
                  <c:v>34802.27944659124</c:v>
                </c:pt>
                <c:pt idx="9">
                  <c:v>33886.15662111187</c:v>
                </c:pt>
                <c:pt idx="10">
                  <c:v>14976.20358305553</c:v>
                </c:pt>
                <c:pt idx="11">
                  <c:v>12192.77069995347</c:v>
                </c:pt>
                <c:pt idx="12">
                  <c:v>11965.57646444779</c:v>
                </c:pt>
                <c:pt idx="13">
                  <c:v>10853.37539463081</c:v>
                </c:pt>
                <c:pt idx="14">
                  <c:v>10750.2424491819</c:v>
                </c:pt>
                <c:pt idx="15">
                  <c:v>9426.17175485333</c:v>
                </c:pt>
                <c:pt idx="16">
                  <c:v>8943.69386987406</c:v>
                </c:pt>
                <c:pt idx="17">
                  <c:v>8796.88004244894</c:v>
                </c:pt>
                <c:pt idx="18">
                  <c:v>8379.37090976601</c:v>
                </c:pt>
                <c:pt idx="19">
                  <c:v>8296.07824720587</c:v>
                </c:pt>
                <c:pt idx="20">
                  <c:v>7948.97143899951</c:v>
                </c:pt>
                <c:pt idx="21">
                  <c:v>7652.505112655945</c:v>
                </c:pt>
                <c:pt idx="22">
                  <c:v>7646.28539532802</c:v>
                </c:pt>
                <c:pt idx="23">
                  <c:v>7450.88822860812</c:v>
                </c:pt>
                <c:pt idx="24">
                  <c:v>7394.8913741749</c:v>
                </c:pt>
                <c:pt idx="25">
                  <c:v>7191.79153161538</c:v>
                </c:pt>
                <c:pt idx="26">
                  <c:v>7060.47853841402</c:v>
                </c:pt>
                <c:pt idx="27">
                  <c:v>6857.89123959652</c:v>
                </c:pt>
                <c:pt idx="28">
                  <c:v>5242.39137822846</c:v>
                </c:pt>
                <c:pt idx="29">
                  <c:v>4763.78954942188</c:v>
                </c:pt>
              </c:numCache>
            </c:numRef>
          </c:yVal>
          <c:smooth val="0"/>
        </c:ser>
        <c:ser>
          <c:idx val="1"/>
          <c:order val="1"/>
          <c:tx>
            <c:v>Without Reservoir</c:v>
          </c:tx>
          <c:spPr>
            <a:ln w="19050">
              <a:solidFill>
                <a:schemeClr val="accent2"/>
              </a:solidFill>
            </a:ln>
          </c:spPr>
          <c:marker>
            <c:symbol val="square"/>
            <c:size val="5"/>
          </c:marker>
          <c:xVal>
            <c:numRef>
              <c:f>newResV1!$AH$2:$AH$31</c:f>
              <c:numCache>
                <c:formatCode>0.000</c:formatCode>
                <c:ptCount val="30"/>
                <c:pt idx="0">
                  <c:v>0.032258064516129</c:v>
                </c:pt>
                <c:pt idx="1">
                  <c:v>0.064516129032258</c:v>
                </c:pt>
                <c:pt idx="2">
                  <c:v>0.0967741935483871</c:v>
                </c:pt>
                <c:pt idx="3">
                  <c:v>0.129032258064516</c:v>
                </c:pt>
                <c:pt idx="4">
                  <c:v>0.161290322580645</c:v>
                </c:pt>
                <c:pt idx="5">
                  <c:v>0.193548387096774</c:v>
                </c:pt>
                <c:pt idx="6">
                  <c:v>0.225806451612903</c:v>
                </c:pt>
                <c:pt idx="7">
                  <c:v>0.258064516129032</c:v>
                </c:pt>
                <c:pt idx="8">
                  <c:v>0.290322580645161</c:v>
                </c:pt>
                <c:pt idx="9">
                  <c:v>0.32258064516129</c:v>
                </c:pt>
                <c:pt idx="10">
                  <c:v>0.354838709677419</c:v>
                </c:pt>
                <c:pt idx="11">
                  <c:v>0.387096774193548</c:v>
                </c:pt>
                <c:pt idx="12">
                  <c:v>0.419354838709677</c:v>
                </c:pt>
                <c:pt idx="13">
                  <c:v>0.451612903225806</c:v>
                </c:pt>
                <c:pt idx="14">
                  <c:v>0.483870967741935</c:v>
                </c:pt>
                <c:pt idx="15">
                  <c:v>0.516129032258064</c:v>
                </c:pt>
                <c:pt idx="16">
                  <c:v>0.548387096774193</c:v>
                </c:pt>
                <c:pt idx="17">
                  <c:v>0.580645161290323</c:v>
                </c:pt>
                <c:pt idx="18">
                  <c:v>0.612903225806452</c:v>
                </c:pt>
                <c:pt idx="19">
                  <c:v>0.645161290322581</c:v>
                </c:pt>
                <c:pt idx="20">
                  <c:v>0.67741935483871</c:v>
                </c:pt>
                <c:pt idx="21">
                  <c:v>0.709677419354839</c:v>
                </c:pt>
                <c:pt idx="22">
                  <c:v>0.741935483870968</c:v>
                </c:pt>
                <c:pt idx="23">
                  <c:v>0.774193548387097</c:v>
                </c:pt>
                <c:pt idx="24">
                  <c:v>0.806451612903226</c:v>
                </c:pt>
                <c:pt idx="25">
                  <c:v>0.838709677419355</c:v>
                </c:pt>
                <c:pt idx="26">
                  <c:v>0.870967741935484</c:v>
                </c:pt>
                <c:pt idx="27">
                  <c:v>0.903225806451613</c:v>
                </c:pt>
                <c:pt idx="28">
                  <c:v>0.935483870967742</c:v>
                </c:pt>
                <c:pt idx="29">
                  <c:v>0.967741935483871</c:v>
                </c:pt>
              </c:numCache>
            </c:numRef>
          </c:xVal>
          <c:yVal>
            <c:numRef>
              <c:f>newResV1!$AG$2:$AG$31</c:f>
              <c:numCache>
                <c:formatCode>0.00</c:formatCode>
                <c:ptCount val="30"/>
                <c:pt idx="0">
                  <c:v>113959.6424291639</c:v>
                </c:pt>
                <c:pt idx="1">
                  <c:v>109259.8620546892</c:v>
                </c:pt>
                <c:pt idx="2">
                  <c:v>84100.04279627085</c:v>
                </c:pt>
                <c:pt idx="3">
                  <c:v>65330.82644628203</c:v>
                </c:pt>
                <c:pt idx="4">
                  <c:v>49421.26398336975</c:v>
                </c:pt>
                <c:pt idx="5">
                  <c:v>48854.25289941485</c:v>
                </c:pt>
                <c:pt idx="6">
                  <c:v>43597.37961274935</c:v>
                </c:pt>
                <c:pt idx="7">
                  <c:v>40237.1105887684</c:v>
                </c:pt>
                <c:pt idx="8">
                  <c:v>39391.70469686024</c:v>
                </c:pt>
                <c:pt idx="9">
                  <c:v>31138.2018409118</c:v>
                </c:pt>
                <c:pt idx="10">
                  <c:v>30542.45000255341</c:v>
                </c:pt>
                <c:pt idx="11">
                  <c:v>29628.50940563193</c:v>
                </c:pt>
                <c:pt idx="12">
                  <c:v>28209.9805710488</c:v>
                </c:pt>
                <c:pt idx="13">
                  <c:v>28114.41793390962</c:v>
                </c:pt>
                <c:pt idx="14">
                  <c:v>27856.83376304648</c:v>
                </c:pt>
                <c:pt idx="15">
                  <c:v>27309.91801190827</c:v>
                </c:pt>
                <c:pt idx="16">
                  <c:v>27144.0434272262</c:v>
                </c:pt>
                <c:pt idx="17">
                  <c:v>25647.74579502621</c:v>
                </c:pt>
                <c:pt idx="18">
                  <c:v>25311.46393624574</c:v>
                </c:pt>
                <c:pt idx="19">
                  <c:v>24876.48511575663</c:v>
                </c:pt>
                <c:pt idx="20">
                  <c:v>23697.43907976186</c:v>
                </c:pt>
                <c:pt idx="21">
                  <c:v>23097.31178126516</c:v>
                </c:pt>
                <c:pt idx="22">
                  <c:v>22992.43370775637</c:v>
                </c:pt>
                <c:pt idx="23">
                  <c:v>22830.49910941492</c:v>
                </c:pt>
                <c:pt idx="24">
                  <c:v>22263.45999688311</c:v>
                </c:pt>
                <c:pt idx="25">
                  <c:v>21567.45096012915</c:v>
                </c:pt>
                <c:pt idx="26">
                  <c:v>20115.56283120224</c:v>
                </c:pt>
                <c:pt idx="27">
                  <c:v>19951.5856757967</c:v>
                </c:pt>
                <c:pt idx="28">
                  <c:v>17588.3118739467</c:v>
                </c:pt>
                <c:pt idx="29">
                  <c:v>13626.21074379983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995448"/>
        <c:axId val="-2101227848"/>
      </c:scatterChart>
      <c:valAx>
        <c:axId val="-2102995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Exceedance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crossAx val="-2101227848"/>
        <c:crosses val="autoZero"/>
        <c:crossBetween val="midCat"/>
      </c:valAx>
      <c:valAx>
        <c:axId val="-2101227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Delivery (ac-ft)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-2102995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37</xdr:row>
      <xdr:rowOff>190500</xdr:rowOff>
    </xdr:from>
    <xdr:to>
      <xdr:col>21</xdr:col>
      <xdr:colOff>355600</xdr:colOff>
      <xdr:row>65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241299</xdr:colOff>
      <xdr:row>16</xdr:row>
      <xdr:rowOff>104587</xdr:rowOff>
    </xdr:from>
    <xdr:to>
      <xdr:col>46</xdr:col>
      <xdr:colOff>130734</xdr:colOff>
      <xdr:row>43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5"/>
  <sheetViews>
    <sheetView topLeftCell="F1" workbookViewId="0">
      <pane ySplit="1" topLeftCell="A2" activePane="bottomLeft" state="frozen"/>
      <selection pane="bottomLeft" activeCell="V403" sqref="V403"/>
    </sheetView>
  </sheetViews>
  <sheetFormatPr baseColWidth="10" defaultRowHeight="15" x14ac:dyDescent="0"/>
  <cols>
    <col min="5" max="5" width="13.5" customWidth="1"/>
    <col min="6" max="6" width="16" customWidth="1"/>
    <col min="7" max="7" width="0" hidden="1" customWidth="1"/>
    <col min="8" max="8" width="11.83203125" hidden="1" customWidth="1"/>
    <col min="9" max="16" width="0" hidden="1" customWidth="1"/>
    <col min="17" max="17" width="0" style="3" hidden="1" customWidth="1"/>
    <col min="18" max="18" width="0" hidden="1" customWidth="1"/>
    <col min="19" max="19" width="12.5" bestFit="1" customWidth="1"/>
    <col min="20" max="21" width="10.83203125" customWidth="1"/>
    <col min="22" max="22" width="14" customWidth="1"/>
    <col min="23" max="24" width="13.83203125" customWidth="1"/>
    <col min="26" max="26" width="12.5" bestFit="1" customWidth="1"/>
    <col min="27" max="27" width="12.5" customWidth="1"/>
    <col min="30" max="30" width="11.6640625" bestFit="1" customWidth="1"/>
    <col min="31" max="31" width="15.1640625" bestFit="1" customWidth="1"/>
    <col min="33" max="35" width="10.83203125" hidden="1" customWidth="1"/>
  </cols>
  <sheetData>
    <row r="1" spans="1:38" ht="60">
      <c r="A1" s="7" t="s">
        <v>11</v>
      </c>
      <c r="B1" s="7" t="s">
        <v>12</v>
      </c>
      <c r="C1" s="7" t="s">
        <v>0</v>
      </c>
      <c r="D1" s="8" t="s">
        <v>1</v>
      </c>
      <c r="E1" s="60" t="s">
        <v>13</v>
      </c>
      <c r="F1" s="2" t="s">
        <v>17</v>
      </c>
      <c r="G1" s="8" t="s">
        <v>14</v>
      </c>
      <c r="H1" s="8" t="s">
        <v>15</v>
      </c>
      <c r="I1" s="8" t="s">
        <v>2</v>
      </c>
      <c r="J1" s="8" t="s">
        <v>9</v>
      </c>
      <c r="K1" s="8" t="s">
        <v>8</v>
      </c>
      <c r="L1" s="8" t="s">
        <v>10</v>
      </c>
      <c r="M1" s="8" t="s">
        <v>5</v>
      </c>
      <c r="N1" s="8" t="s">
        <v>6</v>
      </c>
      <c r="O1" s="12" t="s">
        <v>3</v>
      </c>
      <c r="P1" s="2" t="s">
        <v>4</v>
      </c>
      <c r="Q1" s="4" t="s">
        <v>7</v>
      </c>
      <c r="R1" s="2" t="s">
        <v>16</v>
      </c>
      <c r="S1" s="15" t="s">
        <v>18</v>
      </c>
      <c r="T1" s="2" t="s">
        <v>19</v>
      </c>
      <c r="U1" s="2" t="s">
        <v>23</v>
      </c>
      <c r="V1" s="2" t="s">
        <v>24</v>
      </c>
      <c r="W1" s="2" t="s">
        <v>27</v>
      </c>
      <c r="X1" s="2"/>
      <c r="Y1" s="21" t="s">
        <v>12</v>
      </c>
      <c r="Z1" s="21" t="s">
        <v>33</v>
      </c>
      <c r="AA1" s="21" t="s">
        <v>40</v>
      </c>
      <c r="AB1" s="21" t="s">
        <v>29</v>
      </c>
      <c r="AC1" s="21" t="s">
        <v>28</v>
      </c>
      <c r="AD1" s="21" t="s">
        <v>30</v>
      </c>
      <c r="AE1" s="21" t="s">
        <v>22</v>
      </c>
      <c r="AH1" t="s">
        <v>25</v>
      </c>
      <c r="AI1" t="s">
        <v>26</v>
      </c>
      <c r="AJ1" s="37" t="s">
        <v>31</v>
      </c>
      <c r="AK1" s="37" t="s">
        <v>41</v>
      </c>
      <c r="AL1" s="40" t="s">
        <v>32</v>
      </c>
    </row>
    <row r="2" spans="1:38">
      <c r="A2" s="7">
        <v>1</v>
      </c>
      <c r="B2" s="7">
        <v>1971</v>
      </c>
      <c r="C2" s="7">
        <v>1</v>
      </c>
      <c r="D2" s="10">
        <v>1277</v>
      </c>
      <c r="E2" s="13">
        <v>99292.561983471081</v>
      </c>
      <c r="F2" s="3">
        <v>7554.1921163016596</v>
      </c>
      <c r="G2" s="11">
        <v>0</v>
      </c>
      <c r="H2" s="11">
        <v>0</v>
      </c>
      <c r="I2" s="13">
        <v>0</v>
      </c>
      <c r="J2" s="7">
        <v>0</v>
      </c>
      <c r="K2" s="7">
        <v>0</v>
      </c>
      <c r="L2" s="7">
        <v>0</v>
      </c>
      <c r="M2" s="11">
        <v>0</v>
      </c>
      <c r="N2" s="11">
        <f>E2+M2-I2</f>
        <v>99292.561983471081</v>
      </c>
      <c r="O2" s="11">
        <f>IF(N2&lt;D2,N2,IF(N2&gt;(L3+D2),(N2-L3),D2))</f>
        <v>99292.561983471081</v>
      </c>
      <c r="P2" s="3">
        <f t="shared" ref="P2:P65" si="0">N2-O2</f>
        <v>0</v>
      </c>
      <c r="Q2" s="3">
        <f>IF(O2-D2&gt;0,O2-D2,0)</f>
        <v>98015.561983471081</v>
      </c>
      <c r="R2" t="b">
        <f t="shared" ref="R2:R65" si="1">O2&gt;=D2</f>
        <v>1</v>
      </c>
      <c r="S2" s="3">
        <f>F2+E2</f>
        <v>106846.75409977275</v>
      </c>
      <c r="T2" t="b">
        <f>S2&gt;=D2</f>
        <v>1</v>
      </c>
      <c r="U2">
        <f>IF(AND(S1&lt;D1,S2&gt;D2),1,0)</f>
        <v>0</v>
      </c>
      <c r="V2">
        <f>IF(S2&lt;D2,ABS(S2-D2),0)</f>
        <v>0</v>
      </c>
      <c r="W2" s="14">
        <f>INDEX(AH$2:AH$13,MATCH(C2,AG$2:AG$13,0))*(V2)^INDEX(AI$2:AI$13,MATCH(C2,AG$2:AG$13,0))</f>
        <v>0</v>
      </c>
      <c r="X2" s="14"/>
      <c r="Y2" s="22">
        <v>1971</v>
      </c>
      <c r="Z2" s="23">
        <f t="array" ref="Z2">MIN(IF(B:B=Y2,S:S))</f>
        <v>87816.614720999802</v>
      </c>
      <c r="AA2" s="23">
        <f>SUMIF(B:B,Y2,S:S)</f>
        <v>1556071.974320245</v>
      </c>
      <c r="AB2" s="24">
        <f>COUNTIFS(B:B,Y2,T:T,"TRUE")/(COUNTIF(B:B,Y2))*100</f>
        <v>100</v>
      </c>
      <c r="AC2" s="24" t="e">
        <f>COUNTIFS(B:B,Y2,U:U,1)/(COUNTIF(B:B,Y2)-COUNTIFS(B:B,Y2,T:T,"TRUE"))*100</f>
        <v>#DIV/0!</v>
      </c>
      <c r="AD2" s="23" t="e">
        <f>SUMIF(B:B,Y2,V:V)/(COUNTIF(B:B,Y2)-COUNTIFS(B:B,Y2,T:T,"TRUE"))</f>
        <v>#DIV/0!</v>
      </c>
      <c r="AE2" s="25">
        <f t="shared" ref="AE2:AE36" si="2">SUMIF(B:B,Y2,W:W)</f>
        <v>0</v>
      </c>
      <c r="AG2">
        <v>10</v>
      </c>
      <c r="AH2" s="18">
        <v>4.5</v>
      </c>
      <c r="AI2" s="18">
        <v>1.3</v>
      </c>
      <c r="AJ2" s="39">
        <v>1</v>
      </c>
      <c r="AK2" s="39">
        <v>2023446.3028150357</v>
      </c>
      <c r="AL2" s="41">
        <f>AJ2/(COUNT(AJ$2:AJ$31)+1)</f>
        <v>3.2258064516129031E-2</v>
      </c>
    </row>
    <row r="3" spans="1:38">
      <c r="A3" s="7">
        <v>2</v>
      </c>
      <c r="B3" s="7">
        <v>1971</v>
      </c>
      <c r="C3" s="7">
        <v>2</v>
      </c>
      <c r="D3" s="10">
        <v>787</v>
      </c>
      <c r="E3" s="13">
        <v>91457.851239669428</v>
      </c>
      <c r="F3" s="3">
        <v>6108.1961471671202</v>
      </c>
      <c r="G3" s="11">
        <v>0</v>
      </c>
      <c r="H3" s="11">
        <v>0</v>
      </c>
      <c r="I3" s="13">
        <v>0</v>
      </c>
      <c r="J3" s="7">
        <v>0</v>
      </c>
      <c r="K3" s="7">
        <v>0</v>
      </c>
      <c r="L3" s="7">
        <v>0</v>
      </c>
      <c r="M3" s="11">
        <v>0</v>
      </c>
      <c r="N3" s="11">
        <f t="shared" ref="N3:N66" si="3">E3+M3-I3</f>
        <v>91457.851239669428</v>
      </c>
      <c r="O3" s="11">
        <f t="shared" ref="O3:O66" si="4">IF(N3&lt;D3,N3,IF(N3&gt;(L4+D3),(N3-L4),D3))</f>
        <v>91457.851239669428</v>
      </c>
      <c r="P3" s="3">
        <f t="shared" si="0"/>
        <v>0</v>
      </c>
      <c r="Q3" s="3">
        <f t="shared" ref="Q3:Q66" si="5">IF(O3-D3&gt;0,O3-D3,0)</f>
        <v>90670.851239669428</v>
      </c>
      <c r="R3" t="b">
        <f t="shared" si="1"/>
        <v>1</v>
      </c>
      <c r="S3" s="3">
        <f t="shared" ref="S3:S66" si="6">F3+E3</f>
        <v>97566.047386836552</v>
      </c>
      <c r="T3" t="b">
        <f t="shared" ref="T3:T66" si="7">S3&gt;=D3</f>
        <v>1</v>
      </c>
      <c r="U3">
        <f>IF(AND(S2&lt;D2,S3&gt;D3),1,0)</f>
        <v>0</v>
      </c>
      <c r="V3">
        <f t="shared" ref="V3:V66" si="8">IF(S3&lt;D3,ABS(S3-D3),0)</f>
        <v>0</v>
      </c>
      <c r="W3" s="14">
        <f t="shared" ref="W3:W66" si="9">INDEX(AH$2:AH$13,MATCH(C3,AG$2:AG$13,0))*(V3)^INDEX(AI$2:AI$13,MATCH(C3,AG$2:AG$13,0))</f>
        <v>0</v>
      </c>
      <c r="X3" s="14"/>
      <c r="Y3" s="22">
        <v>1972</v>
      </c>
      <c r="Z3" s="23">
        <f t="array" ref="Z3">MIN(IF(B:B=Y3,S:S))</f>
        <v>76561.776742297574</v>
      </c>
      <c r="AA3" s="23">
        <f t="shared" ref="AA3:AA36" si="10">SUMIF(B:B,Y3,S:S)</f>
        <v>1320728.1811358584</v>
      </c>
      <c r="AB3" s="24">
        <f t="shared" ref="AB3:AB31" si="11">COUNTIFS(B:B,Y3,T:T,"TRUE")/(COUNTIF(B:B,Y3))*100</f>
        <v>100</v>
      </c>
      <c r="AC3" s="24" t="e">
        <f t="shared" ref="AC3:AC31" si="12">COUNTIFS(B:B,Y3,U:U,1)/(COUNTIF(B:B,Y3)-COUNTIFS(B:B,Y3,T:T,"TRUE"))*100</f>
        <v>#DIV/0!</v>
      </c>
      <c r="AD3" s="23" t="e">
        <f t="shared" ref="AD3:AD31" si="13">SUMIF(B:B,Y3,V:V)/(COUNTIF(B:B,Y3)-COUNTIFS(B:B,Y3,T:T,"TRUE"))</f>
        <v>#DIV/0!</v>
      </c>
      <c r="AE3" s="25">
        <f t="shared" si="2"/>
        <v>0</v>
      </c>
      <c r="AG3">
        <v>11</v>
      </c>
      <c r="AH3" s="18">
        <v>2.5</v>
      </c>
      <c r="AI3" s="18">
        <v>1.2</v>
      </c>
      <c r="AJ3" s="39">
        <v>2</v>
      </c>
      <c r="AK3" s="39">
        <v>1991058.6129691363</v>
      </c>
      <c r="AL3" s="41">
        <f t="shared" ref="AL3:AL31" si="14">AJ3/(COUNT(AJ$2:AJ$31)+1)</f>
        <v>6.4516129032258063E-2</v>
      </c>
    </row>
    <row r="4" spans="1:38">
      <c r="A4" s="7">
        <v>3</v>
      </c>
      <c r="B4" s="7">
        <v>1971</v>
      </c>
      <c r="C4" s="7">
        <v>3</v>
      </c>
      <c r="D4" s="10">
        <v>298</v>
      </c>
      <c r="E4" s="13">
        <v>114208.26446280992</v>
      </c>
      <c r="F4" s="3">
        <v>8093.2838906445304</v>
      </c>
      <c r="G4" s="11">
        <v>0</v>
      </c>
      <c r="H4" s="11">
        <v>0</v>
      </c>
      <c r="I4" s="13">
        <v>0</v>
      </c>
      <c r="J4" s="7">
        <v>0</v>
      </c>
      <c r="K4" s="7">
        <v>0</v>
      </c>
      <c r="L4" s="7">
        <v>0</v>
      </c>
      <c r="M4" s="11">
        <v>0</v>
      </c>
      <c r="N4" s="11">
        <f t="shared" si="3"/>
        <v>114208.26446280992</v>
      </c>
      <c r="O4" s="11">
        <f t="shared" si="4"/>
        <v>114208.26446280992</v>
      </c>
      <c r="P4" s="3">
        <f t="shared" si="0"/>
        <v>0</v>
      </c>
      <c r="Q4" s="3">
        <f t="shared" si="5"/>
        <v>113910.26446280992</v>
      </c>
      <c r="R4" t="b">
        <f t="shared" si="1"/>
        <v>1</v>
      </c>
      <c r="S4" s="3">
        <f t="shared" si="6"/>
        <v>122301.54835345445</v>
      </c>
      <c r="T4" t="b">
        <f t="shared" si="7"/>
        <v>1</v>
      </c>
      <c r="U4">
        <f>IF(AND(S3&lt;D3,S4&gt;D4),1,0)</f>
        <v>0</v>
      </c>
      <c r="V4">
        <f t="shared" si="8"/>
        <v>0</v>
      </c>
      <c r="W4" s="14">
        <f t="shared" si="9"/>
        <v>0</v>
      </c>
      <c r="X4" s="14"/>
      <c r="Y4" s="22">
        <v>1973</v>
      </c>
      <c r="Z4" s="23">
        <f t="array" ref="Z4">MIN(IF(B:B=Y4,S:S))</f>
        <v>33331.44214876007</v>
      </c>
      <c r="AA4" s="23">
        <f t="shared" si="10"/>
        <v>925215.93253309384</v>
      </c>
      <c r="AB4" s="24">
        <f t="shared" si="11"/>
        <v>83.333333333333343</v>
      </c>
      <c r="AC4" s="24">
        <f t="shared" si="12"/>
        <v>100</v>
      </c>
      <c r="AD4" s="23">
        <f t="shared" si="13"/>
        <v>13228.563342333549</v>
      </c>
      <c r="AE4" s="25">
        <f t="shared" si="2"/>
        <v>16284527.644395949</v>
      </c>
      <c r="AG4">
        <v>12</v>
      </c>
      <c r="AH4" s="19">
        <v>2.5</v>
      </c>
      <c r="AI4" s="19">
        <v>1.2</v>
      </c>
      <c r="AJ4" s="39">
        <v>3</v>
      </c>
      <c r="AK4" s="39">
        <v>1957669.6545164727</v>
      </c>
      <c r="AL4" s="41">
        <f t="shared" si="14"/>
        <v>9.6774193548387094E-2</v>
      </c>
    </row>
    <row r="5" spans="1:38">
      <c r="A5" s="7">
        <v>4</v>
      </c>
      <c r="B5" s="7">
        <v>1971</v>
      </c>
      <c r="C5" s="7">
        <v>4</v>
      </c>
      <c r="D5" s="10">
        <v>2544</v>
      </c>
      <c r="E5" s="13">
        <v>141223.14049586776</v>
      </c>
      <c r="F5" s="3">
        <v>14584.093376733499</v>
      </c>
      <c r="G5" s="11">
        <v>0</v>
      </c>
      <c r="H5" s="11">
        <v>0</v>
      </c>
      <c r="I5" s="13">
        <v>0</v>
      </c>
      <c r="J5" s="7">
        <v>0</v>
      </c>
      <c r="K5" s="7">
        <v>0</v>
      </c>
      <c r="L5" s="7">
        <v>0</v>
      </c>
      <c r="M5" s="11">
        <v>0</v>
      </c>
      <c r="N5" s="11">
        <f>E5+M5-I5</f>
        <v>141223.14049586776</v>
      </c>
      <c r="O5" s="11">
        <f t="shared" si="4"/>
        <v>141223.14049586776</v>
      </c>
      <c r="P5" s="3">
        <f t="shared" si="0"/>
        <v>0</v>
      </c>
      <c r="Q5" s="3">
        <f t="shared" si="5"/>
        <v>138679.14049586776</v>
      </c>
      <c r="R5" t="b">
        <f t="shared" si="1"/>
        <v>1</v>
      </c>
      <c r="S5" s="3">
        <f t="shared" si="6"/>
        <v>155807.23387260127</v>
      </c>
      <c r="T5" t="b">
        <f t="shared" si="7"/>
        <v>1</v>
      </c>
      <c r="U5">
        <f t="shared" ref="U5:U68" si="15">IF(AND(S4&lt;D4,S5&gt;D5),1,0)</f>
        <v>0</v>
      </c>
      <c r="V5">
        <f t="shared" si="8"/>
        <v>0</v>
      </c>
      <c r="W5" s="14">
        <f t="shared" si="9"/>
        <v>0</v>
      </c>
      <c r="X5" s="14"/>
      <c r="Y5" s="22">
        <v>1974</v>
      </c>
      <c r="Z5" s="23">
        <f t="array" ref="Z5">MIN(IF(B:B=Y5,S:S))</f>
        <v>38977.775060638451</v>
      </c>
      <c r="AA5" s="23">
        <f t="shared" si="10"/>
        <v>978529.77866412594</v>
      </c>
      <c r="AB5" s="24">
        <f t="shared" si="11"/>
        <v>100</v>
      </c>
      <c r="AC5" s="24" t="e">
        <f t="shared" si="12"/>
        <v>#DIV/0!</v>
      </c>
      <c r="AD5" s="23" t="e">
        <f t="shared" si="13"/>
        <v>#DIV/0!</v>
      </c>
      <c r="AE5" s="25">
        <f t="shared" si="2"/>
        <v>0</v>
      </c>
      <c r="AG5">
        <v>1</v>
      </c>
      <c r="AH5" s="18">
        <v>2.5</v>
      </c>
      <c r="AI5" s="18">
        <v>1.2</v>
      </c>
      <c r="AJ5" s="39">
        <v>4</v>
      </c>
      <c r="AK5" s="39">
        <v>1203476.7484388067</v>
      </c>
      <c r="AL5" s="41">
        <f t="shared" si="14"/>
        <v>0.12903225806451613</v>
      </c>
    </row>
    <row r="6" spans="1:38">
      <c r="A6" s="7">
        <v>5</v>
      </c>
      <c r="B6" s="7">
        <v>1971</v>
      </c>
      <c r="C6" s="7">
        <v>5</v>
      </c>
      <c r="D6" s="10">
        <v>34448</v>
      </c>
      <c r="E6" s="13">
        <v>174505.78512396695</v>
      </c>
      <c r="F6" s="3">
        <v>14484.7911112771</v>
      </c>
      <c r="G6" s="11">
        <v>0</v>
      </c>
      <c r="H6" s="11">
        <v>0</v>
      </c>
      <c r="I6" s="13">
        <v>0</v>
      </c>
      <c r="J6" s="7">
        <v>0</v>
      </c>
      <c r="K6" s="7">
        <v>0</v>
      </c>
      <c r="L6" s="7">
        <v>0</v>
      </c>
      <c r="M6" s="11">
        <v>0</v>
      </c>
      <c r="N6" s="11">
        <f t="shared" si="3"/>
        <v>174505.78512396695</v>
      </c>
      <c r="O6" s="11">
        <f t="shared" si="4"/>
        <v>174505.78512396695</v>
      </c>
      <c r="P6" s="3">
        <f t="shared" si="0"/>
        <v>0</v>
      </c>
      <c r="Q6" s="3">
        <f t="shared" si="5"/>
        <v>140057.78512396695</v>
      </c>
      <c r="R6" t="b">
        <f t="shared" si="1"/>
        <v>1</v>
      </c>
      <c r="S6" s="3">
        <f t="shared" si="6"/>
        <v>188990.57623524405</v>
      </c>
      <c r="T6" t="b">
        <f t="shared" si="7"/>
        <v>1</v>
      </c>
      <c r="U6">
        <f t="shared" si="15"/>
        <v>0</v>
      </c>
      <c r="V6">
        <f t="shared" si="8"/>
        <v>0</v>
      </c>
      <c r="W6" s="14">
        <f t="shared" si="9"/>
        <v>0</v>
      </c>
      <c r="X6" s="14"/>
      <c r="Y6" s="22">
        <v>1975</v>
      </c>
      <c r="Z6" s="23">
        <f t="array" ref="Z6">MIN(IF(B:B=Y6,S:S))</f>
        <v>47902.186783712372</v>
      </c>
      <c r="AA6" s="23">
        <f t="shared" si="10"/>
        <v>1053149.1093733239</v>
      </c>
      <c r="AB6" s="24">
        <f t="shared" si="11"/>
        <v>100</v>
      </c>
      <c r="AC6" s="24" t="e">
        <f t="shared" si="12"/>
        <v>#DIV/0!</v>
      </c>
      <c r="AD6" s="23" t="e">
        <f t="shared" si="13"/>
        <v>#DIV/0!</v>
      </c>
      <c r="AE6" s="25">
        <f t="shared" si="2"/>
        <v>0</v>
      </c>
      <c r="AG6">
        <v>2</v>
      </c>
      <c r="AH6" s="18">
        <v>2.5</v>
      </c>
      <c r="AI6" s="18">
        <v>1.2</v>
      </c>
      <c r="AJ6" s="39">
        <v>5</v>
      </c>
      <c r="AK6" s="39">
        <v>1163466.1405506399</v>
      </c>
      <c r="AL6" s="41">
        <f t="shared" si="14"/>
        <v>0.16129032258064516</v>
      </c>
    </row>
    <row r="7" spans="1:38">
      <c r="A7" s="7">
        <v>6</v>
      </c>
      <c r="B7" s="7">
        <v>1971</v>
      </c>
      <c r="C7" s="7">
        <v>6</v>
      </c>
      <c r="D7" s="10">
        <v>45953</v>
      </c>
      <c r="E7" s="13">
        <v>223299.17355371901</v>
      </c>
      <c r="F7" s="3">
        <v>10116.4924024188</v>
      </c>
      <c r="G7" s="11">
        <v>0</v>
      </c>
      <c r="H7" s="11">
        <v>0</v>
      </c>
      <c r="I7" s="13">
        <v>0</v>
      </c>
      <c r="J7" s="7">
        <v>0</v>
      </c>
      <c r="K7" s="7">
        <v>0</v>
      </c>
      <c r="L7" s="7">
        <v>0</v>
      </c>
      <c r="M7" s="11">
        <v>0</v>
      </c>
      <c r="N7" s="11">
        <f t="shared" si="3"/>
        <v>223299.17355371901</v>
      </c>
      <c r="O7" s="11">
        <f t="shared" si="4"/>
        <v>223299.17355371901</v>
      </c>
      <c r="P7" s="3">
        <f t="shared" si="0"/>
        <v>0</v>
      </c>
      <c r="Q7" s="3">
        <f t="shared" si="5"/>
        <v>177346.17355371901</v>
      </c>
      <c r="R7" t="b">
        <f>O7&gt;=D7</f>
        <v>1</v>
      </c>
      <c r="S7" s="3">
        <f t="shared" si="6"/>
        <v>233415.66595613782</v>
      </c>
      <c r="T7" t="b">
        <f t="shared" si="7"/>
        <v>1</v>
      </c>
      <c r="U7">
        <f t="shared" si="15"/>
        <v>0</v>
      </c>
      <c r="V7">
        <f t="shared" si="8"/>
        <v>0</v>
      </c>
      <c r="W7" s="14">
        <f t="shared" si="9"/>
        <v>0</v>
      </c>
      <c r="X7" s="14"/>
      <c r="Y7" s="22">
        <v>1976</v>
      </c>
      <c r="Z7" s="23">
        <f t="array" ref="Z7">MIN(IF(B:B=Y7,S:S))</f>
        <v>36981.966942147723</v>
      </c>
      <c r="AA7" s="23">
        <f t="shared" si="10"/>
        <v>964573.03593299189</v>
      </c>
      <c r="AB7" s="24">
        <f t="shared" si="11"/>
        <v>75</v>
      </c>
      <c r="AC7" s="24">
        <f t="shared" si="12"/>
        <v>33.333333333333329</v>
      </c>
      <c r="AD7" s="23">
        <f t="shared" si="13"/>
        <v>4972.462287993978</v>
      </c>
      <c r="AE7" s="25">
        <f t="shared" si="2"/>
        <v>9738928.2953731101</v>
      </c>
      <c r="AG7">
        <v>3</v>
      </c>
      <c r="AH7" s="18">
        <v>2.5</v>
      </c>
      <c r="AI7" s="18">
        <v>1.2</v>
      </c>
      <c r="AJ7" s="39">
        <v>6</v>
      </c>
      <c r="AK7" s="39">
        <v>1155292.8022609157</v>
      </c>
      <c r="AL7" s="41">
        <f t="shared" si="14"/>
        <v>0.19354838709677419</v>
      </c>
    </row>
    <row r="8" spans="1:38">
      <c r="A8" s="7">
        <v>7</v>
      </c>
      <c r="B8" s="7">
        <v>1971</v>
      </c>
      <c r="C8" s="7">
        <v>7</v>
      </c>
      <c r="D8" s="10">
        <v>50966</v>
      </c>
      <c r="E8" s="13">
        <v>117441.32231404958</v>
      </c>
      <c r="F8" s="3">
        <v>7393.9552352788596</v>
      </c>
      <c r="G8" s="11">
        <v>0</v>
      </c>
      <c r="H8" s="11">
        <v>0</v>
      </c>
      <c r="I8" s="13">
        <v>0</v>
      </c>
      <c r="J8" s="7">
        <v>0</v>
      </c>
      <c r="K8" s="7">
        <v>0</v>
      </c>
      <c r="L8" s="7">
        <v>0</v>
      </c>
      <c r="M8" s="11">
        <v>0</v>
      </c>
      <c r="N8" s="11">
        <f t="shared" si="3"/>
        <v>117441.32231404958</v>
      </c>
      <c r="O8" s="11">
        <f t="shared" si="4"/>
        <v>117441.32231404958</v>
      </c>
      <c r="P8" s="3">
        <f t="shared" si="0"/>
        <v>0</v>
      </c>
      <c r="Q8" s="3">
        <f t="shared" si="5"/>
        <v>66475.322314049583</v>
      </c>
      <c r="R8" t="b">
        <f t="shared" si="1"/>
        <v>1</v>
      </c>
      <c r="S8" s="3">
        <f t="shared" si="6"/>
        <v>124835.27754932844</v>
      </c>
      <c r="T8" t="b">
        <f t="shared" si="7"/>
        <v>1</v>
      </c>
      <c r="U8">
        <f t="shared" si="15"/>
        <v>0</v>
      </c>
      <c r="V8">
        <f t="shared" si="8"/>
        <v>0</v>
      </c>
      <c r="W8" s="14">
        <f t="shared" si="9"/>
        <v>0</v>
      </c>
      <c r="X8" s="14"/>
      <c r="Y8" s="22">
        <v>1977</v>
      </c>
      <c r="Z8" s="23">
        <f t="array" ref="Z8">MIN(IF(B:B=Y8,S:S))</f>
        <v>18145.353692940284</v>
      </c>
      <c r="AA8" s="23">
        <f t="shared" si="10"/>
        <v>468090.51442676078</v>
      </c>
      <c r="AB8" s="24">
        <f t="shared" si="11"/>
        <v>83.333333333333343</v>
      </c>
      <c r="AC8" s="24">
        <f t="shared" si="12"/>
        <v>50</v>
      </c>
      <c r="AD8" s="23">
        <f t="shared" si="13"/>
        <v>11457.968182406497</v>
      </c>
      <c r="AE8" s="25">
        <f t="shared" si="2"/>
        <v>20771683.000799403</v>
      </c>
      <c r="AG8">
        <v>4</v>
      </c>
      <c r="AH8" s="18">
        <v>2.5</v>
      </c>
      <c r="AI8" s="18">
        <v>1.2</v>
      </c>
      <c r="AJ8" s="39">
        <v>7</v>
      </c>
      <c r="AK8" s="39">
        <v>1080259.5025407108</v>
      </c>
      <c r="AL8" s="41">
        <f t="shared" si="14"/>
        <v>0.22580645161290322</v>
      </c>
    </row>
    <row r="9" spans="1:38">
      <c r="A9" s="7">
        <v>8</v>
      </c>
      <c r="B9" s="7">
        <v>1971</v>
      </c>
      <c r="C9" s="7">
        <v>8</v>
      </c>
      <c r="D9" s="10">
        <v>47807</v>
      </c>
      <c r="E9" s="13">
        <v>82143.47107438017</v>
      </c>
      <c r="F9" s="3">
        <v>5673.1436466196301</v>
      </c>
      <c r="G9" s="11">
        <v>0</v>
      </c>
      <c r="H9" s="11">
        <v>0</v>
      </c>
      <c r="I9" s="13">
        <v>0</v>
      </c>
      <c r="J9" s="7">
        <v>0</v>
      </c>
      <c r="K9" s="7">
        <v>0</v>
      </c>
      <c r="L9" s="7">
        <v>0</v>
      </c>
      <c r="M9" s="11">
        <v>0</v>
      </c>
      <c r="N9" s="11">
        <f t="shared" si="3"/>
        <v>82143.47107438017</v>
      </c>
      <c r="O9" s="11">
        <f t="shared" si="4"/>
        <v>82143.47107438017</v>
      </c>
      <c r="P9" s="3">
        <f t="shared" si="0"/>
        <v>0</v>
      </c>
      <c r="Q9" s="3">
        <f t="shared" si="5"/>
        <v>34336.47107438017</v>
      </c>
      <c r="R9" t="b">
        <f t="shared" si="1"/>
        <v>1</v>
      </c>
      <c r="S9" s="3">
        <f t="shared" si="6"/>
        <v>87816.614720999802</v>
      </c>
      <c r="T9" t="b">
        <f t="shared" si="7"/>
        <v>1</v>
      </c>
      <c r="U9">
        <f t="shared" si="15"/>
        <v>0</v>
      </c>
      <c r="V9">
        <f t="shared" si="8"/>
        <v>0</v>
      </c>
      <c r="W9" s="14">
        <f t="shared" si="9"/>
        <v>0</v>
      </c>
      <c r="X9" s="14"/>
      <c r="Y9" s="22">
        <v>1978</v>
      </c>
      <c r="Z9" s="23">
        <f t="array" ref="Z9">MIN(IF(B:B=Y9,S:S))</f>
        <v>29151.886892146573</v>
      </c>
      <c r="AA9" s="23">
        <f t="shared" si="10"/>
        <v>677925.3898286405</v>
      </c>
      <c r="AB9" s="24">
        <f t="shared" si="11"/>
        <v>75</v>
      </c>
      <c r="AC9" s="24">
        <f t="shared" si="12"/>
        <v>33.333333333333329</v>
      </c>
      <c r="AD9" s="23">
        <f t="shared" si="13"/>
        <v>3919.0349280117139</v>
      </c>
      <c r="AE9" s="25">
        <f t="shared" si="2"/>
        <v>6037883.9339649584</v>
      </c>
      <c r="AG9">
        <v>5</v>
      </c>
      <c r="AH9" s="18">
        <v>4.5</v>
      </c>
      <c r="AI9" s="18">
        <v>1.3</v>
      </c>
      <c r="AJ9" s="39">
        <v>8</v>
      </c>
      <c r="AK9" s="39">
        <v>1065724.3159848938</v>
      </c>
      <c r="AL9" s="41">
        <f t="shared" si="14"/>
        <v>0.25806451612903225</v>
      </c>
    </row>
    <row r="10" spans="1:38">
      <c r="A10" s="7">
        <v>9</v>
      </c>
      <c r="B10" s="7">
        <v>1971</v>
      </c>
      <c r="C10" s="7">
        <v>9</v>
      </c>
      <c r="D10" s="10">
        <v>35537</v>
      </c>
      <c r="E10" s="13">
        <v>97666.115702479336</v>
      </c>
      <c r="F10" s="3">
        <v>6658.81190282442</v>
      </c>
      <c r="G10" s="11">
        <v>0</v>
      </c>
      <c r="H10" s="11">
        <v>0</v>
      </c>
      <c r="I10" s="13">
        <v>0</v>
      </c>
      <c r="J10" s="7">
        <v>0</v>
      </c>
      <c r="K10" s="7">
        <v>0</v>
      </c>
      <c r="L10" s="7">
        <v>0</v>
      </c>
      <c r="M10" s="11">
        <v>0</v>
      </c>
      <c r="N10" s="11">
        <f t="shared" si="3"/>
        <v>97666.115702479336</v>
      </c>
      <c r="O10" s="11">
        <f t="shared" si="4"/>
        <v>97666.115702479336</v>
      </c>
      <c r="P10" s="3">
        <f t="shared" si="0"/>
        <v>0</v>
      </c>
      <c r="Q10" s="3">
        <f t="shared" si="5"/>
        <v>62129.115702479336</v>
      </c>
      <c r="R10" t="b">
        <f t="shared" si="1"/>
        <v>1</v>
      </c>
      <c r="S10" s="3">
        <f t="shared" si="6"/>
        <v>104324.92760530376</v>
      </c>
      <c r="T10" t="b">
        <f t="shared" si="7"/>
        <v>1</v>
      </c>
      <c r="U10">
        <f t="shared" si="15"/>
        <v>0</v>
      </c>
      <c r="V10">
        <f t="shared" si="8"/>
        <v>0</v>
      </c>
      <c r="W10" s="14">
        <f t="shared" si="9"/>
        <v>0</v>
      </c>
      <c r="X10" s="14"/>
      <c r="Y10" s="22">
        <v>1979</v>
      </c>
      <c r="Z10" s="23">
        <f t="array" ref="Z10">MIN(IF(B:B=Y10,S:S))</f>
        <v>23890.885001608222</v>
      </c>
      <c r="AA10" s="23">
        <f t="shared" si="10"/>
        <v>524359.90245035663</v>
      </c>
      <c r="AB10" s="24">
        <f t="shared" si="11"/>
        <v>75</v>
      </c>
      <c r="AC10" s="24">
        <f t="shared" si="12"/>
        <v>66.666666666666657</v>
      </c>
      <c r="AD10" s="23">
        <f t="shared" si="13"/>
        <v>11679.560818082953</v>
      </c>
      <c r="AE10" s="25">
        <f t="shared" si="2"/>
        <v>12153872.174997881</v>
      </c>
      <c r="AG10">
        <v>6</v>
      </c>
      <c r="AH10" s="18">
        <v>4.5</v>
      </c>
      <c r="AI10" s="18">
        <v>1.3</v>
      </c>
      <c r="AJ10" s="39">
        <v>9</v>
      </c>
      <c r="AK10" s="39">
        <v>1004768.200377174</v>
      </c>
      <c r="AL10" s="41">
        <f t="shared" si="14"/>
        <v>0.29032258064516131</v>
      </c>
    </row>
    <row r="11" spans="1:38">
      <c r="A11" s="7">
        <v>10</v>
      </c>
      <c r="B11" s="7">
        <v>1971</v>
      </c>
      <c r="C11" s="7">
        <v>10</v>
      </c>
      <c r="D11" s="10">
        <v>16691</v>
      </c>
      <c r="E11" s="13">
        <v>107960.3305785124</v>
      </c>
      <c r="F11" s="3">
        <v>6997.5814535761401</v>
      </c>
      <c r="G11" s="11">
        <v>0</v>
      </c>
      <c r="H11" s="11">
        <v>0</v>
      </c>
      <c r="I11" s="13">
        <v>0</v>
      </c>
      <c r="J11" s="7">
        <v>0</v>
      </c>
      <c r="K11" s="7">
        <v>0</v>
      </c>
      <c r="L11" s="7">
        <v>0</v>
      </c>
      <c r="M11" s="11">
        <v>0</v>
      </c>
      <c r="N11" s="11">
        <f t="shared" si="3"/>
        <v>107960.3305785124</v>
      </c>
      <c r="O11" s="11">
        <f t="shared" si="4"/>
        <v>107960.3305785124</v>
      </c>
      <c r="P11" s="3">
        <f t="shared" si="0"/>
        <v>0</v>
      </c>
      <c r="Q11" s="3">
        <f t="shared" si="5"/>
        <v>91269.330578512396</v>
      </c>
      <c r="R11" t="b">
        <f t="shared" si="1"/>
        <v>1</v>
      </c>
      <c r="S11" s="3">
        <f t="shared" si="6"/>
        <v>114957.91203208854</v>
      </c>
      <c r="T11" t="b">
        <f t="shared" si="7"/>
        <v>1</v>
      </c>
      <c r="U11">
        <f t="shared" si="15"/>
        <v>0</v>
      </c>
      <c r="V11">
        <f t="shared" si="8"/>
        <v>0</v>
      </c>
      <c r="W11" s="14">
        <f t="shared" si="9"/>
        <v>0</v>
      </c>
      <c r="X11" s="14"/>
      <c r="Y11" s="22">
        <v>1980</v>
      </c>
      <c r="Z11" s="23">
        <f t="array" ref="Z11">MIN(IF(B:B=Y11,S:S))</f>
        <v>48537.385095456637</v>
      </c>
      <c r="AA11" s="23">
        <f t="shared" si="10"/>
        <v>1061331.2645175823</v>
      </c>
      <c r="AB11" s="24">
        <f t="shared" si="11"/>
        <v>100</v>
      </c>
      <c r="AC11" s="24" t="e">
        <f t="shared" si="12"/>
        <v>#DIV/0!</v>
      </c>
      <c r="AD11" s="23" t="e">
        <f t="shared" si="13"/>
        <v>#DIV/0!</v>
      </c>
      <c r="AE11" s="25">
        <f t="shared" si="2"/>
        <v>0</v>
      </c>
      <c r="AG11">
        <v>7</v>
      </c>
      <c r="AH11" s="18">
        <v>1.3</v>
      </c>
      <c r="AI11" s="18">
        <v>1.7</v>
      </c>
      <c r="AJ11" s="39">
        <v>10</v>
      </c>
      <c r="AK11" s="39">
        <v>1001098.7511797491</v>
      </c>
      <c r="AL11" s="41">
        <f t="shared" si="14"/>
        <v>0.32258064516129031</v>
      </c>
    </row>
    <row r="12" spans="1:38">
      <c r="A12" s="7">
        <v>11</v>
      </c>
      <c r="B12" s="7">
        <v>1971</v>
      </c>
      <c r="C12" s="7">
        <v>11</v>
      </c>
      <c r="D12" s="10">
        <v>4576</v>
      </c>
      <c r="E12" s="13">
        <v>102406.61157024793</v>
      </c>
      <c r="F12" s="3">
        <v>6328.77460434769</v>
      </c>
      <c r="G12" s="11">
        <v>0</v>
      </c>
      <c r="H12" s="11">
        <v>0</v>
      </c>
      <c r="I12" s="13">
        <v>0</v>
      </c>
      <c r="J12" s="7">
        <v>0</v>
      </c>
      <c r="K12" s="7">
        <v>0</v>
      </c>
      <c r="L12" s="7">
        <v>0</v>
      </c>
      <c r="M12" s="11">
        <v>0</v>
      </c>
      <c r="N12" s="11">
        <f t="shared" si="3"/>
        <v>102406.61157024793</v>
      </c>
      <c r="O12" s="11">
        <f t="shared" si="4"/>
        <v>102406.61157024793</v>
      </c>
      <c r="P12" s="3">
        <f t="shared" si="0"/>
        <v>0</v>
      </c>
      <c r="Q12" s="3">
        <f t="shared" si="5"/>
        <v>97830.611570247929</v>
      </c>
      <c r="R12" t="b">
        <f t="shared" si="1"/>
        <v>1</v>
      </c>
      <c r="S12" s="3">
        <f t="shared" si="6"/>
        <v>108735.38617459562</v>
      </c>
      <c r="T12" t="b">
        <f t="shared" si="7"/>
        <v>1</v>
      </c>
      <c r="U12">
        <f t="shared" si="15"/>
        <v>0</v>
      </c>
      <c r="V12">
        <f t="shared" si="8"/>
        <v>0</v>
      </c>
      <c r="W12" s="14">
        <f t="shared" si="9"/>
        <v>0</v>
      </c>
      <c r="X12" s="14"/>
      <c r="Y12" s="22">
        <v>1981</v>
      </c>
      <c r="Z12" s="23">
        <f t="array" ref="Z12">MIN(IF(B:B=Y12,S:S))</f>
        <v>20692.285258669915</v>
      </c>
      <c r="AA12" s="23">
        <f t="shared" si="10"/>
        <v>489237.377195201</v>
      </c>
      <c r="AB12" s="24">
        <f t="shared" si="11"/>
        <v>75</v>
      </c>
      <c r="AC12" s="24">
        <f t="shared" si="12"/>
        <v>66.666666666666657</v>
      </c>
      <c r="AD12" s="23">
        <f t="shared" si="13"/>
        <v>3746.9031084339708</v>
      </c>
      <c r="AE12" s="25">
        <f t="shared" si="2"/>
        <v>6203521.8996362332</v>
      </c>
      <c r="AG12">
        <v>8</v>
      </c>
      <c r="AH12" s="18">
        <f>AH11</f>
        <v>1.3</v>
      </c>
      <c r="AI12" s="18">
        <f>AI11</f>
        <v>1.7</v>
      </c>
      <c r="AJ12" s="39">
        <v>11</v>
      </c>
      <c r="AK12" s="39">
        <v>682214.94079755654</v>
      </c>
      <c r="AL12" s="41">
        <f t="shared" si="14"/>
        <v>0.35483870967741937</v>
      </c>
    </row>
    <row r="13" spans="1:38">
      <c r="A13" s="7">
        <v>12</v>
      </c>
      <c r="B13" s="7">
        <v>1971</v>
      </c>
      <c r="C13" s="7">
        <v>12</v>
      </c>
      <c r="D13" s="10">
        <v>1561</v>
      </c>
      <c r="E13" s="13">
        <v>103735.53719008264</v>
      </c>
      <c r="F13" s="3">
        <v>6738.4931437994201</v>
      </c>
      <c r="G13" s="11">
        <v>0</v>
      </c>
      <c r="H13" s="11">
        <v>0</v>
      </c>
      <c r="I13" s="13">
        <v>0</v>
      </c>
      <c r="J13" s="7">
        <v>0</v>
      </c>
      <c r="K13" s="7">
        <v>0</v>
      </c>
      <c r="L13" s="7">
        <v>0</v>
      </c>
      <c r="M13" s="11">
        <v>0</v>
      </c>
      <c r="N13" s="11">
        <f t="shared" si="3"/>
        <v>103735.53719008264</v>
      </c>
      <c r="O13" s="11">
        <f t="shared" si="4"/>
        <v>103735.53719008264</v>
      </c>
      <c r="P13" s="3">
        <f t="shared" si="0"/>
        <v>0</v>
      </c>
      <c r="Q13" s="3">
        <f t="shared" si="5"/>
        <v>102174.53719008264</v>
      </c>
      <c r="R13" t="b">
        <f t="shared" si="1"/>
        <v>1</v>
      </c>
      <c r="S13" s="3">
        <f t="shared" si="6"/>
        <v>110474.03033388207</v>
      </c>
      <c r="T13" t="b">
        <f t="shared" si="7"/>
        <v>1</v>
      </c>
      <c r="U13">
        <f t="shared" si="15"/>
        <v>0</v>
      </c>
      <c r="V13">
        <f t="shared" si="8"/>
        <v>0</v>
      </c>
      <c r="W13" s="14">
        <f t="shared" si="9"/>
        <v>0</v>
      </c>
      <c r="X13" s="14"/>
      <c r="Y13" s="22">
        <v>1982</v>
      </c>
      <c r="Z13" s="23">
        <f t="array" ref="Z13">MIN(IF(B:B=Y13,S:S))</f>
        <v>33583.55796138275</v>
      </c>
      <c r="AA13" s="23">
        <f t="shared" si="10"/>
        <v>1066315.6114340534</v>
      </c>
      <c r="AB13" s="24">
        <f t="shared" si="11"/>
        <v>91.666666666666657</v>
      </c>
      <c r="AC13" s="24">
        <f t="shared" si="12"/>
        <v>100</v>
      </c>
      <c r="AD13" s="23">
        <f t="shared" si="13"/>
        <v>14335.712678255601</v>
      </c>
      <c r="AE13" s="25">
        <f t="shared" si="2"/>
        <v>15130599.717730304</v>
      </c>
      <c r="AG13">
        <v>9</v>
      </c>
      <c r="AH13" s="20">
        <f>AH12</f>
        <v>1.3</v>
      </c>
      <c r="AI13" s="20">
        <f>AI12</f>
        <v>1.7</v>
      </c>
      <c r="AJ13" s="39">
        <v>12</v>
      </c>
      <c r="AK13" s="39">
        <v>647416.43788033421</v>
      </c>
      <c r="AL13" s="41">
        <f t="shared" si="14"/>
        <v>0.38709677419354838</v>
      </c>
    </row>
    <row r="14" spans="1:38">
      <c r="A14" s="7">
        <v>13</v>
      </c>
      <c r="B14" s="7">
        <v>1972</v>
      </c>
      <c r="C14" s="7">
        <v>1</v>
      </c>
      <c r="D14" s="10">
        <v>1277</v>
      </c>
      <c r="E14" s="13">
        <v>106928.92561983471</v>
      </c>
      <c r="F14" s="3">
        <v>6674.49545271029</v>
      </c>
      <c r="G14" s="11">
        <v>0</v>
      </c>
      <c r="H14" s="11">
        <v>0</v>
      </c>
      <c r="I14" s="13">
        <v>0</v>
      </c>
      <c r="J14" s="7">
        <v>0</v>
      </c>
      <c r="K14" s="7">
        <v>0</v>
      </c>
      <c r="L14" s="7">
        <v>0</v>
      </c>
      <c r="M14" s="11">
        <v>0</v>
      </c>
      <c r="N14" s="11">
        <f t="shared" si="3"/>
        <v>106928.92561983471</v>
      </c>
      <c r="O14" s="11">
        <f t="shared" si="4"/>
        <v>106928.92561983471</v>
      </c>
      <c r="P14" s="3">
        <f t="shared" si="0"/>
        <v>0</v>
      </c>
      <c r="Q14" s="3">
        <f t="shared" si="5"/>
        <v>105651.92561983471</v>
      </c>
      <c r="R14" t="b">
        <f t="shared" si="1"/>
        <v>1</v>
      </c>
      <c r="S14" s="3">
        <f t="shared" si="6"/>
        <v>113603.42107254501</v>
      </c>
      <c r="T14" t="b">
        <f t="shared" si="7"/>
        <v>1</v>
      </c>
      <c r="U14">
        <f t="shared" si="15"/>
        <v>0</v>
      </c>
      <c r="V14">
        <f t="shared" si="8"/>
        <v>0</v>
      </c>
      <c r="W14" s="14">
        <f t="shared" si="9"/>
        <v>0</v>
      </c>
      <c r="X14" s="14"/>
      <c r="Y14" s="22">
        <v>1983</v>
      </c>
      <c r="Z14" s="23">
        <f t="array" ref="Z14">MIN(IF(B:B=Y14,S:S))</f>
        <v>110833.35887101891</v>
      </c>
      <c r="AA14" s="23">
        <f t="shared" si="10"/>
        <v>2042967.8445384842</v>
      </c>
      <c r="AB14" s="24">
        <f t="shared" si="11"/>
        <v>100</v>
      </c>
      <c r="AC14" s="24" t="e">
        <f t="shared" si="12"/>
        <v>#DIV/0!</v>
      </c>
      <c r="AD14" s="23" t="e">
        <f t="shared" si="13"/>
        <v>#DIV/0!</v>
      </c>
      <c r="AE14" s="25">
        <f t="shared" si="2"/>
        <v>0</v>
      </c>
      <c r="AJ14" s="39">
        <v>13</v>
      </c>
      <c r="AK14" s="39">
        <v>592829.40766916296</v>
      </c>
      <c r="AL14" s="41">
        <f t="shared" si="14"/>
        <v>0.41935483870967744</v>
      </c>
    </row>
    <row r="15" spans="1:38">
      <c r="A15" s="7">
        <v>14</v>
      </c>
      <c r="B15" s="7">
        <v>1972</v>
      </c>
      <c r="C15" s="7">
        <v>2</v>
      </c>
      <c r="D15" s="10">
        <v>787</v>
      </c>
      <c r="E15" s="13">
        <v>97785.123966942148</v>
      </c>
      <c r="F15" s="3">
        <v>5185.1911904673098</v>
      </c>
      <c r="G15" s="11">
        <v>0</v>
      </c>
      <c r="H15" s="11">
        <v>0</v>
      </c>
      <c r="I15" s="13">
        <v>0</v>
      </c>
      <c r="J15" s="7">
        <v>0</v>
      </c>
      <c r="K15" s="7">
        <v>0</v>
      </c>
      <c r="L15" s="7">
        <v>0</v>
      </c>
      <c r="M15" s="11">
        <v>0</v>
      </c>
      <c r="N15" s="11">
        <f t="shared" si="3"/>
        <v>97785.123966942148</v>
      </c>
      <c r="O15" s="11">
        <f t="shared" si="4"/>
        <v>97785.123966942148</v>
      </c>
      <c r="P15" s="3">
        <f t="shared" si="0"/>
        <v>0</v>
      </c>
      <c r="Q15" s="3">
        <f t="shared" si="5"/>
        <v>96998.123966942148</v>
      </c>
      <c r="R15" t="b">
        <f t="shared" si="1"/>
        <v>1</v>
      </c>
      <c r="S15" s="3">
        <f t="shared" si="6"/>
        <v>102970.31515740945</v>
      </c>
      <c r="T15" t="b">
        <f t="shared" si="7"/>
        <v>1</v>
      </c>
      <c r="U15">
        <f t="shared" si="15"/>
        <v>0</v>
      </c>
      <c r="V15">
        <f t="shared" si="8"/>
        <v>0</v>
      </c>
      <c r="W15" s="14">
        <f t="shared" si="9"/>
        <v>0</v>
      </c>
      <c r="X15" s="14"/>
      <c r="Y15" s="22">
        <v>1984</v>
      </c>
      <c r="Z15" s="23">
        <f t="array" ref="Z15">MIN(IF(B:B=Y15,S:S))</f>
        <v>116946.43915582872</v>
      </c>
      <c r="AA15" s="23">
        <f t="shared" si="10"/>
        <v>2027682.5389176989</v>
      </c>
      <c r="AB15" s="24">
        <f t="shared" si="11"/>
        <v>100</v>
      </c>
      <c r="AC15" s="24" t="e">
        <f t="shared" si="12"/>
        <v>#DIV/0!</v>
      </c>
      <c r="AD15" s="23" t="e">
        <f t="shared" si="13"/>
        <v>#DIV/0!</v>
      </c>
      <c r="AE15" s="25">
        <f t="shared" si="2"/>
        <v>0</v>
      </c>
      <c r="AJ15" s="39">
        <v>14</v>
      </c>
      <c r="AK15" s="39">
        <v>586567.68474375666</v>
      </c>
      <c r="AL15" s="41">
        <f t="shared" si="14"/>
        <v>0.45161290322580644</v>
      </c>
    </row>
    <row r="16" spans="1:38">
      <c r="A16" s="7">
        <v>15</v>
      </c>
      <c r="B16" s="7">
        <v>1972</v>
      </c>
      <c r="C16" s="7">
        <v>3</v>
      </c>
      <c r="D16" s="10">
        <v>298</v>
      </c>
      <c r="E16" s="13">
        <v>131266.11570247935</v>
      </c>
      <c r="F16" s="3">
        <v>12282.886981731401</v>
      </c>
      <c r="G16" s="11">
        <v>0</v>
      </c>
      <c r="H16" s="11">
        <v>0</v>
      </c>
      <c r="I16" s="13">
        <v>0</v>
      </c>
      <c r="J16" s="7">
        <v>0</v>
      </c>
      <c r="K16" s="7">
        <v>0</v>
      </c>
      <c r="L16" s="7">
        <v>0</v>
      </c>
      <c r="M16" s="11">
        <v>0</v>
      </c>
      <c r="N16" s="11">
        <f t="shared" si="3"/>
        <v>131266.11570247935</v>
      </c>
      <c r="O16" s="11">
        <f t="shared" si="4"/>
        <v>131266.11570247935</v>
      </c>
      <c r="P16" s="3">
        <f t="shared" si="0"/>
        <v>0</v>
      </c>
      <c r="Q16" s="3">
        <f t="shared" si="5"/>
        <v>130968.11570247935</v>
      </c>
      <c r="R16" t="b">
        <f t="shared" si="1"/>
        <v>1</v>
      </c>
      <c r="S16" s="3">
        <f t="shared" si="6"/>
        <v>143549.00268421075</v>
      </c>
      <c r="T16" t="b">
        <f t="shared" si="7"/>
        <v>1</v>
      </c>
      <c r="U16">
        <f t="shared" si="15"/>
        <v>0</v>
      </c>
      <c r="V16">
        <f t="shared" si="8"/>
        <v>0</v>
      </c>
      <c r="W16" s="14">
        <f t="shared" si="9"/>
        <v>0</v>
      </c>
      <c r="X16" s="14"/>
      <c r="Y16" s="22">
        <v>1985</v>
      </c>
      <c r="Z16" s="23">
        <f t="array" ref="Z16">MIN(IF(B:B=Y16,S:S))</f>
        <v>38719.993830874628</v>
      </c>
      <c r="AA16" s="23">
        <f t="shared" si="10"/>
        <v>1169460.025897979</v>
      </c>
      <c r="AB16" s="24">
        <f t="shared" si="11"/>
        <v>91.666666666666657</v>
      </c>
      <c r="AC16" s="24">
        <f t="shared" si="12"/>
        <v>100</v>
      </c>
      <c r="AD16" s="23">
        <f t="shared" si="13"/>
        <v>7233.0061691253723</v>
      </c>
      <c r="AE16" s="25">
        <f t="shared" si="2"/>
        <v>468087.4528317434</v>
      </c>
      <c r="AJ16" s="39">
        <v>15</v>
      </c>
      <c r="AK16" s="39">
        <v>552281.84477982856</v>
      </c>
      <c r="AL16" s="41">
        <f t="shared" si="14"/>
        <v>0.4838709677419355</v>
      </c>
    </row>
    <row r="17" spans="1:38">
      <c r="A17" s="7">
        <v>16</v>
      </c>
      <c r="B17" s="7">
        <v>1972</v>
      </c>
      <c r="C17" s="7">
        <v>4</v>
      </c>
      <c r="D17" s="10">
        <v>2544</v>
      </c>
      <c r="E17" s="13">
        <v>127080.99173553719</v>
      </c>
      <c r="F17" s="3">
        <v>13147.3638581836</v>
      </c>
      <c r="G17" s="11">
        <v>0</v>
      </c>
      <c r="H17" s="11">
        <v>0</v>
      </c>
      <c r="I17" s="13">
        <v>0</v>
      </c>
      <c r="J17" s="7">
        <v>0</v>
      </c>
      <c r="K17" s="7">
        <v>0</v>
      </c>
      <c r="L17" s="7">
        <v>0</v>
      </c>
      <c r="M17" s="11">
        <v>0</v>
      </c>
      <c r="N17" s="11">
        <f t="shared" si="3"/>
        <v>127080.99173553719</v>
      </c>
      <c r="O17" s="11">
        <f t="shared" si="4"/>
        <v>127080.99173553719</v>
      </c>
      <c r="P17" s="3">
        <f t="shared" si="0"/>
        <v>0</v>
      </c>
      <c r="Q17" s="3">
        <f t="shared" si="5"/>
        <v>124536.99173553719</v>
      </c>
      <c r="R17" t="b">
        <f t="shared" si="1"/>
        <v>1</v>
      </c>
      <c r="S17" s="3">
        <f t="shared" si="6"/>
        <v>140228.3555937208</v>
      </c>
      <c r="T17" t="b">
        <f t="shared" si="7"/>
        <v>1</v>
      </c>
      <c r="U17">
        <f t="shared" si="15"/>
        <v>0</v>
      </c>
      <c r="V17">
        <f t="shared" si="8"/>
        <v>0</v>
      </c>
      <c r="W17" s="14">
        <f t="shared" si="9"/>
        <v>0</v>
      </c>
      <c r="X17" s="14"/>
      <c r="Y17" s="22">
        <v>1986</v>
      </c>
      <c r="Z17" s="23">
        <f t="array" ref="Z17">MIN(IF(B:B=Y17,S:S))</f>
        <v>86019.146601595945</v>
      </c>
      <c r="AA17" s="23">
        <f t="shared" si="10"/>
        <v>2119324.8122533578</v>
      </c>
      <c r="AB17" s="24">
        <f t="shared" si="11"/>
        <v>100</v>
      </c>
      <c r="AC17" s="24" t="e">
        <f t="shared" si="12"/>
        <v>#DIV/0!</v>
      </c>
      <c r="AD17" s="23" t="e">
        <f t="shared" si="13"/>
        <v>#DIV/0!</v>
      </c>
      <c r="AE17" s="25">
        <f t="shared" si="2"/>
        <v>0</v>
      </c>
      <c r="AJ17" s="39">
        <v>16</v>
      </c>
      <c r="AK17" s="39">
        <v>545815.34730964352</v>
      </c>
      <c r="AL17" s="41">
        <f t="shared" si="14"/>
        <v>0.5161290322580645</v>
      </c>
    </row>
    <row r="18" spans="1:38">
      <c r="A18" s="7">
        <v>17</v>
      </c>
      <c r="B18" s="7">
        <v>1972</v>
      </c>
      <c r="C18" s="7">
        <v>5</v>
      </c>
      <c r="D18" s="10">
        <v>34448</v>
      </c>
      <c r="E18" s="13">
        <v>153500.82644628099</v>
      </c>
      <c r="F18" s="3">
        <v>13006.0870872209</v>
      </c>
      <c r="G18" s="11">
        <v>0</v>
      </c>
      <c r="H18" s="11">
        <v>0</v>
      </c>
      <c r="I18" s="13">
        <v>0</v>
      </c>
      <c r="J18" s="7">
        <v>0</v>
      </c>
      <c r="K18" s="7">
        <v>0</v>
      </c>
      <c r="L18" s="7">
        <v>0</v>
      </c>
      <c r="M18" s="11">
        <v>0</v>
      </c>
      <c r="N18" s="11">
        <f t="shared" si="3"/>
        <v>153500.82644628099</v>
      </c>
      <c r="O18" s="11">
        <f t="shared" si="4"/>
        <v>153500.82644628099</v>
      </c>
      <c r="P18" s="3">
        <f t="shared" si="0"/>
        <v>0</v>
      </c>
      <c r="Q18" s="3">
        <f t="shared" si="5"/>
        <v>119052.82644628099</v>
      </c>
      <c r="R18" t="b">
        <f t="shared" si="1"/>
        <v>1</v>
      </c>
      <c r="S18" s="3">
        <f t="shared" si="6"/>
        <v>166506.91353350188</v>
      </c>
      <c r="T18" t="b">
        <f t="shared" si="7"/>
        <v>1</v>
      </c>
      <c r="U18">
        <f t="shared" si="15"/>
        <v>0</v>
      </c>
      <c r="V18">
        <f t="shared" si="8"/>
        <v>0</v>
      </c>
      <c r="W18" s="14">
        <f t="shared" si="9"/>
        <v>0</v>
      </c>
      <c r="X18" s="14"/>
      <c r="Y18" s="22">
        <v>1987</v>
      </c>
      <c r="Z18" s="23">
        <f t="array" ref="Z18">MIN(IF(B:B=Y18,S:S))</f>
        <v>28703.906083049103</v>
      </c>
      <c r="AA18" s="23">
        <f t="shared" si="10"/>
        <v>609658.72904307232</v>
      </c>
      <c r="AB18" s="24">
        <f t="shared" si="11"/>
        <v>66.666666666666657</v>
      </c>
      <c r="AC18" s="24">
        <f t="shared" si="12"/>
        <v>25</v>
      </c>
      <c r="AD18" s="23">
        <f t="shared" si="13"/>
        <v>5437.0153616957332</v>
      </c>
      <c r="AE18" s="25">
        <f t="shared" si="2"/>
        <v>9212154.7347738799</v>
      </c>
      <c r="AJ18" s="39">
        <v>17</v>
      </c>
      <c r="AK18" s="39">
        <v>543337.24830493284</v>
      </c>
      <c r="AL18" s="41">
        <f t="shared" si="14"/>
        <v>0.54838709677419351</v>
      </c>
    </row>
    <row r="19" spans="1:38">
      <c r="A19" s="7">
        <v>18</v>
      </c>
      <c r="B19" s="7">
        <v>1972</v>
      </c>
      <c r="C19" s="7">
        <v>6</v>
      </c>
      <c r="D19" s="10">
        <v>45953</v>
      </c>
      <c r="E19" s="13">
        <v>113077.68595041323</v>
      </c>
      <c r="F19" s="3">
        <v>5986.2180757567903</v>
      </c>
      <c r="G19" s="11">
        <v>0</v>
      </c>
      <c r="H19" s="11">
        <v>0</v>
      </c>
      <c r="I19" s="13">
        <v>0</v>
      </c>
      <c r="J19" s="7">
        <v>0</v>
      </c>
      <c r="K19" s="7">
        <v>0</v>
      </c>
      <c r="L19" s="7">
        <v>0</v>
      </c>
      <c r="M19" s="11">
        <v>0</v>
      </c>
      <c r="N19" s="11">
        <f t="shared" si="3"/>
        <v>113077.68595041323</v>
      </c>
      <c r="O19" s="11">
        <f t="shared" si="4"/>
        <v>113077.68595041323</v>
      </c>
      <c r="P19" s="3">
        <f t="shared" si="0"/>
        <v>0</v>
      </c>
      <c r="Q19" s="3">
        <f t="shared" si="5"/>
        <v>67124.68595041323</v>
      </c>
      <c r="R19" t="b">
        <f t="shared" si="1"/>
        <v>1</v>
      </c>
      <c r="S19" s="3">
        <f t="shared" si="6"/>
        <v>119063.90402617001</v>
      </c>
      <c r="T19" t="b">
        <f t="shared" si="7"/>
        <v>1</v>
      </c>
      <c r="U19">
        <f t="shared" si="15"/>
        <v>0</v>
      </c>
      <c r="V19">
        <f t="shared" si="8"/>
        <v>0</v>
      </c>
      <c r="W19" s="14">
        <f t="shared" si="9"/>
        <v>0</v>
      </c>
      <c r="X19" s="14"/>
      <c r="Y19" s="22">
        <v>1988</v>
      </c>
      <c r="Z19" s="23">
        <f t="array" ref="Z19">MIN(IF(B:B=Y19,S:S))</f>
        <v>22900.244166272238</v>
      </c>
      <c r="AA19" s="23">
        <f t="shared" si="10"/>
        <v>444044.68632146175</v>
      </c>
      <c r="AB19" s="24">
        <f t="shared" si="11"/>
        <v>66.666666666666657</v>
      </c>
      <c r="AC19" s="24">
        <f t="shared" si="12"/>
        <v>25</v>
      </c>
      <c r="AD19" s="23">
        <f t="shared" si="13"/>
        <v>9237.7838890263956</v>
      </c>
      <c r="AE19" s="25">
        <f t="shared" si="2"/>
        <v>11830264.244341604</v>
      </c>
      <c r="AJ19" s="39">
        <v>18</v>
      </c>
      <c r="AK19" s="39">
        <v>540610.76266658097</v>
      </c>
      <c r="AL19" s="41">
        <f t="shared" si="14"/>
        <v>0.58064516129032262</v>
      </c>
    </row>
    <row r="20" spans="1:38">
      <c r="A20" s="7">
        <v>19</v>
      </c>
      <c r="B20" s="7">
        <v>1972</v>
      </c>
      <c r="C20" s="7">
        <v>7</v>
      </c>
      <c r="D20" s="10">
        <v>50966</v>
      </c>
      <c r="E20" s="13">
        <v>85840.661157024791</v>
      </c>
      <c r="F20" s="3">
        <v>4879.7461296727197</v>
      </c>
      <c r="G20" s="11">
        <v>0</v>
      </c>
      <c r="H20" s="11">
        <v>0</v>
      </c>
      <c r="I20" s="13">
        <v>0</v>
      </c>
      <c r="J20" s="7">
        <v>0</v>
      </c>
      <c r="K20" s="7">
        <v>0</v>
      </c>
      <c r="L20" s="7">
        <v>0</v>
      </c>
      <c r="M20" s="11">
        <v>0</v>
      </c>
      <c r="N20" s="11">
        <f t="shared" si="3"/>
        <v>85840.661157024791</v>
      </c>
      <c r="O20" s="11">
        <f t="shared" si="4"/>
        <v>85840.661157024791</v>
      </c>
      <c r="P20" s="3">
        <f t="shared" si="0"/>
        <v>0</v>
      </c>
      <c r="Q20" s="3">
        <f t="shared" si="5"/>
        <v>34874.661157024791</v>
      </c>
      <c r="R20" t="b">
        <f t="shared" si="1"/>
        <v>1</v>
      </c>
      <c r="S20" s="3">
        <f t="shared" si="6"/>
        <v>90720.407286697504</v>
      </c>
      <c r="T20" t="b">
        <f t="shared" si="7"/>
        <v>1</v>
      </c>
      <c r="U20">
        <f t="shared" si="15"/>
        <v>0</v>
      </c>
      <c r="V20">
        <f t="shared" si="8"/>
        <v>0</v>
      </c>
      <c r="W20" s="14">
        <f t="shared" si="9"/>
        <v>0</v>
      </c>
      <c r="X20" s="14"/>
      <c r="Y20" s="22">
        <v>1989</v>
      </c>
      <c r="Z20" s="23">
        <f t="array" ref="Z20">MIN(IF(B:B=Y20,S:S))</f>
        <v>21041.831125418405</v>
      </c>
      <c r="AA20" s="23">
        <f t="shared" si="10"/>
        <v>455557.07342865597</v>
      </c>
      <c r="AB20" s="24">
        <f t="shared" si="11"/>
        <v>66.666666666666657</v>
      </c>
      <c r="AC20" s="24">
        <f t="shared" si="12"/>
        <v>25</v>
      </c>
      <c r="AD20" s="23">
        <f t="shared" si="13"/>
        <v>7204.6740662570528</v>
      </c>
      <c r="AE20" s="25">
        <f t="shared" si="2"/>
        <v>4009298.9171477463</v>
      </c>
      <c r="AJ20" s="39">
        <v>19</v>
      </c>
      <c r="AK20" s="39">
        <v>528785.34883505397</v>
      </c>
      <c r="AL20" s="41">
        <f t="shared" si="14"/>
        <v>0.61290322580645162</v>
      </c>
    </row>
    <row r="21" spans="1:38">
      <c r="A21" s="7">
        <v>20</v>
      </c>
      <c r="B21" s="7">
        <v>1972</v>
      </c>
      <c r="C21" s="7">
        <v>8</v>
      </c>
      <c r="D21" s="10">
        <v>47807</v>
      </c>
      <c r="E21" s="13">
        <v>72583.140495867774</v>
      </c>
      <c r="F21" s="3">
        <v>3978.6362464297999</v>
      </c>
      <c r="G21" s="11">
        <v>0</v>
      </c>
      <c r="H21" s="11">
        <v>0</v>
      </c>
      <c r="I21" s="13">
        <v>0</v>
      </c>
      <c r="J21" s="7">
        <v>0</v>
      </c>
      <c r="K21" s="7">
        <v>0</v>
      </c>
      <c r="L21" s="7">
        <v>0</v>
      </c>
      <c r="M21" s="11">
        <v>0</v>
      </c>
      <c r="N21" s="11">
        <f t="shared" si="3"/>
        <v>72583.140495867774</v>
      </c>
      <c r="O21" s="11">
        <f t="shared" si="4"/>
        <v>72583.140495867774</v>
      </c>
      <c r="P21" s="3">
        <f t="shared" si="0"/>
        <v>0</v>
      </c>
      <c r="Q21" s="3">
        <f t="shared" si="5"/>
        <v>24776.140495867774</v>
      </c>
      <c r="R21" t="b">
        <f t="shared" si="1"/>
        <v>1</v>
      </c>
      <c r="S21" s="3">
        <f t="shared" si="6"/>
        <v>76561.776742297574</v>
      </c>
      <c r="T21" t="b">
        <f t="shared" si="7"/>
        <v>1</v>
      </c>
      <c r="U21">
        <f t="shared" si="15"/>
        <v>0</v>
      </c>
      <c r="V21">
        <f t="shared" si="8"/>
        <v>0</v>
      </c>
      <c r="W21" s="14">
        <f t="shared" si="9"/>
        <v>0</v>
      </c>
      <c r="X21" s="14"/>
      <c r="Y21" s="22">
        <v>1990</v>
      </c>
      <c r="Z21" s="23">
        <f t="array" ref="Z21">MIN(IF(B:B=Y21,S:S))</f>
        <v>19708.649620329128</v>
      </c>
      <c r="AA21" s="23">
        <f t="shared" si="10"/>
        <v>409932.17084017699</v>
      </c>
      <c r="AB21" s="24">
        <f t="shared" si="11"/>
        <v>83.333333333333343</v>
      </c>
      <c r="AC21" s="24">
        <f t="shared" si="12"/>
        <v>100</v>
      </c>
      <c r="AD21" s="23">
        <f t="shared" si="13"/>
        <v>12490.190730286742</v>
      </c>
      <c r="AE21" s="25">
        <f t="shared" si="2"/>
        <v>4257210.2293196563</v>
      </c>
      <c r="AJ21" s="39">
        <v>20</v>
      </c>
      <c r="AK21" s="39">
        <v>526544.37948296592</v>
      </c>
      <c r="AL21" s="41">
        <f t="shared" si="14"/>
        <v>0.64516129032258063</v>
      </c>
    </row>
    <row r="22" spans="1:38">
      <c r="A22" s="7">
        <v>21</v>
      </c>
      <c r="B22" s="7">
        <v>1972</v>
      </c>
      <c r="C22" s="7">
        <v>9</v>
      </c>
      <c r="D22" s="10">
        <v>35537</v>
      </c>
      <c r="E22" s="13">
        <v>89890.909090909088</v>
      </c>
      <c r="F22" s="3">
        <v>5203.4124912402503</v>
      </c>
      <c r="G22" s="11">
        <v>0</v>
      </c>
      <c r="H22" s="11">
        <v>0</v>
      </c>
      <c r="I22" s="13">
        <v>0</v>
      </c>
      <c r="J22" s="7">
        <v>0</v>
      </c>
      <c r="K22" s="7">
        <v>0</v>
      </c>
      <c r="L22" s="7">
        <v>0</v>
      </c>
      <c r="M22" s="11">
        <v>0</v>
      </c>
      <c r="N22" s="11">
        <f t="shared" si="3"/>
        <v>89890.909090909088</v>
      </c>
      <c r="O22" s="11">
        <f t="shared" si="4"/>
        <v>89890.909090909088</v>
      </c>
      <c r="P22" s="3">
        <f t="shared" si="0"/>
        <v>0</v>
      </c>
      <c r="Q22" s="3">
        <f t="shared" si="5"/>
        <v>54353.909090909088</v>
      </c>
      <c r="R22" t="b">
        <f t="shared" si="1"/>
        <v>1</v>
      </c>
      <c r="S22" s="3">
        <f t="shared" si="6"/>
        <v>95094.321582149336</v>
      </c>
      <c r="T22" t="b">
        <f t="shared" si="7"/>
        <v>1</v>
      </c>
      <c r="U22">
        <f t="shared" si="15"/>
        <v>0</v>
      </c>
      <c r="V22">
        <f t="shared" si="8"/>
        <v>0</v>
      </c>
      <c r="W22" s="14">
        <f t="shared" si="9"/>
        <v>0</v>
      </c>
      <c r="X22" s="14"/>
      <c r="Y22" s="22">
        <v>1991</v>
      </c>
      <c r="Z22" s="23">
        <f t="array" ref="Z22">MIN(IF(B:B=Y22,S:S))</f>
        <v>20384.831157050114</v>
      </c>
      <c r="AA22" s="23">
        <f t="shared" si="10"/>
        <v>446641.73433053342</v>
      </c>
      <c r="AB22" s="24">
        <f t="shared" si="11"/>
        <v>83.333333333333343</v>
      </c>
      <c r="AC22" s="24">
        <f t="shared" si="12"/>
        <v>50</v>
      </c>
      <c r="AD22" s="23">
        <f t="shared" si="13"/>
        <v>6952.0516528913922</v>
      </c>
      <c r="AE22" s="25">
        <f t="shared" si="2"/>
        <v>9500695.3330971543</v>
      </c>
      <c r="AJ22" s="39">
        <v>21</v>
      </c>
      <c r="AK22" s="39">
        <v>524118.9189186492</v>
      </c>
      <c r="AL22" s="41">
        <f t="shared" si="14"/>
        <v>0.67741935483870963</v>
      </c>
    </row>
    <row r="23" spans="1:38">
      <c r="A23" s="7">
        <v>22</v>
      </c>
      <c r="B23" s="7">
        <v>1972</v>
      </c>
      <c r="C23" s="7">
        <v>10</v>
      </c>
      <c r="D23" s="10">
        <v>16691</v>
      </c>
      <c r="E23" s="13">
        <v>74872.066115702473</v>
      </c>
      <c r="F23" s="3">
        <v>6383.7905753955101</v>
      </c>
      <c r="G23" s="11">
        <v>0</v>
      </c>
      <c r="H23" s="11">
        <v>0</v>
      </c>
      <c r="I23" s="13">
        <v>0</v>
      </c>
      <c r="J23" s="7">
        <v>0</v>
      </c>
      <c r="K23" s="7">
        <v>0</v>
      </c>
      <c r="L23" s="7">
        <v>0</v>
      </c>
      <c r="M23" s="11">
        <v>0</v>
      </c>
      <c r="N23" s="11">
        <f t="shared" si="3"/>
        <v>74872.066115702473</v>
      </c>
      <c r="O23" s="11">
        <f t="shared" si="4"/>
        <v>74872.066115702473</v>
      </c>
      <c r="P23" s="3">
        <f t="shared" si="0"/>
        <v>0</v>
      </c>
      <c r="Q23" s="3">
        <f t="shared" si="5"/>
        <v>58181.066115702473</v>
      </c>
      <c r="R23" t="b">
        <f t="shared" si="1"/>
        <v>1</v>
      </c>
      <c r="S23" s="3">
        <f t="shared" si="6"/>
        <v>81255.856691097986</v>
      </c>
      <c r="T23" t="b">
        <f t="shared" si="7"/>
        <v>1</v>
      </c>
      <c r="U23">
        <f t="shared" si="15"/>
        <v>0</v>
      </c>
      <c r="V23">
        <f t="shared" si="8"/>
        <v>0</v>
      </c>
      <c r="W23" s="14">
        <f t="shared" si="9"/>
        <v>0</v>
      </c>
      <c r="X23" s="14"/>
      <c r="Y23" s="22">
        <v>1992</v>
      </c>
      <c r="Z23" s="23">
        <f t="array" ref="Z23">MIN(IF(B:B=Y23,S:S))</f>
        <v>13060.318988822373</v>
      </c>
      <c r="AA23" s="23">
        <f t="shared" si="10"/>
        <v>374935.26083550084</v>
      </c>
      <c r="AB23" s="24">
        <f t="shared" si="11"/>
        <v>75</v>
      </c>
      <c r="AC23" s="24">
        <f t="shared" si="12"/>
        <v>33.333333333333329</v>
      </c>
      <c r="AD23" s="23">
        <f t="shared" si="13"/>
        <v>16415.801930465892</v>
      </c>
      <c r="AE23" s="25">
        <f t="shared" si="2"/>
        <v>61889388.544412985</v>
      </c>
      <c r="AJ23" s="39">
        <v>22</v>
      </c>
      <c r="AK23" s="39">
        <v>515521.13510654558</v>
      </c>
      <c r="AL23" s="41">
        <f t="shared" si="14"/>
        <v>0.70967741935483875</v>
      </c>
    </row>
    <row r="24" spans="1:38">
      <c r="A24" s="7">
        <v>23</v>
      </c>
      <c r="B24" s="7">
        <v>1972</v>
      </c>
      <c r="C24" s="7">
        <v>11</v>
      </c>
      <c r="D24" s="10">
        <v>4576</v>
      </c>
      <c r="E24" s="13">
        <v>87669.421487603307</v>
      </c>
      <c r="F24" s="3">
        <v>5979.4788708063797</v>
      </c>
      <c r="G24" s="11">
        <v>0</v>
      </c>
      <c r="H24" s="11">
        <v>0</v>
      </c>
      <c r="I24" s="13">
        <v>0</v>
      </c>
      <c r="J24" s="7">
        <v>0</v>
      </c>
      <c r="K24" s="7">
        <v>0</v>
      </c>
      <c r="L24" s="7">
        <v>0</v>
      </c>
      <c r="M24" s="11">
        <v>0</v>
      </c>
      <c r="N24" s="11">
        <f t="shared" si="3"/>
        <v>87669.421487603307</v>
      </c>
      <c r="O24" s="11">
        <f t="shared" si="4"/>
        <v>87669.421487603307</v>
      </c>
      <c r="P24" s="3">
        <f t="shared" si="0"/>
        <v>0</v>
      </c>
      <c r="Q24" s="3">
        <f t="shared" si="5"/>
        <v>83093.421487603307</v>
      </c>
      <c r="R24" t="b">
        <f t="shared" si="1"/>
        <v>1</v>
      </c>
      <c r="S24" s="3">
        <f t="shared" si="6"/>
        <v>93648.900358409694</v>
      </c>
      <c r="T24" t="b">
        <f t="shared" si="7"/>
        <v>1</v>
      </c>
      <c r="U24">
        <f t="shared" si="15"/>
        <v>0</v>
      </c>
      <c r="V24">
        <f t="shared" si="8"/>
        <v>0</v>
      </c>
      <c r="W24" s="14">
        <f t="shared" si="9"/>
        <v>0</v>
      </c>
      <c r="X24" s="14"/>
      <c r="Y24" s="22">
        <v>1993</v>
      </c>
      <c r="Z24" s="23">
        <f t="array" ref="Z24">MIN(IF(B:B=Y24,S:S))</f>
        <v>20533.435522132255</v>
      </c>
      <c r="AA24" s="23">
        <f t="shared" si="10"/>
        <v>566513.29812868475</v>
      </c>
      <c r="AB24" s="24">
        <f t="shared" si="11"/>
        <v>75</v>
      </c>
      <c r="AC24" s="24">
        <f t="shared" si="12"/>
        <v>33.333333333333329</v>
      </c>
      <c r="AD24" s="23">
        <f t="shared" si="13"/>
        <v>10771.449324322788</v>
      </c>
      <c r="AE24" s="25">
        <f t="shared" si="2"/>
        <v>31823894.024444874</v>
      </c>
      <c r="AJ24" s="39">
        <v>23</v>
      </c>
      <c r="AK24" s="39">
        <v>493733.82373273897</v>
      </c>
      <c r="AL24" s="41">
        <f t="shared" si="14"/>
        <v>0.74193548387096775</v>
      </c>
    </row>
    <row r="25" spans="1:38">
      <c r="A25" s="7">
        <v>24</v>
      </c>
      <c r="B25" s="7">
        <v>1972</v>
      </c>
      <c r="C25" s="7">
        <v>12</v>
      </c>
      <c r="D25" s="10">
        <v>1561</v>
      </c>
      <c r="E25" s="13">
        <v>91894.21487603306</v>
      </c>
      <c r="F25" s="3">
        <v>5630.7915316153803</v>
      </c>
      <c r="G25" s="11">
        <v>0</v>
      </c>
      <c r="H25" s="11">
        <v>0</v>
      </c>
      <c r="I25" s="13">
        <v>0</v>
      </c>
      <c r="J25" s="7">
        <v>0</v>
      </c>
      <c r="K25" s="7">
        <v>0</v>
      </c>
      <c r="L25" s="7">
        <v>0</v>
      </c>
      <c r="M25" s="11">
        <v>0</v>
      </c>
      <c r="N25" s="11">
        <f t="shared" si="3"/>
        <v>91894.21487603306</v>
      </c>
      <c r="O25" s="11">
        <f t="shared" si="4"/>
        <v>91894.21487603306</v>
      </c>
      <c r="P25" s="3">
        <f t="shared" si="0"/>
        <v>0</v>
      </c>
      <c r="Q25" s="3">
        <f t="shared" si="5"/>
        <v>90333.21487603306</v>
      </c>
      <c r="R25" t="b">
        <f t="shared" si="1"/>
        <v>1</v>
      </c>
      <c r="S25" s="3">
        <f t="shared" si="6"/>
        <v>97525.006407648441</v>
      </c>
      <c r="T25" t="b">
        <f t="shared" si="7"/>
        <v>1</v>
      </c>
      <c r="U25">
        <f t="shared" si="15"/>
        <v>0</v>
      </c>
      <c r="V25">
        <f t="shared" si="8"/>
        <v>0</v>
      </c>
      <c r="W25" s="14">
        <f t="shared" si="9"/>
        <v>0</v>
      </c>
      <c r="X25" s="14"/>
      <c r="Y25" s="22">
        <v>1994</v>
      </c>
      <c r="Z25" s="23">
        <f t="array" ref="Z25">MIN(IF(B:B=Y25,S:S))</f>
        <v>19694.406462520987</v>
      </c>
      <c r="AA25" s="23">
        <f t="shared" si="10"/>
        <v>407910.41163161985</v>
      </c>
      <c r="AB25" s="24">
        <f t="shared" si="11"/>
        <v>58.333333333333336</v>
      </c>
      <c r="AC25" s="24">
        <f t="shared" si="12"/>
        <v>20</v>
      </c>
      <c r="AD25" s="23">
        <f t="shared" si="13"/>
        <v>5842.4445750410177</v>
      </c>
      <c r="AE25" s="25">
        <f t="shared" si="2"/>
        <v>12983904.521016154</v>
      </c>
      <c r="AJ25" s="39">
        <v>24</v>
      </c>
      <c r="AK25" s="39">
        <v>460323.49697235902</v>
      </c>
      <c r="AL25" s="41">
        <f t="shared" si="14"/>
        <v>0.77419354838709675</v>
      </c>
    </row>
    <row r="26" spans="1:38">
      <c r="A26" s="7">
        <v>25</v>
      </c>
      <c r="B26" s="7">
        <v>1973</v>
      </c>
      <c r="C26" s="7">
        <v>1</v>
      </c>
      <c r="D26" s="10">
        <v>1277</v>
      </c>
      <c r="E26" s="13">
        <v>95603.305785123972</v>
      </c>
      <c r="F26" s="3">
        <v>5309.9923630827197</v>
      </c>
      <c r="G26" s="11">
        <v>0</v>
      </c>
      <c r="H26" s="11">
        <v>0</v>
      </c>
      <c r="I26" s="13">
        <v>0</v>
      </c>
      <c r="J26" s="7">
        <v>0</v>
      </c>
      <c r="K26" s="7">
        <v>0</v>
      </c>
      <c r="L26" s="7">
        <v>0</v>
      </c>
      <c r="M26" s="11">
        <v>0</v>
      </c>
      <c r="N26" s="11">
        <f t="shared" si="3"/>
        <v>95603.305785123972</v>
      </c>
      <c r="O26" s="11">
        <f t="shared" si="4"/>
        <v>95603.305785123972</v>
      </c>
      <c r="P26" s="3">
        <f t="shared" si="0"/>
        <v>0</v>
      </c>
      <c r="Q26" s="3">
        <f t="shared" si="5"/>
        <v>94326.305785123972</v>
      </c>
      <c r="R26" t="b">
        <f t="shared" si="1"/>
        <v>1</v>
      </c>
      <c r="S26" s="3">
        <f t="shared" si="6"/>
        <v>100913.2981482067</v>
      </c>
      <c r="T26" t="b">
        <f t="shared" si="7"/>
        <v>1</v>
      </c>
      <c r="U26">
        <f t="shared" si="15"/>
        <v>0</v>
      </c>
      <c r="V26">
        <f t="shared" si="8"/>
        <v>0</v>
      </c>
      <c r="W26" s="14">
        <f t="shared" si="9"/>
        <v>0</v>
      </c>
      <c r="X26" s="14"/>
      <c r="Y26" s="22">
        <v>1995</v>
      </c>
      <c r="Z26" s="23">
        <f t="array" ref="Z26">MIN(IF(B:B=Y26,S:S))</f>
        <v>30066.005458557487</v>
      </c>
      <c r="AA26" s="23">
        <f t="shared" si="10"/>
        <v>533862.79609891505</v>
      </c>
      <c r="AB26" s="24">
        <f t="shared" si="11"/>
        <v>75</v>
      </c>
      <c r="AC26" s="24">
        <f t="shared" si="12"/>
        <v>33.333333333333329</v>
      </c>
      <c r="AD26" s="23">
        <f t="shared" si="13"/>
        <v>10434.063980981477</v>
      </c>
      <c r="AE26" s="25">
        <f t="shared" si="2"/>
        <v>35051136.21945326</v>
      </c>
      <c r="AJ26" s="39">
        <v>25</v>
      </c>
      <c r="AK26" s="39">
        <v>437587.00726721069</v>
      </c>
      <c r="AL26" s="41">
        <f t="shared" si="14"/>
        <v>0.80645161290322576</v>
      </c>
    </row>
    <row r="27" spans="1:38">
      <c r="A27" s="7">
        <v>26</v>
      </c>
      <c r="B27" s="7">
        <v>1973</v>
      </c>
      <c r="C27" s="7">
        <v>2</v>
      </c>
      <c r="D27" s="10">
        <v>787</v>
      </c>
      <c r="E27" s="13">
        <v>84436.363636363632</v>
      </c>
      <c r="F27" s="3">
        <v>4295.7983983552203</v>
      </c>
      <c r="G27" s="11">
        <v>0</v>
      </c>
      <c r="H27" s="11">
        <v>0</v>
      </c>
      <c r="I27" s="13">
        <v>0</v>
      </c>
      <c r="J27" s="7">
        <v>0</v>
      </c>
      <c r="K27" s="7">
        <v>0</v>
      </c>
      <c r="L27" s="7">
        <v>0</v>
      </c>
      <c r="M27" s="11">
        <v>0</v>
      </c>
      <c r="N27" s="11">
        <f t="shared" si="3"/>
        <v>84436.363636363632</v>
      </c>
      <c r="O27" s="11">
        <f t="shared" si="4"/>
        <v>84436.363636363632</v>
      </c>
      <c r="P27" s="3">
        <f t="shared" si="0"/>
        <v>0</v>
      </c>
      <c r="Q27" s="3">
        <f t="shared" si="5"/>
        <v>83649.363636363632</v>
      </c>
      <c r="R27" t="b">
        <f t="shared" si="1"/>
        <v>1</v>
      </c>
      <c r="S27" s="3">
        <f t="shared" si="6"/>
        <v>88732.162034718858</v>
      </c>
      <c r="T27" t="b">
        <f t="shared" si="7"/>
        <v>1</v>
      </c>
      <c r="U27">
        <f t="shared" si="15"/>
        <v>0</v>
      </c>
      <c r="V27">
        <f t="shared" si="8"/>
        <v>0</v>
      </c>
      <c r="W27" s="14">
        <f t="shared" si="9"/>
        <v>0</v>
      </c>
      <c r="X27" s="14"/>
      <c r="Y27" s="22">
        <v>1996</v>
      </c>
      <c r="Z27" s="23">
        <f t="array" ref="Z27">MIN(IF(B:B=Y27,S:S))</f>
        <v>31042.504979962578</v>
      </c>
      <c r="AA27" s="23">
        <f t="shared" si="10"/>
        <v>624831.00866011973</v>
      </c>
      <c r="AB27" s="24">
        <f t="shared" si="11"/>
        <v>75</v>
      </c>
      <c r="AC27" s="24">
        <f t="shared" si="12"/>
        <v>33.333333333333329</v>
      </c>
      <c r="AD27" s="23">
        <f t="shared" si="13"/>
        <v>10816.17176495782</v>
      </c>
      <c r="AE27" s="25">
        <f t="shared" si="2"/>
        <v>31451537.92038849</v>
      </c>
      <c r="AJ27" s="39">
        <v>26</v>
      </c>
      <c r="AK27" s="39">
        <v>434743.07477582211</v>
      </c>
      <c r="AL27" s="41">
        <f t="shared" si="14"/>
        <v>0.83870967741935487</v>
      </c>
    </row>
    <row r="28" spans="1:38">
      <c r="A28" s="7">
        <v>27</v>
      </c>
      <c r="B28" s="7">
        <v>1973</v>
      </c>
      <c r="C28" s="7">
        <v>3</v>
      </c>
      <c r="D28" s="10">
        <v>298</v>
      </c>
      <c r="E28" s="13">
        <v>96991.735537190078</v>
      </c>
      <c r="F28" s="3">
        <v>5148.5874945884898</v>
      </c>
      <c r="G28" s="11">
        <v>0</v>
      </c>
      <c r="H28" s="11">
        <v>0</v>
      </c>
      <c r="I28" s="13">
        <v>0</v>
      </c>
      <c r="J28" s="7">
        <v>0</v>
      </c>
      <c r="K28" s="7">
        <v>0</v>
      </c>
      <c r="L28" s="7">
        <v>0</v>
      </c>
      <c r="M28" s="11">
        <v>0</v>
      </c>
      <c r="N28" s="11">
        <f t="shared" si="3"/>
        <v>96991.735537190078</v>
      </c>
      <c r="O28" s="11">
        <f t="shared" si="4"/>
        <v>96991.735537190078</v>
      </c>
      <c r="P28" s="3">
        <f t="shared" si="0"/>
        <v>0</v>
      </c>
      <c r="Q28" s="3">
        <f t="shared" si="5"/>
        <v>96693.735537190078</v>
      </c>
      <c r="R28" t="b">
        <f t="shared" si="1"/>
        <v>1</v>
      </c>
      <c r="S28" s="3">
        <f t="shared" si="6"/>
        <v>102140.32303177856</v>
      </c>
      <c r="T28" t="b">
        <f t="shared" si="7"/>
        <v>1</v>
      </c>
      <c r="U28">
        <f t="shared" si="15"/>
        <v>0</v>
      </c>
      <c r="V28">
        <f t="shared" si="8"/>
        <v>0</v>
      </c>
      <c r="W28" s="14">
        <f t="shared" si="9"/>
        <v>0</v>
      </c>
      <c r="X28" s="14"/>
      <c r="Y28" s="22">
        <v>1997</v>
      </c>
      <c r="Z28" s="23">
        <f t="array" ref="Z28">MIN(IF(B:B=Y28,S:S))</f>
        <v>42294.300762307488</v>
      </c>
      <c r="AA28" s="23">
        <f t="shared" si="10"/>
        <v>1280705.0237961365</v>
      </c>
      <c r="AB28" s="24">
        <f t="shared" si="11"/>
        <v>100</v>
      </c>
      <c r="AC28" s="24" t="e">
        <f t="shared" si="12"/>
        <v>#DIV/0!</v>
      </c>
      <c r="AD28" s="23" t="e">
        <f t="shared" si="13"/>
        <v>#DIV/0!</v>
      </c>
      <c r="AE28" s="25">
        <f t="shared" si="2"/>
        <v>0</v>
      </c>
      <c r="AJ28" s="39">
        <v>27</v>
      </c>
      <c r="AK28" s="39">
        <v>413610.6271476642</v>
      </c>
      <c r="AL28" s="41">
        <f t="shared" si="14"/>
        <v>0.87096774193548387</v>
      </c>
    </row>
    <row r="29" spans="1:38">
      <c r="A29" s="7">
        <v>28</v>
      </c>
      <c r="B29" s="7">
        <v>1973</v>
      </c>
      <c r="C29" s="7">
        <v>4</v>
      </c>
      <c r="D29" s="10">
        <v>2544</v>
      </c>
      <c r="E29" s="13">
        <v>100026.44628099173</v>
      </c>
      <c r="F29" s="3">
        <v>10142.8368363057</v>
      </c>
      <c r="G29" s="11">
        <v>0</v>
      </c>
      <c r="H29" s="11">
        <v>0</v>
      </c>
      <c r="I29" s="13">
        <v>0</v>
      </c>
      <c r="J29" s="7">
        <v>0</v>
      </c>
      <c r="K29" s="7">
        <v>0</v>
      </c>
      <c r="L29" s="7">
        <v>0</v>
      </c>
      <c r="M29" s="11">
        <v>0</v>
      </c>
      <c r="N29" s="11">
        <f t="shared" si="3"/>
        <v>100026.44628099173</v>
      </c>
      <c r="O29" s="11">
        <f t="shared" si="4"/>
        <v>100026.44628099173</v>
      </c>
      <c r="P29" s="3">
        <f t="shared" si="0"/>
        <v>0</v>
      </c>
      <c r="Q29" s="3">
        <f t="shared" si="5"/>
        <v>97482.446280991731</v>
      </c>
      <c r="R29" t="b">
        <f t="shared" si="1"/>
        <v>1</v>
      </c>
      <c r="S29" s="3">
        <f t="shared" si="6"/>
        <v>110169.28311729743</v>
      </c>
      <c r="T29" t="b">
        <f t="shared" si="7"/>
        <v>1</v>
      </c>
      <c r="U29">
        <f t="shared" si="15"/>
        <v>0</v>
      </c>
      <c r="V29">
        <f t="shared" si="8"/>
        <v>0</v>
      </c>
      <c r="W29" s="14">
        <f t="shared" si="9"/>
        <v>0</v>
      </c>
      <c r="X29" s="14"/>
      <c r="Y29" s="22">
        <v>1998</v>
      </c>
      <c r="Z29" s="23">
        <f t="array" ref="Z29">MIN(IF(B:B=Y29,S:S))</f>
        <v>51238.858403069426</v>
      </c>
      <c r="AA29" s="23">
        <f t="shared" si="10"/>
        <v>1186258.6272247168</v>
      </c>
      <c r="AB29" s="24">
        <f t="shared" si="11"/>
        <v>100</v>
      </c>
      <c r="AC29" s="24" t="e">
        <f t="shared" si="12"/>
        <v>#DIV/0!</v>
      </c>
      <c r="AD29" s="23" t="e">
        <f t="shared" si="13"/>
        <v>#DIV/0!</v>
      </c>
      <c r="AE29" s="25">
        <f t="shared" si="2"/>
        <v>0</v>
      </c>
      <c r="AJ29" s="39">
        <v>28</v>
      </c>
      <c r="AK29" s="39">
        <v>402003.19185298949</v>
      </c>
      <c r="AL29" s="41">
        <f t="shared" si="14"/>
        <v>0.90322580645161288</v>
      </c>
    </row>
    <row r="30" spans="1:38">
      <c r="A30" s="7">
        <v>29</v>
      </c>
      <c r="B30" s="7">
        <v>1973</v>
      </c>
      <c r="C30" s="7">
        <v>5</v>
      </c>
      <c r="D30" s="10">
        <v>34448</v>
      </c>
      <c r="E30" s="13">
        <v>82637.35537190082</v>
      </c>
      <c r="F30" s="3">
        <v>17671.259867204899</v>
      </c>
      <c r="G30" s="11">
        <v>0</v>
      </c>
      <c r="H30" s="11">
        <v>0</v>
      </c>
      <c r="I30" s="13">
        <v>0</v>
      </c>
      <c r="J30" s="7">
        <v>0</v>
      </c>
      <c r="K30" s="7">
        <v>0</v>
      </c>
      <c r="L30" s="7">
        <v>0</v>
      </c>
      <c r="M30" s="11">
        <v>0</v>
      </c>
      <c r="N30" s="11">
        <f t="shared" si="3"/>
        <v>82637.35537190082</v>
      </c>
      <c r="O30" s="11">
        <f t="shared" si="4"/>
        <v>82637.35537190082</v>
      </c>
      <c r="P30" s="3">
        <f t="shared" si="0"/>
        <v>0</v>
      </c>
      <c r="Q30" s="3">
        <f t="shared" si="5"/>
        <v>48189.35537190082</v>
      </c>
      <c r="R30" t="b">
        <f t="shared" si="1"/>
        <v>1</v>
      </c>
      <c r="S30" s="3">
        <f t="shared" si="6"/>
        <v>100308.61523910571</v>
      </c>
      <c r="T30" t="b">
        <f t="shared" si="7"/>
        <v>1</v>
      </c>
      <c r="U30">
        <f t="shared" si="15"/>
        <v>0</v>
      </c>
      <c r="V30">
        <f t="shared" si="8"/>
        <v>0</v>
      </c>
      <c r="W30" s="14">
        <f t="shared" si="9"/>
        <v>0</v>
      </c>
      <c r="X30" s="14"/>
      <c r="Y30" s="22">
        <v>1999</v>
      </c>
      <c r="Z30" s="23">
        <f t="array" ref="Z30">MIN(IF(B:B=Y30,S:S))</f>
        <v>69320.175482195904</v>
      </c>
      <c r="AA30" s="23">
        <f t="shared" si="10"/>
        <v>1132121.2993338518</v>
      </c>
      <c r="AB30" s="24">
        <f t="shared" si="11"/>
        <v>100</v>
      </c>
      <c r="AC30" s="24" t="e">
        <f t="shared" si="12"/>
        <v>#DIV/0!</v>
      </c>
      <c r="AD30" s="23" t="e">
        <f t="shared" si="13"/>
        <v>#DIV/0!</v>
      </c>
      <c r="AE30" s="25">
        <f t="shared" si="2"/>
        <v>0</v>
      </c>
      <c r="AJ30" s="39">
        <v>29</v>
      </c>
      <c r="AK30" s="39">
        <v>388726.7263982704</v>
      </c>
      <c r="AL30" s="41">
        <f t="shared" si="14"/>
        <v>0.93548387096774188</v>
      </c>
    </row>
    <row r="31" spans="1:38">
      <c r="A31" s="7">
        <v>30</v>
      </c>
      <c r="B31" s="7">
        <v>1973</v>
      </c>
      <c r="C31" s="7">
        <v>6</v>
      </c>
      <c r="D31" s="10">
        <v>45953</v>
      </c>
      <c r="E31" s="13">
        <v>27994.710743801654</v>
      </c>
      <c r="F31" s="3">
        <v>5976.72042277118</v>
      </c>
      <c r="G31" s="11">
        <v>0</v>
      </c>
      <c r="H31" s="11">
        <v>0</v>
      </c>
      <c r="I31" s="13">
        <v>0</v>
      </c>
      <c r="J31" s="7">
        <v>0</v>
      </c>
      <c r="K31" s="7">
        <v>0</v>
      </c>
      <c r="L31" s="7">
        <v>0</v>
      </c>
      <c r="M31" s="11">
        <v>0</v>
      </c>
      <c r="N31" s="11">
        <f t="shared" si="3"/>
        <v>27994.710743801654</v>
      </c>
      <c r="O31" s="11">
        <f t="shared" si="4"/>
        <v>27994.710743801654</v>
      </c>
      <c r="P31" s="3">
        <f t="shared" si="0"/>
        <v>0</v>
      </c>
      <c r="Q31" s="3">
        <f t="shared" si="5"/>
        <v>0</v>
      </c>
      <c r="R31" t="b">
        <f t="shared" si="1"/>
        <v>0</v>
      </c>
      <c r="S31" s="3">
        <f t="shared" si="6"/>
        <v>33971.431166572831</v>
      </c>
      <c r="T31" t="b">
        <f t="shared" si="7"/>
        <v>0</v>
      </c>
      <c r="U31">
        <f t="shared" si="15"/>
        <v>0</v>
      </c>
      <c r="V31">
        <f t="shared" si="8"/>
        <v>11981.568833427169</v>
      </c>
      <c r="W31" s="14">
        <f t="shared" si="9"/>
        <v>902153.22713460808</v>
      </c>
      <c r="X31" s="14"/>
      <c r="Y31" s="28">
        <v>2000</v>
      </c>
      <c r="Z31" s="23">
        <f t="array" ref="Z31">MIN(IF(B:B=Y31,S:S))</f>
        <v>29028.954061793836</v>
      </c>
      <c r="AA31" s="23">
        <f t="shared" si="10"/>
        <v>573619.64483030466</v>
      </c>
      <c r="AB31" s="24">
        <f t="shared" si="11"/>
        <v>83.333333333333343</v>
      </c>
      <c r="AC31" s="24">
        <f t="shared" si="12"/>
        <v>100</v>
      </c>
      <c r="AD31" s="23">
        <f t="shared" si="13"/>
        <v>2314.6704909172986</v>
      </c>
      <c r="AE31" s="25">
        <f t="shared" si="2"/>
        <v>1873642.3376894321</v>
      </c>
      <c r="AJ31" s="39">
        <v>30</v>
      </c>
      <c r="AK31" s="39">
        <v>363010.55553219857</v>
      </c>
      <c r="AL31" s="41">
        <f t="shared" si="14"/>
        <v>0.967741935483871</v>
      </c>
    </row>
    <row r="32" spans="1:38">
      <c r="A32" s="7">
        <v>31</v>
      </c>
      <c r="B32" s="7">
        <v>1973</v>
      </c>
      <c r="C32" s="7">
        <v>7</v>
      </c>
      <c r="D32" s="10">
        <v>50966</v>
      </c>
      <c r="E32" s="13">
        <v>62798.67768595041</v>
      </c>
      <c r="F32" s="3">
        <v>3594.5000000007799</v>
      </c>
      <c r="G32" s="11">
        <v>0</v>
      </c>
      <c r="H32" s="11">
        <v>0</v>
      </c>
      <c r="I32" s="13">
        <v>0</v>
      </c>
      <c r="J32" s="7">
        <v>0</v>
      </c>
      <c r="K32" s="7">
        <v>0</v>
      </c>
      <c r="L32" s="7">
        <v>0</v>
      </c>
      <c r="M32" s="11">
        <v>0</v>
      </c>
      <c r="N32" s="11">
        <f t="shared" si="3"/>
        <v>62798.67768595041</v>
      </c>
      <c r="O32" s="11">
        <f t="shared" si="4"/>
        <v>62798.67768595041</v>
      </c>
      <c r="P32" s="3">
        <f t="shared" si="0"/>
        <v>0</v>
      </c>
      <c r="Q32" s="3">
        <f t="shared" si="5"/>
        <v>11832.67768595041</v>
      </c>
      <c r="R32" t="b">
        <f t="shared" si="1"/>
        <v>1</v>
      </c>
      <c r="S32" s="3">
        <f t="shared" si="6"/>
        <v>66393.177685951188</v>
      </c>
      <c r="T32" t="b">
        <f t="shared" si="7"/>
        <v>1</v>
      </c>
      <c r="U32">
        <f t="shared" si="15"/>
        <v>1</v>
      </c>
      <c r="V32">
        <f t="shared" si="8"/>
        <v>0</v>
      </c>
      <c r="W32" s="14">
        <f t="shared" si="9"/>
        <v>0</v>
      </c>
      <c r="X32" s="14"/>
      <c r="Y32" s="22">
        <v>2001</v>
      </c>
      <c r="Z32" s="23">
        <f t="array" ref="Z32">MIN(IF(B:B=Y32,S:S))</f>
        <v>18709.990037341177</v>
      </c>
      <c r="AA32" s="23">
        <f>SUMIF(B:B,Y32,S:S)</f>
        <v>393506.11658833409</v>
      </c>
      <c r="AB32" s="24">
        <f>COUNTIFS(B:B,Y32,T:T,"TRUE")/(COUNTIF(B:B,Y32))*100</f>
        <v>75</v>
      </c>
      <c r="AC32" s="24">
        <f>COUNTIFS(B:B,Y32,U:U,1)/(COUNTIF(B:B,Y32)-COUNTIFS(B:B,Y32,T:T,"TRUE"))*100</f>
        <v>66.666666666666657</v>
      </c>
      <c r="AD32" s="23">
        <f>SUMIF(B:B,Y32,V:V)/(COUNTIF(B:B,Y32)-COUNTIFS(B:B,Y32,T:T,"TRUE"))</f>
        <v>7678.4887722993044</v>
      </c>
      <c r="AE32" s="25">
        <f t="shared" si="2"/>
        <v>19795251.005845547</v>
      </c>
      <c r="AJ32" s="39"/>
      <c r="AK32" s="39"/>
      <c r="AL32" s="41"/>
    </row>
    <row r="33" spans="1:38">
      <c r="A33" s="7">
        <v>32</v>
      </c>
      <c r="B33" s="7">
        <v>1973</v>
      </c>
      <c r="C33" s="7">
        <v>8</v>
      </c>
      <c r="D33" s="10">
        <v>47807</v>
      </c>
      <c r="E33" s="13">
        <v>30366.942148760332</v>
      </c>
      <c r="F33" s="3">
        <v>2964.4999999997399</v>
      </c>
      <c r="G33" s="11">
        <v>0</v>
      </c>
      <c r="H33" s="11">
        <v>0</v>
      </c>
      <c r="I33" s="13">
        <v>0</v>
      </c>
      <c r="J33" s="7">
        <v>0</v>
      </c>
      <c r="K33" s="7">
        <v>0</v>
      </c>
      <c r="L33" s="7">
        <v>0</v>
      </c>
      <c r="M33" s="11">
        <v>0</v>
      </c>
      <c r="N33" s="11">
        <f t="shared" si="3"/>
        <v>30366.942148760332</v>
      </c>
      <c r="O33" s="11">
        <f t="shared" si="4"/>
        <v>30366.942148760332</v>
      </c>
      <c r="P33" s="3">
        <f t="shared" si="0"/>
        <v>0</v>
      </c>
      <c r="Q33" s="3">
        <f t="shared" si="5"/>
        <v>0</v>
      </c>
      <c r="R33" t="b">
        <f t="shared" si="1"/>
        <v>0</v>
      </c>
      <c r="S33" s="3">
        <f t="shared" si="6"/>
        <v>33331.44214876007</v>
      </c>
      <c r="T33" t="b">
        <f t="shared" si="7"/>
        <v>0</v>
      </c>
      <c r="U33">
        <f t="shared" si="15"/>
        <v>0</v>
      </c>
      <c r="V33">
        <f t="shared" si="8"/>
        <v>14475.55785123993</v>
      </c>
      <c r="W33" s="14">
        <f t="shared" si="9"/>
        <v>15382374.417261342</v>
      </c>
      <c r="X33" s="14"/>
      <c r="Y33" s="28">
        <v>2002</v>
      </c>
      <c r="Z33" s="23">
        <f t="array" ref="Z33">MIN(IF(B:B=Y33,S:S))</f>
        <v>21181.612974121592</v>
      </c>
      <c r="AA33" s="23">
        <f t="shared" si="10"/>
        <v>373490.29433682503</v>
      </c>
      <c r="AB33" s="24">
        <f>COUNTIFS(B:B,Y33,T:T,"TRUE")/(COUNTIF(B:B,Y33))*100</f>
        <v>75</v>
      </c>
      <c r="AC33" s="24">
        <f>COUNTIFS(B:B,Y33,U:U,1)/(COUNTIF(B:B,Y33)-COUNTIFS(B:B,Y33,T:T,"TRUE"))*100</f>
        <v>66.666666666666657</v>
      </c>
      <c r="AD33" s="23">
        <f>SUMIF(B:B,Y33,V:V)/(COUNTIF(B:B,Y33)-COUNTIFS(B:B,Y33,T:T,"TRUE"))</f>
        <v>10128.908012524627</v>
      </c>
      <c r="AE33" s="25">
        <f t="shared" si="2"/>
        <v>3248060.1080668056</v>
      </c>
      <c r="AJ33" s="39"/>
      <c r="AK33" s="39"/>
      <c r="AL33" s="41"/>
    </row>
    <row r="34" spans="1:38">
      <c r="A34" s="7">
        <v>33</v>
      </c>
      <c r="B34" s="7">
        <v>1973</v>
      </c>
      <c r="C34" s="7">
        <v>9</v>
      </c>
      <c r="D34" s="10">
        <v>35537</v>
      </c>
      <c r="E34" s="13">
        <v>63459.173553719011</v>
      </c>
      <c r="F34" s="3">
        <v>1657.2532983215301</v>
      </c>
      <c r="G34" s="11">
        <v>0</v>
      </c>
      <c r="H34" s="11">
        <v>0</v>
      </c>
      <c r="I34" s="13">
        <v>0</v>
      </c>
      <c r="J34" s="7">
        <v>0</v>
      </c>
      <c r="K34" s="7">
        <v>0</v>
      </c>
      <c r="L34" s="7">
        <v>0</v>
      </c>
      <c r="M34" s="11">
        <v>0</v>
      </c>
      <c r="N34" s="11">
        <f t="shared" si="3"/>
        <v>63459.173553719011</v>
      </c>
      <c r="O34" s="11">
        <f t="shared" si="4"/>
        <v>63459.173553719011</v>
      </c>
      <c r="P34" s="3">
        <f t="shared" si="0"/>
        <v>0</v>
      </c>
      <c r="Q34" s="3">
        <f t="shared" si="5"/>
        <v>27922.173553719011</v>
      </c>
      <c r="R34" t="b">
        <f t="shared" si="1"/>
        <v>1</v>
      </c>
      <c r="S34" s="3">
        <f t="shared" si="6"/>
        <v>65116.426852040539</v>
      </c>
      <c r="T34" t="b">
        <f t="shared" si="7"/>
        <v>1</v>
      </c>
      <c r="U34">
        <f t="shared" si="15"/>
        <v>1</v>
      </c>
      <c r="V34">
        <f t="shared" si="8"/>
        <v>0</v>
      </c>
      <c r="W34" s="14">
        <f t="shared" si="9"/>
        <v>0</v>
      </c>
      <c r="X34" s="14"/>
      <c r="Y34" s="22">
        <v>2003</v>
      </c>
      <c r="Z34" s="23">
        <f t="array" ref="Z34">MIN(IF(B:B=Y34,S:S))</f>
        <v>10844.393790302469</v>
      </c>
      <c r="AA34" s="23">
        <f t="shared" si="10"/>
        <v>336749.36702091055</v>
      </c>
      <c r="AB34" s="24">
        <f>COUNTIFS(B:B,Y34,T:T,"TRUE")/(COUNTIF(B:B,Y34))*100</f>
        <v>50</v>
      </c>
      <c r="AC34" s="24">
        <f>COUNTIFS(B:B,Y34,U:U,1)/(COUNTIF(B:B,Y34)-COUNTIFS(B:B,Y34,T:T,"TRUE"))*100</f>
        <v>16.666666666666664</v>
      </c>
      <c r="AD34" s="23">
        <f>SUMIF(B:B,Y34,V:V)/(COUNTIF(B:B,Y34)-COUNTIFS(B:B,Y34,T:T,"TRUE"))</f>
        <v>8398.9055895057045</v>
      </c>
      <c r="AE34" s="25">
        <f t="shared" si="2"/>
        <v>14431840.527261645</v>
      </c>
      <c r="AJ34" s="39"/>
      <c r="AK34" s="39"/>
      <c r="AL34" s="41"/>
    </row>
    <row r="35" spans="1:38">
      <c r="A35" s="7">
        <v>34</v>
      </c>
      <c r="B35" s="7">
        <v>1973</v>
      </c>
      <c r="C35" s="7">
        <v>10</v>
      </c>
      <c r="D35" s="10">
        <v>16691</v>
      </c>
      <c r="E35" s="13">
        <v>71077.68595041323</v>
      </c>
      <c r="F35" s="3">
        <v>4528.7898538608597</v>
      </c>
      <c r="G35" s="11">
        <v>0</v>
      </c>
      <c r="H35" s="11">
        <v>0</v>
      </c>
      <c r="I35" s="13">
        <v>0</v>
      </c>
      <c r="J35" s="7">
        <v>0</v>
      </c>
      <c r="K35" s="7">
        <v>0</v>
      </c>
      <c r="L35" s="7">
        <v>0</v>
      </c>
      <c r="M35" s="11">
        <v>0</v>
      </c>
      <c r="N35" s="11">
        <f t="shared" si="3"/>
        <v>71077.68595041323</v>
      </c>
      <c r="O35" s="11">
        <f t="shared" si="4"/>
        <v>71077.68595041323</v>
      </c>
      <c r="P35" s="3">
        <f t="shared" si="0"/>
        <v>0</v>
      </c>
      <c r="Q35" s="3">
        <f t="shared" si="5"/>
        <v>54386.68595041323</v>
      </c>
      <c r="R35" t="b">
        <f t="shared" si="1"/>
        <v>1</v>
      </c>
      <c r="S35" s="3">
        <f t="shared" si="6"/>
        <v>75606.475804274087</v>
      </c>
      <c r="T35" t="b">
        <f t="shared" si="7"/>
        <v>1</v>
      </c>
      <c r="U35">
        <f t="shared" si="15"/>
        <v>0</v>
      </c>
      <c r="V35">
        <f t="shared" si="8"/>
        <v>0</v>
      </c>
      <c r="W35" s="14">
        <f t="shared" si="9"/>
        <v>0</v>
      </c>
      <c r="X35" s="14"/>
      <c r="Y35" s="28">
        <v>2004</v>
      </c>
      <c r="Z35" s="23">
        <f t="array" ref="Z35">MIN(IF(B:B=Y35,S:S))</f>
        <v>15672.674778310637</v>
      </c>
      <c r="AA35" s="23">
        <f t="shared" si="10"/>
        <v>309049.65844306722</v>
      </c>
      <c r="AB35" s="24">
        <f>COUNTIFS(B:B,Y35,T:T,"TRUE")/(COUNTIF(B:B,Y35))*100</f>
        <v>58.333333333333336</v>
      </c>
      <c r="AC35" s="24">
        <f>COUNTIFS(B:B,Y35,U:U,1)/(COUNTIF(B:B,Y35)-COUNTIFS(B:B,Y35,T:T,"TRUE"))*100</f>
        <v>20</v>
      </c>
      <c r="AD35" s="23">
        <f>SUMIF(B:B,Y35,V:V)/(COUNTIF(B:B,Y35)-COUNTIFS(B:B,Y35,T:T,"TRUE"))</f>
        <v>18936.715859206128</v>
      </c>
      <c r="AE35" s="25">
        <f t="shared" si="2"/>
        <v>66419573.830153733</v>
      </c>
      <c r="AJ35" s="39"/>
      <c r="AK35" s="39"/>
      <c r="AL35" s="41"/>
    </row>
    <row r="36" spans="1:38" ht="16" thickBot="1">
      <c r="A36" s="7">
        <v>35</v>
      </c>
      <c r="B36" s="7">
        <v>1973</v>
      </c>
      <c r="C36" s="7">
        <v>11</v>
      </c>
      <c r="D36" s="10">
        <v>4576</v>
      </c>
      <c r="E36" s="13">
        <v>57988.760330578516</v>
      </c>
      <c r="F36" s="3">
        <v>4704.4703988546298</v>
      </c>
      <c r="G36" s="11">
        <v>0</v>
      </c>
      <c r="H36" s="11">
        <v>0</v>
      </c>
      <c r="I36" s="13">
        <v>0</v>
      </c>
      <c r="J36" s="7">
        <v>0</v>
      </c>
      <c r="K36" s="7">
        <v>0</v>
      </c>
      <c r="L36" s="7">
        <v>0</v>
      </c>
      <c r="M36" s="11">
        <v>0</v>
      </c>
      <c r="N36" s="11">
        <f t="shared" si="3"/>
        <v>57988.760330578516</v>
      </c>
      <c r="O36" s="11">
        <f t="shared" si="4"/>
        <v>57988.760330578516</v>
      </c>
      <c r="P36" s="3">
        <f t="shared" si="0"/>
        <v>0</v>
      </c>
      <c r="Q36" s="3">
        <f t="shared" si="5"/>
        <v>53412.760330578516</v>
      </c>
      <c r="R36" t="b">
        <f t="shared" si="1"/>
        <v>1</v>
      </c>
      <c r="S36" s="3">
        <f t="shared" si="6"/>
        <v>62693.230729433148</v>
      </c>
      <c r="T36" t="b">
        <f t="shared" si="7"/>
        <v>1</v>
      </c>
      <c r="U36">
        <f t="shared" si="15"/>
        <v>0</v>
      </c>
      <c r="V36">
        <f t="shared" si="8"/>
        <v>0</v>
      </c>
      <c r="W36" s="14">
        <f t="shared" si="9"/>
        <v>0</v>
      </c>
      <c r="X36" s="14"/>
      <c r="Y36" s="22">
        <v>2005</v>
      </c>
      <c r="Z36" s="23">
        <f t="array" ref="Z36">MIN(IF(B:B=Y36,S:S))</f>
        <v>28262.15811595237</v>
      </c>
      <c r="AA36" s="23">
        <f t="shared" si="10"/>
        <v>568587.40904139739</v>
      </c>
      <c r="AB36" s="24">
        <f>COUNTIFS(B:B,Y36,T:T,"TRUE")/(COUNTIF(B:B,Y36))*100</f>
        <v>75</v>
      </c>
      <c r="AC36" s="24">
        <f>COUNTIFS(B:B,Y36,U:U,1)/(COUNTIF(B:B,Y36)-COUNTIFS(B:B,Y36,T:T,"TRUE"))*100</f>
        <v>33.333333333333329</v>
      </c>
      <c r="AD36" s="23">
        <f>SUMIF(B:B,Y36,V:V)/(COUNTIF(B:B,Y36)-COUNTIFS(B:B,Y36,T:T,"TRUE"))</f>
        <v>12912.041996409682</v>
      </c>
      <c r="AE36" s="25">
        <f t="shared" si="2"/>
        <v>41326367.622359172</v>
      </c>
      <c r="AJ36" s="39"/>
      <c r="AK36" s="39"/>
      <c r="AL36" s="41"/>
    </row>
    <row r="37" spans="1:38">
      <c r="A37" s="7">
        <v>36</v>
      </c>
      <c r="B37" s="7">
        <v>1973</v>
      </c>
      <c r="C37" s="7">
        <v>12</v>
      </c>
      <c r="D37" s="10">
        <v>1561</v>
      </c>
      <c r="E37" s="13">
        <v>81254.876033057852</v>
      </c>
      <c r="F37" s="3">
        <v>4585.1905418968399</v>
      </c>
      <c r="G37" s="11">
        <v>0</v>
      </c>
      <c r="H37" s="11">
        <v>0</v>
      </c>
      <c r="I37" s="13">
        <v>0</v>
      </c>
      <c r="J37" s="7">
        <v>0</v>
      </c>
      <c r="K37" s="7">
        <v>0</v>
      </c>
      <c r="L37" s="7">
        <v>0</v>
      </c>
      <c r="M37" s="11">
        <v>0</v>
      </c>
      <c r="N37" s="11">
        <f t="shared" si="3"/>
        <v>81254.876033057852</v>
      </c>
      <c r="O37" s="11">
        <f t="shared" si="4"/>
        <v>81254.876033057852</v>
      </c>
      <c r="P37" s="3">
        <f t="shared" si="0"/>
        <v>0</v>
      </c>
      <c r="Q37" s="3">
        <f t="shared" si="5"/>
        <v>79693.876033057852</v>
      </c>
      <c r="R37" t="b">
        <f t="shared" si="1"/>
        <v>1</v>
      </c>
      <c r="S37" s="3">
        <f t="shared" si="6"/>
        <v>85840.06657495469</v>
      </c>
      <c r="T37" t="b">
        <f t="shared" si="7"/>
        <v>1</v>
      </c>
      <c r="U37">
        <f t="shared" si="15"/>
        <v>0</v>
      </c>
      <c r="V37">
        <f t="shared" si="8"/>
        <v>0</v>
      </c>
      <c r="W37" s="14">
        <f t="shared" si="9"/>
        <v>0</v>
      </c>
      <c r="X37" s="14"/>
      <c r="Y37" s="32" t="s">
        <v>20</v>
      </c>
      <c r="Z37" s="42">
        <f t="array" ref="Z37">MIN(IF(ISNUMBER(Z2:Z36),Z2:Z36))</f>
        <v>10844.393790302469</v>
      </c>
      <c r="AA37" s="42">
        <f t="array" ref="AA37">MIN(IF(ISNUMBER(AA2:AA36),AA2:AA36))</f>
        <v>309049.65844306722</v>
      </c>
      <c r="AB37" s="42">
        <f t="array" ref="AB37">MIN(IF(ISNUMBER(AB2:AB36),AB2:AB36))</f>
        <v>50</v>
      </c>
      <c r="AC37" s="42">
        <f t="array" ref="AC37">MIN(IF(ISNUMBER(AC2:AC36),AC2:AC36))</f>
        <v>16.666666666666664</v>
      </c>
      <c r="AD37" s="42">
        <f t="array" ref="AD37">MIN(IF(ISNUMBER(AD2:AD36),AD2:AD36))</f>
        <v>2314.6704909172986</v>
      </c>
      <c r="AE37" s="33">
        <f t="array" ref="AE37">MIN(IF(ISNUMBER(AE2:AE31),AE2:AE31))</f>
        <v>0</v>
      </c>
    </row>
    <row r="38" spans="1:38" ht="16" thickBot="1">
      <c r="A38" s="7">
        <v>37</v>
      </c>
      <c r="B38" s="7">
        <v>1974</v>
      </c>
      <c r="C38" s="7">
        <v>1</v>
      </c>
      <c r="D38" s="10">
        <v>1277</v>
      </c>
      <c r="E38" s="13">
        <v>87074.380165289258</v>
      </c>
      <c r="F38" s="3">
        <v>4671.7909138520099</v>
      </c>
      <c r="G38" s="11">
        <v>0</v>
      </c>
      <c r="H38" s="11">
        <v>0</v>
      </c>
      <c r="I38" s="13">
        <v>0</v>
      </c>
      <c r="J38" s="7">
        <v>0</v>
      </c>
      <c r="K38" s="7">
        <v>0</v>
      </c>
      <c r="L38" s="7">
        <v>0</v>
      </c>
      <c r="M38" s="11">
        <v>0</v>
      </c>
      <c r="N38" s="11">
        <f t="shared" si="3"/>
        <v>87074.380165289258</v>
      </c>
      <c r="O38" s="11">
        <f t="shared" si="4"/>
        <v>87074.380165289258</v>
      </c>
      <c r="P38" s="3">
        <f t="shared" si="0"/>
        <v>0</v>
      </c>
      <c r="Q38" s="3">
        <f t="shared" si="5"/>
        <v>85797.380165289258</v>
      </c>
      <c r="R38" t="b">
        <f t="shared" si="1"/>
        <v>1</v>
      </c>
      <c r="S38" s="3">
        <f t="shared" si="6"/>
        <v>91746.171079141262</v>
      </c>
      <c r="T38" t="b">
        <f t="shared" si="7"/>
        <v>1</v>
      </c>
      <c r="U38">
        <f t="shared" si="15"/>
        <v>0</v>
      </c>
      <c r="V38">
        <f t="shared" si="8"/>
        <v>0</v>
      </c>
      <c r="W38" s="14">
        <f t="shared" si="9"/>
        <v>0</v>
      </c>
      <c r="X38" s="14"/>
      <c r="Y38" s="34" t="s">
        <v>21</v>
      </c>
      <c r="Z38" s="35">
        <f t="array" ref="Z38">AVERAGE(IF(ISNUMBER(Z2:Z36),Z2:Z36))</f>
        <v>38908.037335131085</v>
      </c>
      <c r="AA38" s="35">
        <f t="array" ref="AA38">AVERAGE(IF(ISNUMBER(AA2:AA36),AA2:AA36))</f>
        <v>842083.94009583001</v>
      </c>
      <c r="AB38" s="35">
        <f t="array" ref="AB38">AVERAGE(IF(ISNUMBER(AB2:AB36),AB2:AB36))</f>
        <v>82.619047619047635</v>
      </c>
      <c r="AC38" s="35">
        <f t="array" ref="AC38">AVERAGE(IF(ISNUMBER(AC2:AC36),AC2:AC36))</f>
        <v>51.319444444444457</v>
      </c>
      <c r="AD38" s="35">
        <f t="array" ref="AD38">AVERAGE(IF(ISNUMBER(AD2:AD36),AD2:AD36))</f>
        <v>9439.3578963096952</v>
      </c>
      <c r="AE38" s="36">
        <f t="array" ref="AE38">AVERAGE(IF(ISNUMBER(AE2:AE36),AE2:AE36))</f>
        <v>12739809.263985762</v>
      </c>
    </row>
    <row r="39" spans="1:38">
      <c r="A39" s="7">
        <v>38</v>
      </c>
      <c r="B39" s="7">
        <v>1974</v>
      </c>
      <c r="C39" s="7">
        <v>2</v>
      </c>
      <c r="D39" s="10">
        <v>787</v>
      </c>
      <c r="E39" s="13">
        <v>80925.619834710742</v>
      </c>
      <c r="F39" s="3">
        <v>3717.79239583553</v>
      </c>
      <c r="G39" s="11">
        <v>0</v>
      </c>
      <c r="H39" s="11">
        <v>0</v>
      </c>
      <c r="I39" s="13">
        <v>0</v>
      </c>
      <c r="J39" s="7">
        <v>0</v>
      </c>
      <c r="K39" s="7">
        <v>0</v>
      </c>
      <c r="L39" s="7">
        <v>0</v>
      </c>
      <c r="M39" s="11">
        <v>0</v>
      </c>
      <c r="N39" s="11">
        <f t="shared" si="3"/>
        <v>80925.619834710742</v>
      </c>
      <c r="O39" s="11">
        <f t="shared" si="4"/>
        <v>80925.619834710742</v>
      </c>
      <c r="P39" s="3">
        <f t="shared" si="0"/>
        <v>0</v>
      </c>
      <c r="Q39" s="3">
        <f t="shared" si="5"/>
        <v>80138.619834710742</v>
      </c>
      <c r="R39" t="b">
        <f t="shared" si="1"/>
        <v>1</v>
      </c>
      <c r="S39" s="3">
        <f t="shared" si="6"/>
        <v>84643.412230546266</v>
      </c>
      <c r="T39" t="b">
        <f t="shared" si="7"/>
        <v>1</v>
      </c>
      <c r="U39">
        <f t="shared" si="15"/>
        <v>0</v>
      </c>
      <c r="V39">
        <f t="shared" si="8"/>
        <v>0</v>
      </c>
      <c r="W39" s="14">
        <f t="shared" si="9"/>
        <v>0</v>
      </c>
      <c r="X39" s="14"/>
      <c r="Z39" s="3"/>
      <c r="AA39" s="3"/>
      <c r="AB39" s="3"/>
      <c r="AC39" s="3"/>
      <c r="AD39" s="3"/>
      <c r="AE39" s="3"/>
    </row>
    <row r="40" spans="1:38">
      <c r="A40" s="7">
        <v>39</v>
      </c>
      <c r="B40" s="7">
        <v>1974</v>
      </c>
      <c r="C40" s="7">
        <v>3</v>
      </c>
      <c r="D40" s="10">
        <v>298</v>
      </c>
      <c r="E40" s="13">
        <v>114029.7520661157</v>
      </c>
      <c r="F40" s="3">
        <v>9223.8962546676794</v>
      </c>
      <c r="G40" s="11">
        <v>0</v>
      </c>
      <c r="H40" s="11">
        <v>0</v>
      </c>
      <c r="I40" s="13">
        <v>0</v>
      </c>
      <c r="J40" s="7">
        <v>0</v>
      </c>
      <c r="K40" s="7">
        <v>0</v>
      </c>
      <c r="L40" s="7">
        <v>0</v>
      </c>
      <c r="M40" s="11">
        <v>0</v>
      </c>
      <c r="N40" s="11">
        <f t="shared" si="3"/>
        <v>114029.7520661157</v>
      </c>
      <c r="O40" s="11">
        <f t="shared" si="4"/>
        <v>114029.7520661157</v>
      </c>
      <c r="P40" s="3">
        <f t="shared" si="0"/>
        <v>0</v>
      </c>
      <c r="Q40" s="3">
        <f t="shared" si="5"/>
        <v>113731.7520661157</v>
      </c>
      <c r="R40" t="b">
        <f t="shared" si="1"/>
        <v>1</v>
      </c>
      <c r="S40" s="3">
        <f t="shared" si="6"/>
        <v>123253.64832078338</v>
      </c>
      <c r="T40" t="b">
        <f t="shared" si="7"/>
        <v>1</v>
      </c>
      <c r="U40">
        <f t="shared" si="15"/>
        <v>0</v>
      </c>
      <c r="V40">
        <f t="shared" si="8"/>
        <v>0</v>
      </c>
      <c r="W40" s="14">
        <f t="shared" si="9"/>
        <v>0</v>
      </c>
      <c r="X40" s="14"/>
      <c r="Z40" s="17"/>
      <c r="AA40" s="17"/>
    </row>
    <row r="41" spans="1:38">
      <c r="A41" s="7">
        <v>40</v>
      </c>
      <c r="B41" s="7">
        <v>1974</v>
      </c>
      <c r="C41" s="7">
        <v>4</v>
      </c>
      <c r="D41" s="10">
        <v>2544</v>
      </c>
      <c r="E41" s="13">
        <v>92449.586776859505</v>
      </c>
      <c r="F41" s="3">
        <v>12621.3164574108</v>
      </c>
      <c r="G41" s="11">
        <v>0</v>
      </c>
      <c r="H41" s="11">
        <v>0</v>
      </c>
      <c r="I41" s="13">
        <v>0</v>
      </c>
      <c r="J41" s="7">
        <v>0</v>
      </c>
      <c r="K41" s="7">
        <v>0</v>
      </c>
      <c r="L41" s="7">
        <v>0</v>
      </c>
      <c r="M41" s="11">
        <v>0</v>
      </c>
      <c r="N41" s="11">
        <f t="shared" si="3"/>
        <v>92449.586776859505</v>
      </c>
      <c r="O41" s="11">
        <f t="shared" si="4"/>
        <v>92449.586776859505</v>
      </c>
      <c r="P41" s="3">
        <f t="shared" si="0"/>
        <v>0</v>
      </c>
      <c r="Q41" s="3">
        <f t="shared" si="5"/>
        <v>89905.586776859505</v>
      </c>
      <c r="R41" t="b">
        <f t="shared" si="1"/>
        <v>1</v>
      </c>
      <c r="S41" s="3">
        <f t="shared" si="6"/>
        <v>105070.9032342703</v>
      </c>
      <c r="T41" t="b">
        <f t="shared" si="7"/>
        <v>1</v>
      </c>
      <c r="U41">
        <f t="shared" si="15"/>
        <v>0</v>
      </c>
      <c r="V41">
        <f t="shared" si="8"/>
        <v>0</v>
      </c>
      <c r="W41" s="14">
        <f t="shared" si="9"/>
        <v>0</v>
      </c>
      <c r="X41" s="14"/>
    </row>
    <row r="42" spans="1:38">
      <c r="A42" s="7">
        <v>41</v>
      </c>
      <c r="B42" s="7">
        <v>1974</v>
      </c>
      <c r="C42" s="7">
        <v>5</v>
      </c>
      <c r="D42" s="10">
        <v>34448</v>
      </c>
      <c r="E42" s="13">
        <v>103299.17355371901</v>
      </c>
      <c r="F42" s="3">
        <v>16025.128964605099</v>
      </c>
      <c r="G42" s="11">
        <v>0</v>
      </c>
      <c r="H42" s="11">
        <v>0</v>
      </c>
      <c r="I42" s="13">
        <v>0</v>
      </c>
      <c r="J42" s="7">
        <v>0</v>
      </c>
      <c r="K42" s="7">
        <v>0</v>
      </c>
      <c r="L42" s="7">
        <v>0</v>
      </c>
      <c r="M42" s="11">
        <v>0</v>
      </c>
      <c r="N42" s="11">
        <f t="shared" si="3"/>
        <v>103299.17355371901</v>
      </c>
      <c r="O42" s="11">
        <f t="shared" si="4"/>
        <v>103299.17355371901</v>
      </c>
      <c r="P42" s="3">
        <f t="shared" si="0"/>
        <v>0</v>
      </c>
      <c r="Q42" s="3">
        <f t="shared" si="5"/>
        <v>68851.173553719011</v>
      </c>
      <c r="R42" t="b">
        <f t="shared" si="1"/>
        <v>1</v>
      </c>
      <c r="S42" s="3">
        <f t="shared" si="6"/>
        <v>119324.30251832411</v>
      </c>
      <c r="T42" t="b">
        <f t="shared" si="7"/>
        <v>1</v>
      </c>
      <c r="U42">
        <f t="shared" si="15"/>
        <v>0</v>
      </c>
      <c r="V42">
        <f t="shared" si="8"/>
        <v>0</v>
      </c>
      <c r="W42" s="14">
        <f t="shared" si="9"/>
        <v>0</v>
      </c>
      <c r="X42" s="14"/>
      <c r="AB42" s="3"/>
    </row>
    <row r="43" spans="1:38">
      <c r="A43" s="7">
        <v>42</v>
      </c>
      <c r="B43" s="7">
        <v>1974</v>
      </c>
      <c r="C43" s="7">
        <v>6</v>
      </c>
      <c r="D43" s="10">
        <v>45953</v>
      </c>
      <c r="E43" s="13">
        <v>86677.68595041323</v>
      </c>
      <c r="F43" s="3">
        <v>6407.5252403515897</v>
      </c>
      <c r="G43" s="11">
        <v>0</v>
      </c>
      <c r="H43" s="11">
        <v>0</v>
      </c>
      <c r="I43" s="13">
        <v>0</v>
      </c>
      <c r="J43" s="7">
        <v>0</v>
      </c>
      <c r="K43" s="7">
        <v>0</v>
      </c>
      <c r="L43" s="7">
        <v>0</v>
      </c>
      <c r="M43" s="11">
        <v>0</v>
      </c>
      <c r="N43" s="11">
        <f t="shared" si="3"/>
        <v>86677.68595041323</v>
      </c>
      <c r="O43" s="11">
        <f t="shared" si="4"/>
        <v>86677.68595041323</v>
      </c>
      <c r="P43" s="3">
        <f t="shared" si="0"/>
        <v>0</v>
      </c>
      <c r="Q43" s="3">
        <f t="shared" si="5"/>
        <v>40724.68595041323</v>
      </c>
      <c r="R43" t="b">
        <f t="shared" si="1"/>
        <v>1</v>
      </c>
      <c r="S43" s="3">
        <f t="shared" si="6"/>
        <v>93085.211190764821</v>
      </c>
      <c r="T43" t="b">
        <f t="shared" si="7"/>
        <v>1</v>
      </c>
      <c r="U43">
        <f t="shared" si="15"/>
        <v>0</v>
      </c>
      <c r="V43">
        <f t="shared" si="8"/>
        <v>0</v>
      </c>
      <c r="W43" s="14">
        <f t="shared" si="9"/>
        <v>0</v>
      </c>
      <c r="X43" s="14"/>
    </row>
    <row r="44" spans="1:38">
      <c r="A44" s="7">
        <v>43</v>
      </c>
      <c r="B44" s="7">
        <v>1974</v>
      </c>
      <c r="C44" s="7">
        <v>7</v>
      </c>
      <c r="D44" s="10">
        <v>50966</v>
      </c>
      <c r="E44" s="13">
        <v>63917.355371900827</v>
      </c>
      <c r="F44" s="3">
        <v>3707.8515945262002</v>
      </c>
      <c r="G44" s="11">
        <v>0</v>
      </c>
      <c r="H44" s="11">
        <v>0</v>
      </c>
      <c r="I44" s="13">
        <v>0</v>
      </c>
      <c r="J44" s="7">
        <v>0</v>
      </c>
      <c r="K44" s="7">
        <v>0</v>
      </c>
      <c r="L44" s="7">
        <v>0</v>
      </c>
      <c r="M44" s="11">
        <v>0</v>
      </c>
      <c r="N44" s="11">
        <f t="shared" si="3"/>
        <v>63917.355371900827</v>
      </c>
      <c r="O44" s="11">
        <f t="shared" si="4"/>
        <v>63917.355371900827</v>
      </c>
      <c r="P44" s="3">
        <f t="shared" si="0"/>
        <v>0</v>
      </c>
      <c r="Q44" s="3">
        <f t="shared" si="5"/>
        <v>12951.355371900827</v>
      </c>
      <c r="R44" t="b">
        <f t="shared" si="1"/>
        <v>1</v>
      </c>
      <c r="S44" s="3">
        <f t="shared" si="6"/>
        <v>67625.206966427024</v>
      </c>
      <c r="T44" t="b">
        <f t="shared" si="7"/>
        <v>1</v>
      </c>
      <c r="U44">
        <f t="shared" si="15"/>
        <v>0</v>
      </c>
      <c r="V44">
        <f t="shared" si="8"/>
        <v>0</v>
      </c>
      <c r="W44" s="14">
        <f t="shared" si="9"/>
        <v>0</v>
      </c>
      <c r="X44" s="14"/>
    </row>
    <row r="45" spans="1:38">
      <c r="A45" s="7">
        <v>44</v>
      </c>
      <c r="B45" s="7">
        <v>1974</v>
      </c>
      <c r="C45" s="7">
        <v>8</v>
      </c>
      <c r="D45" s="10">
        <v>47807</v>
      </c>
      <c r="E45" s="13">
        <v>65877.024793388424</v>
      </c>
      <c r="F45" s="3">
        <v>3359.4377595436699</v>
      </c>
      <c r="G45" s="11">
        <v>0</v>
      </c>
      <c r="H45" s="11">
        <v>0</v>
      </c>
      <c r="I45" s="13">
        <v>0</v>
      </c>
      <c r="J45" s="7">
        <v>0</v>
      </c>
      <c r="K45" s="7">
        <v>0</v>
      </c>
      <c r="L45" s="7">
        <v>0</v>
      </c>
      <c r="M45" s="11">
        <v>0</v>
      </c>
      <c r="N45" s="11">
        <f t="shared" si="3"/>
        <v>65877.024793388424</v>
      </c>
      <c r="O45" s="11">
        <f t="shared" si="4"/>
        <v>65877.024793388424</v>
      </c>
      <c r="P45" s="3">
        <f t="shared" si="0"/>
        <v>0</v>
      </c>
      <c r="Q45" s="3">
        <f t="shared" si="5"/>
        <v>18070.024793388424</v>
      </c>
      <c r="R45" t="b">
        <f t="shared" si="1"/>
        <v>1</v>
      </c>
      <c r="S45" s="3">
        <f t="shared" si="6"/>
        <v>69236.462552932091</v>
      </c>
      <c r="T45" t="b">
        <f t="shared" si="7"/>
        <v>1</v>
      </c>
      <c r="U45">
        <f t="shared" si="15"/>
        <v>0</v>
      </c>
      <c r="V45">
        <f t="shared" si="8"/>
        <v>0</v>
      </c>
      <c r="W45" s="14">
        <f t="shared" si="9"/>
        <v>0</v>
      </c>
      <c r="X45" s="14"/>
    </row>
    <row r="46" spans="1:38">
      <c r="A46" s="7">
        <v>45</v>
      </c>
      <c r="B46" s="7">
        <v>1974</v>
      </c>
      <c r="C46" s="7">
        <v>9</v>
      </c>
      <c r="D46" s="10">
        <v>35537</v>
      </c>
      <c r="E46" s="13">
        <v>62144.132231404961</v>
      </c>
      <c r="F46" s="3">
        <v>4002.6627587348498</v>
      </c>
      <c r="G46" s="11">
        <v>0</v>
      </c>
      <c r="H46" s="11">
        <v>0</v>
      </c>
      <c r="I46" s="13">
        <v>0</v>
      </c>
      <c r="J46" s="7">
        <v>0</v>
      </c>
      <c r="K46" s="7">
        <v>0</v>
      </c>
      <c r="L46" s="7">
        <v>0</v>
      </c>
      <c r="M46" s="11">
        <v>0</v>
      </c>
      <c r="N46" s="11">
        <f t="shared" si="3"/>
        <v>62144.132231404961</v>
      </c>
      <c r="O46" s="11">
        <f t="shared" si="4"/>
        <v>62144.132231404961</v>
      </c>
      <c r="P46" s="3">
        <f t="shared" si="0"/>
        <v>0</v>
      </c>
      <c r="Q46" s="3">
        <f t="shared" si="5"/>
        <v>26607.132231404961</v>
      </c>
      <c r="R46" t="b">
        <f t="shared" si="1"/>
        <v>1</v>
      </c>
      <c r="S46" s="3">
        <f t="shared" si="6"/>
        <v>66146.79499013981</v>
      </c>
      <c r="T46" t="b">
        <f t="shared" si="7"/>
        <v>1</v>
      </c>
      <c r="U46">
        <f t="shared" si="15"/>
        <v>0</v>
      </c>
      <c r="V46">
        <f t="shared" si="8"/>
        <v>0</v>
      </c>
      <c r="W46" s="14">
        <f t="shared" si="9"/>
        <v>0</v>
      </c>
      <c r="X46" s="14"/>
    </row>
    <row r="47" spans="1:38">
      <c r="A47" s="7">
        <v>46</v>
      </c>
      <c r="B47" s="7">
        <v>1974</v>
      </c>
      <c r="C47" s="7">
        <v>10</v>
      </c>
      <c r="D47" s="10">
        <v>16691</v>
      </c>
      <c r="E47" s="13">
        <v>40248.595041322311</v>
      </c>
      <c r="F47" s="3">
        <v>5301.0913548150702</v>
      </c>
      <c r="G47" s="11">
        <v>0</v>
      </c>
      <c r="H47" s="11">
        <v>0</v>
      </c>
      <c r="I47" s="13">
        <v>0</v>
      </c>
      <c r="J47" s="7">
        <v>0</v>
      </c>
      <c r="K47" s="7">
        <v>0</v>
      </c>
      <c r="L47" s="7">
        <v>0</v>
      </c>
      <c r="M47" s="11">
        <v>0</v>
      </c>
      <c r="N47" s="11">
        <f t="shared" si="3"/>
        <v>40248.595041322311</v>
      </c>
      <c r="O47" s="11">
        <f t="shared" si="4"/>
        <v>40248.595041322311</v>
      </c>
      <c r="P47" s="3">
        <f t="shared" si="0"/>
        <v>0</v>
      </c>
      <c r="Q47" s="3">
        <f t="shared" si="5"/>
        <v>23557.595041322311</v>
      </c>
      <c r="R47" t="b">
        <f t="shared" si="1"/>
        <v>1</v>
      </c>
      <c r="S47" s="3">
        <f t="shared" si="6"/>
        <v>45549.686396137382</v>
      </c>
      <c r="T47" t="b">
        <f t="shared" si="7"/>
        <v>1</v>
      </c>
      <c r="U47">
        <f t="shared" si="15"/>
        <v>0</v>
      </c>
      <c r="V47">
        <f t="shared" si="8"/>
        <v>0</v>
      </c>
      <c r="W47" s="14">
        <f t="shared" si="9"/>
        <v>0</v>
      </c>
      <c r="X47" s="14"/>
    </row>
    <row r="48" spans="1:38">
      <c r="A48" s="7">
        <v>47</v>
      </c>
      <c r="B48" s="7">
        <v>1974</v>
      </c>
      <c r="C48" s="7">
        <v>11</v>
      </c>
      <c r="D48" s="10">
        <v>4576</v>
      </c>
      <c r="E48" s="13">
        <v>34127.603305785124</v>
      </c>
      <c r="F48" s="3">
        <v>4850.1717548533297</v>
      </c>
      <c r="G48" s="11">
        <v>0</v>
      </c>
      <c r="H48" s="11">
        <v>0</v>
      </c>
      <c r="I48" s="13">
        <v>0</v>
      </c>
      <c r="J48" s="7">
        <v>0</v>
      </c>
      <c r="K48" s="7">
        <v>0</v>
      </c>
      <c r="L48" s="7">
        <v>0</v>
      </c>
      <c r="M48" s="11">
        <v>0</v>
      </c>
      <c r="N48" s="11">
        <f t="shared" si="3"/>
        <v>34127.603305785124</v>
      </c>
      <c r="O48" s="11">
        <f t="shared" si="4"/>
        <v>34127.603305785124</v>
      </c>
      <c r="P48" s="3">
        <f t="shared" si="0"/>
        <v>0</v>
      </c>
      <c r="Q48" s="3">
        <f t="shared" si="5"/>
        <v>29551.603305785124</v>
      </c>
      <c r="R48" t="b">
        <f t="shared" si="1"/>
        <v>1</v>
      </c>
      <c r="S48" s="3">
        <f t="shared" si="6"/>
        <v>38977.775060638451</v>
      </c>
      <c r="T48" t="b">
        <f t="shared" si="7"/>
        <v>1</v>
      </c>
      <c r="U48">
        <f t="shared" si="15"/>
        <v>0</v>
      </c>
      <c r="V48">
        <f t="shared" si="8"/>
        <v>0</v>
      </c>
      <c r="W48" s="14">
        <f t="shared" si="9"/>
        <v>0</v>
      </c>
      <c r="X48" s="14"/>
    </row>
    <row r="49" spans="1:24">
      <c r="A49" s="7">
        <v>48</v>
      </c>
      <c r="B49" s="7">
        <v>1974</v>
      </c>
      <c r="C49" s="7">
        <v>12</v>
      </c>
      <c r="D49" s="10">
        <v>1561</v>
      </c>
      <c r="E49" s="13">
        <v>69310.413223140495</v>
      </c>
      <c r="F49" s="3">
        <v>4559.7909008806</v>
      </c>
      <c r="G49" s="11">
        <v>0</v>
      </c>
      <c r="H49" s="11">
        <v>0</v>
      </c>
      <c r="I49" s="13">
        <v>0</v>
      </c>
      <c r="J49" s="7">
        <v>0</v>
      </c>
      <c r="K49" s="7">
        <v>0</v>
      </c>
      <c r="L49" s="7">
        <v>0</v>
      </c>
      <c r="M49" s="11">
        <v>0</v>
      </c>
      <c r="N49" s="11">
        <f t="shared" si="3"/>
        <v>69310.413223140495</v>
      </c>
      <c r="O49" s="11">
        <f t="shared" si="4"/>
        <v>69310.413223140495</v>
      </c>
      <c r="P49" s="3">
        <f t="shared" si="0"/>
        <v>0</v>
      </c>
      <c r="Q49" s="3">
        <f t="shared" si="5"/>
        <v>67749.413223140495</v>
      </c>
      <c r="R49" t="b">
        <f t="shared" si="1"/>
        <v>1</v>
      </c>
      <c r="S49" s="3">
        <f t="shared" si="6"/>
        <v>73870.204124021097</v>
      </c>
      <c r="T49" t="b">
        <f t="shared" si="7"/>
        <v>1</v>
      </c>
      <c r="U49">
        <f t="shared" si="15"/>
        <v>0</v>
      </c>
      <c r="V49">
        <f t="shared" si="8"/>
        <v>0</v>
      </c>
      <c r="W49" s="14">
        <f t="shared" si="9"/>
        <v>0</v>
      </c>
      <c r="X49" s="14"/>
    </row>
    <row r="50" spans="1:24">
      <c r="A50" s="7">
        <v>49</v>
      </c>
      <c r="B50" s="7">
        <v>1975</v>
      </c>
      <c r="C50" s="7">
        <v>1</v>
      </c>
      <c r="D50" s="10">
        <v>1277</v>
      </c>
      <c r="E50" s="13">
        <v>83504.132231404961</v>
      </c>
      <c r="F50" s="3">
        <v>4371.3892865887001</v>
      </c>
      <c r="G50" s="11">
        <v>0</v>
      </c>
      <c r="H50" s="11">
        <v>0</v>
      </c>
      <c r="I50" s="13">
        <v>0</v>
      </c>
      <c r="J50" s="7">
        <v>0</v>
      </c>
      <c r="K50" s="7">
        <v>0</v>
      </c>
      <c r="L50" s="7">
        <v>0</v>
      </c>
      <c r="M50" s="11">
        <v>0</v>
      </c>
      <c r="N50" s="11">
        <f t="shared" si="3"/>
        <v>83504.132231404961</v>
      </c>
      <c r="O50" s="11">
        <f t="shared" si="4"/>
        <v>83504.132231404961</v>
      </c>
      <c r="P50" s="3">
        <f t="shared" si="0"/>
        <v>0</v>
      </c>
      <c r="Q50" s="3">
        <f t="shared" si="5"/>
        <v>82227.132231404961</v>
      </c>
      <c r="R50" t="b">
        <f t="shared" si="1"/>
        <v>1</v>
      </c>
      <c r="S50" s="3">
        <f t="shared" si="6"/>
        <v>87875.521517993664</v>
      </c>
      <c r="T50" t="b">
        <f t="shared" si="7"/>
        <v>1</v>
      </c>
      <c r="U50">
        <f t="shared" si="15"/>
        <v>0</v>
      </c>
      <c r="V50">
        <f t="shared" si="8"/>
        <v>0</v>
      </c>
      <c r="W50" s="14">
        <f t="shared" si="9"/>
        <v>0</v>
      </c>
      <c r="X50" s="14"/>
    </row>
    <row r="51" spans="1:24">
      <c r="A51" s="7">
        <v>50</v>
      </c>
      <c r="B51" s="7">
        <v>1975</v>
      </c>
      <c r="C51" s="7">
        <v>2</v>
      </c>
      <c r="D51" s="10">
        <v>787</v>
      </c>
      <c r="E51" s="13">
        <v>44304.793388429753</v>
      </c>
      <c r="F51" s="3">
        <v>3597.3933952826201</v>
      </c>
      <c r="G51" s="11">
        <v>0</v>
      </c>
      <c r="H51" s="11">
        <v>0</v>
      </c>
      <c r="I51" s="13">
        <v>0</v>
      </c>
      <c r="J51" s="7">
        <v>0</v>
      </c>
      <c r="K51" s="7">
        <v>0</v>
      </c>
      <c r="L51" s="7">
        <v>0</v>
      </c>
      <c r="M51" s="11">
        <v>0</v>
      </c>
      <c r="N51" s="11">
        <f t="shared" si="3"/>
        <v>44304.793388429753</v>
      </c>
      <c r="O51" s="11">
        <f t="shared" si="4"/>
        <v>44304.793388429753</v>
      </c>
      <c r="P51" s="3">
        <f t="shared" si="0"/>
        <v>0</v>
      </c>
      <c r="Q51" s="3">
        <f t="shared" si="5"/>
        <v>43517.793388429753</v>
      </c>
      <c r="R51" t="b">
        <f t="shared" si="1"/>
        <v>1</v>
      </c>
      <c r="S51" s="3">
        <f t="shared" si="6"/>
        <v>47902.186783712372</v>
      </c>
      <c r="T51" t="b">
        <f t="shared" si="7"/>
        <v>1</v>
      </c>
      <c r="U51">
        <f t="shared" si="15"/>
        <v>0</v>
      </c>
      <c r="V51">
        <f t="shared" si="8"/>
        <v>0</v>
      </c>
      <c r="W51" s="14">
        <f t="shared" si="9"/>
        <v>0</v>
      </c>
      <c r="X51" s="14"/>
    </row>
    <row r="52" spans="1:24">
      <c r="A52" s="7">
        <v>51</v>
      </c>
      <c r="B52" s="7">
        <v>1975</v>
      </c>
      <c r="C52" s="7">
        <v>3</v>
      </c>
      <c r="D52" s="10">
        <v>298</v>
      </c>
      <c r="E52" s="13">
        <v>52395.371900826445</v>
      </c>
      <c r="F52" s="3">
        <v>5474.3887628680404</v>
      </c>
      <c r="G52" s="11">
        <v>0</v>
      </c>
      <c r="H52" s="11">
        <v>0</v>
      </c>
      <c r="I52" s="13">
        <v>0</v>
      </c>
      <c r="J52" s="7">
        <v>0</v>
      </c>
      <c r="K52" s="7">
        <v>0</v>
      </c>
      <c r="L52" s="7">
        <v>0</v>
      </c>
      <c r="M52" s="11">
        <v>0</v>
      </c>
      <c r="N52" s="11">
        <f t="shared" si="3"/>
        <v>52395.371900826445</v>
      </c>
      <c r="O52" s="11">
        <f t="shared" si="4"/>
        <v>52395.371900826445</v>
      </c>
      <c r="P52" s="3">
        <f t="shared" si="0"/>
        <v>0</v>
      </c>
      <c r="Q52" s="3">
        <f t="shared" si="5"/>
        <v>52097.371900826445</v>
      </c>
      <c r="R52" t="b">
        <f t="shared" si="1"/>
        <v>1</v>
      </c>
      <c r="S52" s="3">
        <f t="shared" si="6"/>
        <v>57869.760663694484</v>
      </c>
      <c r="T52" t="b">
        <f t="shared" si="7"/>
        <v>1</v>
      </c>
      <c r="U52">
        <f t="shared" si="15"/>
        <v>0</v>
      </c>
      <c r="V52">
        <f t="shared" si="8"/>
        <v>0</v>
      </c>
      <c r="W52" s="14">
        <f t="shared" si="9"/>
        <v>0</v>
      </c>
      <c r="X52" s="14"/>
    </row>
    <row r="53" spans="1:24">
      <c r="A53" s="7">
        <v>52</v>
      </c>
      <c r="B53" s="7">
        <v>1975</v>
      </c>
      <c r="C53" s="7">
        <v>4</v>
      </c>
      <c r="D53" s="10">
        <v>2544</v>
      </c>
      <c r="E53" s="13">
        <v>64448.925619834714</v>
      </c>
      <c r="F53" s="3">
        <v>6466.5448433945603</v>
      </c>
      <c r="G53" s="11">
        <v>0</v>
      </c>
      <c r="H53" s="11">
        <v>0</v>
      </c>
      <c r="I53" s="13">
        <v>0</v>
      </c>
      <c r="J53" s="7">
        <v>0</v>
      </c>
      <c r="K53" s="7">
        <v>0</v>
      </c>
      <c r="L53" s="7">
        <v>0</v>
      </c>
      <c r="M53" s="11">
        <v>0</v>
      </c>
      <c r="N53" s="11">
        <f t="shared" si="3"/>
        <v>64448.925619834714</v>
      </c>
      <c r="O53" s="11">
        <f t="shared" si="4"/>
        <v>64448.925619834714</v>
      </c>
      <c r="P53" s="3">
        <f t="shared" si="0"/>
        <v>0</v>
      </c>
      <c r="Q53" s="3">
        <f t="shared" si="5"/>
        <v>61904.925619834714</v>
      </c>
      <c r="R53" t="b">
        <f t="shared" si="1"/>
        <v>1</v>
      </c>
      <c r="S53" s="3">
        <f t="shared" si="6"/>
        <v>70915.470463229271</v>
      </c>
      <c r="T53" t="b">
        <f t="shared" si="7"/>
        <v>1</v>
      </c>
      <c r="U53">
        <f t="shared" si="15"/>
        <v>0</v>
      </c>
      <c r="V53">
        <f t="shared" si="8"/>
        <v>0</v>
      </c>
      <c r="W53" s="14">
        <f t="shared" si="9"/>
        <v>0</v>
      </c>
      <c r="X53" s="14"/>
    </row>
    <row r="54" spans="1:24">
      <c r="A54" s="7">
        <v>53</v>
      </c>
      <c r="B54" s="7">
        <v>1975</v>
      </c>
      <c r="C54" s="7">
        <v>5</v>
      </c>
      <c r="D54" s="10">
        <v>34448</v>
      </c>
      <c r="E54" s="13">
        <v>113057.85123966943</v>
      </c>
      <c r="F54" s="3">
        <v>15055.269767633399</v>
      </c>
      <c r="G54" s="11">
        <v>0</v>
      </c>
      <c r="H54" s="11">
        <v>0</v>
      </c>
      <c r="I54" s="13">
        <v>0</v>
      </c>
      <c r="J54" s="7">
        <v>0</v>
      </c>
      <c r="K54" s="7">
        <v>0</v>
      </c>
      <c r="L54" s="7">
        <v>0</v>
      </c>
      <c r="M54" s="11">
        <v>0</v>
      </c>
      <c r="N54" s="11">
        <f t="shared" si="3"/>
        <v>113057.85123966943</v>
      </c>
      <c r="O54" s="11">
        <f t="shared" si="4"/>
        <v>113057.85123966943</v>
      </c>
      <c r="P54" s="3">
        <f t="shared" si="0"/>
        <v>0</v>
      </c>
      <c r="Q54" s="3">
        <f t="shared" si="5"/>
        <v>78609.851239669428</v>
      </c>
      <c r="R54" t="b">
        <f t="shared" si="1"/>
        <v>1</v>
      </c>
      <c r="S54" s="3">
        <f t="shared" si="6"/>
        <v>128113.12100730283</v>
      </c>
      <c r="T54" t="b">
        <f t="shared" si="7"/>
        <v>1</v>
      </c>
      <c r="U54">
        <f t="shared" si="15"/>
        <v>0</v>
      </c>
      <c r="V54">
        <f t="shared" si="8"/>
        <v>0</v>
      </c>
      <c r="W54" s="14">
        <f t="shared" si="9"/>
        <v>0</v>
      </c>
      <c r="X54" s="14"/>
    </row>
    <row r="55" spans="1:24">
      <c r="A55" s="7">
        <v>54</v>
      </c>
      <c r="B55" s="7">
        <v>1975</v>
      </c>
      <c r="C55" s="7">
        <v>6</v>
      </c>
      <c r="D55" s="10">
        <v>45953</v>
      </c>
      <c r="E55" s="13">
        <v>89099.504132231406</v>
      </c>
      <c r="F55" s="3">
        <v>13625.1993928724</v>
      </c>
      <c r="G55" s="11">
        <v>0</v>
      </c>
      <c r="H55" s="11">
        <v>0</v>
      </c>
      <c r="I55" s="13">
        <v>0</v>
      </c>
      <c r="J55" s="7">
        <v>0</v>
      </c>
      <c r="K55" s="7">
        <v>0</v>
      </c>
      <c r="L55" s="7">
        <v>0</v>
      </c>
      <c r="M55" s="11">
        <v>0</v>
      </c>
      <c r="N55" s="11">
        <f t="shared" si="3"/>
        <v>89099.504132231406</v>
      </c>
      <c r="O55" s="11">
        <f t="shared" si="4"/>
        <v>89099.504132231406</v>
      </c>
      <c r="P55" s="3">
        <f t="shared" si="0"/>
        <v>0</v>
      </c>
      <c r="Q55" s="3">
        <f t="shared" si="5"/>
        <v>43146.504132231406</v>
      </c>
      <c r="R55" t="b">
        <f t="shared" si="1"/>
        <v>1</v>
      </c>
      <c r="S55" s="3">
        <f t="shared" si="6"/>
        <v>102724.7035251038</v>
      </c>
      <c r="T55" t="b">
        <f t="shared" si="7"/>
        <v>1</v>
      </c>
      <c r="U55">
        <f t="shared" si="15"/>
        <v>0</v>
      </c>
      <c r="V55">
        <f t="shared" si="8"/>
        <v>0</v>
      </c>
      <c r="W55" s="14">
        <f t="shared" si="9"/>
        <v>0</v>
      </c>
      <c r="X55" s="14"/>
    </row>
    <row r="56" spans="1:24">
      <c r="A56" s="7">
        <v>55</v>
      </c>
      <c r="B56" s="7">
        <v>1975</v>
      </c>
      <c r="C56" s="7">
        <v>7</v>
      </c>
      <c r="D56" s="10">
        <v>50966</v>
      </c>
      <c r="E56" s="13">
        <v>66267.768595041329</v>
      </c>
      <c r="F56" s="3">
        <v>6936.24340161903</v>
      </c>
      <c r="G56" s="11">
        <v>0</v>
      </c>
      <c r="H56" s="11">
        <v>0</v>
      </c>
      <c r="I56" s="13">
        <v>0</v>
      </c>
      <c r="J56" s="7">
        <v>0</v>
      </c>
      <c r="K56" s="7">
        <v>0</v>
      </c>
      <c r="L56" s="7">
        <v>0</v>
      </c>
      <c r="M56" s="11">
        <v>0</v>
      </c>
      <c r="N56" s="11">
        <f t="shared" si="3"/>
        <v>66267.768595041329</v>
      </c>
      <c r="O56" s="11">
        <f t="shared" si="4"/>
        <v>66267.768595041329</v>
      </c>
      <c r="P56" s="3">
        <f t="shared" si="0"/>
        <v>0</v>
      </c>
      <c r="Q56" s="3">
        <f t="shared" si="5"/>
        <v>15301.768595041329</v>
      </c>
      <c r="R56" t="b">
        <f t="shared" si="1"/>
        <v>1</v>
      </c>
      <c r="S56" s="3">
        <f t="shared" si="6"/>
        <v>73204.011996660352</v>
      </c>
      <c r="T56" t="b">
        <f t="shared" si="7"/>
        <v>1</v>
      </c>
      <c r="U56">
        <f t="shared" si="15"/>
        <v>0</v>
      </c>
      <c r="V56">
        <f t="shared" si="8"/>
        <v>0</v>
      </c>
      <c r="W56" s="14">
        <f t="shared" si="9"/>
        <v>0</v>
      </c>
      <c r="X56" s="14"/>
    </row>
    <row r="57" spans="1:24">
      <c r="A57" s="7">
        <v>56</v>
      </c>
      <c r="B57" s="7">
        <v>1975</v>
      </c>
      <c r="C57" s="7">
        <v>8</v>
      </c>
      <c r="D57" s="10">
        <v>47807</v>
      </c>
      <c r="E57" s="13">
        <v>69867.768595041329</v>
      </c>
      <c r="F57" s="3">
        <v>4625.6418330565302</v>
      </c>
      <c r="G57" s="11">
        <v>0</v>
      </c>
      <c r="H57" s="11">
        <v>0</v>
      </c>
      <c r="I57" s="13">
        <v>0</v>
      </c>
      <c r="J57" s="7">
        <v>0</v>
      </c>
      <c r="K57" s="7">
        <v>0</v>
      </c>
      <c r="L57" s="7">
        <v>0</v>
      </c>
      <c r="M57" s="11">
        <v>0</v>
      </c>
      <c r="N57" s="11">
        <f t="shared" si="3"/>
        <v>69867.768595041329</v>
      </c>
      <c r="O57" s="11">
        <f t="shared" si="4"/>
        <v>69867.768595041329</v>
      </c>
      <c r="P57" s="3">
        <f t="shared" si="0"/>
        <v>0</v>
      </c>
      <c r="Q57" s="3">
        <f t="shared" si="5"/>
        <v>22060.768595041329</v>
      </c>
      <c r="R57" t="b">
        <f t="shared" si="1"/>
        <v>1</v>
      </c>
      <c r="S57" s="3">
        <f t="shared" si="6"/>
        <v>74493.410428097864</v>
      </c>
      <c r="T57" t="b">
        <f t="shared" si="7"/>
        <v>1</v>
      </c>
      <c r="U57">
        <f t="shared" si="15"/>
        <v>0</v>
      </c>
      <c r="V57">
        <f t="shared" si="8"/>
        <v>0</v>
      </c>
      <c r="W57" s="14">
        <f t="shared" si="9"/>
        <v>0</v>
      </c>
      <c r="X57" s="14"/>
    </row>
    <row r="58" spans="1:24">
      <c r="A58" s="7">
        <v>57</v>
      </c>
      <c r="B58" s="7">
        <v>1975</v>
      </c>
      <c r="C58" s="7">
        <v>9</v>
      </c>
      <c r="D58" s="10">
        <v>35537</v>
      </c>
      <c r="E58" s="13">
        <v>77464.462809917357</v>
      </c>
      <c r="F58" s="3">
        <v>3848.0099576007501</v>
      </c>
      <c r="G58" s="11">
        <v>0</v>
      </c>
      <c r="H58" s="11">
        <v>0</v>
      </c>
      <c r="I58" s="13">
        <v>0</v>
      </c>
      <c r="J58" s="7">
        <v>0</v>
      </c>
      <c r="K58" s="7">
        <v>0</v>
      </c>
      <c r="L58" s="7">
        <v>0</v>
      </c>
      <c r="M58" s="11">
        <v>0</v>
      </c>
      <c r="N58" s="11">
        <f t="shared" si="3"/>
        <v>77464.462809917357</v>
      </c>
      <c r="O58" s="11">
        <f t="shared" si="4"/>
        <v>77464.462809917357</v>
      </c>
      <c r="P58" s="3">
        <f t="shared" si="0"/>
        <v>0</v>
      </c>
      <c r="Q58" s="3">
        <f t="shared" si="5"/>
        <v>41927.462809917357</v>
      </c>
      <c r="R58" t="b">
        <f t="shared" si="1"/>
        <v>1</v>
      </c>
      <c r="S58" s="3">
        <f t="shared" si="6"/>
        <v>81312.472767518106</v>
      </c>
      <c r="T58" t="b">
        <f t="shared" si="7"/>
        <v>1</v>
      </c>
      <c r="U58">
        <f t="shared" si="15"/>
        <v>0</v>
      </c>
      <c r="V58">
        <f t="shared" si="8"/>
        <v>0</v>
      </c>
      <c r="W58" s="14">
        <f t="shared" si="9"/>
        <v>0</v>
      </c>
      <c r="X58" s="14"/>
    </row>
    <row r="59" spans="1:24">
      <c r="A59" s="7">
        <v>58</v>
      </c>
      <c r="B59" s="7">
        <v>1975</v>
      </c>
      <c r="C59" s="7">
        <v>10</v>
      </c>
      <c r="D59" s="10">
        <v>16691</v>
      </c>
      <c r="E59" s="13">
        <v>121130.57851239669</v>
      </c>
      <c r="F59" s="3">
        <v>6037.8836225579298</v>
      </c>
      <c r="G59" s="11">
        <v>0</v>
      </c>
      <c r="H59" s="11">
        <v>0</v>
      </c>
      <c r="I59" s="13">
        <v>0</v>
      </c>
      <c r="J59" s="7">
        <v>0</v>
      </c>
      <c r="K59" s="7">
        <v>0</v>
      </c>
      <c r="L59" s="7">
        <v>0</v>
      </c>
      <c r="M59" s="11">
        <v>0</v>
      </c>
      <c r="N59" s="11">
        <f t="shared" si="3"/>
        <v>121130.57851239669</v>
      </c>
      <c r="O59" s="11">
        <f t="shared" si="4"/>
        <v>121130.57851239669</v>
      </c>
      <c r="P59" s="3">
        <f t="shared" si="0"/>
        <v>0</v>
      </c>
      <c r="Q59" s="3">
        <f t="shared" si="5"/>
        <v>104439.57851239669</v>
      </c>
      <c r="R59" t="b">
        <f t="shared" si="1"/>
        <v>1</v>
      </c>
      <c r="S59" s="3">
        <f t="shared" si="6"/>
        <v>127168.46213495462</v>
      </c>
      <c r="T59" t="b">
        <f t="shared" si="7"/>
        <v>1</v>
      </c>
      <c r="U59">
        <f t="shared" si="15"/>
        <v>0</v>
      </c>
      <c r="V59">
        <f t="shared" si="8"/>
        <v>0</v>
      </c>
      <c r="W59" s="14">
        <f t="shared" si="9"/>
        <v>0</v>
      </c>
      <c r="X59" s="14"/>
    </row>
    <row r="60" spans="1:24">
      <c r="A60" s="7">
        <v>59</v>
      </c>
      <c r="B60" s="7">
        <v>1975</v>
      </c>
      <c r="C60" s="7">
        <v>11</v>
      </c>
      <c r="D60" s="10">
        <v>4576</v>
      </c>
      <c r="E60" s="13">
        <v>104132.23140495867</v>
      </c>
      <c r="F60" s="3">
        <v>5245.6700272237404</v>
      </c>
      <c r="G60" s="11">
        <v>0</v>
      </c>
      <c r="H60" s="11">
        <v>0</v>
      </c>
      <c r="I60" s="13">
        <v>0</v>
      </c>
      <c r="J60" s="7">
        <v>0</v>
      </c>
      <c r="K60" s="7">
        <v>0</v>
      </c>
      <c r="L60" s="7">
        <v>0</v>
      </c>
      <c r="M60" s="11">
        <v>0</v>
      </c>
      <c r="N60" s="11">
        <f t="shared" si="3"/>
        <v>104132.23140495867</v>
      </c>
      <c r="O60" s="11">
        <f t="shared" si="4"/>
        <v>104132.23140495867</v>
      </c>
      <c r="P60" s="3">
        <f t="shared" si="0"/>
        <v>0</v>
      </c>
      <c r="Q60" s="3">
        <f t="shared" si="5"/>
        <v>99556.231404958671</v>
      </c>
      <c r="R60" t="b">
        <f t="shared" si="1"/>
        <v>1</v>
      </c>
      <c r="S60" s="3">
        <f t="shared" si="6"/>
        <v>109377.90143218241</v>
      </c>
      <c r="T60" t="b">
        <f t="shared" si="7"/>
        <v>1</v>
      </c>
      <c r="U60">
        <f t="shared" si="15"/>
        <v>0</v>
      </c>
      <c r="V60">
        <f t="shared" si="8"/>
        <v>0</v>
      </c>
      <c r="W60" s="14">
        <f t="shared" si="9"/>
        <v>0</v>
      </c>
      <c r="X60" s="14"/>
    </row>
    <row r="61" spans="1:24">
      <c r="A61" s="7">
        <v>60</v>
      </c>
      <c r="B61" s="7">
        <v>1975</v>
      </c>
      <c r="C61" s="7">
        <v>12</v>
      </c>
      <c r="D61" s="10">
        <v>1561</v>
      </c>
      <c r="E61" s="13">
        <v>86808.595041322318</v>
      </c>
      <c r="F61" s="3">
        <v>5383.4916115516899</v>
      </c>
      <c r="G61" s="11">
        <v>0</v>
      </c>
      <c r="H61" s="11">
        <v>0</v>
      </c>
      <c r="I61" s="13">
        <v>0</v>
      </c>
      <c r="J61" s="7">
        <v>0</v>
      </c>
      <c r="K61" s="7">
        <v>0</v>
      </c>
      <c r="L61" s="7">
        <v>0</v>
      </c>
      <c r="M61" s="11">
        <v>0</v>
      </c>
      <c r="N61" s="11">
        <f t="shared" si="3"/>
        <v>86808.595041322318</v>
      </c>
      <c r="O61" s="11">
        <f t="shared" si="4"/>
        <v>86808.595041322318</v>
      </c>
      <c r="P61" s="3">
        <f t="shared" si="0"/>
        <v>0</v>
      </c>
      <c r="Q61" s="3">
        <f t="shared" si="5"/>
        <v>85247.595041322318</v>
      </c>
      <c r="R61" t="b">
        <f t="shared" si="1"/>
        <v>1</v>
      </c>
      <c r="S61" s="3">
        <f t="shared" si="6"/>
        <v>92192.086652874015</v>
      </c>
      <c r="T61" t="b">
        <f t="shared" si="7"/>
        <v>1</v>
      </c>
      <c r="U61">
        <f t="shared" si="15"/>
        <v>0</v>
      </c>
      <c r="V61">
        <f t="shared" si="8"/>
        <v>0</v>
      </c>
      <c r="W61" s="14">
        <f t="shared" si="9"/>
        <v>0</v>
      </c>
      <c r="X61" s="14"/>
    </row>
    <row r="62" spans="1:24">
      <c r="A62" s="7">
        <v>61</v>
      </c>
      <c r="B62" s="7">
        <v>1976</v>
      </c>
      <c r="C62" s="7">
        <v>1</v>
      </c>
      <c r="D62" s="10">
        <v>1277</v>
      </c>
      <c r="E62" s="13">
        <v>101752.06611570247</v>
      </c>
      <c r="F62" s="3">
        <v>4911.9970944042998</v>
      </c>
      <c r="G62" s="11">
        <v>0</v>
      </c>
      <c r="H62" s="11">
        <v>0</v>
      </c>
      <c r="I62" s="13">
        <v>0</v>
      </c>
      <c r="J62" s="7">
        <v>0</v>
      </c>
      <c r="K62" s="7">
        <v>0</v>
      </c>
      <c r="L62" s="7">
        <v>0</v>
      </c>
      <c r="M62" s="11">
        <v>0</v>
      </c>
      <c r="N62" s="11">
        <f t="shared" si="3"/>
        <v>101752.06611570247</v>
      </c>
      <c r="O62" s="11">
        <f t="shared" si="4"/>
        <v>101752.06611570247</v>
      </c>
      <c r="P62" s="3">
        <f t="shared" si="0"/>
        <v>0</v>
      </c>
      <c r="Q62" s="3">
        <f t="shared" si="5"/>
        <v>100475.06611570247</v>
      </c>
      <c r="R62" t="b">
        <f t="shared" si="1"/>
        <v>1</v>
      </c>
      <c r="S62" s="3">
        <f t="shared" si="6"/>
        <v>106664.06321010677</v>
      </c>
      <c r="T62" t="b">
        <f t="shared" si="7"/>
        <v>1</v>
      </c>
      <c r="U62">
        <f t="shared" si="15"/>
        <v>0</v>
      </c>
      <c r="V62">
        <f t="shared" si="8"/>
        <v>0</v>
      </c>
      <c r="W62" s="14">
        <f t="shared" si="9"/>
        <v>0</v>
      </c>
      <c r="X62" s="14"/>
    </row>
    <row r="63" spans="1:24">
      <c r="A63" s="7">
        <v>62</v>
      </c>
      <c r="B63" s="7">
        <v>1976</v>
      </c>
      <c r="C63" s="7">
        <v>2</v>
      </c>
      <c r="D63" s="10">
        <v>787</v>
      </c>
      <c r="E63" s="13">
        <v>112661.15702479339</v>
      </c>
      <c r="F63" s="3">
        <v>4624.1858413823602</v>
      </c>
      <c r="G63" s="11">
        <v>0</v>
      </c>
      <c r="H63" s="11">
        <v>0</v>
      </c>
      <c r="I63" s="13">
        <v>0</v>
      </c>
      <c r="J63" s="7">
        <v>0</v>
      </c>
      <c r="K63" s="7">
        <v>0</v>
      </c>
      <c r="L63" s="7">
        <v>0</v>
      </c>
      <c r="M63" s="11">
        <v>0</v>
      </c>
      <c r="N63" s="11">
        <f t="shared" si="3"/>
        <v>112661.15702479339</v>
      </c>
      <c r="O63" s="11">
        <f t="shared" si="4"/>
        <v>112661.15702479339</v>
      </c>
      <c r="P63" s="3">
        <f t="shared" si="0"/>
        <v>0</v>
      </c>
      <c r="Q63" s="3">
        <f t="shared" si="5"/>
        <v>111874.15702479339</v>
      </c>
      <c r="R63" t="b">
        <f t="shared" si="1"/>
        <v>1</v>
      </c>
      <c r="S63" s="3">
        <f t="shared" si="6"/>
        <v>117285.34286617575</v>
      </c>
      <c r="T63" t="b">
        <f t="shared" si="7"/>
        <v>1</v>
      </c>
      <c r="U63">
        <f t="shared" si="15"/>
        <v>0</v>
      </c>
      <c r="V63">
        <f t="shared" si="8"/>
        <v>0</v>
      </c>
      <c r="W63" s="14">
        <f t="shared" si="9"/>
        <v>0</v>
      </c>
      <c r="X63" s="14"/>
    </row>
    <row r="64" spans="1:24">
      <c r="A64" s="7">
        <v>63</v>
      </c>
      <c r="B64" s="7">
        <v>1976</v>
      </c>
      <c r="C64" s="7">
        <v>3</v>
      </c>
      <c r="D64" s="10">
        <v>298</v>
      </c>
      <c r="E64" s="13">
        <v>93917.35537190082</v>
      </c>
      <c r="F64" s="3">
        <v>5806.58655740416</v>
      </c>
      <c r="G64" s="11">
        <v>0</v>
      </c>
      <c r="H64" s="11">
        <v>0</v>
      </c>
      <c r="I64" s="13">
        <v>0</v>
      </c>
      <c r="J64" s="7">
        <v>0</v>
      </c>
      <c r="K64" s="7">
        <v>0</v>
      </c>
      <c r="L64" s="7">
        <v>0</v>
      </c>
      <c r="M64" s="11">
        <v>0</v>
      </c>
      <c r="N64" s="11">
        <f t="shared" si="3"/>
        <v>93917.35537190082</v>
      </c>
      <c r="O64" s="11">
        <f t="shared" si="4"/>
        <v>93917.35537190082</v>
      </c>
      <c r="P64" s="3">
        <f t="shared" si="0"/>
        <v>0</v>
      </c>
      <c r="Q64" s="3">
        <f t="shared" si="5"/>
        <v>93619.35537190082</v>
      </c>
      <c r="R64" t="b">
        <f t="shared" si="1"/>
        <v>1</v>
      </c>
      <c r="S64" s="3">
        <f t="shared" si="6"/>
        <v>99723.941929304972</v>
      </c>
      <c r="T64" t="b">
        <f t="shared" si="7"/>
        <v>1</v>
      </c>
      <c r="U64">
        <f t="shared" si="15"/>
        <v>0</v>
      </c>
      <c r="V64">
        <f t="shared" si="8"/>
        <v>0</v>
      </c>
      <c r="W64" s="14">
        <f t="shared" si="9"/>
        <v>0</v>
      </c>
      <c r="X64" s="14"/>
    </row>
    <row r="65" spans="1:24">
      <c r="A65" s="7">
        <v>64</v>
      </c>
      <c r="B65" s="7">
        <v>1976</v>
      </c>
      <c r="C65" s="7">
        <v>4</v>
      </c>
      <c r="D65" s="10">
        <v>2544</v>
      </c>
      <c r="E65" s="13">
        <v>120555.37190082645</v>
      </c>
      <c r="F65" s="3">
        <v>11130.6420900508</v>
      </c>
      <c r="G65" s="11">
        <v>0</v>
      </c>
      <c r="H65" s="11">
        <v>0</v>
      </c>
      <c r="I65" s="13">
        <v>0</v>
      </c>
      <c r="J65" s="7">
        <v>0</v>
      </c>
      <c r="K65" s="7">
        <v>0</v>
      </c>
      <c r="L65" s="7">
        <v>0</v>
      </c>
      <c r="M65" s="11">
        <v>0</v>
      </c>
      <c r="N65" s="11">
        <f t="shared" si="3"/>
        <v>120555.37190082645</v>
      </c>
      <c r="O65" s="11">
        <f t="shared" si="4"/>
        <v>120555.37190082645</v>
      </c>
      <c r="P65" s="3">
        <f t="shared" si="0"/>
        <v>0</v>
      </c>
      <c r="Q65" s="3">
        <f t="shared" si="5"/>
        <v>118011.37190082645</v>
      </c>
      <c r="R65" t="b">
        <f t="shared" si="1"/>
        <v>1</v>
      </c>
      <c r="S65" s="3">
        <f t="shared" si="6"/>
        <v>131686.01399087725</v>
      </c>
      <c r="T65" t="b">
        <f t="shared" si="7"/>
        <v>1</v>
      </c>
      <c r="U65">
        <f t="shared" si="15"/>
        <v>0</v>
      </c>
      <c r="V65">
        <f t="shared" si="8"/>
        <v>0</v>
      </c>
      <c r="W65" s="14">
        <f t="shared" si="9"/>
        <v>0</v>
      </c>
      <c r="X65" s="14"/>
    </row>
    <row r="66" spans="1:24">
      <c r="A66" s="7">
        <v>65</v>
      </c>
      <c r="B66" s="7">
        <v>1976</v>
      </c>
      <c r="C66" s="7">
        <v>5</v>
      </c>
      <c r="D66" s="10">
        <v>34448</v>
      </c>
      <c r="E66" s="13">
        <v>106750.41322314049</v>
      </c>
      <c r="F66" s="3">
        <v>12325.616110749599</v>
      </c>
      <c r="G66" s="11">
        <v>0</v>
      </c>
      <c r="H66" s="11">
        <v>0</v>
      </c>
      <c r="I66" s="13">
        <v>0</v>
      </c>
      <c r="J66" s="7">
        <v>0</v>
      </c>
      <c r="K66" s="7">
        <v>0</v>
      </c>
      <c r="L66" s="7">
        <v>0</v>
      </c>
      <c r="M66" s="11">
        <v>0</v>
      </c>
      <c r="N66" s="11">
        <f t="shared" si="3"/>
        <v>106750.41322314049</v>
      </c>
      <c r="O66" s="11">
        <f t="shared" si="4"/>
        <v>106750.41322314049</v>
      </c>
      <c r="P66" s="3">
        <f t="shared" ref="P66:P129" si="16">N66-O66</f>
        <v>0</v>
      </c>
      <c r="Q66" s="3">
        <f t="shared" si="5"/>
        <v>72302.413223140495</v>
      </c>
      <c r="R66" t="b">
        <f t="shared" ref="R66:R129" si="17">O66&gt;=D66</f>
        <v>1</v>
      </c>
      <c r="S66" s="3">
        <f t="shared" si="6"/>
        <v>119076.0293338901</v>
      </c>
      <c r="T66" t="b">
        <f t="shared" si="7"/>
        <v>1</v>
      </c>
      <c r="U66">
        <f t="shared" si="15"/>
        <v>0</v>
      </c>
      <c r="V66">
        <f t="shared" si="8"/>
        <v>0</v>
      </c>
      <c r="W66" s="14">
        <f t="shared" si="9"/>
        <v>0</v>
      </c>
      <c r="X66" s="14"/>
    </row>
    <row r="67" spans="1:24">
      <c r="A67" s="7">
        <v>66</v>
      </c>
      <c r="B67" s="7">
        <v>1976</v>
      </c>
      <c r="C67" s="7">
        <v>6</v>
      </c>
      <c r="D67" s="10">
        <v>45953</v>
      </c>
      <c r="E67" s="13">
        <v>39689.25619834711</v>
      </c>
      <c r="F67" s="3">
        <v>3322.0222269300102</v>
      </c>
      <c r="G67" s="11">
        <v>0</v>
      </c>
      <c r="H67" s="11">
        <v>0</v>
      </c>
      <c r="I67" s="13">
        <v>0</v>
      </c>
      <c r="J67" s="7">
        <v>0</v>
      </c>
      <c r="K67" s="7">
        <v>0</v>
      </c>
      <c r="L67" s="7">
        <v>0</v>
      </c>
      <c r="M67" s="11">
        <v>0</v>
      </c>
      <c r="N67" s="11">
        <f t="shared" ref="N67:N130" si="18">E67+M67-I67</f>
        <v>39689.25619834711</v>
      </c>
      <c r="O67" s="11">
        <f t="shared" ref="O67:O130" si="19">IF(N67&lt;D67,N67,IF(N67&gt;(L68+D67),(N67-L68),D67))</f>
        <v>39689.25619834711</v>
      </c>
      <c r="P67" s="3">
        <f t="shared" si="16"/>
        <v>0</v>
      </c>
      <c r="Q67" s="3">
        <f t="shared" ref="Q67:Q130" si="20">IF(O67-D67&gt;0,O67-D67,0)</f>
        <v>0</v>
      </c>
      <c r="R67" t="b">
        <f t="shared" si="17"/>
        <v>0</v>
      </c>
      <c r="S67" s="3">
        <f t="shared" ref="S67:S130" si="21">F67+E67</f>
        <v>43011.278425277123</v>
      </c>
      <c r="T67" t="b">
        <f t="shared" ref="T67:T130" si="22">S67&gt;=D67</f>
        <v>0</v>
      </c>
      <c r="U67">
        <f t="shared" si="15"/>
        <v>0</v>
      </c>
      <c r="V67">
        <f t="shared" ref="V67:V130" si="23">IF(S67&lt;D67,ABS(S67-D67),0)</f>
        <v>2941.7215747228765</v>
      </c>
      <c r="W67" s="14">
        <f t="shared" ref="W67:W130" si="24">INDEX(AH$2:AH$13,MATCH(C67,AG$2:AG$13,0))*(V67)^INDEX(AI$2:AI$13,MATCH(C67,AG$2:AG$13,0))</f>
        <v>145343.14355931338</v>
      </c>
      <c r="X67" s="14"/>
    </row>
    <row r="68" spans="1:24">
      <c r="A68" s="7">
        <v>67</v>
      </c>
      <c r="B68" s="7">
        <v>1976</v>
      </c>
      <c r="C68" s="7">
        <v>7</v>
      </c>
      <c r="D68" s="10">
        <v>50966</v>
      </c>
      <c r="E68" s="13">
        <v>46335.867768595039</v>
      </c>
      <c r="F68" s="3">
        <v>3479.4999999981801</v>
      </c>
      <c r="G68" s="11">
        <v>0</v>
      </c>
      <c r="H68" s="11">
        <v>0</v>
      </c>
      <c r="I68" s="13">
        <v>0</v>
      </c>
      <c r="J68" s="7">
        <v>0</v>
      </c>
      <c r="K68" s="7">
        <v>0</v>
      </c>
      <c r="L68" s="7">
        <v>0</v>
      </c>
      <c r="M68" s="11">
        <v>0</v>
      </c>
      <c r="N68" s="11">
        <f t="shared" si="18"/>
        <v>46335.867768595039</v>
      </c>
      <c r="O68" s="11">
        <f t="shared" si="19"/>
        <v>46335.867768595039</v>
      </c>
      <c r="P68" s="3">
        <f t="shared" si="16"/>
        <v>0</v>
      </c>
      <c r="Q68" s="3">
        <f t="shared" si="20"/>
        <v>0</v>
      </c>
      <c r="R68" t="b">
        <f t="shared" si="17"/>
        <v>0</v>
      </c>
      <c r="S68" s="3">
        <f t="shared" si="21"/>
        <v>49815.36776859322</v>
      </c>
      <c r="T68" t="b">
        <f t="shared" si="22"/>
        <v>0</v>
      </c>
      <c r="U68">
        <f t="shared" si="15"/>
        <v>0</v>
      </c>
      <c r="V68">
        <f t="shared" si="23"/>
        <v>1150.6322314067802</v>
      </c>
      <c r="W68" s="14">
        <f t="shared" si="24"/>
        <v>207747.33545585047</v>
      </c>
      <c r="X68" s="14"/>
    </row>
    <row r="69" spans="1:24">
      <c r="A69" s="7">
        <v>68</v>
      </c>
      <c r="B69" s="7">
        <v>1976</v>
      </c>
      <c r="C69" s="7">
        <v>8</v>
      </c>
      <c r="D69" s="10">
        <v>47807</v>
      </c>
      <c r="E69" s="13">
        <v>34563.966942148763</v>
      </c>
      <c r="F69" s="3">
        <v>2417.99999999896</v>
      </c>
      <c r="G69" s="11">
        <v>0</v>
      </c>
      <c r="H69" s="11">
        <v>0</v>
      </c>
      <c r="I69" s="13">
        <v>0</v>
      </c>
      <c r="J69" s="7">
        <v>0</v>
      </c>
      <c r="K69" s="7">
        <v>0</v>
      </c>
      <c r="L69" s="7">
        <v>0</v>
      </c>
      <c r="M69" s="11">
        <v>0</v>
      </c>
      <c r="N69" s="11">
        <f t="shared" si="18"/>
        <v>34563.966942148763</v>
      </c>
      <c r="O69" s="11">
        <f t="shared" si="19"/>
        <v>34563.966942148763</v>
      </c>
      <c r="P69" s="3">
        <f t="shared" si="16"/>
        <v>0</v>
      </c>
      <c r="Q69" s="3">
        <f t="shared" si="20"/>
        <v>0</v>
      </c>
      <c r="R69" t="b">
        <f t="shared" si="17"/>
        <v>0</v>
      </c>
      <c r="S69" s="3">
        <f t="shared" si="21"/>
        <v>36981.966942147723</v>
      </c>
      <c r="T69" t="b">
        <f t="shared" si="22"/>
        <v>0</v>
      </c>
      <c r="U69">
        <f t="shared" ref="U69:U132" si="25">IF(AND(S68&lt;D68,S69&gt;D69),1,0)</f>
        <v>0</v>
      </c>
      <c r="V69">
        <f t="shared" si="23"/>
        <v>10825.033057852277</v>
      </c>
      <c r="W69" s="14">
        <f t="shared" si="24"/>
        <v>9385837.816357946</v>
      </c>
      <c r="X69" s="14"/>
    </row>
    <row r="70" spans="1:24">
      <c r="A70" s="7">
        <v>69</v>
      </c>
      <c r="B70" s="7">
        <v>1976</v>
      </c>
      <c r="C70" s="7">
        <v>9</v>
      </c>
      <c r="D70" s="10">
        <v>35537</v>
      </c>
      <c r="E70" s="13">
        <v>48944.132231404961</v>
      </c>
      <c r="F70" s="3">
        <v>3127.4908402127999</v>
      </c>
      <c r="G70" s="11">
        <v>0</v>
      </c>
      <c r="H70" s="11">
        <v>0</v>
      </c>
      <c r="I70" s="13">
        <v>0</v>
      </c>
      <c r="J70" s="7">
        <v>0</v>
      </c>
      <c r="K70" s="7">
        <v>0</v>
      </c>
      <c r="L70" s="7">
        <v>0</v>
      </c>
      <c r="M70" s="11">
        <v>0</v>
      </c>
      <c r="N70" s="11">
        <f t="shared" si="18"/>
        <v>48944.132231404961</v>
      </c>
      <c r="O70" s="11">
        <f t="shared" si="19"/>
        <v>48944.132231404961</v>
      </c>
      <c r="P70" s="3">
        <f t="shared" si="16"/>
        <v>0</v>
      </c>
      <c r="Q70" s="3">
        <f t="shared" si="20"/>
        <v>13407.132231404961</v>
      </c>
      <c r="R70" t="b">
        <f t="shared" si="17"/>
        <v>1</v>
      </c>
      <c r="S70" s="3">
        <f t="shared" si="21"/>
        <v>52071.62307161776</v>
      </c>
      <c r="T70" t="b">
        <f t="shared" si="22"/>
        <v>1</v>
      </c>
      <c r="U70">
        <f t="shared" si="25"/>
        <v>1</v>
      </c>
      <c r="V70">
        <f t="shared" si="23"/>
        <v>0</v>
      </c>
      <c r="W70" s="14">
        <f t="shared" si="24"/>
        <v>0</v>
      </c>
      <c r="X70" s="14"/>
    </row>
    <row r="71" spans="1:24">
      <c r="A71" s="7">
        <v>70</v>
      </c>
      <c r="B71" s="7">
        <v>1976</v>
      </c>
      <c r="C71" s="7">
        <v>10</v>
      </c>
      <c r="D71" s="10">
        <v>16691</v>
      </c>
      <c r="E71" s="13">
        <v>59065.78512396694</v>
      </c>
      <c r="F71" s="3">
        <v>4783.1835134359499</v>
      </c>
      <c r="G71" s="11">
        <v>0</v>
      </c>
      <c r="H71" s="11">
        <v>0</v>
      </c>
      <c r="I71" s="13">
        <v>0</v>
      </c>
      <c r="J71" s="7">
        <v>0</v>
      </c>
      <c r="K71" s="7">
        <v>0</v>
      </c>
      <c r="L71" s="7">
        <v>0</v>
      </c>
      <c r="M71" s="11">
        <v>0</v>
      </c>
      <c r="N71" s="11">
        <f t="shared" si="18"/>
        <v>59065.78512396694</v>
      </c>
      <c r="O71" s="11">
        <f t="shared" si="19"/>
        <v>59065.78512396694</v>
      </c>
      <c r="P71" s="3">
        <f t="shared" si="16"/>
        <v>0</v>
      </c>
      <c r="Q71" s="3">
        <f t="shared" si="20"/>
        <v>42374.78512396694</v>
      </c>
      <c r="R71" t="b">
        <f t="shared" si="17"/>
        <v>1</v>
      </c>
      <c r="S71" s="3">
        <f t="shared" si="21"/>
        <v>63848.96863740289</v>
      </c>
      <c r="T71" t="b">
        <f t="shared" si="22"/>
        <v>1</v>
      </c>
      <c r="U71">
        <f t="shared" si="25"/>
        <v>0</v>
      </c>
      <c r="V71">
        <f t="shared" si="23"/>
        <v>0</v>
      </c>
      <c r="W71" s="14">
        <f t="shared" si="24"/>
        <v>0</v>
      </c>
      <c r="X71" s="14"/>
    </row>
    <row r="72" spans="1:24">
      <c r="A72" s="7">
        <v>71</v>
      </c>
      <c r="B72" s="7">
        <v>1976</v>
      </c>
      <c r="C72" s="7">
        <v>11</v>
      </c>
      <c r="D72" s="10">
        <v>4576</v>
      </c>
      <c r="E72" s="13">
        <v>66908.42975206612</v>
      </c>
      <c r="F72" s="3">
        <v>4220.88004244894</v>
      </c>
      <c r="G72" s="11">
        <v>0</v>
      </c>
      <c r="H72" s="11">
        <v>0</v>
      </c>
      <c r="I72" s="13">
        <v>0</v>
      </c>
      <c r="J72" s="7">
        <v>0</v>
      </c>
      <c r="K72" s="7">
        <v>0</v>
      </c>
      <c r="L72" s="7">
        <v>0</v>
      </c>
      <c r="M72" s="11">
        <v>0</v>
      </c>
      <c r="N72" s="11">
        <f t="shared" si="18"/>
        <v>66908.42975206612</v>
      </c>
      <c r="O72" s="11">
        <f t="shared" si="19"/>
        <v>66908.42975206612</v>
      </c>
      <c r="P72" s="3">
        <f t="shared" si="16"/>
        <v>0</v>
      </c>
      <c r="Q72" s="3">
        <f t="shared" si="20"/>
        <v>62332.42975206612</v>
      </c>
      <c r="R72" t="b">
        <f t="shared" si="17"/>
        <v>1</v>
      </c>
      <c r="S72" s="3">
        <f t="shared" si="21"/>
        <v>71129.309794515066</v>
      </c>
      <c r="T72" t="b">
        <f t="shared" si="22"/>
        <v>1</v>
      </c>
      <c r="U72">
        <f t="shared" si="25"/>
        <v>0</v>
      </c>
      <c r="V72">
        <f t="shared" si="23"/>
        <v>0</v>
      </c>
      <c r="W72" s="14">
        <f t="shared" si="24"/>
        <v>0</v>
      </c>
      <c r="X72" s="14"/>
    </row>
    <row r="73" spans="1:24">
      <c r="A73" s="7">
        <v>72</v>
      </c>
      <c r="B73" s="7">
        <v>1976</v>
      </c>
      <c r="C73" s="7">
        <v>12</v>
      </c>
      <c r="D73" s="10">
        <v>1561</v>
      </c>
      <c r="E73" s="13">
        <v>69223.140495867774</v>
      </c>
      <c r="F73" s="3">
        <v>4055.9894672155701</v>
      </c>
      <c r="G73" s="11">
        <v>0</v>
      </c>
      <c r="H73" s="11">
        <v>0</v>
      </c>
      <c r="I73" s="13">
        <v>0</v>
      </c>
      <c r="J73" s="7">
        <v>0</v>
      </c>
      <c r="K73" s="7">
        <v>0</v>
      </c>
      <c r="L73" s="7">
        <v>0</v>
      </c>
      <c r="M73" s="11">
        <v>0</v>
      </c>
      <c r="N73" s="11">
        <f t="shared" si="18"/>
        <v>69223.140495867774</v>
      </c>
      <c r="O73" s="11">
        <f t="shared" si="19"/>
        <v>69223.140495867774</v>
      </c>
      <c r="P73" s="3">
        <f t="shared" si="16"/>
        <v>0</v>
      </c>
      <c r="Q73" s="3">
        <f t="shared" si="20"/>
        <v>67662.140495867774</v>
      </c>
      <c r="R73" t="b">
        <f t="shared" si="17"/>
        <v>1</v>
      </c>
      <c r="S73" s="3">
        <f t="shared" si="21"/>
        <v>73279.129963083338</v>
      </c>
      <c r="T73" t="b">
        <f t="shared" si="22"/>
        <v>1</v>
      </c>
      <c r="U73">
        <f t="shared" si="25"/>
        <v>0</v>
      </c>
      <c r="V73">
        <f t="shared" si="23"/>
        <v>0</v>
      </c>
      <c r="W73" s="14">
        <f t="shared" si="24"/>
        <v>0</v>
      </c>
      <c r="X73" s="14"/>
    </row>
    <row r="74" spans="1:24">
      <c r="A74" s="7">
        <v>73</v>
      </c>
      <c r="B74" s="7">
        <v>1977</v>
      </c>
      <c r="C74" s="7">
        <v>1</v>
      </c>
      <c r="D74" s="10">
        <v>1277</v>
      </c>
      <c r="E74" s="13">
        <v>73586.776859504127</v>
      </c>
      <c r="F74" s="3">
        <v>3905.9913318556701</v>
      </c>
      <c r="G74" s="11">
        <v>0</v>
      </c>
      <c r="H74" s="11">
        <v>0</v>
      </c>
      <c r="I74" s="13">
        <v>0</v>
      </c>
      <c r="J74" s="7">
        <v>0</v>
      </c>
      <c r="K74" s="7">
        <v>0</v>
      </c>
      <c r="L74" s="7">
        <v>0</v>
      </c>
      <c r="M74" s="11">
        <v>0</v>
      </c>
      <c r="N74" s="11">
        <f t="shared" si="18"/>
        <v>73586.776859504127</v>
      </c>
      <c r="O74" s="11">
        <f t="shared" si="19"/>
        <v>73586.776859504127</v>
      </c>
      <c r="P74" s="3">
        <f t="shared" si="16"/>
        <v>0</v>
      </c>
      <c r="Q74" s="3">
        <f t="shared" si="20"/>
        <v>72309.776859504127</v>
      </c>
      <c r="R74" t="b">
        <f t="shared" si="17"/>
        <v>1</v>
      </c>
      <c r="S74" s="3">
        <f t="shared" si="21"/>
        <v>77492.768191359792</v>
      </c>
      <c r="T74" t="b">
        <f t="shared" si="22"/>
        <v>1</v>
      </c>
      <c r="U74">
        <f t="shared" si="25"/>
        <v>0</v>
      </c>
      <c r="V74">
        <f t="shared" si="23"/>
        <v>0</v>
      </c>
      <c r="W74" s="14">
        <f t="shared" si="24"/>
        <v>0</v>
      </c>
      <c r="X74" s="14"/>
    </row>
    <row r="75" spans="1:24">
      <c r="A75" s="7">
        <v>74</v>
      </c>
      <c r="B75" s="7">
        <v>1977</v>
      </c>
      <c r="C75" s="7">
        <v>2</v>
      </c>
      <c r="D75" s="10">
        <v>787</v>
      </c>
      <c r="E75" s="13">
        <v>36099.173553719011</v>
      </c>
      <c r="F75" s="3">
        <v>3192.5962438041302</v>
      </c>
      <c r="G75" s="11">
        <v>0</v>
      </c>
      <c r="H75" s="11">
        <v>0</v>
      </c>
      <c r="I75" s="13">
        <v>0</v>
      </c>
      <c r="J75" s="7">
        <v>0</v>
      </c>
      <c r="K75" s="7">
        <v>0</v>
      </c>
      <c r="L75" s="7">
        <v>0</v>
      </c>
      <c r="M75" s="11">
        <v>0</v>
      </c>
      <c r="N75" s="11">
        <f t="shared" si="18"/>
        <v>36099.173553719011</v>
      </c>
      <c r="O75" s="11">
        <f t="shared" si="19"/>
        <v>36099.173553719011</v>
      </c>
      <c r="P75" s="3">
        <f t="shared" si="16"/>
        <v>0</v>
      </c>
      <c r="Q75" s="3">
        <f t="shared" si="20"/>
        <v>35312.173553719011</v>
      </c>
      <c r="R75" t="b">
        <f t="shared" si="17"/>
        <v>1</v>
      </c>
      <c r="S75" s="3">
        <f t="shared" si="21"/>
        <v>39291.769797523142</v>
      </c>
      <c r="T75" t="b">
        <f t="shared" si="22"/>
        <v>1</v>
      </c>
      <c r="U75">
        <f t="shared" si="25"/>
        <v>0</v>
      </c>
      <c r="V75">
        <f t="shared" si="23"/>
        <v>0</v>
      </c>
      <c r="W75" s="14">
        <f t="shared" si="24"/>
        <v>0</v>
      </c>
      <c r="X75" s="14"/>
    </row>
    <row r="76" spans="1:24">
      <c r="A76" s="7">
        <v>75</v>
      </c>
      <c r="B76" s="7">
        <v>1977</v>
      </c>
      <c r="C76" s="7">
        <v>3</v>
      </c>
      <c r="D76" s="10">
        <v>298</v>
      </c>
      <c r="E76" s="13">
        <v>33917.355371900827</v>
      </c>
      <c r="F76" s="3">
        <v>3666.8958282325898</v>
      </c>
      <c r="G76" s="11">
        <v>0</v>
      </c>
      <c r="H76" s="11">
        <v>0</v>
      </c>
      <c r="I76" s="13">
        <v>0</v>
      </c>
      <c r="J76" s="7">
        <v>0</v>
      </c>
      <c r="K76" s="7">
        <v>0</v>
      </c>
      <c r="L76" s="7">
        <v>0</v>
      </c>
      <c r="M76" s="11">
        <v>0</v>
      </c>
      <c r="N76" s="11">
        <f t="shared" si="18"/>
        <v>33917.355371900827</v>
      </c>
      <c r="O76" s="11">
        <f t="shared" si="19"/>
        <v>33917.355371900827</v>
      </c>
      <c r="P76" s="3">
        <f t="shared" si="16"/>
        <v>0</v>
      </c>
      <c r="Q76" s="3">
        <f t="shared" si="20"/>
        <v>33619.355371900827</v>
      </c>
      <c r="R76" t="b">
        <f t="shared" si="17"/>
        <v>1</v>
      </c>
      <c r="S76" s="3">
        <f t="shared" si="21"/>
        <v>37584.251200133418</v>
      </c>
      <c r="T76" t="b">
        <f t="shared" si="22"/>
        <v>1</v>
      </c>
      <c r="U76">
        <f t="shared" si="25"/>
        <v>0</v>
      </c>
      <c r="V76">
        <f t="shared" si="23"/>
        <v>0</v>
      </c>
      <c r="W76" s="14">
        <f t="shared" si="24"/>
        <v>0</v>
      </c>
      <c r="X76" s="14"/>
    </row>
    <row r="77" spans="1:24">
      <c r="A77" s="7">
        <v>76</v>
      </c>
      <c r="B77" s="7">
        <v>1977</v>
      </c>
      <c r="C77" s="7">
        <v>4</v>
      </c>
      <c r="D77" s="10">
        <v>2544</v>
      </c>
      <c r="E77" s="13">
        <v>28538.18181818182</v>
      </c>
      <c r="F77" s="3">
        <v>3957.8418384054298</v>
      </c>
      <c r="G77" s="11">
        <v>0</v>
      </c>
      <c r="H77" s="11">
        <v>0</v>
      </c>
      <c r="I77" s="13">
        <v>0</v>
      </c>
      <c r="J77" s="7">
        <v>0</v>
      </c>
      <c r="K77" s="7">
        <v>0</v>
      </c>
      <c r="L77" s="7">
        <v>0</v>
      </c>
      <c r="M77" s="11">
        <v>0</v>
      </c>
      <c r="N77" s="11">
        <f t="shared" si="18"/>
        <v>28538.18181818182</v>
      </c>
      <c r="O77" s="11">
        <f t="shared" si="19"/>
        <v>28538.18181818182</v>
      </c>
      <c r="P77" s="3">
        <f t="shared" si="16"/>
        <v>0</v>
      </c>
      <c r="Q77" s="3">
        <f t="shared" si="20"/>
        <v>25994.18181818182</v>
      </c>
      <c r="R77" t="b">
        <f t="shared" si="17"/>
        <v>1</v>
      </c>
      <c r="S77" s="3">
        <f t="shared" si="21"/>
        <v>32496.023656587251</v>
      </c>
      <c r="T77" t="b">
        <f t="shared" si="22"/>
        <v>1</v>
      </c>
      <c r="U77">
        <f t="shared" si="25"/>
        <v>0</v>
      </c>
      <c r="V77">
        <f t="shared" si="23"/>
        <v>0</v>
      </c>
      <c r="W77" s="14">
        <f t="shared" si="24"/>
        <v>0</v>
      </c>
      <c r="X77" s="14"/>
    </row>
    <row r="78" spans="1:24">
      <c r="A78" s="7">
        <v>77</v>
      </c>
      <c r="B78" s="7">
        <v>1977</v>
      </c>
      <c r="C78" s="7">
        <v>5</v>
      </c>
      <c r="D78" s="10">
        <v>34448</v>
      </c>
      <c r="E78" s="13">
        <v>42757.685950413223</v>
      </c>
      <c r="F78" s="3">
        <v>2497.4294019037502</v>
      </c>
      <c r="G78" s="11">
        <v>0</v>
      </c>
      <c r="H78" s="11">
        <v>0</v>
      </c>
      <c r="I78" s="13">
        <v>0</v>
      </c>
      <c r="J78" s="7">
        <v>0</v>
      </c>
      <c r="K78" s="7">
        <v>0</v>
      </c>
      <c r="L78" s="7">
        <v>0</v>
      </c>
      <c r="M78" s="11">
        <v>0</v>
      </c>
      <c r="N78" s="11">
        <f t="shared" si="18"/>
        <v>42757.685950413223</v>
      </c>
      <c r="O78" s="11">
        <f t="shared" si="19"/>
        <v>42757.685950413223</v>
      </c>
      <c r="P78" s="3">
        <f t="shared" si="16"/>
        <v>0</v>
      </c>
      <c r="Q78" s="3">
        <f t="shared" si="20"/>
        <v>8309.6859504132226</v>
      </c>
      <c r="R78" t="b">
        <f t="shared" si="17"/>
        <v>1</v>
      </c>
      <c r="S78" s="3">
        <f t="shared" si="21"/>
        <v>45255.115352316971</v>
      </c>
      <c r="T78" t="b">
        <f t="shared" si="22"/>
        <v>1</v>
      </c>
      <c r="U78">
        <f t="shared" si="25"/>
        <v>0</v>
      </c>
      <c r="V78">
        <f t="shared" si="23"/>
        <v>0</v>
      </c>
      <c r="W78" s="14">
        <f t="shared" si="24"/>
        <v>0</v>
      </c>
      <c r="X78" s="14"/>
    </row>
    <row r="79" spans="1:24">
      <c r="A79" s="7">
        <v>78</v>
      </c>
      <c r="B79" s="7">
        <v>1977</v>
      </c>
      <c r="C79" s="7">
        <v>6</v>
      </c>
      <c r="D79" s="10">
        <v>45953</v>
      </c>
      <c r="E79" s="13">
        <v>44392.066115702481</v>
      </c>
      <c r="F79" s="3">
        <v>3234.9999999984402</v>
      </c>
      <c r="G79" s="11">
        <v>0</v>
      </c>
      <c r="H79" s="11">
        <v>0</v>
      </c>
      <c r="I79" s="13">
        <v>0</v>
      </c>
      <c r="J79" s="7">
        <v>0</v>
      </c>
      <c r="K79" s="7">
        <v>0</v>
      </c>
      <c r="L79" s="7">
        <v>0</v>
      </c>
      <c r="M79" s="11">
        <v>0</v>
      </c>
      <c r="N79" s="11">
        <f t="shared" si="18"/>
        <v>44392.066115702481</v>
      </c>
      <c r="O79" s="11">
        <f t="shared" si="19"/>
        <v>44392.066115702481</v>
      </c>
      <c r="P79" s="3">
        <f t="shared" si="16"/>
        <v>0</v>
      </c>
      <c r="Q79" s="3">
        <f t="shared" si="20"/>
        <v>0</v>
      </c>
      <c r="R79" t="b">
        <f t="shared" si="17"/>
        <v>0</v>
      </c>
      <c r="S79" s="3">
        <f t="shared" si="21"/>
        <v>47627.066115700924</v>
      </c>
      <c r="T79" t="b">
        <f t="shared" si="22"/>
        <v>1</v>
      </c>
      <c r="U79">
        <f t="shared" si="25"/>
        <v>0</v>
      </c>
      <c r="V79">
        <f t="shared" si="23"/>
        <v>0</v>
      </c>
      <c r="W79" s="14">
        <f t="shared" si="24"/>
        <v>0</v>
      </c>
      <c r="X79" s="14"/>
    </row>
    <row r="80" spans="1:24">
      <c r="A80" s="7">
        <v>79</v>
      </c>
      <c r="B80" s="7">
        <v>1977</v>
      </c>
      <c r="C80" s="7">
        <v>7</v>
      </c>
      <c r="D80" s="10">
        <v>50966</v>
      </c>
      <c r="E80" s="13">
        <v>50693.553719008261</v>
      </c>
      <c r="F80" s="3">
        <v>568.67469488812901</v>
      </c>
      <c r="G80" s="11">
        <v>0</v>
      </c>
      <c r="H80" s="11">
        <v>0</v>
      </c>
      <c r="I80" s="13">
        <v>0</v>
      </c>
      <c r="J80" s="7">
        <v>0</v>
      </c>
      <c r="K80" s="7">
        <v>0</v>
      </c>
      <c r="L80" s="7">
        <v>0</v>
      </c>
      <c r="M80" s="11">
        <v>0</v>
      </c>
      <c r="N80" s="11">
        <f t="shared" si="18"/>
        <v>50693.553719008261</v>
      </c>
      <c r="O80" s="11">
        <f t="shared" si="19"/>
        <v>50693.553719008261</v>
      </c>
      <c r="P80" s="3">
        <f t="shared" si="16"/>
        <v>0</v>
      </c>
      <c r="Q80" s="3">
        <f t="shared" si="20"/>
        <v>0</v>
      </c>
      <c r="R80" t="b">
        <f t="shared" si="17"/>
        <v>0</v>
      </c>
      <c r="S80" s="3">
        <f t="shared" si="21"/>
        <v>51262.228413896388</v>
      </c>
      <c r="T80" t="b">
        <f t="shared" si="22"/>
        <v>1</v>
      </c>
      <c r="U80">
        <f t="shared" si="25"/>
        <v>0</v>
      </c>
      <c r="V80">
        <f t="shared" si="23"/>
        <v>0</v>
      </c>
      <c r="W80" s="14">
        <f t="shared" si="24"/>
        <v>0</v>
      </c>
      <c r="X80" s="14"/>
    </row>
    <row r="81" spans="1:24">
      <c r="A81" s="7">
        <v>80</v>
      </c>
      <c r="B81" s="7">
        <v>1977</v>
      </c>
      <c r="C81" s="7">
        <v>8</v>
      </c>
      <c r="D81" s="10">
        <v>47807</v>
      </c>
      <c r="E81" s="13">
        <v>34887.272727272728</v>
      </c>
      <c r="F81" s="3">
        <v>448.813400000294</v>
      </c>
      <c r="G81" s="11">
        <v>0</v>
      </c>
      <c r="H81" s="11">
        <v>0</v>
      </c>
      <c r="I81" s="13">
        <v>0</v>
      </c>
      <c r="J81" s="7">
        <v>0</v>
      </c>
      <c r="K81" s="7">
        <v>0</v>
      </c>
      <c r="L81" s="7">
        <v>0</v>
      </c>
      <c r="M81" s="11">
        <v>0</v>
      </c>
      <c r="N81" s="11">
        <f t="shared" si="18"/>
        <v>34887.272727272728</v>
      </c>
      <c r="O81" s="11">
        <f t="shared" si="19"/>
        <v>34887.272727272728</v>
      </c>
      <c r="P81" s="3">
        <f t="shared" si="16"/>
        <v>0</v>
      </c>
      <c r="Q81" s="3">
        <f t="shared" si="20"/>
        <v>0</v>
      </c>
      <c r="R81" t="b">
        <f t="shared" si="17"/>
        <v>0</v>
      </c>
      <c r="S81" s="3">
        <f t="shared" si="21"/>
        <v>35336.086127273025</v>
      </c>
      <c r="T81" t="b">
        <f t="shared" si="22"/>
        <v>0</v>
      </c>
      <c r="U81">
        <f t="shared" si="25"/>
        <v>0</v>
      </c>
      <c r="V81">
        <f t="shared" si="23"/>
        <v>12470.913872726975</v>
      </c>
      <c r="W81" s="14">
        <f t="shared" si="24"/>
        <v>11939068.064641844</v>
      </c>
      <c r="X81" s="14"/>
    </row>
    <row r="82" spans="1:24">
      <c r="A82" s="7">
        <v>81</v>
      </c>
      <c r="B82" s="7">
        <v>1977</v>
      </c>
      <c r="C82" s="7">
        <v>9</v>
      </c>
      <c r="D82" s="10">
        <v>35537</v>
      </c>
      <c r="E82" s="13">
        <v>24452.231404958678</v>
      </c>
      <c r="F82" s="3">
        <v>639.74610295530294</v>
      </c>
      <c r="G82" s="11">
        <v>0</v>
      </c>
      <c r="H82" s="11">
        <v>0</v>
      </c>
      <c r="I82" s="13">
        <v>0</v>
      </c>
      <c r="J82" s="7">
        <v>0</v>
      </c>
      <c r="K82" s="7">
        <v>0</v>
      </c>
      <c r="L82" s="7">
        <v>0</v>
      </c>
      <c r="M82" s="11">
        <v>0</v>
      </c>
      <c r="N82" s="11">
        <f t="shared" si="18"/>
        <v>24452.231404958678</v>
      </c>
      <c r="O82" s="11">
        <f t="shared" si="19"/>
        <v>24452.231404958678</v>
      </c>
      <c r="P82" s="3">
        <f t="shared" si="16"/>
        <v>0</v>
      </c>
      <c r="Q82" s="3">
        <f t="shared" si="20"/>
        <v>0</v>
      </c>
      <c r="R82" t="b">
        <f t="shared" si="17"/>
        <v>0</v>
      </c>
      <c r="S82" s="3">
        <f t="shared" si="21"/>
        <v>25091.97750791398</v>
      </c>
      <c r="T82" t="b">
        <f t="shared" si="22"/>
        <v>0</v>
      </c>
      <c r="U82">
        <f t="shared" si="25"/>
        <v>0</v>
      </c>
      <c r="V82">
        <f t="shared" si="23"/>
        <v>10445.02249208602</v>
      </c>
      <c r="W82" s="14">
        <f t="shared" si="24"/>
        <v>8832614.9361575581</v>
      </c>
      <c r="X82" s="14"/>
    </row>
    <row r="83" spans="1:24">
      <c r="A83" s="7">
        <v>82</v>
      </c>
      <c r="B83" s="7">
        <v>1977</v>
      </c>
      <c r="C83" s="7">
        <v>10</v>
      </c>
      <c r="D83" s="10">
        <v>16691</v>
      </c>
      <c r="E83" s="13">
        <v>15879.669421487602</v>
      </c>
      <c r="F83" s="3">
        <v>2265.6842714526802</v>
      </c>
      <c r="G83" s="11">
        <v>0</v>
      </c>
      <c r="H83" s="11">
        <v>0</v>
      </c>
      <c r="I83" s="13">
        <v>0</v>
      </c>
      <c r="J83" s="7">
        <v>0</v>
      </c>
      <c r="K83" s="7">
        <v>0</v>
      </c>
      <c r="L83" s="7">
        <v>0</v>
      </c>
      <c r="M83" s="11">
        <v>0</v>
      </c>
      <c r="N83" s="11">
        <f t="shared" si="18"/>
        <v>15879.669421487602</v>
      </c>
      <c r="O83" s="11">
        <f t="shared" si="19"/>
        <v>15879.669421487602</v>
      </c>
      <c r="P83" s="3">
        <f t="shared" si="16"/>
        <v>0</v>
      </c>
      <c r="Q83" s="3">
        <f t="shared" si="20"/>
        <v>0</v>
      </c>
      <c r="R83" t="b">
        <f t="shared" si="17"/>
        <v>0</v>
      </c>
      <c r="S83" s="3">
        <f t="shared" si="21"/>
        <v>18145.353692940284</v>
      </c>
      <c r="T83" t="b">
        <f t="shared" si="22"/>
        <v>1</v>
      </c>
      <c r="U83">
        <f t="shared" si="25"/>
        <v>1</v>
      </c>
      <c r="V83">
        <f t="shared" si="23"/>
        <v>0</v>
      </c>
      <c r="W83" s="14">
        <f t="shared" si="24"/>
        <v>0</v>
      </c>
      <c r="X83" s="14"/>
    </row>
    <row r="84" spans="1:24">
      <c r="A84" s="7">
        <v>83</v>
      </c>
      <c r="B84" s="7">
        <v>1977</v>
      </c>
      <c r="C84" s="7">
        <v>11</v>
      </c>
      <c r="D84" s="10">
        <v>4576</v>
      </c>
      <c r="E84" s="13">
        <v>21120</v>
      </c>
      <c r="F84" s="3">
        <v>2561.7719241302302</v>
      </c>
      <c r="G84" s="11">
        <v>0</v>
      </c>
      <c r="H84" s="11">
        <v>0</v>
      </c>
      <c r="I84" s="13">
        <v>0</v>
      </c>
      <c r="J84" s="7">
        <v>0</v>
      </c>
      <c r="K84" s="7">
        <v>0</v>
      </c>
      <c r="L84" s="7">
        <v>0</v>
      </c>
      <c r="M84" s="11">
        <v>0</v>
      </c>
      <c r="N84" s="11">
        <f t="shared" si="18"/>
        <v>21120</v>
      </c>
      <c r="O84" s="11">
        <f t="shared" si="19"/>
        <v>21120</v>
      </c>
      <c r="P84" s="3">
        <f t="shared" si="16"/>
        <v>0</v>
      </c>
      <c r="Q84" s="3">
        <f t="shared" si="20"/>
        <v>16544</v>
      </c>
      <c r="R84" t="b">
        <f t="shared" si="17"/>
        <v>1</v>
      </c>
      <c r="S84" s="3">
        <f t="shared" si="21"/>
        <v>23681.771924130229</v>
      </c>
      <c r="T84" t="b">
        <f t="shared" si="22"/>
        <v>1</v>
      </c>
      <c r="U84">
        <f t="shared" si="25"/>
        <v>0</v>
      </c>
      <c r="V84">
        <f t="shared" si="23"/>
        <v>0</v>
      </c>
      <c r="W84" s="14">
        <f t="shared" si="24"/>
        <v>0</v>
      </c>
      <c r="X84" s="14"/>
    </row>
    <row r="85" spans="1:24">
      <c r="A85" s="7">
        <v>84</v>
      </c>
      <c r="B85" s="7">
        <v>1977</v>
      </c>
      <c r="C85" s="7">
        <v>12</v>
      </c>
      <c r="D85" s="10">
        <v>1561</v>
      </c>
      <c r="E85" s="13">
        <v>31882.314049586777</v>
      </c>
      <c r="F85" s="3">
        <v>2943.7883973985799</v>
      </c>
      <c r="G85" s="11">
        <v>0</v>
      </c>
      <c r="H85" s="11">
        <v>0</v>
      </c>
      <c r="I85" s="13">
        <v>0</v>
      </c>
      <c r="J85" s="7">
        <v>0</v>
      </c>
      <c r="K85" s="7">
        <v>0</v>
      </c>
      <c r="L85" s="7">
        <v>0</v>
      </c>
      <c r="M85" s="11">
        <v>0</v>
      </c>
      <c r="N85" s="11">
        <f t="shared" si="18"/>
        <v>31882.314049586777</v>
      </c>
      <c r="O85" s="11">
        <f t="shared" si="19"/>
        <v>31882.314049586777</v>
      </c>
      <c r="P85" s="3">
        <f t="shared" si="16"/>
        <v>0</v>
      </c>
      <c r="Q85" s="3">
        <f t="shared" si="20"/>
        <v>30321.314049586777</v>
      </c>
      <c r="R85" t="b">
        <f t="shared" si="17"/>
        <v>1</v>
      </c>
      <c r="S85" s="3">
        <f t="shared" si="21"/>
        <v>34826.102446985358</v>
      </c>
      <c r="T85" t="b">
        <f t="shared" si="22"/>
        <v>1</v>
      </c>
      <c r="U85">
        <f t="shared" si="25"/>
        <v>0</v>
      </c>
      <c r="V85">
        <f t="shared" si="23"/>
        <v>0</v>
      </c>
      <c r="W85" s="14">
        <f t="shared" si="24"/>
        <v>0</v>
      </c>
      <c r="X85" s="14"/>
    </row>
    <row r="86" spans="1:24">
      <c r="A86" s="7">
        <v>85</v>
      </c>
      <c r="B86" s="7">
        <v>1978</v>
      </c>
      <c r="C86" s="7">
        <v>1</v>
      </c>
      <c r="D86" s="10">
        <v>1277</v>
      </c>
      <c r="E86" s="13">
        <v>35123.305785123965</v>
      </c>
      <c r="F86" s="3">
        <v>2822.3922197486499</v>
      </c>
      <c r="G86" s="11">
        <v>0</v>
      </c>
      <c r="H86" s="11">
        <v>0</v>
      </c>
      <c r="I86" s="13">
        <v>0</v>
      </c>
      <c r="J86" s="7">
        <v>0</v>
      </c>
      <c r="K86" s="7">
        <v>0</v>
      </c>
      <c r="L86" s="7">
        <v>0</v>
      </c>
      <c r="M86" s="11">
        <v>0</v>
      </c>
      <c r="N86" s="11">
        <f t="shared" si="18"/>
        <v>35123.305785123965</v>
      </c>
      <c r="O86" s="11">
        <f t="shared" si="19"/>
        <v>35123.305785123965</v>
      </c>
      <c r="P86" s="3">
        <f t="shared" si="16"/>
        <v>0</v>
      </c>
      <c r="Q86" s="3">
        <f t="shared" si="20"/>
        <v>33846.305785123965</v>
      </c>
      <c r="R86" t="b">
        <f t="shared" si="17"/>
        <v>1</v>
      </c>
      <c r="S86" s="3">
        <f t="shared" si="21"/>
        <v>37945.698004872611</v>
      </c>
      <c r="T86" t="b">
        <f t="shared" si="22"/>
        <v>1</v>
      </c>
      <c r="U86">
        <f t="shared" si="25"/>
        <v>0</v>
      </c>
      <c r="V86">
        <f t="shared" si="23"/>
        <v>0</v>
      </c>
      <c r="W86" s="14">
        <f t="shared" si="24"/>
        <v>0</v>
      </c>
      <c r="X86" s="14"/>
    </row>
    <row r="87" spans="1:24">
      <c r="A87" s="7">
        <v>86</v>
      </c>
      <c r="B87" s="7">
        <v>1978</v>
      </c>
      <c r="C87" s="7">
        <v>2</v>
      </c>
      <c r="D87" s="10">
        <v>787</v>
      </c>
      <c r="E87" s="13">
        <v>36073.388429752064</v>
      </c>
      <c r="F87" s="3">
        <v>3163.9942860941601</v>
      </c>
      <c r="G87" s="11">
        <v>0</v>
      </c>
      <c r="H87" s="11">
        <v>0</v>
      </c>
      <c r="I87" s="13">
        <v>0</v>
      </c>
      <c r="J87" s="7">
        <v>0</v>
      </c>
      <c r="K87" s="7">
        <v>0</v>
      </c>
      <c r="L87" s="7">
        <v>0</v>
      </c>
      <c r="M87" s="11">
        <v>0</v>
      </c>
      <c r="N87" s="11">
        <f t="shared" si="18"/>
        <v>36073.388429752064</v>
      </c>
      <c r="O87" s="11">
        <f t="shared" si="19"/>
        <v>36073.388429752064</v>
      </c>
      <c r="P87" s="3">
        <f t="shared" si="16"/>
        <v>0</v>
      </c>
      <c r="Q87" s="3">
        <f t="shared" si="20"/>
        <v>35286.388429752064</v>
      </c>
      <c r="R87" t="b">
        <f t="shared" si="17"/>
        <v>1</v>
      </c>
      <c r="S87" s="3">
        <f t="shared" si="21"/>
        <v>39237.382715846223</v>
      </c>
      <c r="T87" t="b">
        <f t="shared" si="22"/>
        <v>1</v>
      </c>
      <c r="U87">
        <f t="shared" si="25"/>
        <v>0</v>
      </c>
      <c r="V87">
        <f t="shared" si="23"/>
        <v>0</v>
      </c>
      <c r="W87" s="14">
        <f t="shared" si="24"/>
        <v>0</v>
      </c>
      <c r="X87" s="14"/>
    </row>
    <row r="88" spans="1:24">
      <c r="A88" s="7">
        <v>87</v>
      </c>
      <c r="B88" s="7">
        <v>1978</v>
      </c>
      <c r="C88" s="7">
        <v>3</v>
      </c>
      <c r="D88" s="10">
        <v>298</v>
      </c>
      <c r="E88" s="13">
        <v>66210.247933884297</v>
      </c>
      <c r="F88" s="3">
        <v>8453.9944644510506</v>
      </c>
      <c r="G88" s="11">
        <v>0</v>
      </c>
      <c r="H88" s="11">
        <v>0</v>
      </c>
      <c r="I88" s="13">
        <v>0</v>
      </c>
      <c r="J88" s="7">
        <v>0</v>
      </c>
      <c r="K88" s="7">
        <v>0</v>
      </c>
      <c r="L88" s="7">
        <v>0</v>
      </c>
      <c r="M88" s="11">
        <v>0</v>
      </c>
      <c r="N88" s="11">
        <f t="shared" si="18"/>
        <v>66210.247933884297</v>
      </c>
      <c r="O88" s="11">
        <f t="shared" si="19"/>
        <v>66210.247933884297</v>
      </c>
      <c r="P88" s="3">
        <f t="shared" si="16"/>
        <v>0</v>
      </c>
      <c r="Q88" s="3">
        <f t="shared" si="20"/>
        <v>65912.247933884297</v>
      </c>
      <c r="R88" t="b">
        <f t="shared" si="17"/>
        <v>1</v>
      </c>
      <c r="S88" s="3">
        <f t="shared" si="21"/>
        <v>74664.242398335351</v>
      </c>
      <c r="T88" t="b">
        <f t="shared" si="22"/>
        <v>1</v>
      </c>
      <c r="U88">
        <f t="shared" si="25"/>
        <v>0</v>
      </c>
      <c r="V88">
        <f t="shared" si="23"/>
        <v>0</v>
      </c>
      <c r="W88" s="14">
        <f t="shared" si="24"/>
        <v>0</v>
      </c>
      <c r="X88" s="14"/>
    </row>
    <row r="89" spans="1:24">
      <c r="A89" s="7">
        <v>88</v>
      </c>
      <c r="B89" s="7">
        <v>1978</v>
      </c>
      <c r="C89" s="7">
        <v>4</v>
      </c>
      <c r="D89" s="10">
        <v>2544</v>
      </c>
      <c r="E89" s="13">
        <v>103914.04958677686</v>
      </c>
      <c r="F89" s="3">
        <v>12582.2806222709</v>
      </c>
      <c r="G89" s="11">
        <v>0</v>
      </c>
      <c r="H89" s="11">
        <v>0</v>
      </c>
      <c r="I89" s="13">
        <v>0</v>
      </c>
      <c r="J89" s="7">
        <v>0</v>
      </c>
      <c r="K89" s="7">
        <v>0</v>
      </c>
      <c r="L89" s="7">
        <v>0</v>
      </c>
      <c r="M89" s="11">
        <v>0</v>
      </c>
      <c r="N89" s="11">
        <f t="shared" si="18"/>
        <v>103914.04958677686</v>
      </c>
      <c r="O89" s="11">
        <f t="shared" si="19"/>
        <v>103914.04958677686</v>
      </c>
      <c r="P89" s="3">
        <f t="shared" si="16"/>
        <v>0</v>
      </c>
      <c r="Q89" s="3">
        <f t="shared" si="20"/>
        <v>101370.04958677686</v>
      </c>
      <c r="R89" t="b">
        <f t="shared" si="17"/>
        <v>1</v>
      </c>
      <c r="S89" s="3">
        <f t="shared" si="21"/>
        <v>116496.33020904777</v>
      </c>
      <c r="T89" t="b">
        <f t="shared" si="22"/>
        <v>1</v>
      </c>
      <c r="U89">
        <f t="shared" si="25"/>
        <v>0</v>
      </c>
      <c r="V89">
        <f t="shared" si="23"/>
        <v>0</v>
      </c>
      <c r="W89" s="14">
        <f t="shared" si="24"/>
        <v>0</v>
      </c>
      <c r="X89" s="14"/>
    </row>
    <row r="90" spans="1:24">
      <c r="A90" s="7">
        <v>89</v>
      </c>
      <c r="B90" s="7">
        <v>1978</v>
      </c>
      <c r="C90" s="7">
        <v>5</v>
      </c>
      <c r="D90" s="10">
        <v>34448</v>
      </c>
      <c r="E90" s="13">
        <v>105421.48760330578</v>
      </c>
      <c r="F90" s="3">
        <v>10688.830353842801</v>
      </c>
      <c r="G90" s="11">
        <v>0</v>
      </c>
      <c r="H90" s="11">
        <v>0</v>
      </c>
      <c r="I90" s="13">
        <v>0</v>
      </c>
      <c r="J90" s="7">
        <v>0</v>
      </c>
      <c r="K90" s="7">
        <v>0</v>
      </c>
      <c r="L90" s="7">
        <v>0</v>
      </c>
      <c r="M90" s="11">
        <v>0</v>
      </c>
      <c r="N90" s="11">
        <f t="shared" si="18"/>
        <v>105421.48760330578</v>
      </c>
      <c r="O90" s="11">
        <f t="shared" si="19"/>
        <v>105421.48760330578</v>
      </c>
      <c r="P90" s="3">
        <f t="shared" si="16"/>
        <v>0</v>
      </c>
      <c r="Q90" s="3">
        <f t="shared" si="20"/>
        <v>70973.487603305781</v>
      </c>
      <c r="R90" t="b">
        <f t="shared" si="17"/>
        <v>1</v>
      </c>
      <c r="S90" s="3">
        <f t="shared" si="21"/>
        <v>116110.31795714858</v>
      </c>
      <c r="T90" t="b">
        <f t="shared" si="22"/>
        <v>1</v>
      </c>
      <c r="U90">
        <f t="shared" si="25"/>
        <v>0</v>
      </c>
      <c r="V90">
        <f t="shared" si="23"/>
        <v>0</v>
      </c>
      <c r="W90" s="14">
        <f t="shared" si="24"/>
        <v>0</v>
      </c>
      <c r="X90" s="14"/>
    </row>
    <row r="91" spans="1:24">
      <c r="A91" s="7">
        <v>90</v>
      </c>
      <c r="B91" s="7">
        <v>1978</v>
      </c>
      <c r="C91" s="7">
        <v>6</v>
      </c>
      <c r="D91" s="10">
        <v>45953</v>
      </c>
      <c r="E91" s="13">
        <v>48725.950413223138</v>
      </c>
      <c r="F91" s="3">
        <v>5535.6256479804697</v>
      </c>
      <c r="G91" s="11">
        <v>0</v>
      </c>
      <c r="H91" s="11">
        <v>0</v>
      </c>
      <c r="I91" s="13">
        <v>0</v>
      </c>
      <c r="J91" s="7">
        <v>0</v>
      </c>
      <c r="K91" s="7">
        <v>0</v>
      </c>
      <c r="L91" s="7">
        <v>0</v>
      </c>
      <c r="M91" s="11">
        <v>0</v>
      </c>
      <c r="N91" s="11">
        <f t="shared" si="18"/>
        <v>48725.950413223138</v>
      </c>
      <c r="O91" s="11">
        <f t="shared" si="19"/>
        <v>48725.950413223138</v>
      </c>
      <c r="P91" s="3">
        <f t="shared" si="16"/>
        <v>0</v>
      </c>
      <c r="Q91" s="3">
        <f t="shared" si="20"/>
        <v>2772.9504132231377</v>
      </c>
      <c r="R91" t="b">
        <f t="shared" si="17"/>
        <v>1</v>
      </c>
      <c r="S91" s="3">
        <f t="shared" si="21"/>
        <v>54261.57606120361</v>
      </c>
      <c r="T91" t="b">
        <f t="shared" si="22"/>
        <v>1</v>
      </c>
      <c r="U91">
        <f t="shared" si="25"/>
        <v>0</v>
      </c>
      <c r="V91">
        <f t="shared" si="23"/>
        <v>0</v>
      </c>
      <c r="W91" s="14">
        <f t="shared" si="24"/>
        <v>0</v>
      </c>
      <c r="X91" s="14"/>
    </row>
    <row r="92" spans="1:24">
      <c r="A92" s="7">
        <v>91</v>
      </c>
      <c r="B92" s="7">
        <v>1978</v>
      </c>
      <c r="C92" s="7">
        <v>7</v>
      </c>
      <c r="D92" s="10">
        <v>50966</v>
      </c>
      <c r="E92" s="13">
        <v>42817.190082644629</v>
      </c>
      <c r="F92" s="3">
        <v>3701.4999999992201</v>
      </c>
      <c r="G92" s="11">
        <v>0</v>
      </c>
      <c r="H92" s="11">
        <v>0</v>
      </c>
      <c r="I92" s="13">
        <v>0</v>
      </c>
      <c r="J92" s="7">
        <v>0</v>
      </c>
      <c r="K92" s="7">
        <v>0</v>
      </c>
      <c r="L92" s="7">
        <v>0</v>
      </c>
      <c r="M92" s="11">
        <v>0</v>
      </c>
      <c r="N92" s="11">
        <f t="shared" si="18"/>
        <v>42817.190082644629</v>
      </c>
      <c r="O92" s="11">
        <f t="shared" si="19"/>
        <v>42817.190082644629</v>
      </c>
      <c r="P92" s="3">
        <f t="shared" si="16"/>
        <v>0</v>
      </c>
      <c r="Q92" s="3">
        <f t="shared" si="20"/>
        <v>0</v>
      </c>
      <c r="R92" t="b">
        <f t="shared" si="17"/>
        <v>0</v>
      </c>
      <c r="S92" s="3">
        <f t="shared" si="21"/>
        <v>46518.69008264385</v>
      </c>
      <c r="T92" t="b">
        <f t="shared" si="22"/>
        <v>0</v>
      </c>
      <c r="U92">
        <f t="shared" si="25"/>
        <v>0</v>
      </c>
      <c r="V92">
        <f t="shared" si="23"/>
        <v>4447.3099173561495</v>
      </c>
      <c r="W92" s="14">
        <f t="shared" si="24"/>
        <v>2068754.3472043553</v>
      </c>
      <c r="X92" s="14"/>
    </row>
    <row r="93" spans="1:24">
      <c r="A93" s="7">
        <v>92</v>
      </c>
      <c r="B93" s="7">
        <v>1978</v>
      </c>
      <c r="C93" s="7">
        <v>8</v>
      </c>
      <c r="D93" s="10">
        <v>47807</v>
      </c>
      <c r="E93" s="13">
        <v>43128.595041322311</v>
      </c>
      <c r="F93" s="3">
        <v>3753.7231998521202</v>
      </c>
      <c r="G93" s="11">
        <v>0</v>
      </c>
      <c r="H93" s="11">
        <v>0</v>
      </c>
      <c r="I93" s="13">
        <v>0</v>
      </c>
      <c r="J93" s="7">
        <v>0</v>
      </c>
      <c r="K93" s="7">
        <v>0</v>
      </c>
      <c r="L93" s="7">
        <v>0</v>
      </c>
      <c r="M93" s="11">
        <v>0</v>
      </c>
      <c r="N93" s="11">
        <f t="shared" si="18"/>
        <v>43128.595041322311</v>
      </c>
      <c r="O93" s="11">
        <f t="shared" si="19"/>
        <v>43128.595041322311</v>
      </c>
      <c r="P93" s="3">
        <f t="shared" si="16"/>
        <v>0</v>
      </c>
      <c r="Q93" s="3">
        <f t="shared" si="20"/>
        <v>0</v>
      </c>
      <c r="R93" t="b">
        <f t="shared" si="17"/>
        <v>0</v>
      </c>
      <c r="S93" s="3">
        <f t="shared" si="21"/>
        <v>46882.318241174435</v>
      </c>
      <c r="T93" t="b">
        <f t="shared" si="22"/>
        <v>0</v>
      </c>
      <c r="U93">
        <f t="shared" si="25"/>
        <v>0</v>
      </c>
      <c r="V93">
        <f t="shared" si="23"/>
        <v>924.68175882556534</v>
      </c>
      <c r="W93" s="14">
        <f t="shared" si="24"/>
        <v>143261.74803530675</v>
      </c>
      <c r="X93" s="14"/>
    </row>
    <row r="94" spans="1:24">
      <c r="A94" s="7">
        <v>93</v>
      </c>
      <c r="B94" s="7">
        <v>1978</v>
      </c>
      <c r="C94" s="7">
        <v>9</v>
      </c>
      <c r="D94" s="10">
        <v>35537</v>
      </c>
      <c r="E94" s="13">
        <v>26552.727272727272</v>
      </c>
      <c r="F94" s="3">
        <v>2599.1596194192998</v>
      </c>
      <c r="G94" s="11">
        <v>0</v>
      </c>
      <c r="H94" s="11">
        <v>0</v>
      </c>
      <c r="I94" s="13">
        <v>0</v>
      </c>
      <c r="J94" s="7">
        <v>0</v>
      </c>
      <c r="K94" s="7">
        <v>0</v>
      </c>
      <c r="L94" s="7">
        <v>0</v>
      </c>
      <c r="M94" s="11">
        <v>0</v>
      </c>
      <c r="N94" s="11">
        <f t="shared" si="18"/>
        <v>26552.727272727272</v>
      </c>
      <c r="O94" s="11">
        <f t="shared" si="19"/>
        <v>26552.727272727272</v>
      </c>
      <c r="P94" s="3">
        <f t="shared" si="16"/>
        <v>0</v>
      </c>
      <c r="Q94" s="3">
        <f t="shared" si="20"/>
        <v>0</v>
      </c>
      <c r="R94" t="b">
        <f t="shared" si="17"/>
        <v>0</v>
      </c>
      <c r="S94" s="3">
        <f t="shared" si="21"/>
        <v>29151.886892146573</v>
      </c>
      <c r="T94" t="b">
        <f t="shared" si="22"/>
        <v>0</v>
      </c>
      <c r="U94">
        <f t="shared" si="25"/>
        <v>0</v>
      </c>
      <c r="V94">
        <f t="shared" si="23"/>
        <v>6385.1131078534272</v>
      </c>
      <c r="W94" s="14">
        <f t="shared" si="24"/>
        <v>3825867.8387252958</v>
      </c>
      <c r="X94" s="14"/>
    </row>
    <row r="95" spans="1:24">
      <c r="A95" s="7">
        <v>94</v>
      </c>
      <c r="B95" s="7">
        <v>1978</v>
      </c>
      <c r="C95" s="7">
        <v>10</v>
      </c>
      <c r="D95" s="10">
        <v>16691</v>
      </c>
      <c r="E95" s="13">
        <v>34794.049586776862</v>
      </c>
      <c r="F95" s="3">
        <v>4759.2836916306796</v>
      </c>
      <c r="G95" s="11">
        <v>0</v>
      </c>
      <c r="H95" s="11">
        <v>0</v>
      </c>
      <c r="I95" s="13">
        <v>0</v>
      </c>
      <c r="J95" s="7">
        <v>0</v>
      </c>
      <c r="K95" s="7">
        <v>0</v>
      </c>
      <c r="L95" s="7">
        <v>0</v>
      </c>
      <c r="M95" s="11">
        <v>0</v>
      </c>
      <c r="N95" s="11">
        <f t="shared" si="18"/>
        <v>34794.049586776862</v>
      </c>
      <c r="O95" s="11">
        <f t="shared" si="19"/>
        <v>34794.049586776862</v>
      </c>
      <c r="P95" s="3">
        <f t="shared" si="16"/>
        <v>0</v>
      </c>
      <c r="Q95" s="3">
        <f t="shared" si="20"/>
        <v>18103.049586776862</v>
      </c>
      <c r="R95" t="b">
        <f t="shared" si="17"/>
        <v>1</v>
      </c>
      <c r="S95" s="3">
        <f t="shared" si="21"/>
        <v>39553.333278407539</v>
      </c>
      <c r="T95" t="b">
        <f t="shared" si="22"/>
        <v>1</v>
      </c>
      <c r="U95">
        <f t="shared" si="25"/>
        <v>1</v>
      </c>
      <c r="V95">
        <f t="shared" si="23"/>
        <v>0</v>
      </c>
      <c r="W95" s="14">
        <f t="shared" si="24"/>
        <v>0</v>
      </c>
      <c r="X95" s="14"/>
    </row>
    <row r="96" spans="1:24">
      <c r="A96" s="7">
        <v>95</v>
      </c>
      <c r="B96" s="7">
        <v>1978</v>
      </c>
      <c r="C96" s="7">
        <v>11</v>
      </c>
      <c r="D96" s="10">
        <v>4576</v>
      </c>
      <c r="E96" s="13">
        <v>32677.685950413223</v>
      </c>
      <c r="F96" s="3">
        <v>4325.9727799189604</v>
      </c>
      <c r="G96" s="11">
        <v>0</v>
      </c>
      <c r="H96" s="11">
        <v>0</v>
      </c>
      <c r="I96" s="13">
        <v>0</v>
      </c>
      <c r="J96" s="7">
        <v>0</v>
      </c>
      <c r="K96" s="7">
        <v>0</v>
      </c>
      <c r="L96" s="7">
        <v>0</v>
      </c>
      <c r="M96" s="11">
        <v>0</v>
      </c>
      <c r="N96" s="11">
        <f t="shared" si="18"/>
        <v>32677.685950413223</v>
      </c>
      <c r="O96" s="11">
        <f t="shared" si="19"/>
        <v>32677.685950413223</v>
      </c>
      <c r="P96" s="3">
        <f t="shared" si="16"/>
        <v>0</v>
      </c>
      <c r="Q96" s="3">
        <f t="shared" si="20"/>
        <v>28101.685950413223</v>
      </c>
      <c r="R96" t="b">
        <f t="shared" si="17"/>
        <v>1</v>
      </c>
      <c r="S96" s="3">
        <f t="shared" si="21"/>
        <v>37003.658730332187</v>
      </c>
      <c r="T96" t="b">
        <f t="shared" si="22"/>
        <v>1</v>
      </c>
      <c r="U96">
        <f t="shared" si="25"/>
        <v>0</v>
      </c>
      <c r="V96">
        <f t="shared" si="23"/>
        <v>0</v>
      </c>
      <c r="W96" s="14">
        <f t="shared" si="24"/>
        <v>0</v>
      </c>
      <c r="X96" s="14"/>
    </row>
    <row r="97" spans="1:24">
      <c r="A97" s="7">
        <v>96</v>
      </c>
      <c r="B97" s="7">
        <v>1978</v>
      </c>
      <c r="C97" s="7">
        <v>12</v>
      </c>
      <c r="D97" s="10">
        <v>1561</v>
      </c>
      <c r="E97" s="13">
        <v>36196.36363636364</v>
      </c>
      <c r="F97" s="3">
        <v>3903.5916211181002</v>
      </c>
      <c r="G97" s="11">
        <v>0</v>
      </c>
      <c r="H97" s="11">
        <v>0</v>
      </c>
      <c r="I97" s="13">
        <v>0</v>
      </c>
      <c r="J97" s="7">
        <v>0</v>
      </c>
      <c r="K97" s="7">
        <v>0</v>
      </c>
      <c r="L97" s="7">
        <v>0</v>
      </c>
      <c r="M97" s="11">
        <v>0</v>
      </c>
      <c r="N97" s="11">
        <f t="shared" si="18"/>
        <v>36196.36363636364</v>
      </c>
      <c r="O97" s="11">
        <f t="shared" si="19"/>
        <v>36196.36363636364</v>
      </c>
      <c r="P97" s="3">
        <f t="shared" si="16"/>
        <v>0</v>
      </c>
      <c r="Q97" s="3">
        <f t="shared" si="20"/>
        <v>34635.36363636364</v>
      </c>
      <c r="R97" t="b">
        <f t="shared" si="17"/>
        <v>1</v>
      </c>
      <c r="S97" s="3">
        <f t="shared" si="21"/>
        <v>40099.955257481743</v>
      </c>
      <c r="T97" t="b">
        <f t="shared" si="22"/>
        <v>1</v>
      </c>
      <c r="U97">
        <f t="shared" si="25"/>
        <v>0</v>
      </c>
      <c r="V97">
        <f t="shared" si="23"/>
        <v>0</v>
      </c>
      <c r="W97" s="14">
        <f t="shared" si="24"/>
        <v>0</v>
      </c>
      <c r="X97" s="14"/>
    </row>
    <row r="98" spans="1:24">
      <c r="A98" s="7">
        <v>97</v>
      </c>
      <c r="B98" s="7">
        <v>1979</v>
      </c>
      <c r="C98" s="7">
        <v>1</v>
      </c>
      <c r="D98" s="10">
        <v>1277</v>
      </c>
      <c r="E98" s="13">
        <v>37249.586776859505</v>
      </c>
      <c r="F98" s="3">
        <v>3837.6887542744798</v>
      </c>
      <c r="G98" s="11">
        <v>0</v>
      </c>
      <c r="H98" s="11">
        <v>0</v>
      </c>
      <c r="I98" s="13">
        <v>0</v>
      </c>
      <c r="J98" s="7">
        <v>0</v>
      </c>
      <c r="K98" s="7">
        <v>0</v>
      </c>
      <c r="L98" s="7">
        <v>0</v>
      </c>
      <c r="M98" s="11">
        <v>0</v>
      </c>
      <c r="N98" s="11">
        <f t="shared" si="18"/>
        <v>37249.586776859505</v>
      </c>
      <c r="O98" s="11">
        <f t="shared" si="19"/>
        <v>37249.586776859505</v>
      </c>
      <c r="P98" s="3">
        <f t="shared" si="16"/>
        <v>0</v>
      </c>
      <c r="Q98" s="3">
        <f t="shared" si="20"/>
        <v>35972.586776859505</v>
      </c>
      <c r="R98" t="b">
        <f t="shared" si="17"/>
        <v>1</v>
      </c>
      <c r="S98" s="3">
        <f t="shared" si="21"/>
        <v>41087.275531133986</v>
      </c>
      <c r="T98" t="b">
        <f t="shared" si="22"/>
        <v>1</v>
      </c>
      <c r="U98">
        <f t="shared" si="25"/>
        <v>0</v>
      </c>
      <c r="V98">
        <f t="shared" si="23"/>
        <v>0</v>
      </c>
      <c r="W98" s="14">
        <f t="shared" si="24"/>
        <v>0</v>
      </c>
      <c r="X98" s="14"/>
    </row>
    <row r="99" spans="1:24">
      <c r="A99" s="7">
        <v>98</v>
      </c>
      <c r="B99" s="7">
        <v>1979</v>
      </c>
      <c r="C99" s="7">
        <v>2</v>
      </c>
      <c r="D99" s="10">
        <v>787</v>
      </c>
      <c r="E99" s="13">
        <v>32628.099173553717</v>
      </c>
      <c r="F99" s="3">
        <v>3301.79118949446</v>
      </c>
      <c r="G99" s="11">
        <v>0</v>
      </c>
      <c r="H99" s="11">
        <v>0</v>
      </c>
      <c r="I99" s="13">
        <v>0</v>
      </c>
      <c r="J99" s="7">
        <v>0</v>
      </c>
      <c r="K99" s="7">
        <v>0</v>
      </c>
      <c r="L99" s="7">
        <v>0</v>
      </c>
      <c r="M99" s="11">
        <v>0</v>
      </c>
      <c r="N99" s="11">
        <f t="shared" si="18"/>
        <v>32628.099173553717</v>
      </c>
      <c r="O99" s="11">
        <f t="shared" si="19"/>
        <v>32628.099173553717</v>
      </c>
      <c r="P99" s="3">
        <f t="shared" si="16"/>
        <v>0</v>
      </c>
      <c r="Q99" s="3">
        <f t="shared" si="20"/>
        <v>31841.099173553717</v>
      </c>
      <c r="R99" t="b">
        <f t="shared" si="17"/>
        <v>1</v>
      </c>
      <c r="S99" s="3">
        <f t="shared" si="21"/>
        <v>35929.89036304818</v>
      </c>
      <c r="T99" t="b">
        <f t="shared" si="22"/>
        <v>1</v>
      </c>
      <c r="U99">
        <f t="shared" si="25"/>
        <v>0</v>
      </c>
      <c r="V99">
        <f t="shared" si="23"/>
        <v>0</v>
      </c>
      <c r="W99" s="14">
        <f t="shared" si="24"/>
        <v>0</v>
      </c>
      <c r="X99" s="14"/>
    </row>
    <row r="100" spans="1:24">
      <c r="A100" s="7">
        <v>99</v>
      </c>
      <c r="B100" s="7">
        <v>1979</v>
      </c>
      <c r="C100" s="7">
        <v>3</v>
      </c>
      <c r="D100" s="10">
        <v>298</v>
      </c>
      <c r="E100" s="13">
        <v>54311.404958677689</v>
      </c>
      <c r="F100" s="3">
        <v>5392.2878485458205</v>
      </c>
      <c r="G100" s="11">
        <v>0</v>
      </c>
      <c r="H100" s="11">
        <v>0</v>
      </c>
      <c r="I100" s="13">
        <v>0</v>
      </c>
      <c r="J100" s="7">
        <v>0</v>
      </c>
      <c r="K100" s="7">
        <v>0</v>
      </c>
      <c r="L100" s="7">
        <v>0</v>
      </c>
      <c r="M100" s="11">
        <v>0</v>
      </c>
      <c r="N100" s="11">
        <f t="shared" si="18"/>
        <v>54311.404958677689</v>
      </c>
      <c r="O100" s="11">
        <f t="shared" si="19"/>
        <v>54311.404958677689</v>
      </c>
      <c r="P100" s="3">
        <f t="shared" si="16"/>
        <v>0</v>
      </c>
      <c r="Q100" s="3">
        <f t="shared" si="20"/>
        <v>54013.404958677689</v>
      </c>
      <c r="R100" t="b">
        <f t="shared" si="17"/>
        <v>1</v>
      </c>
      <c r="S100" s="3">
        <f t="shared" si="21"/>
        <v>59703.69280722351</v>
      </c>
      <c r="T100" t="b">
        <f t="shared" si="22"/>
        <v>1</v>
      </c>
      <c r="U100">
        <f t="shared" si="25"/>
        <v>0</v>
      </c>
      <c r="V100">
        <f t="shared" si="23"/>
        <v>0</v>
      </c>
      <c r="W100" s="14">
        <f t="shared" si="24"/>
        <v>0</v>
      </c>
      <c r="X100" s="14"/>
    </row>
    <row r="101" spans="1:24">
      <c r="A101" s="7">
        <v>100</v>
      </c>
      <c r="B101" s="7">
        <v>1979</v>
      </c>
      <c r="C101" s="7">
        <v>4</v>
      </c>
      <c r="D101" s="10">
        <v>2544</v>
      </c>
      <c r="E101" s="13">
        <v>73408.264462809922</v>
      </c>
      <c r="F101" s="3">
        <v>8720.6434034059694</v>
      </c>
      <c r="G101" s="11">
        <v>0</v>
      </c>
      <c r="H101" s="11">
        <v>0</v>
      </c>
      <c r="I101" s="13">
        <v>0</v>
      </c>
      <c r="J101" s="7">
        <v>0</v>
      </c>
      <c r="K101" s="7">
        <v>0</v>
      </c>
      <c r="L101" s="7">
        <v>0</v>
      </c>
      <c r="M101" s="11">
        <v>0</v>
      </c>
      <c r="N101" s="11">
        <f t="shared" si="18"/>
        <v>73408.264462809922</v>
      </c>
      <c r="O101" s="11">
        <f t="shared" si="19"/>
        <v>73408.264462809922</v>
      </c>
      <c r="P101" s="3">
        <f t="shared" si="16"/>
        <v>0</v>
      </c>
      <c r="Q101" s="3">
        <f t="shared" si="20"/>
        <v>70864.264462809922</v>
      </c>
      <c r="R101" t="b">
        <f t="shared" si="17"/>
        <v>1</v>
      </c>
      <c r="S101" s="3">
        <f t="shared" si="21"/>
        <v>82128.907866215886</v>
      </c>
      <c r="T101" t="b">
        <f t="shared" si="22"/>
        <v>1</v>
      </c>
      <c r="U101">
        <f t="shared" si="25"/>
        <v>0</v>
      </c>
      <c r="V101">
        <f t="shared" si="23"/>
        <v>0</v>
      </c>
      <c r="W101" s="14">
        <f t="shared" si="24"/>
        <v>0</v>
      </c>
      <c r="X101" s="14"/>
    </row>
    <row r="102" spans="1:24">
      <c r="A102" s="7">
        <v>101</v>
      </c>
      <c r="B102" s="7">
        <v>1979</v>
      </c>
      <c r="C102" s="7">
        <v>5</v>
      </c>
      <c r="D102" s="10">
        <v>34448</v>
      </c>
      <c r="E102" s="13">
        <v>57895.537190082643</v>
      </c>
      <c r="F102" s="3">
        <v>10029.507424121801</v>
      </c>
      <c r="G102" s="11">
        <v>0</v>
      </c>
      <c r="H102" s="11">
        <v>0</v>
      </c>
      <c r="I102" s="13">
        <v>0</v>
      </c>
      <c r="J102" s="7">
        <v>0</v>
      </c>
      <c r="K102" s="7">
        <v>0</v>
      </c>
      <c r="L102" s="7">
        <v>0</v>
      </c>
      <c r="M102" s="11">
        <v>0</v>
      </c>
      <c r="N102" s="11">
        <f t="shared" si="18"/>
        <v>57895.537190082643</v>
      </c>
      <c r="O102" s="11">
        <f t="shared" si="19"/>
        <v>57895.537190082643</v>
      </c>
      <c r="P102" s="3">
        <f t="shared" si="16"/>
        <v>0</v>
      </c>
      <c r="Q102" s="3">
        <f t="shared" si="20"/>
        <v>23447.537190082643</v>
      </c>
      <c r="R102" t="b">
        <f t="shared" si="17"/>
        <v>1</v>
      </c>
      <c r="S102" s="3">
        <f t="shared" si="21"/>
        <v>67925.044614204438</v>
      </c>
      <c r="T102" t="b">
        <f t="shared" si="22"/>
        <v>1</v>
      </c>
      <c r="U102">
        <f t="shared" si="25"/>
        <v>0</v>
      </c>
      <c r="V102">
        <f t="shared" si="23"/>
        <v>0</v>
      </c>
      <c r="W102" s="14">
        <f t="shared" si="24"/>
        <v>0</v>
      </c>
      <c r="X102" s="14"/>
    </row>
    <row r="103" spans="1:24">
      <c r="A103" s="7">
        <v>102</v>
      </c>
      <c r="B103" s="7">
        <v>1979</v>
      </c>
      <c r="C103" s="7">
        <v>6</v>
      </c>
      <c r="D103" s="10">
        <v>45953</v>
      </c>
      <c r="E103" s="13">
        <v>23510.082644628099</v>
      </c>
      <c r="F103" s="3">
        <v>2637.2277637792199</v>
      </c>
      <c r="G103" s="11">
        <v>0</v>
      </c>
      <c r="H103" s="11">
        <v>0</v>
      </c>
      <c r="I103" s="13">
        <v>0</v>
      </c>
      <c r="J103" s="7">
        <v>0</v>
      </c>
      <c r="K103" s="7">
        <v>0</v>
      </c>
      <c r="L103" s="7">
        <v>0</v>
      </c>
      <c r="M103" s="11">
        <v>0</v>
      </c>
      <c r="N103" s="11">
        <f t="shared" si="18"/>
        <v>23510.082644628099</v>
      </c>
      <c r="O103" s="11">
        <f t="shared" si="19"/>
        <v>23510.082644628099</v>
      </c>
      <c r="P103" s="3">
        <f t="shared" si="16"/>
        <v>0</v>
      </c>
      <c r="Q103" s="3">
        <f t="shared" si="20"/>
        <v>0</v>
      </c>
      <c r="R103" t="b">
        <f t="shared" si="17"/>
        <v>0</v>
      </c>
      <c r="S103" s="3">
        <f t="shared" si="21"/>
        <v>26147.31040840732</v>
      </c>
      <c r="T103" t="b">
        <f t="shared" si="22"/>
        <v>0</v>
      </c>
      <c r="U103">
        <f t="shared" si="25"/>
        <v>0</v>
      </c>
      <c r="V103">
        <f t="shared" si="23"/>
        <v>19805.68959159268</v>
      </c>
      <c r="W103" s="14">
        <f t="shared" si="24"/>
        <v>1733961.5880314393</v>
      </c>
      <c r="X103" s="14"/>
    </row>
    <row r="104" spans="1:24">
      <c r="A104" s="7">
        <v>103</v>
      </c>
      <c r="B104" s="7">
        <v>1979</v>
      </c>
      <c r="C104" s="7">
        <v>7</v>
      </c>
      <c r="D104" s="10">
        <v>50966</v>
      </c>
      <c r="E104" s="13">
        <v>50413.884297520664</v>
      </c>
      <c r="F104" s="3">
        <v>3037.4999999992201</v>
      </c>
      <c r="G104" s="11">
        <v>0</v>
      </c>
      <c r="H104" s="11">
        <v>0</v>
      </c>
      <c r="I104" s="13">
        <v>0</v>
      </c>
      <c r="J104" s="7">
        <v>0</v>
      </c>
      <c r="K104" s="7">
        <v>0</v>
      </c>
      <c r="L104" s="7">
        <v>0</v>
      </c>
      <c r="M104" s="11">
        <v>0</v>
      </c>
      <c r="N104" s="11">
        <f t="shared" si="18"/>
        <v>50413.884297520664</v>
      </c>
      <c r="O104" s="11">
        <f t="shared" si="19"/>
        <v>50413.884297520664</v>
      </c>
      <c r="P104" s="3">
        <f t="shared" si="16"/>
        <v>0</v>
      </c>
      <c r="Q104" s="3">
        <f t="shared" si="20"/>
        <v>0</v>
      </c>
      <c r="R104" t="b">
        <f t="shared" si="17"/>
        <v>0</v>
      </c>
      <c r="S104" s="3">
        <f t="shared" si="21"/>
        <v>53451.384297519886</v>
      </c>
      <c r="T104" t="b">
        <f t="shared" si="22"/>
        <v>1</v>
      </c>
      <c r="U104">
        <f t="shared" si="25"/>
        <v>1</v>
      </c>
      <c r="V104">
        <f t="shared" si="23"/>
        <v>0</v>
      </c>
      <c r="W104" s="14">
        <f t="shared" si="24"/>
        <v>0</v>
      </c>
      <c r="X104" s="14"/>
    </row>
    <row r="105" spans="1:24">
      <c r="A105" s="7">
        <v>104</v>
      </c>
      <c r="B105" s="7">
        <v>1979</v>
      </c>
      <c r="C105" s="7">
        <v>8</v>
      </c>
      <c r="D105" s="10">
        <v>47807</v>
      </c>
      <c r="E105" s="13">
        <v>38060.826446280989</v>
      </c>
      <c r="F105" s="3">
        <v>3068.0626065074298</v>
      </c>
      <c r="G105" s="11">
        <v>0</v>
      </c>
      <c r="H105" s="11">
        <v>0</v>
      </c>
      <c r="I105" s="13">
        <v>0</v>
      </c>
      <c r="J105" s="7">
        <v>0</v>
      </c>
      <c r="K105" s="7">
        <v>0</v>
      </c>
      <c r="L105" s="7">
        <v>0</v>
      </c>
      <c r="M105" s="11">
        <v>0</v>
      </c>
      <c r="N105" s="11">
        <f t="shared" si="18"/>
        <v>38060.826446280989</v>
      </c>
      <c r="O105" s="11">
        <f t="shared" si="19"/>
        <v>38060.826446280989</v>
      </c>
      <c r="P105" s="3">
        <f t="shared" si="16"/>
        <v>0</v>
      </c>
      <c r="Q105" s="3">
        <f t="shared" si="20"/>
        <v>0</v>
      </c>
      <c r="R105" t="b">
        <f t="shared" si="17"/>
        <v>0</v>
      </c>
      <c r="S105" s="3">
        <f t="shared" si="21"/>
        <v>41128.889052788421</v>
      </c>
      <c r="T105" t="b">
        <f t="shared" si="22"/>
        <v>0</v>
      </c>
      <c r="U105">
        <f t="shared" si="25"/>
        <v>0</v>
      </c>
      <c r="V105">
        <f t="shared" si="23"/>
        <v>6678.1109472115786</v>
      </c>
      <c r="W105" s="14">
        <f t="shared" si="24"/>
        <v>4129091.6555093862</v>
      </c>
      <c r="X105" s="14"/>
    </row>
    <row r="106" spans="1:24">
      <c r="A106" s="7">
        <v>105</v>
      </c>
      <c r="B106" s="7">
        <v>1979</v>
      </c>
      <c r="C106" s="7">
        <v>9</v>
      </c>
      <c r="D106" s="10">
        <v>35537</v>
      </c>
      <c r="E106" s="13">
        <v>26352.396694214876</v>
      </c>
      <c r="F106" s="3">
        <v>629.721390340516</v>
      </c>
      <c r="G106" s="11">
        <v>0</v>
      </c>
      <c r="H106" s="11">
        <v>0</v>
      </c>
      <c r="I106" s="13">
        <v>0</v>
      </c>
      <c r="J106" s="7">
        <v>0</v>
      </c>
      <c r="K106" s="7">
        <v>0</v>
      </c>
      <c r="L106" s="7">
        <v>0</v>
      </c>
      <c r="M106" s="11">
        <v>0</v>
      </c>
      <c r="N106" s="11">
        <f t="shared" si="18"/>
        <v>26352.396694214876</v>
      </c>
      <c r="O106" s="11">
        <f t="shared" si="19"/>
        <v>26352.396694214876</v>
      </c>
      <c r="P106" s="3">
        <f t="shared" si="16"/>
        <v>0</v>
      </c>
      <c r="Q106" s="3">
        <f t="shared" si="20"/>
        <v>0</v>
      </c>
      <c r="R106" t="b">
        <f t="shared" si="17"/>
        <v>0</v>
      </c>
      <c r="S106" s="3">
        <f t="shared" si="21"/>
        <v>26982.118084555394</v>
      </c>
      <c r="T106" t="b">
        <f t="shared" si="22"/>
        <v>0</v>
      </c>
      <c r="U106">
        <f t="shared" si="25"/>
        <v>0</v>
      </c>
      <c r="V106">
        <f t="shared" si="23"/>
        <v>8554.8819154446064</v>
      </c>
      <c r="W106" s="14">
        <f t="shared" si="24"/>
        <v>6290818.9314570557</v>
      </c>
      <c r="X106" s="14"/>
    </row>
    <row r="107" spans="1:24">
      <c r="A107" s="7">
        <v>106</v>
      </c>
      <c r="B107" s="7">
        <v>1979</v>
      </c>
      <c r="C107" s="7">
        <v>10</v>
      </c>
      <c r="D107" s="10">
        <v>16691</v>
      </c>
      <c r="E107" s="13">
        <v>32757.024793388431</v>
      </c>
      <c r="F107" s="3">
        <v>2712.5145856055701</v>
      </c>
      <c r="G107" s="11">
        <v>0</v>
      </c>
      <c r="H107" s="11">
        <v>0</v>
      </c>
      <c r="I107" s="13">
        <v>0</v>
      </c>
      <c r="J107" s="7">
        <v>0</v>
      </c>
      <c r="K107" s="7">
        <v>0</v>
      </c>
      <c r="L107" s="7">
        <v>0</v>
      </c>
      <c r="M107" s="11">
        <v>0</v>
      </c>
      <c r="N107" s="11">
        <f t="shared" si="18"/>
        <v>32757.024793388431</v>
      </c>
      <c r="O107" s="11">
        <f t="shared" si="19"/>
        <v>32757.024793388431</v>
      </c>
      <c r="P107" s="3">
        <f t="shared" si="16"/>
        <v>0</v>
      </c>
      <c r="Q107" s="3">
        <f t="shared" si="20"/>
        <v>16066.024793388431</v>
      </c>
      <c r="R107" t="b">
        <f t="shared" si="17"/>
        <v>1</v>
      </c>
      <c r="S107" s="3">
        <f t="shared" si="21"/>
        <v>35469.539378993999</v>
      </c>
      <c r="T107" t="b">
        <f t="shared" si="22"/>
        <v>1</v>
      </c>
      <c r="U107">
        <f t="shared" si="25"/>
        <v>1</v>
      </c>
      <c r="V107">
        <f t="shared" si="23"/>
        <v>0</v>
      </c>
      <c r="W107" s="14">
        <f t="shared" si="24"/>
        <v>0</v>
      </c>
      <c r="X107" s="14"/>
    </row>
    <row r="108" spans="1:24">
      <c r="A108" s="7">
        <v>107</v>
      </c>
      <c r="B108" s="7">
        <v>1979</v>
      </c>
      <c r="C108" s="7">
        <v>11</v>
      </c>
      <c r="D108" s="10">
        <v>4576</v>
      </c>
      <c r="E108" s="13">
        <v>26929.586776859505</v>
      </c>
      <c r="F108" s="3">
        <v>3585.3782677979898</v>
      </c>
      <c r="G108" s="11">
        <v>0</v>
      </c>
      <c r="H108" s="11">
        <v>0</v>
      </c>
      <c r="I108" s="13">
        <v>0</v>
      </c>
      <c r="J108" s="7">
        <v>0</v>
      </c>
      <c r="K108" s="7">
        <v>0</v>
      </c>
      <c r="L108" s="7">
        <v>0</v>
      </c>
      <c r="M108" s="11">
        <v>0</v>
      </c>
      <c r="N108" s="11">
        <f t="shared" si="18"/>
        <v>26929.586776859505</v>
      </c>
      <c r="O108" s="11">
        <f t="shared" si="19"/>
        <v>26929.586776859505</v>
      </c>
      <c r="P108" s="3">
        <f t="shared" si="16"/>
        <v>0</v>
      </c>
      <c r="Q108" s="3">
        <f t="shared" si="20"/>
        <v>22353.586776859505</v>
      </c>
      <c r="R108" t="b">
        <f t="shared" si="17"/>
        <v>1</v>
      </c>
      <c r="S108" s="3">
        <f t="shared" si="21"/>
        <v>30514.965044657496</v>
      </c>
      <c r="T108" t="b">
        <f t="shared" si="22"/>
        <v>1</v>
      </c>
      <c r="U108">
        <f t="shared" si="25"/>
        <v>0</v>
      </c>
      <c r="V108">
        <f t="shared" si="23"/>
        <v>0</v>
      </c>
      <c r="W108" s="14">
        <f t="shared" si="24"/>
        <v>0</v>
      </c>
      <c r="X108" s="14"/>
    </row>
    <row r="109" spans="1:24">
      <c r="A109" s="7">
        <v>108</v>
      </c>
      <c r="B109" s="7">
        <v>1979</v>
      </c>
      <c r="C109" s="7">
        <v>12</v>
      </c>
      <c r="D109" s="10">
        <v>1561</v>
      </c>
      <c r="E109" s="13">
        <v>20316.694214876032</v>
      </c>
      <c r="F109" s="3">
        <v>3574.1907867321902</v>
      </c>
      <c r="G109" s="11">
        <v>0</v>
      </c>
      <c r="H109" s="11">
        <v>0</v>
      </c>
      <c r="I109" s="13">
        <v>0</v>
      </c>
      <c r="J109" s="7">
        <v>0</v>
      </c>
      <c r="K109" s="7">
        <v>0</v>
      </c>
      <c r="L109" s="7">
        <v>0</v>
      </c>
      <c r="M109" s="11">
        <v>0</v>
      </c>
      <c r="N109" s="11">
        <f t="shared" si="18"/>
        <v>20316.694214876032</v>
      </c>
      <c r="O109" s="11">
        <f t="shared" si="19"/>
        <v>20316.694214876032</v>
      </c>
      <c r="P109" s="3">
        <f t="shared" si="16"/>
        <v>0</v>
      </c>
      <c r="Q109" s="3">
        <f t="shared" si="20"/>
        <v>18755.694214876032</v>
      </c>
      <c r="R109" t="b">
        <f t="shared" si="17"/>
        <v>1</v>
      </c>
      <c r="S109" s="3">
        <f t="shared" si="21"/>
        <v>23890.885001608222</v>
      </c>
      <c r="T109" t="b">
        <f t="shared" si="22"/>
        <v>1</v>
      </c>
      <c r="U109">
        <f t="shared" si="25"/>
        <v>0</v>
      </c>
      <c r="V109">
        <f t="shared" si="23"/>
        <v>0</v>
      </c>
      <c r="W109" s="14">
        <f t="shared" si="24"/>
        <v>0</v>
      </c>
      <c r="X109" s="14"/>
    </row>
    <row r="110" spans="1:24">
      <c r="A110" s="7">
        <v>109</v>
      </c>
      <c r="B110" s="7">
        <v>1980</v>
      </c>
      <c r="C110" s="7">
        <v>1</v>
      </c>
      <c r="D110" s="10">
        <v>1277</v>
      </c>
      <c r="E110" s="13">
        <v>50715.371900826445</v>
      </c>
      <c r="F110" s="3">
        <v>5886.6931175323198</v>
      </c>
      <c r="G110" s="11">
        <v>0</v>
      </c>
      <c r="H110" s="11">
        <v>0</v>
      </c>
      <c r="I110" s="13">
        <v>0</v>
      </c>
      <c r="J110" s="7">
        <v>0</v>
      </c>
      <c r="K110" s="7">
        <v>0</v>
      </c>
      <c r="L110" s="7">
        <v>0</v>
      </c>
      <c r="M110" s="11">
        <v>0</v>
      </c>
      <c r="N110" s="11">
        <f t="shared" si="18"/>
        <v>50715.371900826445</v>
      </c>
      <c r="O110" s="11">
        <f t="shared" si="19"/>
        <v>50715.371900826445</v>
      </c>
      <c r="P110" s="3">
        <f t="shared" si="16"/>
        <v>0</v>
      </c>
      <c r="Q110" s="3">
        <f t="shared" si="20"/>
        <v>49438.371900826445</v>
      </c>
      <c r="R110" t="b">
        <f t="shared" si="17"/>
        <v>1</v>
      </c>
      <c r="S110" s="3">
        <f t="shared" si="21"/>
        <v>56602.065018358764</v>
      </c>
      <c r="T110" t="b">
        <f t="shared" si="22"/>
        <v>1</v>
      </c>
      <c r="U110">
        <f t="shared" si="25"/>
        <v>0</v>
      </c>
      <c r="V110">
        <f t="shared" si="23"/>
        <v>0</v>
      </c>
      <c r="W110" s="14">
        <f t="shared" si="24"/>
        <v>0</v>
      </c>
      <c r="X110" s="14"/>
    </row>
    <row r="111" spans="1:24">
      <c r="A111" s="7">
        <v>110</v>
      </c>
      <c r="B111" s="7">
        <v>1980</v>
      </c>
      <c r="C111" s="7">
        <v>2</v>
      </c>
      <c r="D111" s="10">
        <v>787</v>
      </c>
      <c r="E111" s="13">
        <v>45256.859504132233</v>
      </c>
      <c r="F111" s="3">
        <v>4882.2925668959897</v>
      </c>
      <c r="G111" s="11">
        <v>0</v>
      </c>
      <c r="H111" s="11">
        <v>0</v>
      </c>
      <c r="I111" s="13">
        <v>0</v>
      </c>
      <c r="J111" s="7">
        <v>0</v>
      </c>
      <c r="K111" s="7">
        <v>0</v>
      </c>
      <c r="L111" s="7">
        <v>0</v>
      </c>
      <c r="M111" s="11">
        <v>0</v>
      </c>
      <c r="N111" s="11">
        <f t="shared" si="18"/>
        <v>45256.859504132233</v>
      </c>
      <c r="O111" s="11">
        <f t="shared" si="19"/>
        <v>45256.859504132233</v>
      </c>
      <c r="P111" s="3">
        <f t="shared" si="16"/>
        <v>0</v>
      </c>
      <c r="Q111" s="3">
        <f t="shared" si="20"/>
        <v>44469.859504132233</v>
      </c>
      <c r="R111" t="b">
        <f t="shared" si="17"/>
        <v>1</v>
      </c>
      <c r="S111" s="3">
        <f t="shared" si="21"/>
        <v>50139.15207102822</v>
      </c>
      <c r="T111" t="b">
        <f t="shared" si="22"/>
        <v>1</v>
      </c>
      <c r="U111">
        <f t="shared" si="25"/>
        <v>0</v>
      </c>
      <c r="V111">
        <f t="shared" si="23"/>
        <v>0</v>
      </c>
      <c r="W111" s="14">
        <f t="shared" si="24"/>
        <v>0</v>
      </c>
      <c r="X111" s="14"/>
    </row>
    <row r="112" spans="1:24">
      <c r="A112" s="7">
        <v>111</v>
      </c>
      <c r="B112" s="7">
        <v>1980</v>
      </c>
      <c r="C112" s="7">
        <v>3</v>
      </c>
      <c r="D112" s="10">
        <v>298</v>
      </c>
      <c r="E112" s="13">
        <v>43525.289256198346</v>
      </c>
      <c r="F112" s="3">
        <v>5012.0958392582897</v>
      </c>
      <c r="G112" s="11">
        <v>0</v>
      </c>
      <c r="H112" s="11">
        <v>0</v>
      </c>
      <c r="I112" s="13">
        <v>0</v>
      </c>
      <c r="J112" s="7">
        <v>0</v>
      </c>
      <c r="K112" s="7">
        <v>0</v>
      </c>
      <c r="L112" s="7">
        <v>0</v>
      </c>
      <c r="M112" s="11">
        <v>0</v>
      </c>
      <c r="N112" s="11">
        <f t="shared" si="18"/>
        <v>43525.289256198346</v>
      </c>
      <c r="O112" s="11">
        <f t="shared" si="19"/>
        <v>43525.289256198346</v>
      </c>
      <c r="P112" s="3">
        <f t="shared" si="16"/>
        <v>0</v>
      </c>
      <c r="Q112" s="3">
        <f t="shared" si="20"/>
        <v>43227.289256198346</v>
      </c>
      <c r="R112" t="b">
        <f t="shared" si="17"/>
        <v>1</v>
      </c>
      <c r="S112" s="3">
        <f t="shared" si="21"/>
        <v>48537.385095456637</v>
      </c>
      <c r="T112" t="b">
        <f t="shared" si="22"/>
        <v>1</v>
      </c>
      <c r="U112">
        <f t="shared" si="25"/>
        <v>0</v>
      </c>
      <c r="V112">
        <f t="shared" si="23"/>
        <v>0</v>
      </c>
      <c r="W112" s="14">
        <f t="shared" si="24"/>
        <v>0</v>
      </c>
      <c r="X112" s="14"/>
    </row>
    <row r="113" spans="1:24">
      <c r="A113" s="7">
        <v>112</v>
      </c>
      <c r="B113" s="7">
        <v>1980</v>
      </c>
      <c r="C113" s="7">
        <v>4</v>
      </c>
      <c r="D113" s="10">
        <v>2544</v>
      </c>
      <c r="E113" s="13">
        <v>83022.148760330572</v>
      </c>
      <c r="F113" s="3">
        <v>12790.293386137801</v>
      </c>
      <c r="G113" s="11">
        <v>0</v>
      </c>
      <c r="H113" s="11">
        <v>0</v>
      </c>
      <c r="I113" s="13">
        <v>0</v>
      </c>
      <c r="J113" s="7">
        <v>0</v>
      </c>
      <c r="K113" s="7">
        <v>0</v>
      </c>
      <c r="L113" s="7">
        <v>0</v>
      </c>
      <c r="M113" s="11">
        <v>0</v>
      </c>
      <c r="N113" s="11">
        <f t="shared" si="18"/>
        <v>83022.148760330572</v>
      </c>
      <c r="O113" s="11">
        <f t="shared" si="19"/>
        <v>83022.148760330572</v>
      </c>
      <c r="P113" s="3">
        <f t="shared" si="16"/>
        <v>0</v>
      </c>
      <c r="Q113" s="3">
        <f t="shared" si="20"/>
        <v>80478.148760330572</v>
      </c>
      <c r="R113" t="b">
        <f t="shared" si="17"/>
        <v>1</v>
      </c>
      <c r="S113" s="3">
        <f t="shared" si="21"/>
        <v>95812.442146468369</v>
      </c>
      <c r="T113" t="b">
        <f t="shared" si="22"/>
        <v>1</v>
      </c>
      <c r="U113">
        <f t="shared" si="25"/>
        <v>0</v>
      </c>
      <c r="V113">
        <f t="shared" si="23"/>
        <v>0</v>
      </c>
      <c r="W113" s="14">
        <f t="shared" si="24"/>
        <v>0</v>
      </c>
      <c r="X113" s="14"/>
    </row>
    <row r="114" spans="1:24">
      <c r="A114" s="7">
        <v>113</v>
      </c>
      <c r="B114" s="7">
        <v>1980</v>
      </c>
      <c r="C114" s="7">
        <v>5</v>
      </c>
      <c r="D114" s="10">
        <v>34448</v>
      </c>
      <c r="E114" s="13">
        <v>126664.46280991736</v>
      </c>
      <c r="F114" s="3">
        <v>14123.326382970899</v>
      </c>
      <c r="G114" s="11">
        <v>0</v>
      </c>
      <c r="H114" s="11">
        <v>0</v>
      </c>
      <c r="I114" s="13">
        <v>0</v>
      </c>
      <c r="J114" s="7">
        <v>0</v>
      </c>
      <c r="K114" s="7">
        <v>0</v>
      </c>
      <c r="L114" s="7">
        <v>0</v>
      </c>
      <c r="M114" s="11">
        <v>0</v>
      </c>
      <c r="N114" s="11">
        <f t="shared" si="18"/>
        <v>126664.46280991736</v>
      </c>
      <c r="O114" s="11">
        <f t="shared" si="19"/>
        <v>126664.46280991736</v>
      </c>
      <c r="P114" s="3">
        <f t="shared" si="16"/>
        <v>0</v>
      </c>
      <c r="Q114" s="3">
        <f t="shared" si="20"/>
        <v>92216.462809917357</v>
      </c>
      <c r="R114" t="b">
        <f t="shared" si="17"/>
        <v>1</v>
      </c>
      <c r="S114" s="3">
        <f t="shared" si="21"/>
        <v>140787.78919288825</v>
      </c>
      <c r="T114" t="b">
        <f t="shared" si="22"/>
        <v>1</v>
      </c>
      <c r="U114">
        <f t="shared" si="25"/>
        <v>0</v>
      </c>
      <c r="V114">
        <f t="shared" si="23"/>
        <v>0</v>
      </c>
      <c r="W114" s="14">
        <f t="shared" si="24"/>
        <v>0</v>
      </c>
      <c r="X114" s="14"/>
    </row>
    <row r="115" spans="1:24">
      <c r="A115" s="7">
        <v>114</v>
      </c>
      <c r="B115" s="7">
        <v>1980</v>
      </c>
      <c r="C115" s="7">
        <v>6</v>
      </c>
      <c r="D115" s="10">
        <v>45953</v>
      </c>
      <c r="E115" s="13">
        <v>155067.76859504133</v>
      </c>
      <c r="F115" s="3">
        <v>8482.0077119229009</v>
      </c>
      <c r="G115" s="11">
        <v>0</v>
      </c>
      <c r="H115" s="11">
        <v>0</v>
      </c>
      <c r="I115" s="13">
        <v>0</v>
      </c>
      <c r="J115" s="7">
        <v>0</v>
      </c>
      <c r="K115" s="7">
        <v>0</v>
      </c>
      <c r="L115" s="7">
        <v>0</v>
      </c>
      <c r="M115" s="11">
        <v>0</v>
      </c>
      <c r="N115" s="11">
        <f t="shared" si="18"/>
        <v>155067.76859504133</v>
      </c>
      <c r="O115" s="11">
        <f t="shared" si="19"/>
        <v>155067.76859504133</v>
      </c>
      <c r="P115" s="3">
        <f t="shared" si="16"/>
        <v>0</v>
      </c>
      <c r="Q115" s="3">
        <f t="shared" si="20"/>
        <v>109114.76859504133</v>
      </c>
      <c r="R115" t="b">
        <f t="shared" si="17"/>
        <v>1</v>
      </c>
      <c r="S115" s="3">
        <f t="shared" si="21"/>
        <v>163549.77630696422</v>
      </c>
      <c r="T115" t="b">
        <f t="shared" si="22"/>
        <v>1</v>
      </c>
      <c r="U115">
        <f t="shared" si="25"/>
        <v>0</v>
      </c>
      <c r="V115">
        <f t="shared" si="23"/>
        <v>0</v>
      </c>
      <c r="W115" s="14">
        <f t="shared" si="24"/>
        <v>0</v>
      </c>
      <c r="X115" s="14"/>
    </row>
    <row r="116" spans="1:24">
      <c r="A116" s="7">
        <v>115</v>
      </c>
      <c r="B116" s="7">
        <v>1980</v>
      </c>
      <c r="C116" s="7">
        <v>7</v>
      </c>
      <c r="D116" s="10">
        <v>50966</v>
      </c>
      <c r="E116" s="13">
        <v>63203.305785123965</v>
      </c>
      <c r="F116" s="3">
        <v>4679.0532837274704</v>
      </c>
      <c r="G116" s="11">
        <v>0</v>
      </c>
      <c r="H116" s="11">
        <v>0</v>
      </c>
      <c r="I116" s="13">
        <v>0</v>
      </c>
      <c r="J116" s="7">
        <v>0</v>
      </c>
      <c r="K116" s="7">
        <v>0</v>
      </c>
      <c r="L116" s="7">
        <v>0</v>
      </c>
      <c r="M116" s="11">
        <v>0</v>
      </c>
      <c r="N116" s="11">
        <f t="shared" si="18"/>
        <v>63203.305785123965</v>
      </c>
      <c r="O116" s="11">
        <f t="shared" si="19"/>
        <v>63203.305785123965</v>
      </c>
      <c r="P116" s="3">
        <f t="shared" si="16"/>
        <v>0</v>
      </c>
      <c r="Q116" s="3">
        <f t="shared" si="20"/>
        <v>12237.305785123965</v>
      </c>
      <c r="R116" t="b">
        <f t="shared" si="17"/>
        <v>1</v>
      </c>
      <c r="S116" s="3">
        <f t="shared" si="21"/>
        <v>67882.359068851438</v>
      </c>
      <c r="T116" t="b">
        <f t="shared" si="22"/>
        <v>1</v>
      </c>
      <c r="U116">
        <f t="shared" si="25"/>
        <v>0</v>
      </c>
      <c r="V116">
        <f t="shared" si="23"/>
        <v>0</v>
      </c>
      <c r="W116" s="14">
        <f t="shared" si="24"/>
        <v>0</v>
      </c>
      <c r="X116" s="14"/>
    </row>
    <row r="117" spans="1:24">
      <c r="A117" s="7">
        <v>116</v>
      </c>
      <c r="B117" s="7">
        <v>1980</v>
      </c>
      <c r="C117" s="7">
        <v>8</v>
      </c>
      <c r="D117" s="10">
        <v>47807</v>
      </c>
      <c r="E117" s="13">
        <v>75193.388429752071</v>
      </c>
      <c r="F117" s="3">
        <v>3457.5000000013001</v>
      </c>
      <c r="G117" s="11">
        <v>0</v>
      </c>
      <c r="H117" s="11">
        <v>0</v>
      </c>
      <c r="I117" s="13">
        <v>0</v>
      </c>
      <c r="J117" s="7">
        <v>0</v>
      </c>
      <c r="K117" s="7">
        <v>0</v>
      </c>
      <c r="L117" s="7">
        <v>0</v>
      </c>
      <c r="M117" s="11">
        <v>0</v>
      </c>
      <c r="N117" s="11">
        <f t="shared" si="18"/>
        <v>75193.388429752071</v>
      </c>
      <c r="O117" s="11">
        <f t="shared" si="19"/>
        <v>75193.388429752071</v>
      </c>
      <c r="P117" s="3">
        <f t="shared" si="16"/>
        <v>0</v>
      </c>
      <c r="Q117" s="3">
        <f t="shared" si="20"/>
        <v>27386.388429752071</v>
      </c>
      <c r="R117" t="b">
        <f t="shared" si="17"/>
        <v>1</v>
      </c>
      <c r="S117" s="3">
        <f t="shared" si="21"/>
        <v>78650.888429753366</v>
      </c>
      <c r="T117" t="b">
        <f t="shared" si="22"/>
        <v>1</v>
      </c>
      <c r="U117">
        <f t="shared" si="25"/>
        <v>0</v>
      </c>
      <c r="V117">
        <f t="shared" si="23"/>
        <v>0</v>
      </c>
      <c r="W117" s="14">
        <f t="shared" si="24"/>
        <v>0</v>
      </c>
      <c r="X117" s="14"/>
    </row>
    <row r="118" spans="1:24">
      <c r="A118" s="7">
        <v>117</v>
      </c>
      <c r="B118" s="7">
        <v>1980</v>
      </c>
      <c r="C118" s="7">
        <v>9</v>
      </c>
      <c r="D118" s="10">
        <v>35537</v>
      </c>
      <c r="E118" s="13">
        <v>92201.652892561979</v>
      </c>
      <c r="F118" s="3">
        <v>2626.6586500957801</v>
      </c>
      <c r="G118" s="11">
        <v>0</v>
      </c>
      <c r="H118" s="11">
        <v>0</v>
      </c>
      <c r="I118" s="13">
        <v>0</v>
      </c>
      <c r="J118" s="7">
        <v>0</v>
      </c>
      <c r="K118" s="7">
        <v>0</v>
      </c>
      <c r="L118" s="7">
        <v>0</v>
      </c>
      <c r="M118" s="11">
        <v>0</v>
      </c>
      <c r="N118" s="11">
        <f t="shared" si="18"/>
        <v>92201.652892561979</v>
      </c>
      <c r="O118" s="11">
        <f t="shared" si="19"/>
        <v>92201.652892561979</v>
      </c>
      <c r="P118" s="3">
        <f t="shared" si="16"/>
        <v>0</v>
      </c>
      <c r="Q118" s="3">
        <f t="shared" si="20"/>
        <v>56664.652892561979</v>
      </c>
      <c r="R118" t="b">
        <f t="shared" si="17"/>
        <v>1</v>
      </c>
      <c r="S118" s="3">
        <f t="shared" si="21"/>
        <v>94828.311542657757</v>
      </c>
      <c r="T118" t="b">
        <f t="shared" si="22"/>
        <v>1</v>
      </c>
      <c r="U118">
        <f t="shared" si="25"/>
        <v>0</v>
      </c>
      <c r="V118">
        <f t="shared" si="23"/>
        <v>0</v>
      </c>
      <c r="W118" s="14">
        <f t="shared" si="24"/>
        <v>0</v>
      </c>
      <c r="X118" s="14"/>
    </row>
    <row r="119" spans="1:24">
      <c r="A119" s="7">
        <v>118</v>
      </c>
      <c r="B119" s="7">
        <v>1980</v>
      </c>
      <c r="C119" s="7">
        <v>10</v>
      </c>
      <c r="D119" s="10">
        <v>16691</v>
      </c>
      <c r="E119" s="13">
        <v>95500.165289256198</v>
      </c>
      <c r="F119" s="3">
        <v>5245.7845080187699</v>
      </c>
      <c r="G119" s="11">
        <v>0</v>
      </c>
      <c r="H119" s="11">
        <v>0</v>
      </c>
      <c r="I119" s="13">
        <v>0</v>
      </c>
      <c r="J119" s="7">
        <v>0</v>
      </c>
      <c r="K119" s="7">
        <v>0</v>
      </c>
      <c r="L119" s="7">
        <v>0</v>
      </c>
      <c r="M119" s="11">
        <v>0</v>
      </c>
      <c r="N119" s="11">
        <f t="shared" si="18"/>
        <v>95500.165289256198</v>
      </c>
      <c r="O119" s="11">
        <f t="shared" si="19"/>
        <v>95500.165289256198</v>
      </c>
      <c r="P119" s="3">
        <f t="shared" si="16"/>
        <v>0</v>
      </c>
      <c r="Q119" s="3">
        <f t="shared" si="20"/>
        <v>78809.165289256198</v>
      </c>
      <c r="R119" t="b">
        <f t="shared" si="17"/>
        <v>1</v>
      </c>
      <c r="S119" s="3">
        <f t="shared" si="21"/>
        <v>100745.94979727497</v>
      </c>
      <c r="T119" t="b">
        <f t="shared" si="22"/>
        <v>1</v>
      </c>
      <c r="U119">
        <f t="shared" si="25"/>
        <v>0</v>
      </c>
      <c r="V119">
        <f t="shared" si="23"/>
        <v>0</v>
      </c>
      <c r="W119" s="14">
        <f t="shared" si="24"/>
        <v>0</v>
      </c>
      <c r="X119" s="14"/>
    </row>
    <row r="120" spans="1:24">
      <c r="A120" s="7">
        <v>119</v>
      </c>
      <c r="B120" s="7">
        <v>1980</v>
      </c>
      <c r="C120" s="7">
        <v>11</v>
      </c>
      <c r="D120" s="10">
        <v>4576</v>
      </c>
      <c r="E120" s="13">
        <v>78608.925619834714</v>
      </c>
      <c r="F120" s="3">
        <v>4665.8804559126102</v>
      </c>
      <c r="G120" s="11">
        <v>0</v>
      </c>
      <c r="H120" s="11">
        <v>0</v>
      </c>
      <c r="I120" s="13">
        <v>0</v>
      </c>
      <c r="J120" s="7">
        <v>0</v>
      </c>
      <c r="K120" s="7">
        <v>0</v>
      </c>
      <c r="L120" s="7">
        <v>0</v>
      </c>
      <c r="M120" s="11">
        <v>0</v>
      </c>
      <c r="N120" s="11">
        <f t="shared" si="18"/>
        <v>78608.925619834714</v>
      </c>
      <c r="O120" s="11">
        <f t="shared" si="19"/>
        <v>78608.925619834714</v>
      </c>
      <c r="P120" s="3">
        <f t="shared" si="16"/>
        <v>0</v>
      </c>
      <c r="Q120" s="3">
        <f t="shared" si="20"/>
        <v>74032.925619834714</v>
      </c>
      <c r="R120" t="b">
        <f t="shared" si="17"/>
        <v>1</v>
      </c>
      <c r="S120" s="3">
        <f t="shared" si="21"/>
        <v>83274.806075747329</v>
      </c>
      <c r="T120" t="b">
        <f t="shared" si="22"/>
        <v>1</v>
      </c>
      <c r="U120">
        <f t="shared" si="25"/>
        <v>0</v>
      </c>
      <c r="V120">
        <f t="shared" si="23"/>
        <v>0</v>
      </c>
      <c r="W120" s="14">
        <f t="shared" si="24"/>
        <v>0</v>
      </c>
      <c r="X120" s="14"/>
    </row>
    <row r="121" spans="1:24">
      <c r="A121" s="7">
        <v>120</v>
      </c>
      <c r="B121" s="7">
        <v>1980</v>
      </c>
      <c r="C121" s="7">
        <v>12</v>
      </c>
      <c r="D121" s="10">
        <v>1561</v>
      </c>
      <c r="E121" s="13">
        <v>76097.851239669428</v>
      </c>
      <c r="F121" s="3">
        <v>4422.4885324633797</v>
      </c>
      <c r="G121" s="11">
        <v>0</v>
      </c>
      <c r="H121" s="11">
        <v>0</v>
      </c>
      <c r="I121" s="13">
        <v>0</v>
      </c>
      <c r="J121" s="7">
        <v>0</v>
      </c>
      <c r="K121" s="7">
        <v>0</v>
      </c>
      <c r="L121" s="7">
        <v>0</v>
      </c>
      <c r="M121" s="11">
        <v>0</v>
      </c>
      <c r="N121" s="11">
        <f t="shared" si="18"/>
        <v>76097.851239669428</v>
      </c>
      <c r="O121" s="11">
        <f t="shared" si="19"/>
        <v>76097.851239669428</v>
      </c>
      <c r="P121" s="3">
        <f t="shared" si="16"/>
        <v>0</v>
      </c>
      <c r="Q121" s="3">
        <f t="shared" si="20"/>
        <v>74536.851239669428</v>
      </c>
      <c r="R121" t="b">
        <f t="shared" si="17"/>
        <v>1</v>
      </c>
      <c r="S121" s="3">
        <f t="shared" si="21"/>
        <v>80520.339772132807</v>
      </c>
      <c r="T121" t="b">
        <f t="shared" si="22"/>
        <v>1</v>
      </c>
      <c r="U121">
        <f t="shared" si="25"/>
        <v>0</v>
      </c>
      <c r="V121">
        <f t="shared" si="23"/>
        <v>0</v>
      </c>
      <c r="W121" s="14">
        <f t="shared" si="24"/>
        <v>0</v>
      </c>
      <c r="X121" s="14"/>
    </row>
    <row r="122" spans="1:24">
      <c r="A122" s="7">
        <v>121</v>
      </c>
      <c r="B122" s="7">
        <v>1981</v>
      </c>
      <c r="C122" s="7">
        <v>1</v>
      </c>
      <c r="D122" s="10">
        <v>1277</v>
      </c>
      <c r="E122" s="13">
        <v>64032.396694214876</v>
      </c>
      <c r="F122" s="3">
        <v>4126.4890772625804</v>
      </c>
      <c r="G122" s="11">
        <v>0</v>
      </c>
      <c r="H122" s="11">
        <v>0</v>
      </c>
      <c r="I122" s="13">
        <v>0</v>
      </c>
      <c r="J122" s="7">
        <v>0</v>
      </c>
      <c r="K122" s="7">
        <v>0</v>
      </c>
      <c r="L122" s="7">
        <v>0</v>
      </c>
      <c r="M122" s="11">
        <v>0</v>
      </c>
      <c r="N122" s="11">
        <f t="shared" si="18"/>
        <v>64032.396694214876</v>
      </c>
      <c r="O122" s="11">
        <f t="shared" si="19"/>
        <v>64032.396694214876</v>
      </c>
      <c r="P122" s="3">
        <f t="shared" si="16"/>
        <v>0</v>
      </c>
      <c r="Q122" s="3">
        <f t="shared" si="20"/>
        <v>62755.396694214876</v>
      </c>
      <c r="R122" t="b">
        <f t="shared" si="17"/>
        <v>1</v>
      </c>
      <c r="S122" s="3">
        <f t="shared" si="21"/>
        <v>68158.885771477449</v>
      </c>
      <c r="T122" t="b">
        <f t="shared" si="22"/>
        <v>1</v>
      </c>
      <c r="U122">
        <f t="shared" si="25"/>
        <v>0</v>
      </c>
      <c r="V122">
        <f t="shared" si="23"/>
        <v>0</v>
      </c>
      <c r="W122" s="14">
        <f t="shared" si="24"/>
        <v>0</v>
      </c>
      <c r="X122" s="14"/>
    </row>
    <row r="123" spans="1:24">
      <c r="A123" s="7">
        <v>122</v>
      </c>
      <c r="B123" s="7">
        <v>1981</v>
      </c>
      <c r="C123" s="7">
        <v>2</v>
      </c>
      <c r="D123" s="10">
        <v>787</v>
      </c>
      <c r="E123" s="13">
        <v>40026.446280991739</v>
      </c>
      <c r="F123" s="3">
        <v>3653.0893843607</v>
      </c>
      <c r="G123" s="11">
        <v>0</v>
      </c>
      <c r="H123" s="11">
        <v>0</v>
      </c>
      <c r="I123" s="13">
        <v>0</v>
      </c>
      <c r="J123" s="7">
        <v>0</v>
      </c>
      <c r="K123" s="7">
        <v>0</v>
      </c>
      <c r="L123" s="7">
        <v>0</v>
      </c>
      <c r="M123" s="11">
        <v>0</v>
      </c>
      <c r="N123" s="11">
        <f t="shared" si="18"/>
        <v>40026.446280991739</v>
      </c>
      <c r="O123" s="11">
        <f t="shared" si="19"/>
        <v>40026.446280991739</v>
      </c>
      <c r="P123" s="3">
        <f t="shared" si="16"/>
        <v>0</v>
      </c>
      <c r="Q123" s="3">
        <f t="shared" si="20"/>
        <v>39239.446280991739</v>
      </c>
      <c r="R123" t="b">
        <f t="shared" si="17"/>
        <v>1</v>
      </c>
      <c r="S123" s="3">
        <f t="shared" si="21"/>
        <v>43679.535665352436</v>
      </c>
      <c r="T123" t="b">
        <f t="shared" si="22"/>
        <v>1</v>
      </c>
      <c r="U123">
        <f t="shared" si="25"/>
        <v>0</v>
      </c>
      <c r="V123">
        <f t="shared" si="23"/>
        <v>0</v>
      </c>
      <c r="W123" s="14">
        <f t="shared" si="24"/>
        <v>0</v>
      </c>
      <c r="X123" s="14"/>
    </row>
    <row r="124" spans="1:24">
      <c r="A124" s="7">
        <v>123</v>
      </c>
      <c r="B124" s="7">
        <v>1981</v>
      </c>
      <c r="C124" s="7">
        <v>3</v>
      </c>
      <c r="D124" s="10">
        <v>298</v>
      </c>
      <c r="E124" s="13">
        <v>34609.586776859505</v>
      </c>
      <c r="F124" s="3">
        <v>4725.8897981486598</v>
      </c>
      <c r="G124" s="11">
        <v>0</v>
      </c>
      <c r="H124" s="11">
        <v>0</v>
      </c>
      <c r="I124" s="13">
        <v>0</v>
      </c>
      <c r="J124" s="7">
        <v>0</v>
      </c>
      <c r="K124" s="7">
        <v>0</v>
      </c>
      <c r="L124" s="7">
        <v>0</v>
      </c>
      <c r="M124" s="11">
        <v>0</v>
      </c>
      <c r="N124" s="11">
        <f t="shared" si="18"/>
        <v>34609.586776859505</v>
      </c>
      <c r="O124" s="11">
        <f t="shared" si="19"/>
        <v>34609.586776859505</v>
      </c>
      <c r="P124" s="3">
        <f t="shared" si="16"/>
        <v>0</v>
      </c>
      <c r="Q124" s="3">
        <f t="shared" si="20"/>
        <v>34311.586776859505</v>
      </c>
      <c r="R124" t="b">
        <f t="shared" si="17"/>
        <v>1</v>
      </c>
      <c r="S124" s="3">
        <f t="shared" si="21"/>
        <v>39335.476575008164</v>
      </c>
      <c r="T124" t="b">
        <f t="shared" si="22"/>
        <v>1</v>
      </c>
      <c r="U124">
        <f t="shared" si="25"/>
        <v>0</v>
      </c>
      <c r="V124">
        <f t="shared" si="23"/>
        <v>0</v>
      </c>
      <c r="W124" s="14">
        <f t="shared" si="24"/>
        <v>0</v>
      </c>
      <c r="X124" s="14"/>
    </row>
    <row r="125" spans="1:24">
      <c r="A125" s="7">
        <v>124</v>
      </c>
      <c r="B125" s="7">
        <v>1981</v>
      </c>
      <c r="C125" s="7">
        <v>4</v>
      </c>
      <c r="D125" s="10">
        <v>2544</v>
      </c>
      <c r="E125" s="13">
        <v>33540.495867768594</v>
      </c>
      <c r="F125" s="3">
        <v>5733.7412840398101</v>
      </c>
      <c r="G125" s="11">
        <v>0</v>
      </c>
      <c r="H125" s="11">
        <v>0</v>
      </c>
      <c r="I125" s="13">
        <v>0</v>
      </c>
      <c r="J125" s="7">
        <v>0</v>
      </c>
      <c r="K125" s="7">
        <v>0</v>
      </c>
      <c r="L125" s="7">
        <v>0</v>
      </c>
      <c r="M125" s="11">
        <v>0</v>
      </c>
      <c r="N125" s="11">
        <f t="shared" si="18"/>
        <v>33540.495867768594</v>
      </c>
      <c r="O125" s="11">
        <f t="shared" si="19"/>
        <v>33540.495867768594</v>
      </c>
      <c r="P125" s="3">
        <f t="shared" si="16"/>
        <v>0</v>
      </c>
      <c r="Q125" s="3">
        <f t="shared" si="20"/>
        <v>30996.495867768594</v>
      </c>
      <c r="R125" t="b">
        <f t="shared" si="17"/>
        <v>1</v>
      </c>
      <c r="S125" s="3">
        <f t="shared" si="21"/>
        <v>39274.237151808404</v>
      </c>
      <c r="T125" t="b">
        <f t="shared" si="22"/>
        <v>1</v>
      </c>
      <c r="U125">
        <f t="shared" si="25"/>
        <v>0</v>
      </c>
      <c r="V125">
        <f t="shared" si="23"/>
        <v>0</v>
      </c>
      <c r="W125" s="14">
        <f t="shared" si="24"/>
        <v>0</v>
      </c>
      <c r="X125" s="14"/>
    </row>
    <row r="126" spans="1:24">
      <c r="A126" s="7">
        <v>125</v>
      </c>
      <c r="B126" s="7">
        <v>1981</v>
      </c>
      <c r="C126" s="7">
        <v>5</v>
      </c>
      <c r="D126" s="10">
        <v>34448</v>
      </c>
      <c r="E126" s="13">
        <v>44522.975206611569</v>
      </c>
      <c r="F126" s="3">
        <v>5443.1305317142896</v>
      </c>
      <c r="G126" s="11">
        <v>0</v>
      </c>
      <c r="H126" s="11">
        <v>0</v>
      </c>
      <c r="I126" s="13">
        <v>0</v>
      </c>
      <c r="J126" s="7">
        <v>0</v>
      </c>
      <c r="K126" s="7">
        <v>0</v>
      </c>
      <c r="L126" s="7">
        <v>0</v>
      </c>
      <c r="M126" s="11">
        <v>0</v>
      </c>
      <c r="N126" s="11">
        <f t="shared" si="18"/>
        <v>44522.975206611569</v>
      </c>
      <c r="O126" s="11">
        <f t="shared" si="19"/>
        <v>44522.975206611569</v>
      </c>
      <c r="P126" s="3">
        <f t="shared" si="16"/>
        <v>0</v>
      </c>
      <c r="Q126" s="3">
        <f t="shared" si="20"/>
        <v>10074.975206611569</v>
      </c>
      <c r="R126" t="b">
        <f t="shared" si="17"/>
        <v>1</v>
      </c>
      <c r="S126" s="3">
        <f t="shared" si="21"/>
        <v>49966.105738325859</v>
      </c>
      <c r="T126" t="b">
        <f t="shared" si="22"/>
        <v>1</v>
      </c>
      <c r="U126">
        <f t="shared" si="25"/>
        <v>0</v>
      </c>
      <c r="V126">
        <f t="shared" si="23"/>
        <v>0</v>
      </c>
      <c r="W126" s="14">
        <f t="shared" si="24"/>
        <v>0</v>
      </c>
      <c r="X126" s="14"/>
    </row>
    <row r="127" spans="1:24">
      <c r="A127" s="7">
        <v>126</v>
      </c>
      <c r="B127" s="7">
        <v>1981</v>
      </c>
      <c r="C127" s="7">
        <v>6</v>
      </c>
      <c r="D127" s="10">
        <v>45953</v>
      </c>
      <c r="E127" s="13">
        <v>41984.132231404961</v>
      </c>
      <c r="F127" s="3">
        <v>2045.4999999992201</v>
      </c>
      <c r="G127" s="11">
        <v>0</v>
      </c>
      <c r="H127" s="11">
        <v>0</v>
      </c>
      <c r="I127" s="13">
        <v>0</v>
      </c>
      <c r="J127" s="7">
        <v>0</v>
      </c>
      <c r="K127" s="7">
        <v>0</v>
      </c>
      <c r="L127" s="7">
        <v>0</v>
      </c>
      <c r="M127" s="11">
        <v>0</v>
      </c>
      <c r="N127" s="11">
        <f t="shared" si="18"/>
        <v>41984.132231404961</v>
      </c>
      <c r="O127" s="11">
        <f t="shared" si="19"/>
        <v>41984.132231404961</v>
      </c>
      <c r="P127" s="3">
        <f t="shared" si="16"/>
        <v>0</v>
      </c>
      <c r="Q127" s="3">
        <f t="shared" si="20"/>
        <v>0</v>
      </c>
      <c r="R127" t="b">
        <f t="shared" si="17"/>
        <v>0</v>
      </c>
      <c r="S127" s="3">
        <f t="shared" si="21"/>
        <v>44029.632231404183</v>
      </c>
      <c r="T127" t="b">
        <f t="shared" si="22"/>
        <v>0</v>
      </c>
      <c r="U127">
        <f t="shared" si="25"/>
        <v>0</v>
      </c>
      <c r="V127">
        <f t="shared" si="23"/>
        <v>1923.3677685958173</v>
      </c>
      <c r="W127" s="14">
        <f t="shared" si="24"/>
        <v>83655.316743065108</v>
      </c>
      <c r="X127" s="14"/>
    </row>
    <row r="128" spans="1:24">
      <c r="A128" s="7">
        <v>127</v>
      </c>
      <c r="B128" s="7">
        <v>1981</v>
      </c>
      <c r="C128" s="7">
        <v>7</v>
      </c>
      <c r="D128" s="10">
        <v>50966</v>
      </c>
      <c r="E128" s="13">
        <v>46811.900826446283</v>
      </c>
      <c r="F128" s="3">
        <v>3111.0000000005198</v>
      </c>
      <c r="G128" s="11">
        <v>0</v>
      </c>
      <c r="H128" s="11">
        <v>0</v>
      </c>
      <c r="I128" s="13">
        <v>0</v>
      </c>
      <c r="J128" s="7">
        <v>0</v>
      </c>
      <c r="K128" s="7">
        <v>0</v>
      </c>
      <c r="L128" s="7">
        <v>0</v>
      </c>
      <c r="M128" s="11">
        <v>0</v>
      </c>
      <c r="N128" s="11">
        <f t="shared" si="18"/>
        <v>46811.900826446283</v>
      </c>
      <c r="O128" s="11">
        <f t="shared" si="19"/>
        <v>46811.900826446283</v>
      </c>
      <c r="P128" s="3">
        <f t="shared" si="16"/>
        <v>0</v>
      </c>
      <c r="Q128" s="3">
        <f t="shared" si="20"/>
        <v>0</v>
      </c>
      <c r="R128" t="b">
        <f t="shared" si="17"/>
        <v>0</v>
      </c>
      <c r="S128" s="3">
        <f t="shared" si="21"/>
        <v>49922.900826446799</v>
      </c>
      <c r="T128" t="b">
        <f t="shared" si="22"/>
        <v>0</v>
      </c>
      <c r="U128">
        <f t="shared" si="25"/>
        <v>0</v>
      </c>
      <c r="V128">
        <f t="shared" si="23"/>
        <v>1043.0991735532007</v>
      </c>
      <c r="W128" s="14">
        <f t="shared" si="24"/>
        <v>175831.57834152959</v>
      </c>
      <c r="X128" s="14"/>
    </row>
    <row r="129" spans="1:24">
      <c r="A129" s="7">
        <v>128</v>
      </c>
      <c r="B129" s="7">
        <v>1981</v>
      </c>
      <c r="C129" s="7">
        <v>8</v>
      </c>
      <c r="D129" s="10">
        <v>47807</v>
      </c>
      <c r="E129" s="13">
        <v>50477.355371900827</v>
      </c>
      <c r="F129" s="3">
        <v>3657.4915564232001</v>
      </c>
      <c r="G129" s="11">
        <v>0</v>
      </c>
      <c r="H129" s="11">
        <v>0</v>
      </c>
      <c r="I129" s="13">
        <v>0</v>
      </c>
      <c r="J129" s="7">
        <v>0</v>
      </c>
      <c r="K129" s="7">
        <v>0</v>
      </c>
      <c r="L129" s="7">
        <v>0</v>
      </c>
      <c r="M129" s="11">
        <v>0</v>
      </c>
      <c r="N129" s="11">
        <f t="shared" si="18"/>
        <v>50477.355371900827</v>
      </c>
      <c r="O129" s="11">
        <f t="shared" si="19"/>
        <v>50477.355371900827</v>
      </c>
      <c r="P129" s="3">
        <f t="shared" si="16"/>
        <v>0</v>
      </c>
      <c r="Q129" s="3">
        <f t="shared" si="20"/>
        <v>2670.3553719008269</v>
      </c>
      <c r="R129" t="b">
        <f t="shared" si="17"/>
        <v>1</v>
      </c>
      <c r="S129" s="3">
        <f t="shared" si="21"/>
        <v>54134.846928324027</v>
      </c>
      <c r="T129" t="b">
        <f t="shared" si="22"/>
        <v>1</v>
      </c>
      <c r="U129">
        <f t="shared" si="25"/>
        <v>1</v>
      </c>
      <c r="V129">
        <f t="shared" si="23"/>
        <v>0</v>
      </c>
      <c r="W129" s="14">
        <f t="shared" si="24"/>
        <v>0</v>
      </c>
      <c r="X129" s="14"/>
    </row>
    <row r="130" spans="1:24">
      <c r="A130" s="7">
        <v>129</v>
      </c>
      <c r="B130" s="7">
        <v>1981</v>
      </c>
      <c r="C130" s="7">
        <v>9</v>
      </c>
      <c r="D130" s="10">
        <v>35537</v>
      </c>
      <c r="E130" s="13">
        <v>26778.842975206611</v>
      </c>
      <c r="F130" s="3">
        <v>483.91464164049398</v>
      </c>
      <c r="G130" s="11">
        <v>0</v>
      </c>
      <c r="H130" s="11">
        <v>0</v>
      </c>
      <c r="I130" s="13">
        <v>0</v>
      </c>
      <c r="J130" s="7">
        <v>0</v>
      </c>
      <c r="K130" s="7">
        <v>0</v>
      </c>
      <c r="L130" s="7">
        <v>0</v>
      </c>
      <c r="M130" s="11">
        <v>0</v>
      </c>
      <c r="N130" s="11">
        <f t="shared" si="18"/>
        <v>26778.842975206611</v>
      </c>
      <c r="O130" s="11">
        <f t="shared" si="19"/>
        <v>26778.842975206611</v>
      </c>
      <c r="P130" s="3">
        <f t="shared" ref="P130:P193" si="26">N130-O130</f>
        <v>0</v>
      </c>
      <c r="Q130" s="3">
        <f t="shared" si="20"/>
        <v>0</v>
      </c>
      <c r="R130" t="b">
        <f t="shared" ref="R130:R193" si="27">O130&gt;=D130</f>
        <v>0</v>
      </c>
      <c r="S130" s="3">
        <f t="shared" si="21"/>
        <v>27262.757616847106</v>
      </c>
      <c r="T130" t="b">
        <f t="shared" si="22"/>
        <v>0</v>
      </c>
      <c r="U130">
        <f t="shared" si="25"/>
        <v>0</v>
      </c>
      <c r="V130">
        <f t="shared" si="23"/>
        <v>8274.242383152894</v>
      </c>
      <c r="W130" s="14">
        <f t="shared" si="24"/>
        <v>5944035.0045516388</v>
      </c>
      <c r="X130" s="14"/>
    </row>
    <row r="131" spans="1:24">
      <c r="A131" s="7">
        <v>130</v>
      </c>
      <c r="B131" s="7">
        <v>1981</v>
      </c>
      <c r="C131" s="7">
        <v>10</v>
      </c>
      <c r="D131" s="10">
        <v>16691</v>
      </c>
      <c r="E131" s="13">
        <v>29964.297520661155</v>
      </c>
      <c r="F131" s="3">
        <v>0</v>
      </c>
      <c r="G131" s="11">
        <v>0</v>
      </c>
      <c r="H131" s="11">
        <v>0</v>
      </c>
      <c r="I131" s="13">
        <v>0</v>
      </c>
      <c r="J131" s="7">
        <v>0</v>
      </c>
      <c r="K131" s="7">
        <v>0</v>
      </c>
      <c r="L131" s="7">
        <v>0</v>
      </c>
      <c r="M131" s="11">
        <v>0</v>
      </c>
      <c r="N131" s="11">
        <f t="shared" ref="N131:N194" si="28">E131+M131-I131</f>
        <v>29964.297520661155</v>
      </c>
      <c r="O131" s="11">
        <f t="shared" ref="O131:O194" si="29">IF(N131&lt;D131,N131,IF(N131&gt;(L132+D131),(N131-L132),D131))</f>
        <v>29964.297520661155</v>
      </c>
      <c r="P131" s="3">
        <f t="shared" si="26"/>
        <v>0</v>
      </c>
      <c r="Q131" s="3">
        <f t="shared" ref="Q131:Q194" si="30">IF(O131-D131&gt;0,O131-D131,0)</f>
        <v>13273.297520661155</v>
      </c>
      <c r="R131" t="b">
        <f t="shared" si="27"/>
        <v>1</v>
      </c>
      <c r="S131" s="3">
        <f t="shared" ref="S131:S194" si="31">F131+E131</f>
        <v>29964.297520661155</v>
      </c>
      <c r="T131" t="b">
        <f t="shared" ref="T131:T194" si="32">S131&gt;=D131</f>
        <v>1</v>
      </c>
      <c r="U131">
        <f t="shared" si="25"/>
        <v>1</v>
      </c>
      <c r="V131">
        <f t="shared" ref="V131:V194" si="33">IF(S131&lt;D131,ABS(S131-D131),0)</f>
        <v>0</v>
      </c>
      <c r="W131" s="14">
        <f t="shared" ref="W131:W194" si="34">INDEX(AH$2:AH$13,MATCH(C131,AG$2:AG$13,0))*(V131)^INDEX(AI$2:AI$13,MATCH(C131,AG$2:AG$13,0))</f>
        <v>0</v>
      </c>
      <c r="X131" s="14"/>
    </row>
    <row r="132" spans="1:24">
      <c r="A132" s="7">
        <v>131</v>
      </c>
      <c r="B132" s="7">
        <v>1981</v>
      </c>
      <c r="C132" s="7">
        <v>11</v>
      </c>
      <c r="D132" s="10">
        <v>4576</v>
      </c>
      <c r="E132" s="13">
        <v>19525.289256198346</v>
      </c>
      <c r="F132" s="3">
        <v>1166.9960024715699</v>
      </c>
      <c r="G132" s="11">
        <v>0</v>
      </c>
      <c r="H132" s="11">
        <v>0</v>
      </c>
      <c r="I132" s="13">
        <v>0</v>
      </c>
      <c r="J132" s="7">
        <v>0</v>
      </c>
      <c r="K132" s="7">
        <v>0</v>
      </c>
      <c r="L132" s="7">
        <v>0</v>
      </c>
      <c r="M132" s="11">
        <v>0</v>
      </c>
      <c r="N132" s="11">
        <f t="shared" si="28"/>
        <v>19525.289256198346</v>
      </c>
      <c r="O132" s="11">
        <f t="shared" si="29"/>
        <v>19525.289256198346</v>
      </c>
      <c r="P132" s="3">
        <f t="shared" si="26"/>
        <v>0</v>
      </c>
      <c r="Q132" s="3">
        <f t="shared" si="30"/>
        <v>14949.289256198346</v>
      </c>
      <c r="R132" t="b">
        <f t="shared" si="27"/>
        <v>1</v>
      </c>
      <c r="S132" s="3">
        <f t="shared" si="31"/>
        <v>20692.285258669915</v>
      </c>
      <c r="T132" t="b">
        <f t="shared" si="32"/>
        <v>1</v>
      </c>
      <c r="U132">
        <f t="shared" si="25"/>
        <v>0</v>
      </c>
      <c r="V132">
        <f t="shared" si="33"/>
        <v>0</v>
      </c>
      <c r="W132" s="14">
        <f t="shared" si="34"/>
        <v>0</v>
      </c>
      <c r="X132" s="14"/>
    </row>
    <row r="133" spans="1:24">
      <c r="A133" s="7">
        <v>132</v>
      </c>
      <c r="B133" s="7">
        <v>1981</v>
      </c>
      <c r="C133" s="7">
        <v>12</v>
      </c>
      <c r="D133" s="10">
        <v>1561</v>
      </c>
      <c r="E133" s="13">
        <v>19041.322314049587</v>
      </c>
      <c r="F133" s="3">
        <v>3775.0935968259</v>
      </c>
      <c r="G133" s="11">
        <v>0</v>
      </c>
      <c r="H133" s="11">
        <v>0</v>
      </c>
      <c r="I133" s="13">
        <v>0</v>
      </c>
      <c r="J133" s="7">
        <v>0</v>
      </c>
      <c r="K133" s="7">
        <v>0</v>
      </c>
      <c r="L133" s="7">
        <v>0</v>
      </c>
      <c r="M133" s="11">
        <v>0</v>
      </c>
      <c r="N133" s="11">
        <f t="shared" si="28"/>
        <v>19041.322314049587</v>
      </c>
      <c r="O133" s="11">
        <f t="shared" si="29"/>
        <v>19041.322314049587</v>
      </c>
      <c r="P133" s="3">
        <f t="shared" si="26"/>
        <v>0</v>
      </c>
      <c r="Q133" s="3">
        <f t="shared" si="30"/>
        <v>17480.322314049587</v>
      </c>
      <c r="R133" t="b">
        <f t="shared" si="27"/>
        <v>1</v>
      </c>
      <c r="S133" s="3">
        <f t="shared" si="31"/>
        <v>22816.415910875487</v>
      </c>
      <c r="T133" t="b">
        <f t="shared" si="32"/>
        <v>1</v>
      </c>
      <c r="U133">
        <f t="shared" ref="U133:U196" si="35">IF(AND(S132&lt;D132,S133&gt;D133),1,0)</f>
        <v>0</v>
      </c>
      <c r="V133">
        <f t="shared" si="33"/>
        <v>0</v>
      </c>
      <c r="W133" s="14">
        <f t="shared" si="34"/>
        <v>0</v>
      </c>
      <c r="X133" s="14"/>
    </row>
    <row r="134" spans="1:24">
      <c r="A134" s="7">
        <v>133</v>
      </c>
      <c r="B134" s="7">
        <v>1982</v>
      </c>
      <c r="C134" s="7">
        <v>1</v>
      </c>
      <c r="D134" s="10">
        <v>1277</v>
      </c>
      <c r="E134" s="13">
        <v>29980.165289256198</v>
      </c>
      <c r="F134" s="3">
        <v>3603.3926721265502</v>
      </c>
      <c r="G134" s="11">
        <v>0</v>
      </c>
      <c r="H134" s="11">
        <v>0</v>
      </c>
      <c r="I134" s="13">
        <v>0</v>
      </c>
      <c r="J134" s="7">
        <v>0</v>
      </c>
      <c r="K134" s="7">
        <v>0</v>
      </c>
      <c r="L134" s="7">
        <v>0</v>
      </c>
      <c r="M134" s="11">
        <v>0</v>
      </c>
      <c r="N134" s="11">
        <f t="shared" si="28"/>
        <v>29980.165289256198</v>
      </c>
      <c r="O134" s="11">
        <f t="shared" si="29"/>
        <v>29980.165289256198</v>
      </c>
      <c r="P134" s="3">
        <f t="shared" si="26"/>
        <v>0</v>
      </c>
      <c r="Q134" s="3">
        <f t="shared" si="30"/>
        <v>28703.165289256198</v>
      </c>
      <c r="R134" t="b">
        <f t="shared" si="27"/>
        <v>1</v>
      </c>
      <c r="S134" s="3">
        <f t="shared" si="31"/>
        <v>33583.55796138275</v>
      </c>
      <c r="T134" t="b">
        <f t="shared" si="32"/>
        <v>1</v>
      </c>
      <c r="U134">
        <f t="shared" si="35"/>
        <v>0</v>
      </c>
      <c r="V134">
        <f t="shared" si="33"/>
        <v>0</v>
      </c>
      <c r="W134" s="14">
        <f t="shared" si="34"/>
        <v>0</v>
      </c>
      <c r="X134" s="14"/>
    </row>
    <row r="135" spans="1:24">
      <c r="A135" s="7">
        <v>134</v>
      </c>
      <c r="B135" s="7">
        <v>1982</v>
      </c>
      <c r="C135" s="7">
        <v>2</v>
      </c>
      <c r="D135" s="10">
        <v>787</v>
      </c>
      <c r="E135" s="13">
        <v>40266.446280991739</v>
      </c>
      <c r="F135" s="3">
        <v>4935.5888452364898</v>
      </c>
      <c r="G135" s="11">
        <v>0</v>
      </c>
      <c r="H135" s="11">
        <v>0</v>
      </c>
      <c r="I135" s="13">
        <v>0</v>
      </c>
      <c r="J135" s="7">
        <v>0</v>
      </c>
      <c r="K135" s="7">
        <v>0</v>
      </c>
      <c r="L135" s="7">
        <v>0</v>
      </c>
      <c r="M135" s="11">
        <v>0</v>
      </c>
      <c r="N135" s="11">
        <f t="shared" si="28"/>
        <v>40266.446280991739</v>
      </c>
      <c r="O135" s="11">
        <f t="shared" si="29"/>
        <v>40266.446280991739</v>
      </c>
      <c r="P135" s="3">
        <f t="shared" si="26"/>
        <v>0</v>
      </c>
      <c r="Q135" s="3">
        <f t="shared" si="30"/>
        <v>39479.446280991739</v>
      </c>
      <c r="R135" t="b">
        <f t="shared" si="27"/>
        <v>1</v>
      </c>
      <c r="S135" s="3">
        <f t="shared" si="31"/>
        <v>45202.035126228227</v>
      </c>
      <c r="T135" t="b">
        <f t="shared" si="32"/>
        <v>1</v>
      </c>
      <c r="U135">
        <f t="shared" si="35"/>
        <v>0</v>
      </c>
      <c r="V135">
        <f t="shared" si="33"/>
        <v>0</v>
      </c>
      <c r="W135" s="14">
        <f t="shared" si="34"/>
        <v>0</v>
      </c>
      <c r="X135" s="14"/>
    </row>
    <row r="136" spans="1:24">
      <c r="A136" s="7">
        <v>135</v>
      </c>
      <c r="B136" s="7">
        <v>1982</v>
      </c>
      <c r="C136" s="7">
        <v>3</v>
      </c>
      <c r="D136" s="10">
        <v>298</v>
      </c>
      <c r="E136" s="13">
        <v>56027.10743801653</v>
      </c>
      <c r="F136" s="3">
        <v>8559.8898078772108</v>
      </c>
      <c r="G136" s="11">
        <v>0</v>
      </c>
      <c r="H136" s="11">
        <v>0</v>
      </c>
      <c r="I136" s="13">
        <v>0</v>
      </c>
      <c r="J136" s="7">
        <v>0</v>
      </c>
      <c r="K136" s="7">
        <v>0</v>
      </c>
      <c r="L136" s="7">
        <v>0</v>
      </c>
      <c r="M136" s="11">
        <v>0</v>
      </c>
      <c r="N136" s="11">
        <f t="shared" si="28"/>
        <v>56027.10743801653</v>
      </c>
      <c r="O136" s="11">
        <f t="shared" si="29"/>
        <v>56027.10743801653</v>
      </c>
      <c r="P136" s="3">
        <f t="shared" si="26"/>
        <v>0</v>
      </c>
      <c r="Q136" s="3">
        <f t="shared" si="30"/>
        <v>55729.10743801653</v>
      </c>
      <c r="R136" t="b">
        <f t="shared" si="27"/>
        <v>1</v>
      </c>
      <c r="S136" s="3">
        <f t="shared" si="31"/>
        <v>64586.997245893741</v>
      </c>
      <c r="T136" t="b">
        <f t="shared" si="32"/>
        <v>1</v>
      </c>
      <c r="U136">
        <f t="shared" si="35"/>
        <v>0</v>
      </c>
      <c r="V136">
        <f t="shared" si="33"/>
        <v>0</v>
      </c>
      <c r="W136" s="14">
        <f t="shared" si="34"/>
        <v>0</v>
      </c>
      <c r="X136" s="14"/>
    </row>
    <row r="137" spans="1:24">
      <c r="A137" s="7">
        <v>136</v>
      </c>
      <c r="B137" s="7">
        <v>1982</v>
      </c>
      <c r="C137" s="7">
        <v>4</v>
      </c>
      <c r="D137" s="10">
        <v>2544</v>
      </c>
      <c r="E137" s="13">
        <v>85077.024793388424</v>
      </c>
      <c r="F137" s="3">
        <v>14056.902870508</v>
      </c>
      <c r="G137" s="11">
        <v>0</v>
      </c>
      <c r="H137" s="11">
        <v>0</v>
      </c>
      <c r="I137" s="13">
        <v>0</v>
      </c>
      <c r="J137" s="7">
        <v>0</v>
      </c>
      <c r="K137" s="7">
        <v>0</v>
      </c>
      <c r="L137" s="7">
        <v>0</v>
      </c>
      <c r="M137" s="11">
        <v>0</v>
      </c>
      <c r="N137" s="11">
        <f t="shared" si="28"/>
        <v>85077.024793388424</v>
      </c>
      <c r="O137" s="11">
        <f t="shared" si="29"/>
        <v>85077.024793388424</v>
      </c>
      <c r="P137" s="3">
        <f t="shared" si="26"/>
        <v>0</v>
      </c>
      <c r="Q137" s="3">
        <f t="shared" si="30"/>
        <v>82533.024793388424</v>
      </c>
      <c r="R137" t="b">
        <f t="shared" si="27"/>
        <v>1</v>
      </c>
      <c r="S137" s="3">
        <f t="shared" si="31"/>
        <v>99133.927663896422</v>
      </c>
      <c r="T137" t="b">
        <f t="shared" si="32"/>
        <v>1</v>
      </c>
      <c r="U137">
        <f t="shared" si="35"/>
        <v>0</v>
      </c>
      <c r="V137">
        <f t="shared" si="33"/>
        <v>0</v>
      </c>
      <c r="W137" s="14">
        <f t="shared" si="34"/>
        <v>0</v>
      </c>
      <c r="X137" s="14"/>
    </row>
    <row r="138" spans="1:24">
      <c r="A138" s="7">
        <v>137</v>
      </c>
      <c r="B138" s="7">
        <v>1982</v>
      </c>
      <c r="C138" s="7">
        <v>5</v>
      </c>
      <c r="D138" s="10">
        <v>34448</v>
      </c>
      <c r="E138" s="13">
        <v>120515.70247933884</v>
      </c>
      <c r="F138" s="3">
        <v>16985.029708191902</v>
      </c>
      <c r="G138" s="11">
        <v>0</v>
      </c>
      <c r="H138" s="11">
        <v>0</v>
      </c>
      <c r="I138" s="13">
        <v>0</v>
      </c>
      <c r="J138" s="7">
        <v>0</v>
      </c>
      <c r="K138" s="7">
        <v>0</v>
      </c>
      <c r="L138" s="7">
        <v>0</v>
      </c>
      <c r="M138" s="11">
        <v>0</v>
      </c>
      <c r="N138" s="11">
        <f t="shared" si="28"/>
        <v>120515.70247933884</v>
      </c>
      <c r="O138" s="11">
        <f t="shared" si="29"/>
        <v>120515.70247933884</v>
      </c>
      <c r="P138" s="3">
        <f t="shared" si="26"/>
        <v>0</v>
      </c>
      <c r="Q138" s="3">
        <f t="shared" si="30"/>
        <v>86067.702479338841</v>
      </c>
      <c r="R138" t="b">
        <f t="shared" si="27"/>
        <v>1</v>
      </c>
      <c r="S138" s="3">
        <f t="shared" si="31"/>
        <v>137500.73218753075</v>
      </c>
      <c r="T138" t="b">
        <f t="shared" si="32"/>
        <v>1</v>
      </c>
      <c r="U138">
        <f t="shared" si="35"/>
        <v>0</v>
      </c>
      <c r="V138">
        <f t="shared" si="33"/>
        <v>0</v>
      </c>
      <c r="W138" s="14">
        <f t="shared" si="34"/>
        <v>0</v>
      </c>
      <c r="X138" s="14"/>
    </row>
    <row r="139" spans="1:24">
      <c r="A139" s="7">
        <v>138</v>
      </c>
      <c r="B139" s="7">
        <v>1982</v>
      </c>
      <c r="C139" s="7">
        <v>6</v>
      </c>
      <c r="D139" s="10">
        <v>45953</v>
      </c>
      <c r="E139" s="13">
        <v>71956.363636363632</v>
      </c>
      <c r="F139" s="3">
        <v>8813.6770423243506</v>
      </c>
      <c r="G139" s="11">
        <v>0</v>
      </c>
      <c r="H139" s="11">
        <v>0</v>
      </c>
      <c r="I139" s="13">
        <v>0</v>
      </c>
      <c r="J139" s="7">
        <v>0</v>
      </c>
      <c r="K139" s="7">
        <v>0</v>
      </c>
      <c r="L139" s="7">
        <v>0</v>
      </c>
      <c r="M139" s="11">
        <v>0</v>
      </c>
      <c r="N139" s="11">
        <f t="shared" si="28"/>
        <v>71956.363636363632</v>
      </c>
      <c r="O139" s="11">
        <f t="shared" si="29"/>
        <v>71956.363636363632</v>
      </c>
      <c r="P139" s="3">
        <f t="shared" si="26"/>
        <v>0</v>
      </c>
      <c r="Q139" s="3">
        <f t="shared" si="30"/>
        <v>26003.363636363632</v>
      </c>
      <c r="R139" t="b">
        <f t="shared" si="27"/>
        <v>1</v>
      </c>
      <c r="S139" s="3">
        <f t="shared" si="31"/>
        <v>80770.040678687976</v>
      </c>
      <c r="T139" t="b">
        <f t="shared" si="32"/>
        <v>1</v>
      </c>
      <c r="U139">
        <f t="shared" si="35"/>
        <v>0</v>
      </c>
      <c r="V139">
        <f t="shared" si="33"/>
        <v>0</v>
      </c>
      <c r="W139" s="14">
        <f t="shared" si="34"/>
        <v>0</v>
      </c>
      <c r="X139" s="14"/>
    </row>
    <row r="140" spans="1:24">
      <c r="A140" s="7">
        <v>139</v>
      </c>
      <c r="B140" s="7">
        <v>1982</v>
      </c>
      <c r="C140" s="7">
        <v>7</v>
      </c>
      <c r="D140" s="10">
        <v>50966</v>
      </c>
      <c r="E140" s="13">
        <v>29059.834710743802</v>
      </c>
      <c r="F140" s="3">
        <v>7570.4526110006</v>
      </c>
      <c r="G140" s="11">
        <v>0</v>
      </c>
      <c r="H140" s="11">
        <v>0</v>
      </c>
      <c r="I140" s="13">
        <v>0</v>
      </c>
      <c r="J140" s="7">
        <v>0</v>
      </c>
      <c r="K140" s="7">
        <v>0</v>
      </c>
      <c r="L140" s="7">
        <v>0</v>
      </c>
      <c r="M140" s="11">
        <v>0</v>
      </c>
      <c r="N140" s="11">
        <f t="shared" si="28"/>
        <v>29059.834710743802</v>
      </c>
      <c r="O140" s="11">
        <f t="shared" si="29"/>
        <v>29059.834710743802</v>
      </c>
      <c r="P140" s="3">
        <f t="shared" si="26"/>
        <v>0</v>
      </c>
      <c r="Q140" s="3">
        <f t="shared" si="30"/>
        <v>0</v>
      </c>
      <c r="R140" t="b">
        <f t="shared" si="27"/>
        <v>0</v>
      </c>
      <c r="S140" s="3">
        <f t="shared" si="31"/>
        <v>36630.287321744399</v>
      </c>
      <c r="T140" t="b">
        <f t="shared" si="32"/>
        <v>0</v>
      </c>
      <c r="U140">
        <f t="shared" si="35"/>
        <v>0</v>
      </c>
      <c r="V140">
        <f t="shared" si="33"/>
        <v>14335.712678255601</v>
      </c>
      <c r="W140" s="14">
        <f t="shared" si="34"/>
        <v>15130599.717730304</v>
      </c>
      <c r="X140" s="14"/>
    </row>
    <row r="141" spans="1:24">
      <c r="A141" s="7">
        <v>140</v>
      </c>
      <c r="B141" s="7">
        <v>1982</v>
      </c>
      <c r="C141" s="7">
        <v>8</v>
      </c>
      <c r="D141" s="10">
        <v>47807</v>
      </c>
      <c r="E141" s="13">
        <v>68685.619834710742</v>
      </c>
      <c r="F141" s="3">
        <v>4286.4440077122799</v>
      </c>
      <c r="G141" s="11">
        <v>0</v>
      </c>
      <c r="H141" s="11">
        <v>0</v>
      </c>
      <c r="I141" s="13">
        <v>0</v>
      </c>
      <c r="J141" s="7">
        <v>0</v>
      </c>
      <c r="K141" s="7">
        <v>0</v>
      </c>
      <c r="L141" s="7">
        <v>0</v>
      </c>
      <c r="M141" s="11">
        <v>0</v>
      </c>
      <c r="N141" s="11">
        <f t="shared" si="28"/>
        <v>68685.619834710742</v>
      </c>
      <c r="O141" s="11">
        <f t="shared" si="29"/>
        <v>68685.619834710742</v>
      </c>
      <c r="P141" s="3">
        <f t="shared" si="26"/>
        <v>0</v>
      </c>
      <c r="Q141" s="3">
        <f t="shared" si="30"/>
        <v>20878.619834710742</v>
      </c>
      <c r="R141" t="b">
        <f t="shared" si="27"/>
        <v>1</v>
      </c>
      <c r="S141" s="3">
        <f t="shared" si="31"/>
        <v>72972.063842423027</v>
      </c>
      <c r="T141" t="b">
        <f t="shared" si="32"/>
        <v>1</v>
      </c>
      <c r="U141">
        <f t="shared" si="35"/>
        <v>1</v>
      </c>
      <c r="V141">
        <f t="shared" si="33"/>
        <v>0</v>
      </c>
      <c r="W141" s="14">
        <f t="shared" si="34"/>
        <v>0</v>
      </c>
      <c r="X141" s="14"/>
    </row>
    <row r="142" spans="1:24">
      <c r="A142" s="7">
        <v>141</v>
      </c>
      <c r="B142" s="7">
        <v>1982</v>
      </c>
      <c r="C142" s="7">
        <v>9</v>
      </c>
      <c r="D142" s="10">
        <v>35537</v>
      </c>
      <c r="E142" s="13">
        <v>94492.561983471081</v>
      </c>
      <c r="F142" s="3">
        <v>3893.6522786712699</v>
      </c>
      <c r="G142" s="11">
        <v>0</v>
      </c>
      <c r="H142" s="11">
        <v>0</v>
      </c>
      <c r="I142" s="13">
        <v>0</v>
      </c>
      <c r="J142" s="7">
        <v>0</v>
      </c>
      <c r="K142" s="7">
        <v>0</v>
      </c>
      <c r="L142" s="7">
        <v>0</v>
      </c>
      <c r="M142" s="11">
        <v>0</v>
      </c>
      <c r="N142" s="11">
        <f t="shared" si="28"/>
        <v>94492.561983471081</v>
      </c>
      <c r="O142" s="11">
        <f t="shared" si="29"/>
        <v>94492.561983471081</v>
      </c>
      <c r="P142" s="3">
        <f t="shared" si="26"/>
        <v>0</v>
      </c>
      <c r="Q142" s="3">
        <f t="shared" si="30"/>
        <v>58955.561983471081</v>
      </c>
      <c r="R142" t="b">
        <f t="shared" si="27"/>
        <v>1</v>
      </c>
      <c r="S142" s="3">
        <f t="shared" si="31"/>
        <v>98386.214262142355</v>
      </c>
      <c r="T142" t="b">
        <f t="shared" si="32"/>
        <v>1</v>
      </c>
      <c r="U142">
        <f t="shared" si="35"/>
        <v>0</v>
      </c>
      <c r="V142">
        <f t="shared" si="33"/>
        <v>0</v>
      </c>
      <c r="W142" s="14">
        <f t="shared" si="34"/>
        <v>0</v>
      </c>
      <c r="X142" s="14"/>
    </row>
    <row r="143" spans="1:24">
      <c r="A143" s="7">
        <v>142</v>
      </c>
      <c r="B143" s="7">
        <v>1982</v>
      </c>
      <c r="C143" s="7">
        <v>10</v>
      </c>
      <c r="D143" s="10">
        <v>16691</v>
      </c>
      <c r="E143" s="13">
        <v>128290.90909090909</v>
      </c>
      <c r="F143" s="3">
        <v>6166.05068662535</v>
      </c>
      <c r="G143" s="11">
        <v>0</v>
      </c>
      <c r="H143" s="11">
        <v>0</v>
      </c>
      <c r="I143" s="13">
        <v>0</v>
      </c>
      <c r="J143" s="7">
        <v>0</v>
      </c>
      <c r="K143" s="7">
        <v>0</v>
      </c>
      <c r="L143" s="7">
        <v>0</v>
      </c>
      <c r="M143" s="11">
        <v>0</v>
      </c>
      <c r="N143" s="11">
        <f t="shared" si="28"/>
        <v>128290.90909090909</v>
      </c>
      <c r="O143" s="11">
        <f t="shared" si="29"/>
        <v>128290.90909090909</v>
      </c>
      <c r="P143" s="3">
        <f t="shared" si="26"/>
        <v>0</v>
      </c>
      <c r="Q143" s="3">
        <f t="shared" si="30"/>
        <v>111599.90909090909</v>
      </c>
      <c r="R143" t="b">
        <f t="shared" si="27"/>
        <v>1</v>
      </c>
      <c r="S143" s="3">
        <f t="shared" si="31"/>
        <v>134456.95977753444</v>
      </c>
      <c r="T143" t="b">
        <f t="shared" si="32"/>
        <v>1</v>
      </c>
      <c r="U143">
        <f t="shared" si="35"/>
        <v>0</v>
      </c>
      <c r="V143">
        <f t="shared" si="33"/>
        <v>0</v>
      </c>
      <c r="W143" s="14">
        <f t="shared" si="34"/>
        <v>0</v>
      </c>
      <c r="X143" s="14"/>
    </row>
    <row r="144" spans="1:24">
      <c r="A144" s="7">
        <v>143</v>
      </c>
      <c r="B144" s="7">
        <v>1982</v>
      </c>
      <c r="C144" s="7">
        <v>11</v>
      </c>
      <c r="D144" s="10">
        <v>4576</v>
      </c>
      <c r="E144" s="13">
        <v>131960.3305785124</v>
      </c>
      <c r="F144" s="3">
        <v>6277.3753946308098</v>
      </c>
      <c r="G144" s="11">
        <v>0</v>
      </c>
      <c r="H144" s="11">
        <v>0</v>
      </c>
      <c r="I144" s="13">
        <v>0</v>
      </c>
      <c r="J144" s="7">
        <v>0</v>
      </c>
      <c r="K144" s="7">
        <v>0</v>
      </c>
      <c r="L144" s="7">
        <v>0</v>
      </c>
      <c r="M144" s="11">
        <v>0</v>
      </c>
      <c r="N144" s="11">
        <f t="shared" si="28"/>
        <v>131960.3305785124</v>
      </c>
      <c r="O144" s="11">
        <f t="shared" si="29"/>
        <v>131960.3305785124</v>
      </c>
      <c r="P144" s="3">
        <f t="shared" si="26"/>
        <v>0</v>
      </c>
      <c r="Q144" s="3">
        <f t="shared" si="30"/>
        <v>127384.3305785124</v>
      </c>
      <c r="R144" t="b">
        <f t="shared" si="27"/>
        <v>1</v>
      </c>
      <c r="S144" s="3">
        <f t="shared" si="31"/>
        <v>138237.70597314319</v>
      </c>
      <c r="T144" t="b">
        <f t="shared" si="32"/>
        <v>1</v>
      </c>
      <c r="U144">
        <f t="shared" si="35"/>
        <v>0</v>
      </c>
      <c r="V144">
        <f t="shared" si="33"/>
        <v>0</v>
      </c>
      <c r="W144" s="14">
        <f t="shared" si="34"/>
        <v>0</v>
      </c>
      <c r="X144" s="14"/>
    </row>
    <row r="145" spans="1:24">
      <c r="A145" s="7">
        <v>144</v>
      </c>
      <c r="B145" s="7">
        <v>1982</v>
      </c>
      <c r="C145" s="7">
        <v>12</v>
      </c>
      <c r="D145" s="10">
        <v>1561</v>
      </c>
      <c r="E145" s="13">
        <v>118571.90082644628</v>
      </c>
      <c r="F145" s="3">
        <v>6283.18856699976</v>
      </c>
      <c r="G145" s="11">
        <v>0</v>
      </c>
      <c r="H145" s="11">
        <v>0</v>
      </c>
      <c r="I145" s="13">
        <v>0</v>
      </c>
      <c r="J145" s="7">
        <v>0</v>
      </c>
      <c r="K145" s="7">
        <v>0</v>
      </c>
      <c r="L145" s="7">
        <v>0</v>
      </c>
      <c r="M145" s="11">
        <v>0</v>
      </c>
      <c r="N145" s="11">
        <f t="shared" si="28"/>
        <v>118571.90082644628</v>
      </c>
      <c r="O145" s="11">
        <f t="shared" si="29"/>
        <v>118571.90082644628</v>
      </c>
      <c r="P145" s="3">
        <f t="shared" si="26"/>
        <v>0</v>
      </c>
      <c r="Q145" s="3">
        <f t="shared" si="30"/>
        <v>117010.90082644628</v>
      </c>
      <c r="R145" t="b">
        <f t="shared" si="27"/>
        <v>1</v>
      </c>
      <c r="S145" s="3">
        <f t="shared" si="31"/>
        <v>124855.08939344603</v>
      </c>
      <c r="T145" t="b">
        <f t="shared" si="32"/>
        <v>1</v>
      </c>
      <c r="U145">
        <f t="shared" si="35"/>
        <v>0</v>
      </c>
      <c r="V145">
        <f t="shared" si="33"/>
        <v>0</v>
      </c>
      <c r="W145" s="14">
        <f t="shared" si="34"/>
        <v>0</v>
      </c>
      <c r="X145" s="14"/>
    </row>
    <row r="146" spans="1:24">
      <c r="A146" s="7">
        <v>145</v>
      </c>
      <c r="B146" s="7">
        <v>1983</v>
      </c>
      <c r="C146" s="7">
        <v>1</v>
      </c>
      <c r="D146" s="10">
        <v>1277</v>
      </c>
      <c r="E146" s="13">
        <v>112998.34710743802</v>
      </c>
      <c r="F146" s="3">
        <v>5977.7929471204297</v>
      </c>
      <c r="G146" s="11">
        <v>0</v>
      </c>
      <c r="H146" s="11">
        <v>0</v>
      </c>
      <c r="I146" s="13">
        <v>0</v>
      </c>
      <c r="J146" s="7">
        <v>0</v>
      </c>
      <c r="K146" s="7">
        <v>0</v>
      </c>
      <c r="L146" s="7">
        <v>0</v>
      </c>
      <c r="M146" s="11">
        <v>0</v>
      </c>
      <c r="N146" s="11">
        <f t="shared" si="28"/>
        <v>112998.34710743802</v>
      </c>
      <c r="O146" s="11">
        <f t="shared" si="29"/>
        <v>112998.34710743802</v>
      </c>
      <c r="P146" s="3">
        <f t="shared" si="26"/>
        <v>0</v>
      </c>
      <c r="Q146" s="3">
        <f t="shared" si="30"/>
        <v>111721.34710743802</v>
      </c>
      <c r="R146" t="b">
        <f t="shared" si="27"/>
        <v>1</v>
      </c>
      <c r="S146" s="3">
        <f t="shared" si="31"/>
        <v>118976.14005455845</v>
      </c>
      <c r="T146" t="b">
        <f t="shared" si="32"/>
        <v>1</v>
      </c>
      <c r="U146">
        <f t="shared" si="35"/>
        <v>0</v>
      </c>
      <c r="V146">
        <f t="shared" si="33"/>
        <v>0</v>
      </c>
      <c r="W146" s="14">
        <f t="shared" si="34"/>
        <v>0</v>
      </c>
      <c r="X146" s="14"/>
    </row>
    <row r="147" spans="1:24">
      <c r="A147" s="7">
        <v>146</v>
      </c>
      <c r="B147" s="7">
        <v>1983</v>
      </c>
      <c r="C147" s="7">
        <v>2</v>
      </c>
      <c r="D147" s="10">
        <v>787</v>
      </c>
      <c r="E147" s="13">
        <v>106095.86776859504</v>
      </c>
      <c r="F147" s="3">
        <v>4737.49110242387</v>
      </c>
      <c r="G147" s="11">
        <v>0</v>
      </c>
      <c r="H147" s="11">
        <v>0</v>
      </c>
      <c r="I147" s="13">
        <v>0</v>
      </c>
      <c r="J147" s="7">
        <v>0</v>
      </c>
      <c r="K147" s="7">
        <v>0</v>
      </c>
      <c r="L147" s="7">
        <v>0</v>
      </c>
      <c r="M147" s="11">
        <v>0</v>
      </c>
      <c r="N147" s="11">
        <f t="shared" si="28"/>
        <v>106095.86776859504</v>
      </c>
      <c r="O147" s="11">
        <f t="shared" si="29"/>
        <v>106095.86776859504</v>
      </c>
      <c r="P147" s="3">
        <f t="shared" si="26"/>
        <v>0</v>
      </c>
      <c r="Q147" s="3">
        <f t="shared" si="30"/>
        <v>105308.86776859504</v>
      </c>
      <c r="R147" t="b">
        <f t="shared" si="27"/>
        <v>1</v>
      </c>
      <c r="S147" s="3">
        <f t="shared" si="31"/>
        <v>110833.35887101891</v>
      </c>
      <c r="T147" t="b">
        <f t="shared" si="32"/>
        <v>1</v>
      </c>
      <c r="U147">
        <f t="shared" si="35"/>
        <v>0</v>
      </c>
      <c r="V147">
        <f t="shared" si="33"/>
        <v>0</v>
      </c>
      <c r="W147" s="14">
        <f t="shared" si="34"/>
        <v>0</v>
      </c>
      <c r="X147" s="14"/>
    </row>
    <row r="148" spans="1:24">
      <c r="A148" s="7">
        <v>147</v>
      </c>
      <c r="B148" s="7">
        <v>1983</v>
      </c>
      <c r="C148" s="7">
        <v>3</v>
      </c>
      <c r="D148" s="10">
        <v>298</v>
      </c>
      <c r="E148" s="13">
        <v>156000</v>
      </c>
      <c r="F148" s="3">
        <v>9403.2908465628298</v>
      </c>
      <c r="G148" s="11">
        <v>0</v>
      </c>
      <c r="H148" s="11">
        <v>0</v>
      </c>
      <c r="I148" s="13">
        <v>0</v>
      </c>
      <c r="J148" s="7">
        <v>0</v>
      </c>
      <c r="K148" s="7">
        <v>0</v>
      </c>
      <c r="L148" s="7">
        <v>0</v>
      </c>
      <c r="M148" s="11">
        <v>0</v>
      </c>
      <c r="N148" s="11">
        <f t="shared" si="28"/>
        <v>156000</v>
      </c>
      <c r="O148" s="11">
        <f t="shared" si="29"/>
        <v>156000</v>
      </c>
      <c r="P148" s="3">
        <f t="shared" si="26"/>
        <v>0</v>
      </c>
      <c r="Q148" s="3">
        <f t="shared" si="30"/>
        <v>155702</v>
      </c>
      <c r="R148" t="b">
        <f t="shared" si="27"/>
        <v>1</v>
      </c>
      <c r="S148" s="3">
        <f t="shared" si="31"/>
        <v>165403.29084656283</v>
      </c>
      <c r="T148" t="b">
        <f t="shared" si="32"/>
        <v>1</v>
      </c>
      <c r="U148">
        <f t="shared" si="35"/>
        <v>0</v>
      </c>
      <c r="V148">
        <f t="shared" si="33"/>
        <v>0</v>
      </c>
      <c r="W148" s="14">
        <f t="shared" si="34"/>
        <v>0</v>
      </c>
      <c r="X148" s="14"/>
    </row>
    <row r="149" spans="1:24">
      <c r="A149" s="7">
        <v>148</v>
      </c>
      <c r="B149" s="7">
        <v>1983</v>
      </c>
      <c r="C149" s="7">
        <v>4</v>
      </c>
      <c r="D149" s="10">
        <v>2544</v>
      </c>
      <c r="E149" s="13">
        <v>144337.19008264464</v>
      </c>
      <c r="F149" s="3">
        <v>11437.8780286376</v>
      </c>
      <c r="G149" s="11">
        <v>0</v>
      </c>
      <c r="H149" s="11">
        <v>0</v>
      </c>
      <c r="I149" s="13">
        <v>0</v>
      </c>
      <c r="J149" s="7">
        <v>0</v>
      </c>
      <c r="K149" s="7">
        <v>0</v>
      </c>
      <c r="L149" s="7">
        <v>0</v>
      </c>
      <c r="M149" s="11">
        <v>0</v>
      </c>
      <c r="N149" s="11">
        <f t="shared" si="28"/>
        <v>144337.19008264464</v>
      </c>
      <c r="O149" s="11">
        <f t="shared" si="29"/>
        <v>144337.19008264464</v>
      </c>
      <c r="P149" s="3">
        <f t="shared" si="26"/>
        <v>0</v>
      </c>
      <c r="Q149" s="3">
        <f t="shared" si="30"/>
        <v>141793.19008264464</v>
      </c>
      <c r="R149" t="b">
        <f t="shared" si="27"/>
        <v>1</v>
      </c>
      <c r="S149" s="3">
        <f t="shared" si="31"/>
        <v>155775.06811128225</v>
      </c>
      <c r="T149" t="b">
        <f t="shared" si="32"/>
        <v>1</v>
      </c>
      <c r="U149">
        <f t="shared" si="35"/>
        <v>0</v>
      </c>
      <c r="V149">
        <f t="shared" si="33"/>
        <v>0</v>
      </c>
      <c r="W149" s="14">
        <f t="shared" si="34"/>
        <v>0</v>
      </c>
      <c r="X149" s="14"/>
    </row>
    <row r="150" spans="1:24">
      <c r="A150" s="7">
        <v>149</v>
      </c>
      <c r="B150" s="7">
        <v>1983</v>
      </c>
      <c r="C150" s="7">
        <v>5</v>
      </c>
      <c r="D150" s="10">
        <v>34448</v>
      </c>
      <c r="E150" s="13">
        <v>163894.21487603305</v>
      </c>
      <c r="F150" s="3">
        <v>19201.299388658001</v>
      </c>
      <c r="G150" s="11">
        <v>0</v>
      </c>
      <c r="H150" s="11">
        <v>0</v>
      </c>
      <c r="I150" s="13">
        <v>0</v>
      </c>
      <c r="J150" s="7">
        <v>0</v>
      </c>
      <c r="K150" s="7">
        <v>0</v>
      </c>
      <c r="L150" s="7">
        <v>0</v>
      </c>
      <c r="M150" s="11">
        <v>0</v>
      </c>
      <c r="N150" s="11">
        <f t="shared" si="28"/>
        <v>163894.21487603305</v>
      </c>
      <c r="O150" s="11">
        <f t="shared" si="29"/>
        <v>163894.21487603305</v>
      </c>
      <c r="P150" s="3">
        <f t="shared" si="26"/>
        <v>0</v>
      </c>
      <c r="Q150" s="3">
        <f t="shared" si="30"/>
        <v>129446.21487603305</v>
      </c>
      <c r="R150" t="b">
        <f t="shared" si="27"/>
        <v>1</v>
      </c>
      <c r="S150" s="3">
        <f t="shared" si="31"/>
        <v>183095.51426469104</v>
      </c>
      <c r="T150" t="b">
        <f t="shared" si="32"/>
        <v>1</v>
      </c>
      <c r="U150">
        <f t="shared" si="35"/>
        <v>0</v>
      </c>
      <c r="V150">
        <f t="shared" si="33"/>
        <v>0</v>
      </c>
      <c r="W150" s="14">
        <f t="shared" si="34"/>
        <v>0</v>
      </c>
      <c r="X150" s="14"/>
    </row>
    <row r="151" spans="1:24">
      <c r="A151" s="7">
        <v>150</v>
      </c>
      <c r="B151" s="7">
        <v>1983</v>
      </c>
      <c r="C151" s="7">
        <v>6</v>
      </c>
      <c r="D151" s="10">
        <v>45953</v>
      </c>
      <c r="E151" s="13">
        <v>245652.89256198346</v>
      </c>
      <c r="F151" s="3">
        <v>17222.485391373</v>
      </c>
      <c r="G151" s="11">
        <v>0</v>
      </c>
      <c r="H151" s="11">
        <v>0</v>
      </c>
      <c r="I151" s="13">
        <v>0</v>
      </c>
      <c r="J151" s="7">
        <v>0</v>
      </c>
      <c r="K151" s="7">
        <v>0</v>
      </c>
      <c r="L151" s="7">
        <v>0</v>
      </c>
      <c r="M151" s="11">
        <v>0</v>
      </c>
      <c r="N151" s="11">
        <f t="shared" si="28"/>
        <v>245652.89256198346</v>
      </c>
      <c r="O151" s="11">
        <f t="shared" si="29"/>
        <v>245652.89256198346</v>
      </c>
      <c r="P151" s="3">
        <f t="shared" si="26"/>
        <v>0</v>
      </c>
      <c r="Q151" s="3">
        <f t="shared" si="30"/>
        <v>199699.89256198346</v>
      </c>
      <c r="R151" t="b">
        <f t="shared" si="27"/>
        <v>1</v>
      </c>
      <c r="S151" s="3">
        <f t="shared" si="31"/>
        <v>262875.37795335648</v>
      </c>
      <c r="T151" t="b">
        <f t="shared" si="32"/>
        <v>1</v>
      </c>
      <c r="U151">
        <f t="shared" si="35"/>
        <v>0</v>
      </c>
      <c r="V151">
        <f t="shared" si="33"/>
        <v>0</v>
      </c>
      <c r="W151" s="14">
        <f t="shared" si="34"/>
        <v>0</v>
      </c>
      <c r="X151" s="14"/>
    </row>
    <row r="152" spans="1:24">
      <c r="A152" s="7">
        <v>151</v>
      </c>
      <c r="B152" s="7">
        <v>1983</v>
      </c>
      <c r="C152" s="7">
        <v>7</v>
      </c>
      <c r="D152" s="10">
        <v>50966</v>
      </c>
      <c r="E152" s="13">
        <v>211656.19834710745</v>
      </c>
      <c r="F152" s="3">
        <v>10413.151052482899</v>
      </c>
      <c r="G152" s="11">
        <v>0</v>
      </c>
      <c r="H152" s="11">
        <v>0</v>
      </c>
      <c r="I152" s="13">
        <v>0</v>
      </c>
      <c r="J152" s="7">
        <v>0</v>
      </c>
      <c r="K152" s="7">
        <v>0</v>
      </c>
      <c r="L152" s="7">
        <v>0</v>
      </c>
      <c r="M152" s="11">
        <v>0</v>
      </c>
      <c r="N152" s="11">
        <f t="shared" si="28"/>
        <v>211656.19834710745</v>
      </c>
      <c r="O152" s="11">
        <f t="shared" si="29"/>
        <v>211656.19834710745</v>
      </c>
      <c r="P152" s="3">
        <f t="shared" si="26"/>
        <v>0</v>
      </c>
      <c r="Q152" s="3">
        <f t="shared" si="30"/>
        <v>160690.19834710745</v>
      </c>
      <c r="R152" t="b">
        <f t="shared" si="27"/>
        <v>1</v>
      </c>
      <c r="S152" s="3">
        <f t="shared" si="31"/>
        <v>222069.34939959034</v>
      </c>
      <c r="T152" t="b">
        <f t="shared" si="32"/>
        <v>1</v>
      </c>
      <c r="U152">
        <f t="shared" si="35"/>
        <v>0</v>
      </c>
      <c r="V152">
        <f t="shared" si="33"/>
        <v>0</v>
      </c>
      <c r="W152" s="14">
        <f t="shared" si="34"/>
        <v>0</v>
      </c>
      <c r="X152" s="14"/>
    </row>
    <row r="153" spans="1:24">
      <c r="A153" s="7">
        <v>152</v>
      </c>
      <c r="B153" s="7">
        <v>1983</v>
      </c>
      <c r="C153" s="7">
        <v>8</v>
      </c>
      <c r="D153" s="10">
        <v>47807</v>
      </c>
      <c r="E153" s="13">
        <v>145507.43801652893</v>
      </c>
      <c r="F153" s="3">
        <v>8084.6324693182996</v>
      </c>
      <c r="G153" s="11">
        <v>0</v>
      </c>
      <c r="H153" s="11">
        <v>0</v>
      </c>
      <c r="I153" s="13">
        <v>0</v>
      </c>
      <c r="J153" s="7">
        <v>0</v>
      </c>
      <c r="K153" s="7">
        <v>0</v>
      </c>
      <c r="L153" s="7">
        <v>0</v>
      </c>
      <c r="M153" s="11">
        <v>0</v>
      </c>
      <c r="N153" s="11">
        <f t="shared" si="28"/>
        <v>145507.43801652893</v>
      </c>
      <c r="O153" s="11">
        <f t="shared" si="29"/>
        <v>145507.43801652893</v>
      </c>
      <c r="P153" s="3">
        <f t="shared" si="26"/>
        <v>0</v>
      </c>
      <c r="Q153" s="3">
        <f t="shared" si="30"/>
        <v>97700.438016528933</v>
      </c>
      <c r="R153" t="b">
        <f t="shared" si="27"/>
        <v>1</v>
      </c>
      <c r="S153" s="3">
        <f t="shared" si="31"/>
        <v>153592.07048584725</v>
      </c>
      <c r="T153" t="b">
        <f t="shared" si="32"/>
        <v>1</v>
      </c>
      <c r="U153">
        <f t="shared" si="35"/>
        <v>0</v>
      </c>
      <c r="V153">
        <f t="shared" si="33"/>
        <v>0</v>
      </c>
      <c r="W153" s="14">
        <f t="shared" si="34"/>
        <v>0</v>
      </c>
      <c r="X153" s="14"/>
    </row>
    <row r="154" spans="1:24">
      <c r="A154" s="7">
        <v>153</v>
      </c>
      <c r="B154" s="7">
        <v>1983</v>
      </c>
      <c r="C154" s="7">
        <v>9</v>
      </c>
      <c r="D154" s="10">
        <v>35537</v>
      </c>
      <c r="E154" s="13">
        <v>133872.39669421487</v>
      </c>
      <c r="F154" s="3">
        <v>6453.8124830860897</v>
      </c>
      <c r="G154" s="11">
        <v>0</v>
      </c>
      <c r="H154" s="11">
        <v>0</v>
      </c>
      <c r="I154" s="13">
        <v>0</v>
      </c>
      <c r="J154" s="7">
        <v>0</v>
      </c>
      <c r="K154" s="7">
        <v>0</v>
      </c>
      <c r="L154" s="7">
        <v>0</v>
      </c>
      <c r="M154" s="11">
        <v>0</v>
      </c>
      <c r="N154" s="11">
        <f t="shared" si="28"/>
        <v>133872.39669421487</v>
      </c>
      <c r="O154" s="11">
        <f t="shared" si="29"/>
        <v>133872.39669421487</v>
      </c>
      <c r="P154" s="3">
        <f t="shared" si="26"/>
        <v>0</v>
      </c>
      <c r="Q154" s="3">
        <f t="shared" si="30"/>
        <v>98335.396694214869</v>
      </c>
      <c r="R154" t="b">
        <f t="shared" si="27"/>
        <v>1</v>
      </c>
      <c r="S154" s="3">
        <f t="shared" si="31"/>
        <v>140326.20917730095</v>
      </c>
      <c r="T154" t="b">
        <f t="shared" si="32"/>
        <v>1</v>
      </c>
      <c r="U154">
        <f t="shared" si="35"/>
        <v>0</v>
      </c>
      <c r="V154">
        <f t="shared" si="33"/>
        <v>0</v>
      </c>
      <c r="W154" s="14">
        <f t="shared" si="34"/>
        <v>0</v>
      </c>
      <c r="X154" s="14"/>
    </row>
    <row r="155" spans="1:24">
      <c r="A155" s="7">
        <v>154</v>
      </c>
      <c r="B155" s="7">
        <v>1983</v>
      </c>
      <c r="C155" s="7">
        <v>10</v>
      </c>
      <c r="D155" s="10">
        <v>16691</v>
      </c>
      <c r="E155" s="13">
        <v>175259.50413223141</v>
      </c>
      <c r="F155" s="3">
        <v>8801.3856436656606</v>
      </c>
      <c r="G155" s="11">
        <v>0</v>
      </c>
      <c r="H155" s="11">
        <v>0</v>
      </c>
      <c r="I155" s="13">
        <v>0</v>
      </c>
      <c r="J155" s="7">
        <v>0</v>
      </c>
      <c r="K155" s="7">
        <v>0</v>
      </c>
      <c r="L155" s="7">
        <v>0</v>
      </c>
      <c r="M155" s="11">
        <v>0</v>
      </c>
      <c r="N155" s="11">
        <f t="shared" si="28"/>
        <v>175259.50413223141</v>
      </c>
      <c r="O155" s="11">
        <f t="shared" si="29"/>
        <v>175259.50413223141</v>
      </c>
      <c r="P155" s="3">
        <f t="shared" si="26"/>
        <v>0</v>
      </c>
      <c r="Q155" s="3">
        <f t="shared" si="30"/>
        <v>158568.50413223141</v>
      </c>
      <c r="R155" t="b">
        <f t="shared" si="27"/>
        <v>1</v>
      </c>
      <c r="S155" s="3">
        <f t="shared" si="31"/>
        <v>184060.88977589706</v>
      </c>
      <c r="T155" t="b">
        <f t="shared" si="32"/>
        <v>1</v>
      </c>
      <c r="U155">
        <f t="shared" si="35"/>
        <v>0</v>
      </c>
      <c r="V155">
        <f t="shared" si="33"/>
        <v>0</v>
      </c>
      <c r="W155" s="14">
        <f t="shared" si="34"/>
        <v>0</v>
      </c>
      <c r="X155" s="14"/>
    </row>
    <row r="156" spans="1:24">
      <c r="A156" s="7">
        <v>155</v>
      </c>
      <c r="B156" s="7">
        <v>1983</v>
      </c>
      <c r="C156" s="7">
        <v>11</v>
      </c>
      <c r="D156" s="10">
        <v>4576</v>
      </c>
      <c r="E156" s="13">
        <v>177500.82644628099</v>
      </c>
      <c r="F156" s="3">
        <v>7616.7706999534703</v>
      </c>
      <c r="G156" s="11">
        <v>0</v>
      </c>
      <c r="H156" s="11">
        <v>0</v>
      </c>
      <c r="I156" s="13">
        <v>0</v>
      </c>
      <c r="J156" s="7">
        <v>0</v>
      </c>
      <c r="K156" s="7">
        <v>0</v>
      </c>
      <c r="L156" s="7">
        <v>0</v>
      </c>
      <c r="M156" s="11">
        <v>0</v>
      </c>
      <c r="N156" s="11">
        <f t="shared" si="28"/>
        <v>177500.82644628099</v>
      </c>
      <c r="O156" s="11">
        <f t="shared" si="29"/>
        <v>177500.82644628099</v>
      </c>
      <c r="P156" s="3">
        <f t="shared" si="26"/>
        <v>0</v>
      </c>
      <c r="Q156" s="3">
        <f t="shared" si="30"/>
        <v>172924.82644628099</v>
      </c>
      <c r="R156" t="b">
        <f t="shared" si="27"/>
        <v>1</v>
      </c>
      <c r="S156" s="3">
        <f t="shared" si="31"/>
        <v>185117.59714623445</v>
      </c>
      <c r="T156" t="b">
        <f t="shared" si="32"/>
        <v>1</v>
      </c>
      <c r="U156">
        <f t="shared" si="35"/>
        <v>0</v>
      </c>
      <c r="V156">
        <f t="shared" si="33"/>
        <v>0</v>
      </c>
      <c r="W156" s="14">
        <f t="shared" si="34"/>
        <v>0</v>
      </c>
      <c r="X156" s="14"/>
    </row>
    <row r="157" spans="1:24">
      <c r="A157" s="7">
        <v>156</v>
      </c>
      <c r="B157" s="7">
        <v>1983</v>
      </c>
      <c r="C157" s="7">
        <v>12</v>
      </c>
      <c r="D157" s="10">
        <v>1561</v>
      </c>
      <c r="E157" s="13">
        <v>151993.38842975206</v>
      </c>
      <c r="F157" s="3">
        <v>8849.5900223918998</v>
      </c>
      <c r="G157" s="11">
        <v>0</v>
      </c>
      <c r="H157" s="11">
        <v>0</v>
      </c>
      <c r="I157" s="13">
        <v>0</v>
      </c>
      <c r="J157" s="7">
        <v>0</v>
      </c>
      <c r="K157" s="7">
        <v>0</v>
      </c>
      <c r="L157" s="7">
        <v>0</v>
      </c>
      <c r="M157" s="11">
        <v>0</v>
      </c>
      <c r="N157" s="11">
        <f t="shared" si="28"/>
        <v>151993.38842975206</v>
      </c>
      <c r="O157" s="11">
        <f t="shared" si="29"/>
        <v>151993.38842975206</v>
      </c>
      <c r="P157" s="3">
        <f t="shared" si="26"/>
        <v>0</v>
      </c>
      <c r="Q157" s="3">
        <f t="shared" si="30"/>
        <v>150432.38842975206</v>
      </c>
      <c r="R157" t="b">
        <f t="shared" si="27"/>
        <v>1</v>
      </c>
      <c r="S157" s="3">
        <f t="shared" si="31"/>
        <v>160842.97845214396</v>
      </c>
      <c r="T157" t="b">
        <f t="shared" si="32"/>
        <v>1</v>
      </c>
      <c r="U157">
        <f t="shared" si="35"/>
        <v>0</v>
      </c>
      <c r="V157">
        <f t="shared" si="33"/>
        <v>0</v>
      </c>
      <c r="W157" s="14">
        <f t="shared" si="34"/>
        <v>0</v>
      </c>
      <c r="X157" s="14"/>
    </row>
    <row r="158" spans="1:24">
      <c r="A158" s="7">
        <v>157</v>
      </c>
      <c r="B158" s="7">
        <v>1984</v>
      </c>
      <c r="C158" s="7">
        <v>1</v>
      </c>
      <c r="D158" s="10">
        <v>1277</v>
      </c>
      <c r="E158" s="13">
        <v>117084.29752066116</v>
      </c>
      <c r="F158" s="3">
        <v>7520.2880950026001</v>
      </c>
      <c r="G158" s="11">
        <v>0</v>
      </c>
      <c r="H158" s="11">
        <v>0</v>
      </c>
      <c r="I158" s="13">
        <v>0</v>
      </c>
      <c r="J158" s="7">
        <v>0</v>
      </c>
      <c r="K158" s="7">
        <v>0</v>
      </c>
      <c r="L158" s="7">
        <v>0</v>
      </c>
      <c r="M158" s="11">
        <v>0</v>
      </c>
      <c r="N158" s="11">
        <f t="shared" si="28"/>
        <v>117084.29752066116</v>
      </c>
      <c r="O158" s="11">
        <f t="shared" si="29"/>
        <v>117084.29752066116</v>
      </c>
      <c r="P158" s="3">
        <f t="shared" si="26"/>
        <v>0</v>
      </c>
      <c r="Q158" s="3">
        <f t="shared" si="30"/>
        <v>115807.29752066116</v>
      </c>
      <c r="R158" t="b">
        <f t="shared" si="27"/>
        <v>1</v>
      </c>
      <c r="S158" s="3">
        <f t="shared" si="31"/>
        <v>124604.58561566376</v>
      </c>
      <c r="T158" t="b">
        <f t="shared" si="32"/>
        <v>1</v>
      </c>
      <c r="U158">
        <f t="shared" si="35"/>
        <v>0</v>
      </c>
      <c r="V158">
        <f t="shared" si="33"/>
        <v>0</v>
      </c>
      <c r="W158" s="14">
        <f t="shared" si="34"/>
        <v>0</v>
      </c>
      <c r="X158" s="14"/>
    </row>
    <row r="159" spans="1:24">
      <c r="A159" s="7">
        <v>158</v>
      </c>
      <c r="B159" s="7">
        <v>1984</v>
      </c>
      <c r="C159" s="7">
        <v>2</v>
      </c>
      <c r="D159" s="10">
        <v>787</v>
      </c>
      <c r="E159" s="13">
        <v>110657.85123966943</v>
      </c>
      <c r="F159" s="3">
        <v>6288.5879161592902</v>
      </c>
      <c r="G159" s="11">
        <v>0</v>
      </c>
      <c r="H159" s="11">
        <v>0</v>
      </c>
      <c r="I159" s="13">
        <v>0</v>
      </c>
      <c r="J159" s="7">
        <v>0</v>
      </c>
      <c r="K159" s="7">
        <v>0</v>
      </c>
      <c r="L159" s="7">
        <v>0</v>
      </c>
      <c r="M159" s="11">
        <v>0</v>
      </c>
      <c r="N159" s="11">
        <f t="shared" si="28"/>
        <v>110657.85123966943</v>
      </c>
      <c r="O159" s="11">
        <f t="shared" si="29"/>
        <v>110657.85123966943</v>
      </c>
      <c r="P159" s="3">
        <f t="shared" si="26"/>
        <v>0</v>
      </c>
      <c r="Q159" s="3">
        <f t="shared" si="30"/>
        <v>109870.85123966943</v>
      </c>
      <c r="R159" t="b">
        <f t="shared" si="27"/>
        <v>1</v>
      </c>
      <c r="S159" s="3">
        <f t="shared" si="31"/>
        <v>116946.43915582872</v>
      </c>
      <c r="T159" t="b">
        <f t="shared" si="32"/>
        <v>1</v>
      </c>
      <c r="U159">
        <f t="shared" si="35"/>
        <v>0</v>
      </c>
      <c r="V159">
        <f t="shared" si="33"/>
        <v>0</v>
      </c>
      <c r="W159" s="14">
        <f t="shared" si="34"/>
        <v>0</v>
      </c>
      <c r="X159" s="14"/>
    </row>
    <row r="160" spans="1:24">
      <c r="A160" s="7">
        <v>159</v>
      </c>
      <c r="B160" s="7">
        <v>1984</v>
      </c>
      <c r="C160" s="7">
        <v>3</v>
      </c>
      <c r="D160" s="10">
        <v>298</v>
      </c>
      <c r="E160" s="13">
        <v>135490.90909090909</v>
      </c>
      <c r="F160" s="3">
        <v>7381.59130007572</v>
      </c>
      <c r="G160" s="11">
        <v>0</v>
      </c>
      <c r="H160" s="11">
        <v>0</v>
      </c>
      <c r="I160" s="13">
        <v>0</v>
      </c>
      <c r="J160" s="7">
        <v>0</v>
      </c>
      <c r="K160" s="7">
        <v>0</v>
      </c>
      <c r="L160" s="7">
        <v>0</v>
      </c>
      <c r="M160" s="11">
        <v>0</v>
      </c>
      <c r="N160" s="11">
        <f t="shared" si="28"/>
        <v>135490.90909090909</v>
      </c>
      <c r="O160" s="11">
        <f t="shared" si="29"/>
        <v>135490.90909090909</v>
      </c>
      <c r="P160" s="3">
        <f t="shared" si="26"/>
        <v>0</v>
      </c>
      <c r="Q160" s="3">
        <f t="shared" si="30"/>
        <v>135192.90909090909</v>
      </c>
      <c r="R160" t="b">
        <f t="shared" si="27"/>
        <v>1</v>
      </c>
      <c r="S160" s="3">
        <f t="shared" si="31"/>
        <v>142872.50039098482</v>
      </c>
      <c r="T160" t="b">
        <f t="shared" si="32"/>
        <v>1</v>
      </c>
      <c r="U160">
        <f t="shared" si="35"/>
        <v>0</v>
      </c>
      <c r="V160">
        <f t="shared" si="33"/>
        <v>0</v>
      </c>
      <c r="W160" s="14">
        <f t="shared" si="34"/>
        <v>0</v>
      </c>
      <c r="X160" s="14"/>
    </row>
    <row r="161" spans="1:24">
      <c r="A161" s="7">
        <v>160</v>
      </c>
      <c r="B161" s="7">
        <v>1984</v>
      </c>
      <c r="C161" s="7">
        <v>4</v>
      </c>
      <c r="D161" s="10">
        <v>2544</v>
      </c>
      <c r="E161" s="13">
        <v>198743.80165289255</v>
      </c>
      <c r="F161" s="3">
        <v>15160.429310293899</v>
      </c>
      <c r="G161" s="11">
        <v>0</v>
      </c>
      <c r="H161" s="11">
        <v>0</v>
      </c>
      <c r="I161" s="13">
        <v>0</v>
      </c>
      <c r="J161" s="7">
        <v>0</v>
      </c>
      <c r="K161" s="7">
        <v>0</v>
      </c>
      <c r="L161" s="7">
        <v>0</v>
      </c>
      <c r="M161" s="11">
        <v>0</v>
      </c>
      <c r="N161" s="11">
        <f t="shared" si="28"/>
        <v>198743.80165289255</v>
      </c>
      <c r="O161" s="11">
        <f t="shared" si="29"/>
        <v>198743.80165289255</v>
      </c>
      <c r="P161" s="3">
        <f t="shared" si="26"/>
        <v>0</v>
      </c>
      <c r="Q161" s="3">
        <f t="shared" si="30"/>
        <v>196199.80165289255</v>
      </c>
      <c r="R161" t="b">
        <f t="shared" si="27"/>
        <v>1</v>
      </c>
      <c r="S161" s="3">
        <f t="shared" si="31"/>
        <v>213904.23096318645</v>
      </c>
      <c r="T161" t="b">
        <f t="shared" si="32"/>
        <v>1</v>
      </c>
      <c r="U161">
        <f t="shared" si="35"/>
        <v>0</v>
      </c>
      <c r="V161">
        <f t="shared" si="33"/>
        <v>0</v>
      </c>
      <c r="W161" s="14">
        <f t="shared" si="34"/>
        <v>0</v>
      </c>
      <c r="X161" s="14"/>
    </row>
    <row r="162" spans="1:24">
      <c r="A162" s="7">
        <v>161</v>
      </c>
      <c r="B162" s="7">
        <v>1984</v>
      </c>
      <c r="C162" s="7">
        <v>5</v>
      </c>
      <c r="D162" s="10">
        <v>34448</v>
      </c>
      <c r="E162" s="13">
        <v>234386.77685950414</v>
      </c>
      <c r="F162" s="3">
        <v>24942.915987845801</v>
      </c>
      <c r="G162" s="11">
        <v>0</v>
      </c>
      <c r="H162" s="11">
        <v>0</v>
      </c>
      <c r="I162" s="13">
        <v>0</v>
      </c>
      <c r="J162" s="7">
        <v>0</v>
      </c>
      <c r="K162" s="7">
        <v>0</v>
      </c>
      <c r="L162" s="7">
        <v>0</v>
      </c>
      <c r="M162" s="11">
        <v>0</v>
      </c>
      <c r="N162" s="11">
        <f t="shared" si="28"/>
        <v>234386.77685950414</v>
      </c>
      <c r="O162" s="11">
        <f t="shared" si="29"/>
        <v>234386.77685950414</v>
      </c>
      <c r="P162" s="3">
        <f t="shared" si="26"/>
        <v>0</v>
      </c>
      <c r="Q162" s="3">
        <f t="shared" si="30"/>
        <v>199938.77685950414</v>
      </c>
      <c r="R162" t="b">
        <f t="shared" si="27"/>
        <v>1</v>
      </c>
      <c r="S162" s="3">
        <f t="shared" si="31"/>
        <v>259329.69284734994</v>
      </c>
      <c r="T162" t="b">
        <f t="shared" si="32"/>
        <v>1</v>
      </c>
      <c r="U162">
        <f t="shared" si="35"/>
        <v>0</v>
      </c>
      <c r="V162">
        <f t="shared" si="33"/>
        <v>0</v>
      </c>
      <c r="W162" s="14">
        <f t="shared" si="34"/>
        <v>0</v>
      </c>
      <c r="X162" s="14"/>
    </row>
    <row r="163" spans="1:24">
      <c r="A163" s="7">
        <v>162</v>
      </c>
      <c r="B163" s="7">
        <v>1984</v>
      </c>
      <c r="C163" s="7">
        <v>6</v>
      </c>
      <c r="D163" s="10">
        <v>45953</v>
      </c>
      <c r="E163" s="13">
        <v>249480.99173553719</v>
      </c>
      <c r="F163" s="3">
        <v>13582.7217280198</v>
      </c>
      <c r="G163" s="11">
        <v>0</v>
      </c>
      <c r="H163" s="11">
        <v>0</v>
      </c>
      <c r="I163" s="13">
        <v>0</v>
      </c>
      <c r="J163" s="7">
        <v>0</v>
      </c>
      <c r="K163" s="7">
        <v>0</v>
      </c>
      <c r="L163" s="7">
        <v>0</v>
      </c>
      <c r="M163" s="11">
        <v>0</v>
      </c>
      <c r="N163" s="11">
        <f t="shared" si="28"/>
        <v>249480.99173553719</v>
      </c>
      <c r="O163" s="11">
        <f t="shared" si="29"/>
        <v>249480.99173553719</v>
      </c>
      <c r="P163" s="3">
        <f t="shared" si="26"/>
        <v>0</v>
      </c>
      <c r="Q163" s="3">
        <f t="shared" si="30"/>
        <v>203527.99173553719</v>
      </c>
      <c r="R163" t="b">
        <f t="shared" si="27"/>
        <v>1</v>
      </c>
      <c r="S163" s="3">
        <f t="shared" si="31"/>
        <v>263063.71346355701</v>
      </c>
      <c r="T163" t="b">
        <f t="shared" si="32"/>
        <v>1</v>
      </c>
      <c r="U163">
        <f t="shared" si="35"/>
        <v>0</v>
      </c>
      <c r="V163">
        <f t="shared" si="33"/>
        <v>0</v>
      </c>
      <c r="W163" s="14">
        <f t="shared" si="34"/>
        <v>0</v>
      </c>
      <c r="X163" s="14"/>
    </row>
    <row r="164" spans="1:24">
      <c r="A164" s="7">
        <v>163</v>
      </c>
      <c r="B164" s="7">
        <v>1984</v>
      </c>
      <c r="C164" s="7">
        <v>7</v>
      </c>
      <c r="D164" s="10">
        <v>50966</v>
      </c>
      <c r="E164" s="13">
        <v>154413.22314049586</v>
      </c>
      <c r="F164" s="3">
        <v>8423.0544641257202</v>
      </c>
      <c r="G164" s="11">
        <v>0</v>
      </c>
      <c r="H164" s="11">
        <v>0</v>
      </c>
      <c r="I164" s="13">
        <v>0</v>
      </c>
      <c r="J164" s="7">
        <v>0</v>
      </c>
      <c r="K164" s="7">
        <v>0</v>
      </c>
      <c r="L164" s="7">
        <v>0</v>
      </c>
      <c r="M164" s="11">
        <v>0</v>
      </c>
      <c r="N164" s="11">
        <f t="shared" si="28"/>
        <v>154413.22314049586</v>
      </c>
      <c r="O164" s="11">
        <f t="shared" si="29"/>
        <v>154413.22314049586</v>
      </c>
      <c r="P164" s="3">
        <f t="shared" si="26"/>
        <v>0</v>
      </c>
      <c r="Q164" s="3">
        <f t="shared" si="30"/>
        <v>103447.22314049586</v>
      </c>
      <c r="R164" t="b">
        <f t="shared" si="27"/>
        <v>1</v>
      </c>
      <c r="S164" s="3">
        <f t="shared" si="31"/>
        <v>162836.27760462157</v>
      </c>
      <c r="T164" t="b">
        <f t="shared" si="32"/>
        <v>1</v>
      </c>
      <c r="U164">
        <f t="shared" si="35"/>
        <v>0</v>
      </c>
      <c r="V164">
        <f t="shared" si="33"/>
        <v>0</v>
      </c>
      <c r="W164" s="14">
        <f t="shared" si="34"/>
        <v>0</v>
      </c>
      <c r="X164" s="14"/>
    </row>
    <row r="165" spans="1:24">
      <c r="A165" s="7">
        <v>164</v>
      </c>
      <c r="B165" s="7">
        <v>1984</v>
      </c>
      <c r="C165" s="7">
        <v>8</v>
      </c>
      <c r="D165" s="10">
        <v>47807</v>
      </c>
      <c r="E165" s="13">
        <v>148581.81818181818</v>
      </c>
      <c r="F165" s="3">
        <v>7154.4460182786597</v>
      </c>
      <c r="G165" s="11">
        <v>0</v>
      </c>
      <c r="H165" s="11">
        <v>0</v>
      </c>
      <c r="I165" s="13">
        <v>0</v>
      </c>
      <c r="J165" s="7">
        <v>0</v>
      </c>
      <c r="K165" s="7">
        <v>0</v>
      </c>
      <c r="L165" s="7">
        <v>0</v>
      </c>
      <c r="M165" s="11">
        <v>0</v>
      </c>
      <c r="N165" s="11">
        <f t="shared" si="28"/>
        <v>148581.81818181818</v>
      </c>
      <c r="O165" s="11">
        <f t="shared" si="29"/>
        <v>148581.81818181818</v>
      </c>
      <c r="P165" s="3">
        <f t="shared" si="26"/>
        <v>0</v>
      </c>
      <c r="Q165" s="3">
        <f t="shared" si="30"/>
        <v>100774.81818181818</v>
      </c>
      <c r="R165" t="b">
        <f t="shared" si="27"/>
        <v>1</v>
      </c>
      <c r="S165" s="3">
        <f t="shared" si="31"/>
        <v>155736.26420009683</v>
      </c>
      <c r="T165" t="b">
        <f t="shared" si="32"/>
        <v>1</v>
      </c>
      <c r="U165">
        <f t="shared" si="35"/>
        <v>0</v>
      </c>
      <c r="V165">
        <f t="shared" si="33"/>
        <v>0</v>
      </c>
      <c r="W165" s="14">
        <f t="shared" si="34"/>
        <v>0</v>
      </c>
      <c r="X165" s="14"/>
    </row>
    <row r="166" spans="1:24">
      <c r="A166" s="7">
        <v>165</v>
      </c>
      <c r="B166" s="7">
        <v>1984</v>
      </c>
      <c r="C166" s="7">
        <v>9</v>
      </c>
      <c r="D166" s="10">
        <v>35537</v>
      </c>
      <c r="E166" s="13">
        <v>126466.11570247934</v>
      </c>
      <c r="F166" s="3">
        <v>6089.3098914442198</v>
      </c>
      <c r="G166" s="11">
        <v>0</v>
      </c>
      <c r="H166" s="11">
        <v>0</v>
      </c>
      <c r="I166" s="13">
        <v>0</v>
      </c>
      <c r="J166" s="7">
        <v>0</v>
      </c>
      <c r="K166" s="7">
        <v>0</v>
      </c>
      <c r="L166" s="7">
        <v>0</v>
      </c>
      <c r="M166" s="11">
        <v>0</v>
      </c>
      <c r="N166" s="11">
        <f t="shared" si="28"/>
        <v>126466.11570247934</v>
      </c>
      <c r="O166" s="11">
        <f t="shared" si="29"/>
        <v>126466.11570247934</v>
      </c>
      <c r="P166" s="3">
        <f t="shared" si="26"/>
        <v>0</v>
      </c>
      <c r="Q166" s="3">
        <f t="shared" si="30"/>
        <v>90929.115702479336</v>
      </c>
      <c r="R166" t="b">
        <f t="shared" si="27"/>
        <v>1</v>
      </c>
      <c r="S166" s="3">
        <f t="shared" si="31"/>
        <v>132555.42559392354</v>
      </c>
      <c r="T166" t="b">
        <f t="shared" si="32"/>
        <v>1</v>
      </c>
      <c r="U166">
        <f t="shared" si="35"/>
        <v>0</v>
      </c>
      <c r="V166">
        <f t="shared" si="33"/>
        <v>0</v>
      </c>
      <c r="W166" s="14">
        <f t="shared" si="34"/>
        <v>0</v>
      </c>
      <c r="X166" s="14"/>
    </row>
    <row r="167" spans="1:24">
      <c r="A167" s="7">
        <v>166</v>
      </c>
      <c r="B167" s="7">
        <v>1984</v>
      </c>
      <c r="C167" s="7">
        <v>10</v>
      </c>
      <c r="D167" s="10">
        <v>16691</v>
      </c>
      <c r="E167" s="13">
        <v>132555.37190082646</v>
      </c>
      <c r="F167" s="3">
        <v>8629.5874333958709</v>
      </c>
      <c r="G167" s="11">
        <v>0</v>
      </c>
      <c r="H167" s="11">
        <v>0</v>
      </c>
      <c r="I167" s="13">
        <v>0</v>
      </c>
      <c r="J167" s="7">
        <v>0</v>
      </c>
      <c r="K167" s="7">
        <v>0</v>
      </c>
      <c r="L167" s="7">
        <v>0</v>
      </c>
      <c r="M167" s="11">
        <v>0</v>
      </c>
      <c r="N167" s="11">
        <f t="shared" si="28"/>
        <v>132555.37190082646</v>
      </c>
      <c r="O167" s="11">
        <f t="shared" si="29"/>
        <v>132555.37190082646</v>
      </c>
      <c r="P167" s="3">
        <f t="shared" si="26"/>
        <v>0</v>
      </c>
      <c r="Q167" s="3">
        <f t="shared" si="30"/>
        <v>115864.37190082646</v>
      </c>
      <c r="R167" t="b">
        <f t="shared" si="27"/>
        <v>1</v>
      </c>
      <c r="S167" s="3">
        <f t="shared" si="31"/>
        <v>141184.95933422234</v>
      </c>
      <c r="T167" t="b">
        <f t="shared" si="32"/>
        <v>1</v>
      </c>
      <c r="U167">
        <f t="shared" si="35"/>
        <v>0</v>
      </c>
      <c r="V167">
        <f t="shared" si="33"/>
        <v>0</v>
      </c>
      <c r="W167" s="14">
        <f t="shared" si="34"/>
        <v>0</v>
      </c>
      <c r="X167" s="14"/>
    </row>
    <row r="168" spans="1:24">
      <c r="A168" s="7">
        <v>167</v>
      </c>
      <c r="B168" s="7">
        <v>1984</v>
      </c>
      <c r="C168" s="7">
        <v>11</v>
      </c>
      <c r="D168" s="10">
        <v>4576</v>
      </c>
      <c r="E168" s="13">
        <v>142369.58677685951</v>
      </c>
      <c r="F168" s="3">
        <v>7983.7724073152303</v>
      </c>
      <c r="G168" s="11">
        <v>0</v>
      </c>
      <c r="H168" s="11">
        <v>0</v>
      </c>
      <c r="I168" s="13">
        <v>0</v>
      </c>
      <c r="J168" s="7">
        <v>0</v>
      </c>
      <c r="K168" s="7">
        <v>0</v>
      </c>
      <c r="L168" s="7">
        <v>0</v>
      </c>
      <c r="M168" s="11">
        <v>0</v>
      </c>
      <c r="N168" s="11">
        <f t="shared" si="28"/>
        <v>142369.58677685951</v>
      </c>
      <c r="O168" s="11">
        <f t="shared" si="29"/>
        <v>142369.58677685951</v>
      </c>
      <c r="P168" s="3">
        <f t="shared" si="26"/>
        <v>0</v>
      </c>
      <c r="Q168" s="3">
        <f t="shared" si="30"/>
        <v>137793.58677685951</v>
      </c>
      <c r="R168" t="b">
        <f t="shared" si="27"/>
        <v>1</v>
      </c>
      <c r="S168" s="3">
        <f t="shared" si="31"/>
        <v>150353.35918417474</v>
      </c>
      <c r="T168" t="b">
        <f t="shared" si="32"/>
        <v>1</v>
      </c>
      <c r="U168">
        <f t="shared" si="35"/>
        <v>0</v>
      </c>
      <c r="V168">
        <f t="shared" si="33"/>
        <v>0</v>
      </c>
      <c r="W168" s="14">
        <f t="shared" si="34"/>
        <v>0</v>
      </c>
      <c r="X168" s="14"/>
    </row>
    <row r="169" spans="1:24">
      <c r="A169" s="7">
        <v>168</v>
      </c>
      <c r="B169" s="7">
        <v>1984</v>
      </c>
      <c r="C169" s="7">
        <v>12</v>
      </c>
      <c r="D169" s="10">
        <v>1561</v>
      </c>
      <c r="E169" s="13">
        <v>156912.39669421487</v>
      </c>
      <c r="F169" s="3">
        <v>7382.6938698740596</v>
      </c>
      <c r="G169" s="11">
        <v>0</v>
      </c>
      <c r="H169" s="11">
        <v>0</v>
      </c>
      <c r="I169" s="13">
        <v>0</v>
      </c>
      <c r="J169" s="7">
        <v>0</v>
      </c>
      <c r="K169" s="7">
        <v>0</v>
      </c>
      <c r="L169" s="7">
        <v>0</v>
      </c>
      <c r="M169" s="11">
        <v>0</v>
      </c>
      <c r="N169" s="11">
        <f t="shared" si="28"/>
        <v>156912.39669421487</v>
      </c>
      <c r="O169" s="11">
        <f t="shared" si="29"/>
        <v>156912.39669421487</v>
      </c>
      <c r="P169" s="3">
        <f t="shared" si="26"/>
        <v>0</v>
      </c>
      <c r="Q169" s="3">
        <f t="shared" si="30"/>
        <v>155351.39669421487</v>
      </c>
      <c r="R169" t="b">
        <f t="shared" si="27"/>
        <v>1</v>
      </c>
      <c r="S169" s="3">
        <f t="shared" si="31"/>
        <v>164295.09056408893</v>
      </c>
      <c r="T169" t="b">
        <f t="shared" si="32"/>
        <v>1</v>
      </c>
      <c r="U169">
        <f t="shared" si="35"/>
        <v>0</v>
      </c>
      <c r="V169">
        <f t="shared" si="33"/>
        <v>0</v>
      </c>
      <c r="W169" s="14">
        <f t="shared" si="34"/>
        <v>0</v>
      </c>
      <c r="X169" s="14"/>
    </row>
    <row r="170" spans="1:24">
      <c r="A170" s="7">
        <v>169</v>
      </c>
      <c r="B170" s="7">
        <v>1985</v>
      </c>
      <c r="C170" s="7">
        <v>1</v>
      </c>
      <c r="D170" s="10">
        <v>1277</v>
      </c>
      <c r="E170" s="13">
        <v>108753.71900826447</v>
      </c>
      <c r="F170" s="3">
        <v>6900.5952255484899</v>
      </c>
      <c r="G170" s="11">
        <v>0</v>
      </c>
      <c r="H170" s="11">
        <v>0</v>
      </c>
      <c r="I170" s="13">
        <v>0</v>
      </c>
      <c r="J170" s="7">
        <v>0</v>
      </c>
      <c r="K170" s="7">
        <v>0</v>
      </c>
      <c r="L170" s="7">
        <v>0</v>
      </c>
      <c r="M170" s="11">
        <v>0</v>
      </c>
      <c r="N170" s="11">
        <f t="shared" si="28"/>
        <v>108753.71900826447</v>
      </c>
      <c r="O170" s="11">
        <f t="shared" si="29"/>
        <v>108753.71900826447</v>
      </c>
      <c r="P170" s="3">
        <f t="shared" si="26"/>
        <v>0</v>
      </c>
      <c r="Q170" s="3">
        <f t="shared" si="30"/>
        <v>107476.71900826447</v>
      </c>
      <c r="R170" t="b">
        <f t="shared" si="27"/>
        <v>1</v>
      </c>
      <c r="S170" s="3">
        <f t="shared" si="31"/>
        <v>115654.31423381295</v>
      </c>
      <c r="T170" t="b">
        <f t="shared" si="32"/>
        <v>1</v>
      </c>
      <c r="U170">
        <f t="shared" si="35"/>
        <v>0</v>
      </c>
      <c r="V170">
        <f t="shared" si="33"/>
        <v>0</v>
      </c>
      <c r="W170" s="14">
        <f t="shared" si="34"/>
        <v>0</v>
      </c>
      <c r="X170" s="14"/>
    </row>
    <row r="171" spans="1:24">
      <c r="A171" s="7">
        <v>170</v>
      </c>
      <c r="B171" s="7">
        <v>1985</v>
      </c>
      <c r="C171" s="7">
        <v>2</v>
      </c>
      <c r="D171" s="10">
        <v>787</v>
      </c>
      <c r="E171" s="13">
        <v>95365.289256198346</v>
      </c>
      <c r="F171" s="3">
        <v>5361.8942149135501</v>
      </c>
      <c r="G171" s="11">
        <v>0</v>
      </c>
      <c r="H171" s="11">
        <v>0</v>
      </c>
      <c r="I171" s="13">
        <v>0</v>
      </c>
      <c r="J171" s="7">
        <v>0</v>
      </c>
      <c r="K171" s="7">
        <v>0</v>
      </c>
      <c r="L171" s="7">
        <v>0</v>
      </c>
      <c r="M171" s="11">
        <v>0</v>
      </c>
      <c r="N171" s="11">
        <f t="shared" si="28"/>
        <v>95365.289256198346</v>
      </c>
      <c r="O171" s="11">
        <f t="shared" si="29"/>
        <v>95365.289256198346</v>
      </c>
      <c r="P171" s="3">
        <f t="shared" si="26"/>
        <v>0</v>
      </c>
      <c r="Q171" s="3">
        <f t="shared" si="30"/>
        <v>94578.289256198346</v>
      </c>
      <c r="R171" t="b">
        <f t="shared" si="27"/>
        <v>1</v>
      </c>
      <c r="S171" s="3">
        <f t="shared" si="31"/>
        <v>100727.1834711119</v>
      </c>
      <c r="T171" t="b">
        <f t="shared" si="32"/>
        <v>1</v>
      </c>
      <c r="U171">
        <f t="shared" si="35"/>
        <v>0</v>
      </c>
      <c r="V171">
        <f t="shared" si="33"/>
        <v>0</v>
      </c>
      <c r="W171" s="14">
        <f t="shared" si="34"/>
        <v>0</v>
      </c>
      <c r="X171" s="14"/>
    </row>
    <row r="172" spans="1:24">
      <c r="A172" s="7">
        <v>171</v>
      </c>
      <c r="B172" s="7">
        <v>1985</v>
      </c>
      <c r="C172" s="7">
        <v>3</v>
      </c>
      <c r="D172" s="10">
        <v>298</v>
      </c>
      <c r="E172" s="13">
        <v>120694.21487603306</v>
      </c>
      <c r="F172" s="3">
        <v>6756.0937249185599</v>
      </c>
      <c r="G172" s="11">
        <v>0</v>
      </c>
      <c r="H172" s="11">
        <v>0</v>
      </c>
      <c r="I172" s="13">
        <v>0</v>
      </c>
      <c r="J172" s="7">
        <v>0</v>
      </c>
      <c r="K172" s="7">
        <v>0</v>
      </c>
      <c r="L172" s="7">
        <v>0</v>
      </c>
      <c r="M172" s="11">
        <v>0</v>
      </c>
      <c r="N172" s="11">
        <f t="shared" si="28"/>
        <v>120694.21487603306</v>
      </c>
      <c r="O172" s="11">
        <f t="shared" si="29"/>
        <v>120694.21487603306</v>
      </c>
      <c r="P172" s="3">
        <f t="shared" si="26"/>
        <v>0</v>
      </c>
      <c r="Q172" s="3">
        <f t="shared" si="30"/>
        <v>120396.21487603306</v>
      </c>
      <c r="R172" t="b">
        <f t="shared" si="27"/>
        <v>1</v>
      </c>
      <c r="S172" s="3">
        <f t="shared" si="31"/>
        <v>127450.30860095163</v>
      </c>
      <c r="T172" t="b">
        <f t="shared" si="32"/>
        <v>1</v>
      </c>
      <c r="U172">
        <f t="shared" si="35"/>
        <v>0</v>
      </c>
      <c r="V172">
        <f t="shared" si="33"/>
        <v>0</v>
      </c>
      <c r="W172" s="14">
        <f t="shared" si="34"/>
        <v>0</v>
      </c>
      <c r="X172" s="14"/>
    </row>
    <row r="173" spans="1:24">
      <c r="A173" s="7">
        <v>172</v>
      </c>
      <c r="B173" s="7">
        <v>1985</v>
      </c>
      <c r="C173" s="7">
        <v>4</v>
      </c>
      <c r="D173" s="10">
        <v>2544</v>
      </c>
      <c r="E173" s="13">
        <v>205983.47107438016</v>
      </c>
      <c r="F173" s="3">
        <v>16778.296453876101</v>
      </c>
      <c r="G173" s="11">
        <v>0</v>
      </c>
      <c r="H173" s="11">
        <v>0</v>
      </c>
      <c r="I173" s="13">
        <v>0</v>
      </c>
      <c r="J173" s="7">
        <v>0</v>
      </c>
      <c r="K173" s="7">
        <v>0</v>
      </c>
      <c r="L173" s="7">
        <v>0</v>
      </c>
      <c r="M173" s="11">
        <v>0</v>
      </c>
      <c r="N173" s="11">
        <f t="shared" si="28"/>
        <v>205983.47107438016</v>
      </c>
      <c r="O173" s="11">
        <f t="shared" si="29"/>
        <v>205983.47107438016</v>
      </c>
      <c r="P173" s="3">
        <f t="shared" si="26"/>
        <v>0</v>
      </c>
      <c r="Q173" s="3">
        <f t="shared" si="30"/>
        <v>203439.47107438016</v>
      </c>
      <c r="R173" t="b">
        <f t="shared" si="27"/>
        <v>1</v>
      </c>
      <c r="S173" s="3">
        <f t="shared" si="31"/>
        <v>222761.76752825626</v>
      </c>
      <c r="T173" t="b">
        <f t="shared" si="32"/>
        <v>1</v>
      </c>
      <c r="U173">
        <f t="shared" si="35"/>
        <v>0</v>
      </c>
      <c r="V173">
        <f t="shared" si="33"/>
        <v>0</v>
      </c>
      <c r="W173" s="14">
        <f t="shared" si="34"/>
        <v>0</v>
      </c>
      <c r="X173" s="14"/>
    </row>
    <row r="174" spans="1:24">
      <c r="A174" s="7">
        <v>173</v>
      </c>
      <c r="B174" s="7">
        <v>1985</v>
      </c>
      <c r="C174" s="7">
        <v>5</v>
      </c>
      <c r="D174" s="10">
        <v>34448</v>
      </c>
      <c r="E174" s="13">
        <v>96912.396694214869</v>
      </c>
      <c r="F174" s="3">
        <v>12131.6204861689</v>
      </c>
      <c r="G174" s="11">
        <v>0</v>
      </c>
      <c r="H174" s="11">
        <v>0</v>
      </c>
      <c r="I174" s="13">
        <v>0</v>
      </c>
      <c r="J174" s="7">
        <v>0</v>
      </c>
      <c r="K174" s="7">
        <v>0</v>
      </c>
      <c r="L174" s="7">
        <v>0</v>
      </c>
      <c r="M174" s="11">
        <v>0</v>
      </c>
      <c r="N174" s="11">
        <f t="shared" si="28"/>
        <v>96912.396694214869</v>
      </c>
      <c r="O174" s="11">
        <f t="shared" si="29"/>
        <v>96912.396694214869</v>
      </c>
      <c r="P174" s="3">
        <f t="shared" si="26"/>
        <v>0</v>
      </c>
      <c r="Q174" s="3">
        <f t="shared" si="30"/>
        <v>62464.396694214869</v>
      </c>
      <c r="R174" t="b">
        <f t="shared" si="27"/>
        <v>1</v>
      </c>
      <c r="S174" s="3">
        <f t="shared" si="31"/>
        <v>109044.01718038377</v>
      </c>
      <c r="T174" t="b">
        <f t="shared" si="32"/>
        <v>1</v>
      </c>
      <c r="U174">
        <f t="shared" si="35"/>
        <v>0</v>
      </c>
      <c r="V174">
        <f t="shared" si="33"/>
        <v>0</v>
      </c>
      <c r="W174" s="14">
        <f t="shared" si="34"/>
        <v>0</v>
      </c>
      <c r="X174" s="14"/>
    </row>
    <row r="175" spans="1:24">
      <c r="A175" s="7">
        <v>174</v>
      </c>
      <c r="B175" s="7">
        <v>1985</v>
      </c>
      <c r="C175" s="7">
        <v>6</v>
      </c>
      <c r="D175" s="10">
        <v>45953</v>
      </c>
      <c r="E175" s="13">
        <v>35115.371900826445</v>
      </c>
      <c r="F175" s="3">
        <v>3604.6219300481798</v>
      </c>
      <c r="G175" s="11">
        <v>0</v>
      </c>
      <c r="H175" s="11">
        <v>0</v>
      </c>
      <c r="I175" s="13">
        <v>0</v>
      </c>
      <c r="J175" s="7">
        <v>0</v>
      </c>
      <c r="K175" s="7">
        <v>0</v>
      </c>
      <c r="L175" s="7">
        <v>0</v>
      </c>
      <c r="M175" s="11">
        <v>0</v>
      </c>
      <c r="N175" s="11">
        <f t="shared" si="28"/>
        <v>35115.371900826445</v>
      </c>
      <c r="O175" s="11">
        <f t="shared" si="29"/>
        <v>35115.371900826445</v>
      </c>
      <c r="P175" s="3">
        <f t="shared" si="26"/>
        <v>0</v>
      </c>
      <c r="Q175" s="3">
        <f t="shared" si="30"/>
        <v>0</v>
      </c>
      <c r="R175" t="b">
        <f t="shared" si="27"/>
        <v>0</v>
      </c>
      <c r="S175" s="3">
        <f t="shared" si="31"/>
        <v>38719.993830874628</v>
      </c>
      <c r="T175" t="b">
        <f t="shared" si="32"/>
        <v>0</v>
      </c>
      <c r="U175">
        <f t="shared" si="35"/>
        <v>0</v>
      </c>
      <c r="V175">
        <f t="shared" si="33"/>
        <v>7233.0061691253723</v>
      </c>
      <c r="W175" s="14">
        <f t="shared" si="34"/>
        <v>468087.4528317434</v>
      </c>
      <c r="X175" s="14"/>
    </row>
    <row r="176" spans="1:24">
      <c r="A176" s="7">
        <v>175</v>
      </c>
      <c r="B176" s="7">
        <v>1985</v>
      </c>
      <c r="C176" s="7">
        <v>7</v>
      </c>
      <c r="D176" s="10">
        <v>50966</v>
      </c>
      <c r="E176" s="13">
        <v>58444.958677685951</v>
      </c>
      <c r="F176" s="3">
        <v>3649.9482777386302</v>
      </c>
      <c r="G176" s="11">
        <v>0</v>
      </c>
      <c r="H176" s="11">
        <v>0</v>
      </c>
      <c r="I176" s="13">
        <v>0</v>
      </c>
      <c r="J176" s="7">
        <v>0</v>
      </c>
      <c r="K176" s="7">
        <v>0</v>
      </c>
      <c r="L176" s="7">
        <v>0</v>
      </c>
      <c r="M176" s="11">
        <v>0</v>
      </c>
      <c r="N176" s="11">
        <f t="shared" si="28"/>
        <v>58444.958677685951</v>
      </c>
      <c r="O176" s="11">
        <f t="shared" si="29"/>
        <v>58444.958677685951</v>
      </c>
      <c r="P176" s="3">
        <f t="shared" si="26"/>
        <v>0</v>
      </c>
      <c r="Q176" s="3">
        <f t="shared" si="30"/>
        <v>7478.9586776859505</v>
      </c>
      <c r="R176" t="b">
        <f t="shared" si="27"/>
        <v>1</v>
      </c>
      <c r="S176" s="3">
        <f t="shared" si="31"/>
        <v>62094.90695542458</v>
      </c>
      <c r="T176" t="b">
        <f t="shared" si="32"/>
        <v>1</v>
      </c>
      <c r="U176">
        <f t="shared" si="35"/>
        <v>1</v>
      </c>
      <c r="V176">
        <f t="shared" si="33"/>
        <v>0</v>
      </c>
      <c r="W176" s="14">
        <f t="shared" si="34"/>
        <v>0</v>
      </c>
      <c r="X176" s="14"/>
    </row>
    <row r="177" spans="1:24">
      <c r="A177" s="7">
        <v>176</v>
      </c>
      <c r="B177" s="7">
        <v>1985</v>
      </c>
      <c r="C177" s="7">
        <v>8</v>
      </c>
      <c r="D177" s="10">
        <v>47807</v>
      </c>
      <c r="E177" s="13">
        <v>57014.876033057852</v>
      </c>
      <c r="F177" s="3">
        <v>4244.9416566440696</v>
      </c>
      <c r="G177" s="11">
        <v>0</v>
      </c>
      <c r="H177" s="11">
        <v>0</v>
      </c>
      <c r="I177" s="13">
        <v>0</v>
      </c>
      <c r="J177" s="7">
        <v>0</v>
      </c>
      <c r="K177" s="7">
        <v>0</v>
      </c>
      <c r="L177" s="7">
        <v>0</v>
      </c>
      <c r="M177" s="11">
        <v>0</v>
      </c>
      <c r="N177" s="11">
        <f t="shared" si="28"/>
        <v>57014.876033057852</v>
      </c>
      <c r="O177" s="11">
        <f t="shared" si="29"/>
        <v>57014.876033057852</v>
      </c>
      <c r="P177" s="3">
        <f t="shared" si="26"/>
        <v>0</v>
      </c>
      <c r="Q177" s="3">
        <f t="shared" si="30"/>
        <v>9207.8760330578516</v>
      </c>
      <c r="R177" t="b">
        <f t="shared" si="27"/>
        <v>1</v>
      </c>
      <c r="S177" s="3">
        <f t="shared" si="31"/>
        <v>61259.817689701922</v>
      </c>
      <c r="T177" t="b">
        <f t="shared" si="32"/>
        <v>1</v>
      </c>
      <c r="U177">
        <f t="shared" si="35"/>
        <v>0</v>
      </c>
      <c r="V177">
        <f t="shared" si="33"/>
        <v>0</v>
      </c>
      <c r="W177" s="14">
        <f t="shared" si="34"/>
        <v>0</v>
      </c>
      <c r="X177" s="14"/>
    </row>
    <row r="178" spans="1:24">
      <c r="A178" s="7">
        <v>177</v>
      </c>
      <c r="B178" s="7">
        <v>1985</v>
      </c>
      <c r="C178" s="7">
        <v>9</v>
      </c>
      <c r="D178" s="10">
        <v>35537</v>
      </c>
      <c r="E178" s="13">
        <v>72456.198347107435</v>
      </c>
      <c r="F178" s="3">
        <v>4322.2067160439801</v>
      </c>
      <c r="G178" s="11">
        <v>0</v>
      </c>
      <c r="H178" s="11">
        <v>0</v>
      </c>
      <c r="I178" s="13">
        <v>0</v>
      </c>
      <c r="J178" s="7">
        <v>0</v>
      </c>
      <c r="K178" s="7">
        <v>0</v>
      </c>
      <c r="L178" s="7">
        <v>0</v>
      </c>
      <c r="M178" s="11">
        <v>0</v>
      </c>
      <c r="N178" s="11">
        <f t="shared" si="28"/>
        <v>72456.198347107435</v>
      </c>
      <c r="O178" s="11">
        <f t="shared" si="29"/>
        <v>72456.198347107435</v>
      </c>
      <c r="P178" s="3">
        <f t="shared" si="26"/>
        <v>0</v>
      </c>
      <c r="Q178" s="3">
        <f t="shared" si="30"/>
        <v>36919.198347107435</v>
      </c>
      <c r="R178" t="b">
        <f t="shared" si="27"/>
        <v>1</v>
      </c>
      <c r="S178" s="3">
        <f t="shared" si="31"/>
        <v>76778.405063151411</v>
      </c>
      <c r="T178" t="b">
        <f t="shared" si="32"/>
        <v>1</v>
      </c>
      <c r="U178">
        <f t="shared" si="35"/>
        <v>0</v>
      </c>
      <c r="V178">
        <f t="shared" si="33"/>
        <v>0</v>
      </c>
      <c r="W178" s="14">
        <f t="shared" si="34"/>
        <v>0</v>
      </c>
      <c r="X178" s="14"/>
    </row>
    <row r="179" spans="1:24">
      <c r="A179" s="7">
        <v>178</v>
      </c>
      <c r="B179" s="7">
        <v>1985</v>
      </c>
      <c r="C179" s="7">
        <v>10</v>
      </c>
      <c r="D179" s="10">
        <v>16691</v>
      </c>
      <c r="E179" s="13">
        <v>72208.264462809922</v>
      </c>
      <c r="F179" s="3">
        <v>6304.3812285221902</v>
      </c>
      <c r="G179" s="11">
        <v>0</v>
      </c>
      <c r="H179" s="11">
        <v>0</v>
      </c>
      <c r="I179" s="13">
        <v>0</v>
      </c>
      <c r="J179" s="7">
        <v>0</v>
      </c>
      <c r="K179" s="7">
        <v>0</v>
      </c>
      <c r="L179" s="7">
        <v>0</v>
      </c>
      <c r="M179" s="11">
        <v>0</v>
      </c>
      <c r="N179" s="11">
        <f t="shared" si="28"/>
        <v>72208.264462809922</v>
      </c>
      <c r="O179" s="11">
        <f t="shared" si="29"/>
        <v>72208.264462809922</v>
      </c>
      <c r="P179" s="3">
        <f t="shared" si="26"/>
        <v>0</v>
      </c>
      <c r="Q179" s="3">
        <f t="shared" si="30"/>
        <v>55517.264462809922</v>
      </c>
      <c r="R179" t="b">
        <f t="shared" si="27"/>
        <v>1</v>
      </c>
      <c r="S179" s="3">
        <f t="shared" si="31"/>
        <v>78512.645691332116</v>
      </c>
      <c r="T179" t="b">
        <f t="shared" si="32"/>
        <v>1</v>
      </c>
      <c r="U179">
        <f t="shared" si="35"/>
        <v>0</v>
      </c>
      <c r="V179">
        <f t="shared" si="33"/>
        <v>0</v>
      </c>
      <c r="W179" s="14">
        <f t="shared" si="34"/>
        <v>0</v>
      </c>
      <c r="X179" s="14"/>
    </row>
    <row r="180" spans="1:24">
      <c r="A180" s="7">
        <v>179</v>
      </c>
      <c r="B180" s="7">
        <v>1985</v>
      </c>
      <c r="C180" s="7">
        <v>11</v>
      </c>
      <c r="D180" s="10">
        <v>4576</v>
      </c>
      <c r="E180" s="13">
        <v>75998.677685950417</v>
      </c>
      <c r="F180" s="3">
        <v>6128.07447252574</v>
      </c>
      <c r="G180" s="11">
        <v>0</v>
      </c>
      <c r="H180" s="11">
        <v>0</v>
      </c>
      <c r="I180" s="13">
        <v>0</v>
      </c>
      <c r="J180" s="7">
        <v>0</v>
      </c>
      <c r="K180" s="7">
        <v>0</v>
      </c>
      <c r="L180" s="7">
        <v>0</v>
      </c>
      <c r="M180" s="11">
        <v>0</v>
      </c>
      <c r="N180" s="11">
        <f t="shared" si="28"/>
        <v>75998.677685950417</v>
      </c>
      <c r="O180" s="11">
        <f t="shared" si="29"/>
        <v>75998.677685950417</v>
      </c>
      <c r="P180" s="3">
        <f t="shared" si="26"/>
        <v>0</v>
      </c>
      <c r="Q180" s="3">
        <f t="shared" si="30"/>
        <v>71422.677685950417</v>
      </c>
      <c r="R180" t="b">
        <f t="shared" si="27"/>
        <v>1</v>
      </c>
      <c r="S180" s="3">
        <f t="shared" si="31"/>
        <v>82126.752158476156</v>
      </c>
      <c r="T180" t="b">
        <f t="shared" si="32"/>
        <v>1</v>
      </c>
      <c r="U180">
        <f t="shared" si="35"/>
        <v>0</v>
      </c>
      <c r="V180">
        <f t="shared" si="33"/>
        <v>0</v>
      </c>
      <c r="W180" s="14">
        <f t="shared" si="34"/>
        <v>0</v>
      </c>
      <c r="X180" s="14"/>
    </row>
    <row r="181" spans="1:24">
      <c r="A181" s="7">
        <v>180</v>
      </c>
      <c r="B181" s="7">
        <v>1985</v>
      </c>
      <c r="C181" s="7">
        <v>12</v>
      </c>
      <c r="D181" s="10">
        <v>1561</v>
      </c>
      <c r="E181" s="13">
        <v>88244.628099173555</v>
      </c>
      <c r="F181" s="3">
        <v>6085.2853953280201</v>
      </c>
      <c r="G181" s="11">
        <v>0</v>
      </c>
      <c r="H181" s="11">
        <v>0</v>
      </c>
      <c r="I181" s="13">
        <v>0</v>
      </c>
      <c r="J181" s="7">
        <v>0</v>
      </c>
      <c r="K181" s="7">
        <v>0</v>
      </c>
      <c r="L181" s="7">
        <v>0</v>
      </c>
      <c r="M181" s="11">
        <v>0</v>
      </c>
      <c r="N181" s="11">
        <f t="shared" si="28"/>
        <v>88244.628099173555</v>
      </c>
      <c r="O181" s="11">
        <f t="shared" si="29"/>
        <v>88244.628099173555</v>
      </c>
      <c r="P181" s="3">
        <f t="shared" si="26"/>
        <v>0</v>
      </c>
      <c r="Q181" s="3">
        <f t="shared" si="30"/>
        <v>86683.628099173555</v>
      </c>
      <c r="R181" t="b">
        <f t="shared" si="27"/>
        <v>1</v>
      </c>
      <c r="S181" s="3">
        <f t="shared" si="31"/>
        <v>94329.913494501568</v>
      </c>
      <c r="T181" t="b">
        <f t="shared" si="32"/>
        <v>1</v>
      </c>
      <c r="U181">
        <f t="shared" si="35"/>
        <v>0</v>
      </c>
      <c r="V181">
        <f t="shared" si="33"/>
        <v>0</v>
      </c>
      <c r="W181" s="14">
        <f t="shared" si="34"/>
        <v>0</v>
      </c>
      <c r="X181" s="14"/>
    </row>
    <row r="182" spans="1:24">
      <c r="A182" s="7">
        <v>181</v>
      </c>
      <c r="B182" s="7">
        <v>1986</v>
      </c>
      <c r="C182" s="7">
        <v>1</v>
      </c>
      <c r="D182" s="10">
        <v>1277</v>
      </c>
      <c r="E182" s="13">
        <v>79973.553719008269</v>
      </c>
      <c r="F182" s="3">
        <v>6045.5928825876699</v>
      </c>
      <c r="G182" s="11">
        <v>0</v>
      </c>
      <c r="H182" s="11">
        <v>0</v>
      </c>
      <c r="I182" s="13">
        <v>0</v>
      </c>
      <c r="J182" s="7">
        <v>0</v>
      </c>
      <c r="K182" s="7">
        <v>0</v>
      </c>
      <c r="L182" s="7">
        <v>0</v>
      </c>
      <c r="M182" s="11">
        <v>0</v>
      </c>
      <c r="N182" s="11">
        <f t="shared" si="28"/>
        <v>79973.553719008269</v>
      </c>
      <c r="O182" s="11">
        <f t="shared" si="29"/>
        <v>79973.553719008269</v>
      </c>
      <c r="P182" s="3">
        <f t="shared" si="26"/>
        <v>0</v>
      </c>
      <c r="Q182" s="3">
        <f t="shared" si="30"/>
        <v>78696.553719008269</v>
      </c>
      <c r="R182" t="b">
        <f t="shared" si="27"/>
        <v>1</v>
      </c>
      <c r="S182" s="3">
        <f t="shared" si="31"/>
        <v>86019.146601595945</v>
      </c>
      <c r="T182" t="b">
        <f t="shared" si="32"/>
        <v>1</v>
      </c>
      <c r="U182">
        <f t="shared" si="35"/>
        <v>0</v>
      </c>
      <c r="V182">
        <f t="shared" si="33"/>
        <v>0</v>
      </c>
      <c r="W182" s="14">
        <f t="shared" si="34"/>
        <v>0</v>
      </c>
      <c r="X182" s="14"/>
    </row>
    <row r="183" spans="1:24">
      <c r="A183" s="7">
        <v>182</v>
      </c>
      <c r="B183" s="7">
        <v>1986</v>
      </c>
      <c r="C183" s="7">
        <v>2</v>
      </c>
      <c r="D183" s="10">
        <v>787</v>
      </c>
      <c r="E183" s="13">
        <v>141957.02479338844</v>
      </c>
      <c r="F183" s="3">
        <v>15837.936832479099</v>
      </c>
      <c r="G183" s="11">
        <v>0</v>
      </c>
      <c r="H183" s="11">
        <v>0</v>
      </c>
      <c r="I183" s="13">
        <v>0</v>
      </c>
      <c r="J183" s="7">
        <v>0</v>
      </c>
      <c r="K183" s="7">
        <v>0</v>
      </c>
      <c r="L183" s="7">
        <v>0</v>
      </c>
      <c r="M183" s="11">
        <v>0</v>
      </c>
      <c r="N183" s="11">
        <f t="shared" si="28"/>
        <v>141957.02479338844</v>
      </c>
      <c r="O183" s="11">
        <f t="shared" si="29"/>
        <v>141957.02479338844</v>
      </c>
      <c r="P183" s="3">
        <f t="shared" si="26"/>
        <v>0</v>
      </c>
      <c r="Q183" s="3">
        <f t="shared" si="30"/>
        <v>141170.02479338844</v>
      </c>
      <c r="R183" t="b">
        <f t="shared" si="27"/>
        <v>1</v>
      </c>
      <c r="S183" s="3">
        <f t="shared" si="31"/>
        <v>157794.96162586752</v>
      </c>
      <c r="T183" t="b">
        <f t="shared" si="32"/>
        <v>1</v>
      </c>
      <c r="U183">
        <f t="shared" si="35"/>
        <v>0</v>
      </c>
      <c r="V183">
        <f t="shared" si="33"/>
        <v>0</v>
      </c>
      <c r="W183" s="14">
        <f t="shared" si="34"/>
        <v>0</v>
      </c>
      <c r="X183" s="14"/>
    </row>
    <row r="184" spans="1:24">
      <c r="A184" s="7">
        <v>183</v>
      </c>
      <c r="B184" s="7">
        <v>1986</v>
      </c>
      <c r="C184" s="7">
        <v>3</v>
      </c>
      <c r="D184" s="10">
        <v>298</v>
      </c>
      <c r="E184" s="13">
        <v>200687.60330578513</v>
      </c>
      <c r="F184" s="3">
        <v>16440.888476686301</v>
      </c>
      <c r="G184" s="11">
        <v>0</v>
      </c>
      <c r="H184" s="11">
        <v>0</v>
      </c>
      <c r="I184" s="13">
        <v>0</v>
      </c>
      <c r="J184" s="7">
        <v>0</v>
      </c>
      <c r="K184" s="7">
        <v>0</v>
      </c>
      <c r="L184" s="7">
        <v>0</v>
      </c>
      <c r="M184" s="11">
        <v>0</v>
      </c>
      <c r="N184" s="11">
        <f t="shared" si="28"/>
        <v>200687.60330578513</v>
      </c>
      <c r="O184" s="11">
        <f t="shared" si="29"/>
        <v>200687.60330578513</v>
      </c>
      <c r="P184" s="3">
        <f t="shared" si="26"/>
        <v>0</v>
      </c>
      <c r="Q184" s="3">
        <f t="shared" si="30"/>
        <v>200389.60330578513</v>
      </c>
      <c r="R184" t="b">
        <f t="shared" si="27"/>
        <v>1</v>
      </c>
      <c r="S184" s="3">
        <f t="shared" si="31"/>
        <v>217128.49178247142</v>
      </c>
      <c r="T184" t="b">
        <f t="shared" si="32"/>
        <v>1</v>
      </c>
      <c r="U184">
        <f t="shared" si="35"/>
        <v>0</v>
      </c>
      <c r="V184">
        <f t="shared" si="33"/>
        <v>0</v>
      </c>
      <c r="W184" s="14">
        <f t="shared" si="34"/>
        <v>0</v>
      </c>
      <c r="X184" s="14"/>
    </row>
    <row r="185" spans="1:24">
      <c r="A185" s="7">
        <v>184</v>
      </c>
      <c r="B185" s="7">
        <v>1986</v>
      </c>
      <c r="C185" s="7">
        <v>4</v>
      </c>
      <c r="D185" s="10">
        <v>2544</v>
      </c>
      <c r="E185" s="13">
        <v>213857.85123966943</v>
      </c>
      <c r="F185" s="3">
        <v>19750.767880293399</v>
      </c>
      <c r="G185" s="11">
        <v>0</v>
      </c>
      <c r="H185" s="11">
        <v>0</v>
      </c>
      <c r="I185" s="13">
        <v>0</v>
      </c>
      <c r="J185" s="7">
        <v>0</v>
      </c>
      <c r="K185" s="7">
        <v>0</v>
      </c>
      <c r="L185" s="7">
        <v>0</v>
      </c>
      <c r="M185" s="11">
        <v>0</v>
      </c>
      <c r="N185" s="11">
        <f t="shared" si="28"/>
        <v>213857.85123966943</v>
      </c>
      <c r="O185" s="11">
        <f t="shared" si="29"/>
        <v>213857.85123966943</v>
      </c>
      <c r="P185" s="3">
        <f t="shared" si="26"/>
        <v>0</v>
      </c>
      <c r="Q185" s="3">
        <f t="shared" si="30"/>
        <v>211313.85123966943</v>
      </c>
      <c r="R185" t="b">
        <f t="shared" si="27"/>
        <v>1</v>
      </c>
      <c r="S185" s="3">
        <f t="shared" si="31"/>
        <v>233608.61911996282</v>
      </c>
      <c r="T185" t="b">
        <f t="shared" si="32"/>
        <v>1</v>
      </c>
      <c r="U185">
        <f t="shared" si="35"/>
        <v>0</v>
      </c>
      <c r="V185">
        <f t="shared" si="33"/>
        <v>0</v>
      </c>
      <c r="W185" s="14">
        <f t="shared" si="34"/>
        <v>0</v>
      </c>
      <c r="X185" s="14"/>
    </row>
    <row r="186" spans="1:24">
      <c r="A186" s="7">
        <v>185</v>
      </c>
      <c r="B186" s="7">
        <v>1986</v>
      </c>
      <c r="C186" s="7">
        <v>5</v>
      </c>
      <c r="D186" s="10">
        <v>34448</v>
      </c>
      <c r="E186" s="13">
        <v>243986.77685950414</v>
      </c>
      <c r="F186" s="3">
        <v>19033.811436664699</v>
      </c>
      <c r="G186" s="11">
        <v>0</v>
      </c>
      <c r="H186" s="11">
        <v>0</v>
      </c>
      <c r="I186" s="13">
        <v>0</v>
      </c>
      <c r="J186" s="7">
        <v>0</v>
      </c>
      <c r="K186" s="7">
        <v>0</v>
      </c>
      <c r="L186" s="7">
        <v>0</v>
      </c>
      <c r="M186" s="11">
        <v>0</v>
      </c>
      <c r="N186" s="11">
        <f t="shared" si="28"/>
        <v>243986.77685950414</v>
      </c>
      <c r="O186" s="11">
        <f t="shared" si="29"/>
        <v>243986.77685950414</v>
      </c>
      <c r="P186" s="3">
        <f t="shared" si="26"/>
        <v>0</v>
      </c>
      <c r="Q186" s="3">
        <f t="shared" si="30"/>
        <v>209538.77685950414</v>
      </c>
      <c r="R186" t="b">
        <f t="shared" si="27"/>
        <v>1</v>
      </c>
      <c r="S186" s="3">
        <f t="shared" si="31"/>
        <v>263020.58829616883</v>
      </c>
      <c r="T186" t="b">
        <f t="shared" si="32"/>
        <v>1</v>
      </c>
      <c r="U186">
        <f t="shared" si="35"/>
        <v>0</v>
      </c>
      <c r="V186">
        <f t="shared" si="33"/>
        <v>0</v>
      </c>
      <c r="W186" s="14">
        <f t="shared" si="34"/>
        <v>0</v>
      </c>
      <c r="X186" s="14"/>
    </row>
    <row r="187" spans="1:24">
      <c r="A187" s="7">
        <v>186</v>
      </c>
      <c r="B187" s="7">
        <v>1986</v>
      </c>
      <c r="C187" s="7">
        <v>6</v>
      </c>
      <c r="D187" s="10">
        <v>45953</v>
      </c>
      <c r="E187" s="13">
        <v>253666.11570247935</v>
      </c>
      <c r="F187" s="3">
        <v>14752.6044275636</v>
      </c>
      <c r="G187" s="11">
        <v>0</v>
      </c>
      <c r="H187" s="11">
        <v>0</v>
      </c>
      <c r="I187" s="13">
        <v>0</v>
      </c>
      <c r="J187" s="7">
        <v>0</v>
      </c>
      <c r="K187" s="7">
        <v>0</v>
      </c>
      <c r="L187" s="7">
        <v>0</v>
      </c>
      <c r="M187" s="11">
        <v>0</v>
      </c>
      <c r="N187" s="11">
        <f t="shared" si="28"/>
        <v>253666.11570247935</v>
      </c>
      <c r="O187" s="11">
        <f t="shared" si="29"/>
        <v>253666.11570247935</v>
      </c>
      <c r="P187" s="3">
        <f t="shared" si="26"/>
        <v>0</v>
      </c>
      <c r="Q187" s="3">
        <f t="shared" si="30"/>
        <v>207713.11570247935</v>
      </c>
      <c r="R187" t="b">
        <f t="shared" si="27"/>
        <v>1</v>
      </c>
      <c r="S187" s="3">
        <f t="shared" si="31"/>
        <v>268418.72013004293</v>
      </c>
      <c r="T187" t="b">
        <f t="shared" si="32"/>
        <v>1</v>
      </c>
      <c r="U187">
        <f t="shared" si="35"/>
        <v>0</v>
      </c>
      <c r="V187">
        <f t="shared" si="33"/>
        <v>0</v>
      </c>
      <c r="W187" s="14">
        <f t="shared" si="34"/>
        <v>0</v>
      </c>
      <c r="X187" s="14"/>
    </row>
    <row r="188" spans="1:24">
      <c r="A188" s="7">
        <v>187</v>
      </c>
      <c r="B188" s="7">
        <v>1986</v>
      </c>
      <c r="C188" s="7">
        <v>7</v>
      </c>
      <c r="D188" s="10">
        <v>50966</v>
      </c>
      <c r="E188" s="13">
        <v>156535.53719008266</v>
      </c>
      <c r="F188" s="3">
        <v>8957.0451530872106</v>
      </c>
      <c r="G188" s="11">
        <v>0</v>
      </c>
      <c r="H188" s="11">
        <v>0</v>
      </c>
      <c r="I188" s="13">
        <v>0</v>
      </c>
      <c r="J188" s="7">
        <v>0</v>
      </c>
      <c r="K188" s="7">
        <v>0</v>
      </c>
      <c r="L188" s="7">
        <v>0</v>
      </c>
      <c r="M188" s="11">
        <v>0</v>
      </c>
      <c r="N188" s="11">
        <f t="shared" si="28"/>
        <v>156535.53719008266</v>
      </c>
      <c r="O188" s="11">
        <f t="shared" si="29"/>
        <v>156535.53719008266</v>
      </c>
      <c r="P188" s="3">
        <f t="shared" si="26"/>
        <v>0</v>
      </c>
      <c r="Q188" s="3">
        <f t="shared" si="30"/>
        <v>105569.53719008266</v>
      </c>
      <c r="R188" t="b">
        <f t="shared" si="27"/>
        <v>1</v>
      </c>
      <c r="S188" s="3">
        <f t="shared" si="31"/>
        <v>165492.58234316987</v>
      </c>
      <c r="T188" t="b">
        <f t="shared" si="32"/>
        <v>1</v>
      </c>
      <c r="U188">
        <f t="shared" si="35"/>
        <v>0</v>
      </c>
      <c r="V188">
        <f t="shared" si="33"/>
        <v>0</v>
      </c>
      <c r="W188" s="14">
        <f t="shared" si="34"/>
        <v>0</v>
      </c>
      <c r="X188" s="14"/>
    </row>
    <row r="189" spans="1:24">
      <c r="A189" s="7">
        <v>188</v>
      </c>
      <c r="B189" s="7">
        <v>1986</v>
      </c>
      <c r="C189" s="7">
        <v>8</v>
      </c>
      <c r="D189" s="10">
        <v>47807</v>
      </c>
      <c r="E189" s="13">
        <v>123966.94214876032</v>
      </c>
      <c r="F189" s="3">
        <v>5886.4373274364398</v>
      </c>
      <c r="G189" s="11">
        <v>0</v>
      </c>
      <c r="H189" s="11">
        <v>0</v>
      </c>
      <c r="I189" s="13">
        <v>0</v>
      </c>
      <c r="J189" s="7">
        <v>0</v>
      </c>
      <c r="K189" s="7">
        <v>0</v>
      </c>
      <c r="L189" s="7">
        <v>0</v>
      </c>
      <c r="M189" s="11">
        <v>0</v>
      </c>
      <c r="N189" s="11">
        <f t="shared" si="28"/>
        <v>123966.94214876032</v>
      </c>
      <c r="O189" s="11">
        <f t="shared" si="29"/>
        <v>123966.94214876032</v>
      </c>
      <c r="P189" s="3">
        <f t="shared" si="26"/>
        <v>0</v>
      </c>
      <c r="Q189" s="3">
        <f t="shared" si="30"/>
        <v>76159.942148760325</v>
      </c>
      <c r="R189" t="b">
        <f t="shared" si="27"/>
        <v>1</v>
      </c>
      <c r="S189" s="3">
        <f t="shared" si="31"/>
        <v>129853.37947619676</v>
      </c>
      <c r="T189" t="b">
        <f t="shared" si="32"/>
        <v>1</v>
      </c>
      <c r="U189">
        <f t="shared" si="35"/>
        <v>0</v>
      </c>
      <c r="V189">
        <f t="shared" si="33"/>
        <v>0</v>
      </c>
      <c r="W189" s="14">
        <f t="shared" si="34"/>
        <v>0</v>
      </c>
      <c r="X189" s="14"/>
    </row>
    <row r="190" spans="1:24">
      <c r="A190" s="7">
        <v>189</v>
      </c>
      <c r="B190" s="7">
        <v>1986</v>
      </c>
      <c r="C190" s="7">
        <v>9</v>
      </c>
      <c r="D190" s="10">
        <v>35537</v>
      </c>
      <c r="E190" s="13">
        <v>151418.18181818182</v>
      </c>
      <c r="F190" s="3">
        <v>5104.90871899173</v>
      </c>
      <c r="G190" s="11">
        <v>0</v>
      </c>
      <c r="H190" s="11">
        <v>0</v>
      </c>
      <c r="I190" s="13">
        <v>0</v>
      </c>
      <c r="J190" s="7">
        <v>0</v>
      </c>
      <c r="K190" s="7">
        <v>0</v>
      </c>
      <c r="L190" s="7">
        <v>0</v>
      </c>
      <c r="M190" s="11">
        <v>0</v>
      </c>
      <c r="N190" s="11">
        <f t="shared" si="28"/>
        <v>151418.18181818182</v>
      </c>
      <c r="O190" s="11">
        <f t="shared" si="29"/>
        <v>151418.18181818182</v>
      </c>
      <c r="P190" s="3">
        <f t="shared" si="26"/>
        <v>0</v>
      </c>
      <c r="Q190" s="3">
        <f t="shared" si="30"/>
        <v>115881.18181818182</v>
      </c>
      <c r="R190" t="b">
        <f t="shared" si="27"/>
        <v>1</v>
      </c>
      <c r="S190" s="3">
        <f t="shared" si="31"/>
        <v>156523.09053717356</v>
      </c>
      <c r="T190" t="b">
        <f t="shared" si="32"/>
        <v>1</v>
      </c>
      <c r="U190">
        <f t="shared" si="35"/>
        <v>0</v>
      </c>
      <c r="V190">
        <f t="shared" si="33"/>
        <v>0</v>
      </c>
      <c r="W190" s="14">
        <f t="shared" si="34"/>
        <v>0</v>
      </c>
      <c r="X190" s="14"/>
    </row>
    <row r="191" spans="1:24">
      <c r="A191" s="7">
        <v>190</v>
      </c>
      <c r="B191" s="7">
        <v>1986</v>
      </c>
      <c r="C191" s="7">
        <v>10</v>
      </c>
      <c r="D191" s="10">
        <v>16691</v>
      </c>
      <c r="E191" s="13">
        <v>137662.80991735536</v>
      </c>
      <c r="F191" s="3">
        <v>7954.6850027158998</v>
      </c>
      <c r="G191" s="11">
        <v>0</v>
      </c>
      <c r="H191" s="11">
        <v>0</v>
      </c>
      <c r="I191" s="13">
        <v>0</v>
      </c>
      <c r="J191" s="7">
        <v>0</v>
      </c>
      <c r="K191" s="7">
        <v>0</v>
      </c>
      <c r="L191" s="7">
        <v>0</v>
      </c>
      <c r="M191" s="11">
        <v>0</v>
      </c>
      <c r="N191" s="11">
        <f t="shared" si="28"/>
        <v>137662.80991735536</v>
      </c>
      <c r="O191" s="11">
        <f t="shared" si="29"/>
        <v>137662.80991735536</v>
      </c>
      <c r="P191" s="3">
        <f t="shared" si="26"/>
        <v>0</v>
      </c>
      <c r="Q191" s="3">
        <f t="shared" si="30"/>
        <v>120971.80991735536</v>
      </c>
      <c r="R191" t="b">
        <f t="shared" si="27"/>
        <v>1</v>
      </c>
      <c r="S191" s="3">
        <f t="shared" si="31"/>
        <v>145617.49492007127</v>
      </c>
      <c r="T191" t="b">
        <f t="shared" si="32"/>
        <v>1</v>
      </c>
      <c r="U191">
        <f t="shared" si="35"/>
        <v>0</v>
      </c>
      <c r="V191">
        <f t="shared" si="33"/>
        <v>0</v>
      </c>
      <c r="W191" s="14">
        <f t="shared" si="34"/>
        <v>0</v>
      </c>
      <c r="X191" s="14"/>
    </row>
    <row r="192" spans="1:24">
      <c r="A192" s="7">
        <v>191</v>
      </c>
      <c r="B192" s="7">
        <v>1986</v>
      </c>
      <c r="C192" s="7">
        <v>11</v>
      </c>
      <c r="D192" s="10">
        <v>4576</v>
      </c>
      <c r="E192" s="13">
        <v>154968.59504132232</v>
      </c>
      <c r="F192" s="3">
        <v>7389.5764644477904</v>
      </c>
      <c r="G192" s="11">
        <v>0</v>
      </c>
      <c r="H192" s="11">
        <v>0</v>
      </c>
      <c r="I192" s="13">
        <v>0</v>
      </c>
      <c r="J192" s="7">
        <v>0</v>
      </c>
      <c r="K192" s="7">
        <v>0</v>
      </c>
      <c r="L192" s="7">
        <v>0</v>
      </c>
      <c r="M192" s="11">
        <v>0</v>
      </c>
      <c r="N192" s="11">
        <f t="shared" si="28"/>
        <v>154968.59504132232</v>
      </c>
      <c r="O192" s="11">
        <f t="shared" si="29"/>
        <v>154968.59504132232</v>
      </c>
      <c r="P192" s="3">
        <f t="shared" si="26"/>
        <v>0</v>
      </c>
      <c r="Q192" s="3">
        <f t="shared" si="30"/>
        <v>150392.59504132232</v>
      </c>
      <c r="R192" t="b">
        <f t="shared" si="27"/>
        <v>1</v>
      </c>
      <c r="S192" s="3">
        <f t="shared" si="31"/>
        <v>162358.17150577012</v>
      </c>
      <c r="T192" t="b">
        <f t="shared" si="32"/>
        <v>1</v>
      </c>
      <c r="U192">
        <f t="shared" si="35"/>
        <v>0</v>
      </c>
      <c r="V192">
        <f t="shared" si="33"/>
        <v>0</v>
      </c>
      <c r="W192" s="14">
        <f t="shared" si="34"/>
        <v>0</v>
      </c>
      <c r="X192" s="14"/>
    </row>
    <row r="193" spans="1:24">
      <c r="A193" s="7">
        <v>192</v>
      </c>
      <c r="B193" s="7">
        <v>1986</v>
      </c>
      <c r="C193" s="7">
        <v>12</v>
      </c>
      <c r="D193" s="10">
        <v>1561</v>
      </c>
      <c r="E193" s="13">
        <v>126842.97520661158</v>
      </c>
      <c r="F193" s="3">
        <v>6646.5907082551703</v>
      </c>
      <c r="G193" s="11">
        <v>0</v>
      </c>
      <c r="H193" s="11">
        <v>0</v>
      </c>
      <c r="I193" s="13">
        <v>0</v>
      </c>
      <c r="J193" s="7">
        <v>0</v>
      </c>
      <c r="K193" s="7">
        <v>0</v>
      </c>
      <c r="L193" s="7">
        <v>0</v>
      </c>
      <c r="M193" s="11">
        <v>0</v>
      </c>
      <c r="N193" s="11">
        <f t="shared" si="28"/>
        <v>126842.97520661158</v>
      </c>
      <c r="O193" s="11">
        <f t="shared" si="29"/>
        <v>126842.97520661158</v>
      </c>
      <c r="P193" s="3">
        <f t="shared" si="26"/>
        <v>0</v>
      </c>
      <c r="Q193" s="3">
        <f t="shared" si="30"/>
        <v>125281.97520661158</v>
      </c>
      <c r="R193" t="b">
        <f t="shared" si="27"/>
        <v>1</v>
      </c>
      <c r="S193" s="3">
        <f t="shared" si="31"/>
        <v>133489.56591486675</v>
      </c>
      <c r="T193" t="b">
        <f t="shared" si="32"/>
        <v>1</v>
      </c>
      <c r="U193">
        <f t="shared" si="35"/>
        <v>0</v>
      </c>
      <c r="V193">
        <f t="shared" si="33"/>
        <v>0</v>
      </c>
      <c r="W193" s="14">
        <f t="shared" si="34"/>
        <v>0</v>
      </c>
      <c r="X193" s="14"/>
    </row>
    <row r="194" spans="1:24">
      <c r="A194" s="7">
        <v>193</v>
      </c>
      <c r="B194" s="7">
        <v>1987</v>
      </c>
      <c r="C194" s="7">
        <v>1</v>
      </c>
      <c r="D194" s="10">
        <v>1277</v>
      </c>
      <c r="E194" s="13">
        <v>91100.826446280989</v>
      </c>
      <c r="F194" s="3">
        <v>6337.1901657259696</v>
      </c>
      <c r="G194" s="11">
        <v>0</v>
      </c>
      <c r="H194" s="11">
        <v>0</v>
      </c>
      <c r="I194" s="13">
        <v>0</v>
      </c>
      <c r="J194" s="7">
        <v>0</v>
      </c>
      <c r="K194" s="7">
        <v>0</v>
      </c>
      <c r="L194" s="7">
        <v>0</v>
      </c>
      <c r="M194" s="11">
        <v>0</v>
      </c>
      <c r="N194" s="11">
        <f t="shared" si="28"/>
        <v>91100.826446280989</v>
      </c>
      <c r="O194" s="11">
        <f t="shared" si="29"/>
        <v>91100.826446280989</v>
      </c>
      <c r="P194" s="3">
        <f t="shared" ref="P194:P257" si="36">N194-O194</f>
        <v>0</v>
      </c>
      <c r="Q194" s="3">
        <f t="shared" si="30"/>
        <v>89823.826446280989</v>
      </c>
      <c r="R194" t="b">
        <f t="shared" ref="R194:R257" si="37">O194&gt;=D194</f>
        <v>1</v>
      </c>
      <c r="S194" s="3">
        <f t="shared" si="31"/>
        <v>97438.016612006963</v>
      </c>
      <c r="T194" t="b">
        <f t="shared" si="32"/>
        <v>1</v>
      </c>
      <c r="U194">
        <f t="shared" si="35"/>
        <v>0</v>
      </c>
      <c r="V194">
        <f t="shared" si="33"/>
        <v>0</v>
      </c>
      <c r="W194" s="14">
        <f t="shared" si="34"/>
        <v>0</v>
      </c>
      <c r="X194" s="14"/>
    </row>
    <row r="195" spans="1:24">
      <c r="A195" s="7">
        <v>194</v>
      </c>
      <c r="B195" s="7">
        <v>1987</v>
      </c>
      <c r="C195" s="7">
        <v>2</v>
      </c>
      <c r="D195" s="10">
        <v>787</v>
      </c>
      <c r="E195" s="13">
        <v>70924.958677685951</v>
      </c>
      <c r="F195" s="3">
        <v>5502.0908290514199</v>
      </c>
      <c r="G195" s="11">
        <v>0</v>
      </c>
      <c r="H195" s="11">
        <v>0</v>
      </c>
      <c r="I195" s="13">
        <v>0</v>
      </c>
      <c r="J195" s="7">
        <v>0</v>
      </c>
      <c r="K195" s="7">
        <v>0</v>
      </c>
      <c r="L195" s="7">
        <v>0</v>
      </c>
      <c r="M195" s="11">
        <v>0</v>
      </c>
      <c r="N195" s="11">
        <f t="shared" ref="N195:N258" si="38">E195+M195-I195</f>
        <v>70924.958677685951</v>
      </c>
      <c r="O195" s="11">
        <f t="shared" ref="O195:O258" si="39">IF(N195&lt;D195,N195,IF(N195&gt;(L196+D195),(N195-L196),D195))</f>
        <v>70924.958677685951</v>
      </c>
      <c r="P195" s="3">
        <f t="shared" si="36"/>
        <v>0</v>
      </c>
      <c r="Q195" s="3">
        <f t="shared" ref="Q195:Q258" si="40">IF(O195-D195&gt;0,O195-D195,0)</f>
        <v>70137.958677685951</v>
      </c>
      <c r="R195" t="b">
        <f t="shared" si="37"/>
        <v>1</v>
      </c>
      <c r="S195" s="3">
        <f t="shared" ref="S195:S258" si="41">F195+E195</f>
        <v>76427.04950673737</v>
      </c>
      <c r="T195" t="b">
        <f t="shared" ref="T195:T258" si="42">S195&gt;=D195</f>
        <v>1</v>
      </c>
      <c r="U195">
        <f t="shared" si="35"/>
        <v>0</v>
      </c>
      <c r="V195">
        <f t="shared" ref="V195:V258" si="43">IF(S195&lt;D195,ABS(S195-D195),0)</f>
        <v>0</v>
      </c>
      <c r="W195" s="14">
        <f t="shared" ref="W195:W258" si="44">INDEX(AH$2:AH$13,MATCH(C195,AG$2:AG$13,0))*(V195)^INDEX(AI$2:AI$13,MATCH(C195,AG$2:AG$13,0))</f>
        <v>0</v>
      </c>
      <c r="X195" s="14"/>
    </row>
    <row r="196" spans="1:24">
      <c r="A196" s="7">
        <v>195</v>
      </c>
      <c r="B196" s="7">
        <v>1987</v>
      </c>
      <c r="C196" s="7">
        <v>3</v>
      </c>
      <c r="D196" s="10">
        <v>298</v>
      </c>
      <c r="E196" s="13">
        <v>65446.611570247936</v>
      </c>
      <c r="F196" s="3">
        <v>6908.4915710160403</v>
      </c>
      <c r="G196" s="11">
        <v>0</v>
      </c>
      <c r="H196" s="11">
        <v>0</v>
      </c>
      <c r="I196" s="13">
        <v>0</v>
      </c>
      <c r="J196" s="7">
        <v>0</v>
      </c>
      <c r="K196" s="7">
        <v>0</v>
      </c>
      <c r="L196" s="7">
        <v>0</v>
      </c>
      <c r="M196" s="11">
        <v>0</v>
      </c>
      <c r="N196" s="11">
        <f t="shared" si="38"/>
        <v>65446.611570247936</v>
      </c>
      <c r="O196" s="11">
        <f t="shared" si="39"/>
        <v>65446.611570247936</v>
      </c>
      <c r="P196" s="3">
        <f t="shared" si="36"/>
        <v>0</v>
      </c>
      <c r="Q196" s="3">
        <f t="shared" si="40"/>
        <v>65148.611570247936</v>
      </c>
      <c r="R196" t="b">
        <f t="shared" si="37"/>
        <v>1</v>
      </c>
      <c r="S196" s="3">
        <f t="shared" si="41"/>
        <v>72355.103141263971</v>
      </c>
      <c r="T196" t="b">
        <f t="shared" si="42"/>
        <v>1</v>
      </c>
      <c r="U196">
        <f t="shared" si="35"/>
        <v>0</v>
      </c>
      <c r="V196">
        <f t="shared" si="43"/>
        <v>0</v>
      </c>
      <c r="W196" s="14">
        <f t="shared" si="44"/>
        <v>0</v>
      </c>
      <c r="X196" s="14"/>
    </row>
    <row r="197" spans="1:24">
      <c r="A197" s="7">
        <v>196</v>
      </c>
      <c r="B197" s="7">
        <v>1987</v>
      </c>
      <c r="C197" s="7">
        <v>4</v>
      </c>
      <c r="D197" s="10">
        <v>2544</v>
      </c>
      <c r="E197" s="13">
        <v>41280</v>
      </c>
      <c r="F197" s="3">
        <v>9153.1426210678401</v>
      </c>
      <c r="G197" s="11">
        <v>0</v>
      </c>
      <c r="H197" s="11">
        <v>0</v>
      </c>
      <c r="I197" s="13">
        <v>0</v>
      </c>
      <c r="J197" s="7">
        <v>0</v>
      </c>
      <c r="K197" s="7">
        <v>0</v>
      </c>
      <c r="L197" s="7">
        <v>0</v>
      </c>
      <c r="M197" s="11">
        <v>0</v>
      </c>
      <c r="N197" s="11">
        <f t="shared" si="38"/>
        <v>41280</v>
      </c>
      <c r="O197" s="11">
        <f t="shared" si="39"/>
        <v>41280</v>
      </c>
      <c r="P197" s="3">
        <f t="shared" si="36"/>
        <v>0</v>
      </c>
      <c r="Q197" s="3">
        <f t="shared" si="40"/>
        <v>38736</v>
      </c>
      <c r="R197" t="b">
        <f t="shared" si="37"/>
        <v>1</v>
      </c>
      <c r="S197" s="3">
        <f t="shared" si="41"/>
        <v>50433.14262106784</v>
      </c>
      <c r="T197" t="b">
        <f t="shared" si="42"/>
        <v>1</v>
      </c>
      <c r="U197">
        <f t="shared" ref="U197:U260" si="45">IF(AND(S196&lt;D196,S197&gt;D197),1,0)</f>
        <v>0</v>
      </c>
      <c r="V197">
        <f t="shared" si="43"/>
        <v>0</v>
      </c>
      <c r="W197" s="14">
        <f t="shared" si="44"/>
        <v>0</v>
      </c>
      <c r="X197" s="14"/>
    </row>
    <row r="198" spans="1:24">
      <c r="A198" s="7">
        <v>197</v>
      </c>
      <c r="B198" s="7">
        <v>1987</v>
      </c>
      <c r="C198" s="7">
        <v>5</v>
      </c>
      <c r="D198" s="10">
        <v>34448</v>
      </c>
      <c r="E198" s="13">
        <v>54156.694214876035</v>
      </c>
      <c r="F198" s="3">
        <v>5870.0251730629197</v>
      </c>
      <c r="G198" s="11">
        <v>0</v>
      </c>
      <c r="H198" s="11">
        <v>0</v>
      </c>
      <c r="I198" s="13">
        <v>0</v>
      </c>
      <c r="J198" s="7">
        <v>0</v>
      </c>
      <c r="K198" s="7">
        <v>0</v>
      </c>
      <c r="L198" s="7">
        <v>0</v>
      </c>
      <c r="M198" s="11">
        <v>0</v>
      </c>
      <c r="N198" s="11">
        <f t="shared" si="38"/>
        <v>54156.694214876035</v>
      </c>
      <c r="O198" s="11">
        <f t="shared" si="39"/>
        <v>54156.694214876035</v>
      </c>
      <c r="P198" s="3">
        <f t="shared" si="36"/>
        <v>0</v>
      </c>
      <c r="Q198" s="3">
        <f t="shared" si="40"/>
        <v>19708.694214876035</v>
      </c>
      <c r="R198" t="b">
        <f t="shared" si="37"/>
        <v>1</v>
      </c>
      <c r="S198" s="3">
        <f t="shared" si="41"/>
        <v>60026.719387938952</v>
      </c>
      <c r="T198" t="b">
        <f t="shared" si="42"/>
        <v>1</v>
      </c>
      <c r="U198">
        <f t="shared" si="45"/>
        <v>0</v>
      </c>
      <c r="V198">
        <f t="shared" si="43"/>
        <v>0</v>
      </c>
      <c r="W198" s="14">
        <f t="shared" si="44"/>
        <v>0</v>
      </c>
      <c r="X198" s="14"/>
    </row>
    <row r="199" spans="1:24">
      <c r="A199" s="7">
        <v>198</v>
      </c>
      <c r="B199" s="7">
        <v>1987</v>
      </c>
      <c r="C199" s="7">
        <v>6</v>
      </c>
      <c r="D199" s="10">
        <v>45953</v>
      </c>
      <c r="E199" s="13">
        <v>38003.305785123965</v>
      </c>
      <c r="F199" s="3">
        <v>2208.5000000018199</v>
      </c>
      <c r="G199" s="11">
        <v>0</v>
      </c>
      <c r="H199" s="11">
        <v>0</v>
      </c>
      <c r="I199" s="13">
        <v>0</v>
      </c>
      <c r="J199" s="7">
        <v>0</v>
      </c>
      <c r="K199" s="7">
        <v>0</v>
      </c>
      <c r="L199" s="7">
        <v>0</v>
      </c>
      <c r="M199" s="11">
        <v>0</v>
      </c>
      <c r="N199" s="11">
        <f t="shared" si="38"/>
        <v>38003.305785123965</v>
      </c>
      <c r="O199" s="11">
        <f t="shared" si="39"/>
        <v>38003.305785123965</v>
      </c>
      <c r="P199" s="3">
        <f t="shared" si="36"/>
        <v>0</v>
      </c>
      <c r="Q199" s="3">
        <f t="shared" si="40"/>
        <v>0</v>
      </c>
      <c r="R199" t="b">
        <f t="shared" si="37"/>
        <v>0</v>
      </c>
      <c r="S199" s="3">
        <f t="shared" si="41"/>
        <v>40211.805785125784</v>
      </c>
      <c r="T199" t="b">
        <f t="shared" si="42"/>
        <v>0</v>
      </c>
      <c r="U199">
        <f t="shared" si="45"/>
        <v>0</v>
      </c>
      <c r="V199">
        <f t="shared" si="43"/>
        <v>5741.1942148742164</v>
      </c>
      <c r="W199" s="14">
        <f t="shared" si="44"/>
        <v>346669.33222682937</v>
      </c>
      <c r="X199" s="14"/>
    </row>
    <row r="200" spans="1:24">
      <c r="A200" s="7">
        <v>199</v>
      </c>
      <c r="B200" s="7">
        <v>1987</v>
      </c>
      <c r="C200" s="7">
        <v>7</v>
      </c>
      <c r="D200" s="10">
        <v>50966</v>
      </c>
      <c r="E200" s="13">
        <v>44687.603305785124</v>
      </c>
      <c r="F200" s="3">
        <v>2946.8807019768801</v>
      </c>
      <c r="G200" s="11">
        <v>0</v>
      </c>
      <c r="H200" s="11">
        <v>0</v>
      </c>
      <c r="I200" s="13">
        <v>0</v>
      </c>
      <c r="J200" s="7">
        <v>0</v>
      </c>
      <c r="K200" s="7">
        <v>0</v>
      </c>
      <c r="L200" s="7">
        <v>0</v>
      </c>
      <c r="M200" s="11">
        <v>0</v>
      </c>
      <c r="N200" s="11">
        <f t="shared" si="38"/>
        <v>44687.603305785124</v>
      </c>
      <c r="O200" s="11">
        <f t="shared" si="39"/>
        <v>44687.603305785124</v>
      </c>
      <c r="P200" s="3">
        <f t="shared" si="36"/>
        <v>0</v>
      </c>
      <c r="Q200" s="3">
        <f t="shared" si="40"/>
        <v>0</v>
      </c>
      <c r="R200" t="b">
        <f t="shared" si="37"/>
        <v>0</v>
      </c>
      <c r="S200" s="3">
        <f t="shared" si="41"/>
        <v>47634.484007762003</v>
      </c>
      <c r="T200" t="b">
        <f t="shared" si="42"/>
        <v>0</v>
      </c>
      <c r="U200">
        <f t="shared" si="45"/>
        <v>0</v>
      </c>
      <c r="V200">
        <f t="shared" si="43"/>
        <v>3331.5159922379971</v>
      </c>
      <c r="W200" s="14">
        <f t="shared" si="44"/>
        <v>1266002.5670653863</v>
      </c>
      <c r="X200" s="14"/>
    </row>
    <row r="201" spans="1:24">
      <c r="A201" s="7">
        <v>200</v>
      </c>
      <c r="B201" s="7">
        <v>1987</v>
      </c>
      <c r="C201" s="7">
        <v>8</v>
      </c>
      <c r="D201" s="10">
        <v>47807</v>
      </c>
      <c r="E201" s="13">
        <v>38586.446280991739</v>
      </c>
      <c r="F201" s="3">
        <v>2255.0000000005198</v>
      </c>
      <c r="G201" s="11">
        <v>0</v>
      </c>
      <c r="H201" s="11">
        <v>0</v>
      </c>
      <c r="I201" s="13">
        <v>0</v>
      </c>
      <c r="J201" s="7">
        <v>0</v>
      </c>
      <c r="K201" s="7">
        <v>0</v>
      </c>
      <c r="L201" s="7">
        <v>0</v>
      </c>
      <c r="M201" s="11">
        <v>0</v>
      </c>
      <c r="N201" s="11">
        <f t="shared" si="38"/>
        <v>38586.446280991739</v>
      </c>
      <c r="O201" s="11">
        <f t="shared" si="39"/>
        <v>38586.446280991739</v>
      </c>
      <c r="P201" s="3">
        <f t="shared" si="36"/>
        <v>0</v>
      </c>
      <c r="Q201" s="3">
        <f t="shared" si="40"/>
        <v>0</v>
      </c>
      <c r="R201" t="b">
        <f t="shared" si="37"/>
        <v>0</v>
      </c>
      <c r="S201" s="3">
        <f t="shared" si="41"/>
        <v>40841.446280992255</v>
      </c>
      <c r="T201" t="b">
        <f t="shared" si="42"/>
        <v>0</v>
      </c>
      <c r="U201">
        <f t="shared" si="45"/>
        <v>0</v>
      </c>
      <c r="V201">
        <f t="shared" si="43"/>
        <v>6965.5537190077448</v>
      </c>
      <c r="W201" s="14">
        <f t="shared" si="44"/>
        <v>4435759.0810601357</v>
      </c>
      <c r="X201" s="14"/>
    </row>
    <row r="202" spans="1:24">
      <c r="A202" s="7">
        <v>201</v>
      </c>
      <c r="B202" s="7">
        <v>1987</v>
      </c>
      <c r="C202" s="7">
        <v>9</v>
      </c>
      <c r="D202" s="10">
        <v>35537</v>
      </c>
      <c r="E202" s="13">
        <v>27635.702479338845</v>
      </c>
      <c r="F202" s="3">
        <v>2191.4999999981801</v>
      </c>
      <c r="G202" s="11">
        <v>0</v>
      </c>
      <c r="H202" s="11">
        <v>0</v>
      </c>
      <c r="I202" s="13">
        <v>0</v>
      </c>
      <c r="J202" s="7">
        <v>0</v>
      </c>
      <c r="K202" s="7">
        <v>0</v>
      </c>
      <c r="L202" s="7">
        <v>0</v>
      </c>
      <c r="M202" s="11">
        <v>0</v>
      </c>
      <c r="N202" s="11">
        <f t="shared" si="38"/>
        <v>27635.702479338845</v>
      </c>
      <c r="O202" s="11">
        <f t="shared" si="39"/>
        <v>27635.702479338845</v>
      </c>
      <c r="P202" s="3">
        <f t="shared" si="36"/>
        <v>0</v>
      </c>
      <c r="Q202" s="3">
        <f t="shared" si="40"/>
        <v>0</v>
      </c>
      <c r="R202" t="b">
        <f t="shared" si="37"/>
        <v>0</v>
      </c>
      <c r="S202" s="3">
        <f t="shared" si="41"/>
        <v>29827.202479337026</v>
      </c>
      <c r="T202" t="b">
        <f t="shared" si="42"/>
        <v>0</v>
      </c>
      <c r="U202">
        <f t="shared" si="45"/>
        <v>0</v>
      </c>
      <c r="V202">
        <f t="shared" si="43"/>
        <v>5709.7975206629744</v>
      </c>
      <c r="W202" s="14">
        <f t="shared" si="44"/>
        <v>3163723.754421528</v>
      </c>
      <c r="X202" s="14"/>
    </row>
    <row r="203" spans="1:24">
      <c r="A203" s="7">
        <v>202</v>
      </c>
      <c r="B203" s="7">
        <v>1987</v>
      </c>
      <c r="C203" s="7">
        <v>10</v>
      </c>
      <c r="D203" s="10">
        <v>16691</v>
      </c>
      <c r="E203">
        <v>27968.92561983471</v>
      </c>
      <c r="F203" s="3">
        <v>2776.6435777443098</v>
      </c>
      <c r="G203" s="11">
        <v>0</v>
      </c>
      <c r="H203" s="11">
        <v>0</v>
      </c>
      <c r="I203" s="13">
        <v>0</v>
      </c>
      <c r="J203" s="7">
        <v>0</v>
      </c>
      <c r="K203" s="7">
        <v>0</v>
      </c>
      <c r="L203" s="7">
        <v>0</v>
      </c>
      <c r="M203" s="11">
        <v>0</v>
      </c>
      <c r="N203" s="11">
        <f t="shared" si="38"/>
        <v>27968.92561983471</v>
      </c>
      <c r="O203" s="11">
        <f t="shared" si="39"/>
        <v>27968.92561983471</v>
      </c>
      <c r="P203" s="3">
        <f t="shared" si="36"/>
        <v>0</v>
      </c>
      <c r="Q203" s="3">
        <f t="shared" si="40"/>
        <v>11277.92561983471</v>
      </c>
      <c r="R203" t="b">
        <f t="shared" si="37"/>
        <v>1</v>
      </c>
      <c r="S203" s="3">
        <f t="shared" si="41"/>
        <v>30745.569197579021</v>
      </c>
      <c r="T203" t="b">
        <f t="shared" si="42"/>
        <v>1</v>
      </c>
      <c r="U203">
        <f t="shared" si="45"/>
        <v>1</v>
      </c>
      <c r="V203">
        <f t="shared" si="43"/>
        <v>0</v>
      </c>
      <c r="W203" s="14">
        <f t="shared" si="44"/>
        <v>0</v>
      </c>
      <c r="X203" s="14"/>
    </row>
    <row r="204" spans="1:24">
      <c r="A204" s="7">
        <v>203</v>
      </c>
      <c r="B204" s="7">
        <v>1987</v>
      </c>
      <c r="C204" s="7">
        <v>11</v>
      </c>
      <c r="D204" s="10">
        <v>4576</v>
      </c>
      <c r="E204" s="13">
        <v>24860.826446280993</v>
      </c>
      <c r="F204" s="3">
        <v>3843.07963676811</v>
      </c>
      <c r="G204" s="11">
        <v>0</v>
      </c>
      <c r="H204" s="11">
        <v>0</v>
      </c>
      <c r="I204" s="13">
        <v>0</v>
      </c>
      <c r="J204" s="7">
        <v>0</v>
      </c>
      <c r="K204" s="7">
        <v>0</v>
      </c>
      <c r="L204" s="7">
        <v>0</v>
      </c>
      <c r="M204" s="11">
        <v>0</v>
      </c>
      <c r="N204" s="11">
        <f t="shared" si="38"/>
        <v>24860.826446280993</v>
      </c>
      <c r="O204" s="11">
        <f t="shared" si="39"/>
        <v>24860.826446280993</v>
      </c>
      <c r="P204" s="3">
        <f t="shared" si="36"/>
        <v>0</v>
      </c>
      <c r="Q204" s="3">
        <f t="shared" si="40"/>
        <v>20284.826446280993</v>
      </c>
      <c r="R204" t="b">
        <f t="shared" si="37"/>
        <v>1</v>
      </c>
      <c r="S204" s="3">
        <f t="shared" si="41"/>
        <v>28703.906083049103</v>
      </c>
      <c r="T204" t="b">
        <f t="shared" si="42"/>
        <v>1</v>
      </c>
      <c r="U204">
        <f t="shared" si="45"/>
        <v>0</v>
      </c>
      <c r="V204">
        <f t="shared" si="43"/>
        <v>0</v>
      </c>
      <c r="W204" s="14">
        <f t="shared" si="44"/>
        <v>0</v>
      </c>
      <c r="X204" s="14"/>
    </row>
    <row r="205" spans="1:24">
      <c r="A205" s="7">
        <v>204</v>
      </c>
      <c r="B205" s="7">
        <v>1987</v>
      </c>
      <c r="C205" s="7">
        <v>12</v>
      </c>
      <c r="D205" s="10">
        <v>1561</v>
      </c>
      <c r="E205" s="13">
        <v>31332.89256198347</v>
      </c>
      <c r="F205" s="3">
        <v>3681.3913782284599</v>
      </c>
      <c r="G205" s="11">
        <v>0</v>
      </c>
      <c r="H205" s="11">
        <v>0</v>
      </c>
      <c r="I205" s="13">
        <v>0</v>
      </c>
      <c r="J205" s="7">
        <v>0</v>
      </c>
      <c r="K205" s="7">
        <v>0</v>
      </c>
      <c r="L205" s="7">
        <v>0</v>
      </c>
      <c r="M205" s="11">
        <v>0</v>
      </c>
      <c r="N205" s="11">
        <f t="shared" si="38"/>
        <v>31332.89256198347</v>
      </c>
      <c r="O205" s="11">
        <f t="shared" si="39"/>
        <v>31332.89256198347</v>
      </c>
      <c r="P205" s="3">
        <f t="shared" si="36"/>
        <v>0</v>
      </c>
      <c r="Q205" s="3">
        <f t="shared" si="40"/>
        <v>29771.89256198347</v>
      </c>
      <c r="R205" t="b">
        <f t="shared" si="37"/>
        <v>1</v>
      </c>
      <c r="S205" s="3">
        <f t="shared" si="41"/>
        <v>35014.283940211928</v>
      </c>
      <c r="T205" t="b">
        <f t="shared" si="42"/>
        <v>1</v>
      </c>
      <c r="U205">
        <f t="shared" si="45"/>
        <v>0</v>
      </c>
      <c r="V205">
        <f t="shared" si="43"/>
        <v>0</v>
      </c>
      <c r="W205" s="14">
        <f t="shared" si="44"/>
        <v>0</v>
      </c>
      <c r="X205" s="14"/>
    </row>
    <row r="206" spans="1:24">
      <c r="A206" s="7">
        <v>205</v>
      </c>
      <c r="B206" s="7">
        <v>1988</v>
      </c>
      <c r="C206" s="7">
        <v>1</v>
      </c>
      <c r="D206" s="10">
        <v>1277</v>
      </c>
      <c r="E206" s="13">
        <v>46470.74380165289</v>
      </c>
      <c r="F206" s="3">
        <v>3649.5952109556501</v>
      </c>
      <c r="G206" s="11">
        <v>0</v>
      </c>
      <c r="H206" s="11">
        <v>0</v>
      </c>
      <c r="I206" s="13">
        <v>0</v>
      </c>
      <c r="J206" s="7">
        <v>0</v>
      </c>
      <c r="K206" s="7">
        <v>0</v>
      </c>
      <c r="L206" s="7">
        <v>0</v>
      </c>
      <c r="M206" s="11">
        <v>0</v>
      </c>
      <c r="N206" s="11">
        <f t="shared" si="38"/>
        <v>46470.74380165289</v>
      </c>
      <c r="O206" s="11">
        <f t="shared" si="39"/>
        <v>46470.74380165289</v>
      </c>
      <c r="P206" s="3">
        <f t="shared" si="36"/>
        <v>0</v>
      </c>
      <c r="Q206" s="3">
        <f t="shared" si="40"/>
        <v>45193.74380165289</v>
      </c>
      <c r="R206" t="b">
        <f t="shared" si="37"/>
        <v>1</v>
      </c>
      <c r="S206" s="3">
        <f t="shared" si="41"/>
        <v>50120.339012608543</v>
      </c>
      <c r="T206" t="b">
        <f t="shared" si="42"/>
        <v>1</v>
      </c>
      <c r="U206">
        <f t="shared" si="45"/>
        <v>0</v>
      </c>
      <c r="V206">
        <f t="shared" si="43"/>
        <v>0</v>
      </c>
      <c r="W206" s="14">
        <f t="shared" si="44"/>
        <v>0</v>
      </c>
      <c r="X206" s="14"/>
    </row>
    <row r="207" spans="1:24">
      <c r="A207" s="7">
        <v>206</v>
      </c>
      <c r="B207" s="7">
        <v>1988</v>
      </c>
      <c r="C207" s="7">
        <v>2</v>
      </c>
      <c r="D207" s="10">
        <v>787</v>
      </c>
      <c r="E207" s="13">
        <v>36388.760330578516</v>
      </c>
      <c r="F207" s="3">
        <v>3473.0948647811601</v>
      </c>
      <c r="G207" s="11">
        <v>0</v>
      </c>
      <c r="H207" s="11">
        <v>0</v>
      </c>
      <c r="I207" s="13">
        <v>0</v>
      </c>
      <c r="J207" s="7">
        <v>0</v>
      </c>
      <c r="K207" s="7">
        <v>0</v>
      </c>
      <c r="L207" s="7">
        <v>0</v>
      </c>
      <c r="M207" s="11">
        <v>0</v>
      </c>
      <c r="N207" s="11">
        <f t="shared" si="38"/>
        <v>36388.760330578516</v>
      </c>
      <c r="O207" s="11">
        <f t="shared" si="39"/>
        <v>36388.760330578516</v>
      </c>
      <c r="P207" s="3">
        <f t="shared" si="36"/>
        <v>0</v>
      </c>
      <c r="Q207" s="3">
        <f t="shared" si="40"/>
        <v>35601.760330578516</v>
      </c>
      <c r="R207" t="b">
        <f t="shared" si="37"/>
        <v>1</v>
      </c>
      <c r="S207" s="3">
        <f t="shared" si="41"/>
        <v>39861.855195359676</v>
      </c>
      <c r="T207" t="b">
        <f t="shared" si="42"/>
        <v>1</v>
      </c>
      <c r="U207">
        <f t="shared" si="45"/>
        <v>0</v>
      </c>
      <c r="V207">
        <f t="shared" si="43"/>
        <v>0</v>
      </c>
      <c r="W207" s="14">
        <f t="shared" si="44"/>
        <v>0</v>
      </c>
      <c r="X207" s="14"/>
    </row>
    <row r="208" spans="1:24">
      <c r="A208" s="7">
        <v>207</v>
      </c>
      <c r="B208" s="7">
        <v>1988</v>
      </c>
      <c r="C208" s="7">
        <v>3</v>
      </c>
      <c r="D208" s="10">
        <v>298</v>
      </c>
      <c r="E208" s="13">
        <v>33498.842975206615</v>
      </c>
      <c r="F208" s="3">
        <v>4470.6935326174198</v>
      </c>
      <c r="G208" s="11">
        <v>0</v>
      </c>
      <c r="H208" s="11">
        <v>0</v>
      </c>
      <c r="I208" s="13">
        <v>0</v>
      </c>
      <c r="J208" s="7">
        <v>0</v>
      </c>
      <c r="K208" s="7">
        <v>0</v>
      </c>
      <c r="L208" s="7">
        <v>0</v>
      </c>
      <c r="M208" s="11">
        <v>0</v>
      </c>
      <c r="N208" s="11">
        <f t="shared" si="38"/>
        <v>33498.842975206615</v>
      </c>
      <c r="O208" s="11">
        <f t="shared" si="39"/>
        <v>33498.842975206615</v>
      </c>
      <c r="P208" s="3">
        <f t="shared" si="36"/>
        <v>0</v>
      </c>
      <c r="Q208" s="3">
        <f t="shared" si="40"/>
        <v>33200.842975206615</v>
      </c>
      <c r="R208" t="b">
        <f t="shared" si="37"/>
        <v>1</v>
      </c>
      <c r="S208" s="3">
        <f t="shared" si="41"/>
        <v>37969.536507824036</v>
      </c>
      <c r="T208" t="b">
        <f t="shared" si="42"/>
        <v>1</v>
      </c>
      <c r="U208">
        <f t="shared" si="45"/>
        <v>0</v>
      </c>
      <c r="V208">
        <f t="shared" si="43"/>
        <v>0</v>
      </c>
      <c r="W208" s="14">
        <f t="shared" si="44"/>
        <v>0</v>
      </c>
      <c r="X208" s="14"/>
    </row>
    <row r="209" spans="1:24">
      <c r="A209" s="7">
        <v>208</v>
      </c>
      <c r="B209" s="7">
        <v>1988</v>
      </c>
      <c r="C209" s="7">
        <v>4</v>
      </c>
      <c r="D209" s="10">
        <v>2544</v>
      </c>
      <c r="E209" s="13">
        <v>42878.67768595041</v>
      </c>
      <c r="F209" s="3">
        <v>5801.0385773931102</v>
      </c>
      <c r="G209" s="11">
        <v>0</v>
      </c>
      <c r="H209" s="11">
        <v>0</v>
      </c>
      <c r="I209" s="13">
        <v>0</v>
      </c>
      <c r="J209" s="7">
        <v>0</v>
      </c>
      <c r="K209" s="7">
        <v>0</v>
      </c>
      <c r="L209" s="7">
        <v>0</v>
      </c>
      <c r="M209" s="11">
        <v>0</v>
      </c>
      <c r="N209" s="11">
        <f t="shared" si="38"/>
        <v>42878.67768595041</v>
      </c>
      <c r="O209" s="11">
        <f t="shared" si="39"/>
        <v>42878.67768595041</v>
      </c>
      <c r="P209" s="3">
        <f t="shared" si="36"/>
        <v>0</v>
      </c>
      <c r="Q209" s="3">
        <f t="shared" si="40"/>
        <v>40334.67768595041</v>
      </c>
      <c r="R209" t="b">
        <f t="shared" si="37"/>
        <v>1</v>
      </c>
      <c r="S209" s="3">
        <f t="shared" si="41"/>
        <v>48679.716263343522</v>
      </c>
      <c r="T209" t="b">
        <f t="shared" si="42"/>
        <v>1</v>
      </c>
      <c r="U209">
        <f t="shared" si="45"/>
        <v>0</v>
      </c>
      <c r="V209">
        <f t="shared" si="43"/>
        <v>0</v>
      </c>
      <c r="W209" s="14">
        <f t="shared" si="44"/>
        <v>0</v>
      </c>
      <c r="X209" s="14"/>
    </row>
    <row r="210" spans="1:24">
      <c r="A210" s="7">
        <v>209</v>
      </c>
      <c r="B210" s="7">
        <v>1988</v>
      </c>
      <c r="C210" s="7">
        <v>5</v>
      </c>
      <c r="D210" s="10">
        <v>34448</v>
      </c>
      <c r="E210" s="13">
        <v>21941.157024793389</v>
      </c>
      <c r="F210" s="3">
        <v>4715.6268356738401</v>
      </c>
      <c r="G210" s="11">
        <v>0</v>
      </c>
      <c r="H210" s="11">
        <v>0</v>
      </c>
      <c r="I210" s="13">
        <v>0</v>
      </c>
      <c r="J210" s="7">
        <v>0</v>
      </c>
      <c r="K210" s="7">
        <v>0</v>
      </c>
      <c r="L210" s="7">
        <v>0</v>
      </c>
      <c r="M210" s="11">
        <v>0</v>
      </c>
      <c r="N210" s="11">
        <f t="shared" si="38"/>
        <v>21941.157024793389</v>
      </c>
      <c r="O210" s="11">
        <f t="shared" si="39"/>
        <v>21941.157024793389</v>
      </c>
      <c r="P210" s="3">
        <f t="shared" si="36"/>
        <v>0</v>
      </c>
      <c r="Q210" s="3">
        <f t="shared" si="40"/>
        <v>0</v>
      </c>
      <c r="R210" t="b">
        <f t="shared" si="37"/>
        <v>0</v>
      </c>
      <c r="S210" s="3">
        <f t="shared" si="41"/>
        <v>26656.783860467229</v>
      </c>
      <c r="T210" t="b">
        <f t="shared" si="42"/>
        <v>0</v>
      </c>
      <c r="U210">
        <f t="shared" si="45"/>
        <v>0</v>
      </c>
      <c r="V210">
        <f t="shared" si="43"/>
        <v>7791.2161395327712</v>
      </c>
      <c r="W210" s="14">
        <f t="shared" si="44"/>
        <v>515583.89369527414</v>
      </c>
      <c r="X210" s="14"/>
    </row>
    <row r="211" spans="1:24">
      <c r="A211" s="7">
        <v>210</v>
      </c>
      <c r="B211" s="7">
        <v>1988</v>
      </c>
      <c r="C211" s="7">
        <v>6</v>
      </c>
      <c r="D211" s="10">
        <v>45953</v>
      </c>
      <c r="E211" s="13">
        <v>29466.446280991735</v>
      </c>
      <c r="F211" s="3">
        <v>2373.4999999992201</v>
      </c>
      <c r="G211" s="11">
        <v>0</v>
      </c>
      <c r="H211" s="11">
        <v>0</v>
      </c>
      <c r="I211" s="13">
        <v>0</v>
      </c>
      <c r="J211" s="7">
        <v>0</v>
      </c>
      <c r="K211" s="7">
        <v>0</v>
      </c>
      <c r="L211" s="7">
        <v>0</v>
      </c>
      <c r="M211" s="11">
        <v>0</v>
      </c>
      <c r="N211" s="11">
        <f t="shared" si="38"/>
        <v>29466.446280991735</v>
      </c>
      <c r="O211" s="11">
        <f t="shared" si="39"/>
        <v>29466.446280991735</v>
      </c>
      <c r="P211" s="3">
        <f t="shared" si="36"/>
        <v>0</v>
      </c>
      <c r="Q211" s="3">
        <f t="shared" si="40"/>
        <v>0</v>
      </c>
      <c r="R211" t="b">
        <f t="shared" si="37"/>
        <v>0</v>
      </c>
      <c r="S211" s="3">
        <f t="shared" si="41"/>
        <v>31839.946280990956</v>
      </c>
      <c r="T211" t="b">
        <f t="shared" si="42"/>
        <v>0</v>
      </c>
      <c r="U211">
        <f t="shared" si="45"/>
        <v>0</v>
      </c>
      <c r="V211">
        <f t="shared" si="43"/>
        <v>14113.053719009044</v>
      </c>
      <c r="W211" s="14">
        <f t="shared" si="44"/>
        <v>1116142.9148873072</v>
      </c>
      <c r="X211" s="14"/>
    </row>
    <row r="212" spans="1:24">
      <c r="A212" s="7">
        <v>211</v>
      </c>
      <c r="B212" s="7">
        <v>1988</v>
      </c>
      <c r="C212" s="7">
        <v>7</v>
      </c>
      <c r="D212" s="10">
        <v>50966</v>
      </c>
      <c r="E212" s="13">
        <v>41605.289256198346</v>
      </c>
      <c r="F212" s="3">
        <v>2734.00000000104</v>
      </c>
      <c r="G212" s="11">
        <v>0</v>
      </c>
      <c r="H212" s="11">
        <v>0</v>
      </c>
      <c r="I212" s="13">
        <v>0</v>
      </c>
      <c r="J212" s="7">
        <v>0</v>
      </c>
      <c r="K212" s="7">
        <v>0</v>
      </c>
      <c r="L212" s="7">
        <v>0</v>
      </c>
      <c r="M212" s="11">
        <v>0</v>
      </c>
      <c r="N212" s="11">
        <f t="shared" si="38"/>
        <v>41605.289256198346</v>
      </c>
      <c r="O212" s="11">
        <f t="shared" si="39"/>
        <v>41605.289256198346</v>
      </c>
      <c r="P212" s="3">
        <f t="shared" si="36"/>
        <v>0</v>
      </c>
      <c r="Q212" s="3">
        <f t="shared" si="40"/>
        <v>0</v>
      </c>
      <c r="R212" t="b">
        <f t="shared" si="37"/>
        <v>0</v>
      </c>
      <c r="S212" s="3">
        <f t="shared" si="41"/>
        <v>44339.289256199387</v>
      </c>
      <c r="T212" t="b">
        <f t="shared" si="42"/>
        <v>0</v>
      </c>
      <c r="U212">
        <f t="shared" si="45"/>
        <v>0</v>
      </c>
      <c r="V212">
        <f t="shared" si="43"/>
        <v>6626.7107438006133</v>
      </c>
      <c r="W212" s="14">
        <f t="shared" si="44"/>
        <v>4075209.8390075522</v>
      </c>
      <c r="X212" s="14"/>
    </row>
    <row r="213" spans="1:24">
      <c r="A213" s="7">
        <v>212</v>
      </c>
      <c r="B213" s="7">
        <v>1988</v>
      </c>
      <c r="C213" s="7">
        <v>8</v>
      </c>
      <c r="D213" s="10">
        <v>47807</v>
      </c>
      <c r="E213" s="13">
        <v>38860.165289256198</v>
      </c>
      <c r="F213" s="3">
        <v>526.67975698064504</v>
      </c>
      <c r="G213" s="11">
        <v>0</v>
      </c>
      <c r="H213" s="11">
        <v>0</v>
      </c>
      <c r="I213" s="13">
        <v>0</v>
      </c>
      <c r="J213" s="7">
        <v>0</v>
      </c>
      <c r="K213" s="7">
        <v>0</v>
      </c>
      <c r="L213" s="7">
        <v>0</v>
      </c>
      <c r="M213" s="11">
        <v>0</v>
      </c>
      <c r="N213" s="11">
        <f t="shared" si="38"/>
        <v>38860.165289256198</v>
      </c>
      <c r="O213" s="11">
        <f t="shared" si="39"/>
        <v>38860.165289256198</v>
      </c>
      <c r="P213" s="3">
        <f t="shared" si="36"/>
        <v>0</v>
      </c>
      <c r="Q213" s="3">
        <f t="shared" si="40"/>
        <v>0</v>
      </c>
      <c r="R213" t="b">
        <f t="shared" si="37"/>
        <v>0</v>
      </c>
      <c r="S213" s="3">
        <f t="shared" si="41"/>
        <v>39386.845046236842</v>
      </c>
      <c r="T213" t="b">
        <f t="shared" si="42"/>
        <v>0</v>
      </c>
      <c r="U213">
        <f t="shared" si="45"/>
        <v>0</v>
      </c>
      <c r="V213">
        <f t="shared" si="43"/>
        <v>8420.1549537631581</v>
      </c>
      <c r="W213" s="14">
        <f t="shared" si="44"/>
        <v>6123327.596751472</v>
      </c>
      <c r="X213" s="14"/>
    </row>
    <row r="214" spans="1:24">
      <c r="A214" s="7">
        <v>213</v>
      </c>
      <c r="B214" s="7">
        <v>1988</v>
      </c>
      <c r="C214" s="7">
        <v>9</v>
      </c>
      <c r="D214" s="10">
        <v>35537</v>
      </c>
      <c r="E214" s="13">
        <v>35462.479338842975</v>
      </c>
      <c r="F214" s="3">
        <v>717.66976200508998</v>
      </c>
      <c r="G214" s="11">
        <v>0</v>
      </c>
      <c r="H214" s="11">
        <v>0</v>
      </c>
      <c r="I214" s="13">
        <v>0</v>
      </c>
      <c r="J214" s="7">
        <v>0</v>
      </c>
      <c r="K214" s="7">
        <v>0</v>
      </c>
      <c r="L214" s="7">
        <v>0</v>
      </c>
      <c r="M214" s="11">
        <v>0</v>
      </c>
      <c r="N214" s="11">
        <f t="shared" si="38"/>
        <v>35462.479338842975</v>
      </c>
      <c r="O214" s="11">
        <f t="shared" si="39"/>
        <v>35462.479338842975</v>
      </c>
      <c r="P214" s="3">
        <f t="shared" si="36"/>
        <v>0</v>
      </c>
      <c r="Q214" s="3">
        <f t="shared" si="40"/>
        <v>0</v>
      </c>
      <c r="R214" t="b">
        <f t="shared" si="37"/>
        <v>0</v>
      </c>
      <c r="S214" s="3">
        <f t="shared" si="41"/>
        <v>36180.149100848066</v>
      </c>
      <c r="T214" t="b">
        <f t="shared" si="42"/>
        <v>1</v>
      </c>
      <c r="U214">
        <f t="shared" si="45"/>
        <v>1</v>
      </c>
      <c r="V214">
        <f t="shared" si="43"/>
        <v>0</v>
      </c>
      <c r="W214" s="14">
        <f t="shared" si="44"/>
        <v>0</v>
      </c>
      <c r="X214" s="14"/>
    </row>
    <row r="215" spans="1:24">
      <c r="A215" s="7">
        <v>214</v>
      </c>
      <c r="B215" s="7">
        <v>1988</v>
      </c>
      <c r="C215" s="7">
        <v>10</v>
      </c>
      <c r="D215" s="10">
        <v>16691</v>
      </c>
      <c r="E215" s="13">
        <v>31412.231404958678</v>
      </c>
      <c r="F215" s="3">
        <v>3144.6837217892098</v>
      </c>
      <c r="G215" s="11">
        <v>0</v>
      </c>
      <c r="H215" s="11">
        <v>0</v>
      </c>
      <c r="I215" s="13">
        <v>0</v>
      </c>
      <c r="J215" s="7">
        <v>0</v>
      </c>
      <c r="K215" s="7">
        <v>0</v>
      </c>
      <c r="L215" s="7">
        <v>0</v>
      </c>
      <c r="M215" s="11">
        <v>0</v>
      </c>
      <c r="N215" s="11">
        <f t="shared" si="38"/>
        <v>31412.231404958678</v>
      </c>
      <c r="O215" s="11">
        <f t="shared" si="39"/>
        <v>31412.231404958678</v>
      </c>
      <c r="P215" s="3">
        <f t="shared" si="36"/>
        <v>0</v>
      </c>
      <c r="Q215" s="3">
        <f t="shared" si="40"/>
        <v>14721.231404958678</v>
      </c>
      <c r="R215" t="b">
        <f t="shared" si="37"/>
        <v>1</v>
      </c>
      <c r="S215" s="3">
        <f t="shared" si="41"/>
        <v>34556.915126747888</v>
      </c>
      <c r="T215" t="b">
        <f t="shared" si="42"/>
        <v>1</v>
      </c>
      <c r="U215">
        <f t="shared" si="45"/>
        <v>0</v>
      </c>
      <c r="V215">
        <f t="shared" si="43"/>
        <v>0</v>
      </c>
      <c r="W215" s="14">
        <f t="shared" si="44"/>
        <v>0</v>
      </c>
      <c r="X215" s="14"/>
    </row>
    <row r="216" spans="1:24">
      <c r="A216" s="7">
        <v>215</v>
      </c>
      <c r="B216" s="7">
        <v>1988</v>
      </c>
      <c r="C216" s="7">
        <v>11</v>
      </c>
      <c r="D216" s="10">
        <v>4576</v>
      </c>
      <c r="E216" s="13">
        <v>19527.272727272728</v>
      </c>
      <c r="F216" s="3">
        <v>3372.9714389995102</v>
      </c>
      <c r="G216" s="11">
        <v>0</v>
      </c>
      <c r="H216" s="11">
        <v>0</v>
      </c>
      <c r="I216" s="13">
        <v>0</v>
      </c>
      <c r="J216" s="7">
        <v>0</v>
      </c>
      <c r="K216" s="7">
        <v>0</v>
      </c>
      <c r="L216" s="7">
        <v>0</v>
      </c>
      <c r="M216" s="11">
        <v>0</v>
      </c>
      <c r="N216" s="11">
        <f t="shared" si="38"/>
        <v>19527.272727272728</v>
      </c>
      <c r="O216" s="11">
        <f t="shared" si="39"/>
        <v>19527.272727272728</v>
      </c>
      <c r="P216" s="3">
        <f t="shared" si="36"/>
        <v>0</v>
      </c>
      <c r="Q216" s="3">
        <f t="shared" si="40"/>
        <v>14951.272727272728</v>
      </c>
      <c r="R216" t="b">
        <f t="shared" si="37"/>
        <v>1</v>
      </c>
      <c r="S216" s="3">
        <f t="shared" si="41"/>
        <v>22900.244166272238</v>
      </c>
      <c r="T216" t="b">
        <f t="shared" si="42"/>
        <v>1</v>
      </c>
      <c r="U216">
        <f t="shared" si="45"/>
        <v>0</v>
      </c>
      <c r="V216">
        <f t="shared" si="43"/>
        <v>0</v>
      </c>
      <c r="W216" s="14">
        <f t="shared" si="44"/>
        <v>0</v>
      </c>
      <c r="X216" s="14"/>
    </row>
    <row r="217" spans="1:24">
      <c r="A217" s="7">
        <v>216</v>
      </c>
      <c r="B217" s="7">
        <v>1988</v>
      </c>
      <c r="C217" s="7">
        <v>12</v>
      </c>
      <c r="D217" s="10">
        <v>1561</v>
      </c>
      <c r="E217" s="13">
        <v>28407.272727272728</v>
      </c>
      <c r="F217" s="3">
        <v>3145.7937772906298</v>
      </c>
      <c r="G217" s="11">
        <v>0</v>
      </c>
      <c r="H217" s="11">
        <v>0</v>
      </c>
      <c r="I217" s="13">
        <v>0</v>
      </c>
      <c r="J217" s="7">
        <v>0</v>
      </c>
      <c r="K217" s="7">
        <v>0</v>
      </c>
      <c r="L217" s="7">
        <v>0</v>
      </c>
      <c r="M217" s="11">
        <v>0</v>
      </c>
      <c r="N217" s="11">
        <f t="shared" si="38"/>
        <v>28407.272727272728</v>
      </c>
      <c r="O217" s="11">
        <f t="shared" si="39"/>
        <v>28407.272727272728</v>
      </c>
      <c r="P217" s="3">
        <f t="shared" si="36"/>
        <v>0</v>
      </c>
      <c r="Q217" s="3">
        <f t="shared" si="40"/>
        <v>26846.272727272728</v>
      </c>
      <c r="R217" t="b">
        <f t="shared" si="37"/>
        <v>1</v>
      </c>
      <c r="S217" s="3">
        <f t="shared" si="41"/>
        <v>31553.066504563358</v>
      </c>
      <c r="T217" t="b">
        <f t="shared" si="42"/>
        <v>1</v>
      </c>
      <c r="U217">
        <f t="shared" si="45"/>
        <v>0</v>
      </c>
      <c r="V217">
        <f t="shared" si="43"/>
        <v>0</v>
      </c>
      <c r="W217" s="14">
        <f t="shared" si="44"/>
        <v>0</v>
      </c>
      <c r="X217" s="14"/>
    </row>
    <row r="218" spans="1:24">
      <c r="A218" s="7">
        <v>217</v>
      </c>
      <c r="B218" s="7">
        <v>1989</v>
      </c>
      <c r="C218" s="7">
        <v>1</v>
      </c>
      <c r="D218" s="10">
        <v>1277</v>
      </c>
      <c r="E218" s="13">
        <v>28129.586776859505</v>
      </c>
      <c r="F218" s="3">
        <v>3096.09706505648</v>
      </c>
      <c r="G218" s="11">
        <v>0</v>
      </c>
      <c r="H218" s="11">
        <v>0</v>
      </c>
      <c r="I218" s="13">
        <v>0</v>
      </c>
      <c r="J218" s="7">
        <v>0</v>
      </c>
      <c r="K218" s="7">
        <v>0</v>
      </c>
      <c r="L218" s="7">
        <v>0</v>
      </c>
      <c r="M218" s="11">
        <v>0</v>
      </c>
      <c r="N218" s="11">
        <f t="shared" si="38"/>
        <v>28129.586776859505</v>
      </c>
      <c r="O218" s="11">
        <f t="shared" si="39"/>
        <v>28129.586776859505</v>
      </c>
      <c r="P218" s="3">
        <f t="shared" si="36"/>
        <v>0</v>
      </c>
      <c r="Q218" s="3">
        <f t="shared" si="40"/>
        <v>26852.586776859505</v>
      </c>
      <c r="R218" t="b">
        <f t="shared" si="37"/>
        <v>1</v>
      </c>
      <c r="S218" s="3">
        <f t="shared" si="41"/>
        <v>31225.683841915987</v>
      </c>
      <c r="T218" t="b">
        <f t="shared" si="42"/>
        <v>1</v>
      </c>
      <c r="U218">
        <f t="shared" si="45"/>
        <v>0</v>
      </c>
      <c r="V218">
        <f t="shared" si="43"/>
        <v>0</v>
      </c>
      <c r="W218" s="14">
        <f t="shared" si="44"/>
        <v>0</v>
      </c>
      <c r="X218" s="14"/>
    </row>
    <row r="219" spans="1:24">
      <c r="A219" s="7">
        <v>218</v>
      </c>
      <c r="B219" s="7">
        <v>1989</v>
      </c>
      <c r="C219" s="7">
        <v>2</v>
      </c>
      <c r="D219" s="10">
        <v>787</v>
      </c>
      <c r="E219" s="13">
        <v>26786.776859504131</v>
      </c>
      <c r="F219" s="3">
        <v>2939.4916180373898</v>
      </c>
      <c r="G219" s="11">
        <v>0</v>
      </c>
      <c r="H219" s="11">
        <v>0</v>
      </c>
      <c r="I219" s="13">
        <v>0</v>
      </c>
      <c r="J219" s="7">
        <v>0</v>
      </c>
      <c r="K219" s="7">
        <v>0</v>
      </c>
      <c r="L219" s="7">
        <v>0</v>
      </c>
      <c r="M219" s="11">
        <v>0</v>
      </c>
      <c r="N219" s="11">
        <f t="shared" si="38"/>
        <v>26786.776859504131</v>
      </c>
      <c r="O219" s="11">
        <f t="shared" si="39"/>
        <v>26786.776859504131</v>
      </c>
      <c r="P219" s="3">
        <f t="shared" si="36"/>
        <v>0</v>
      </c>
      <c r="Q219" s="3">
        <f t="shared" si="40"/>
        <v>25999.776859504131</v>
      </c>
      <c r="R219" t="b">
        <f t="shared" si="37"/>
        <v>1</v>
      </c>
      <c r="S219" s="3">
        <f t="shared" si="41"/>
        <v>29726.268477541522</v>
      </c>
      <c r="T219" t="b">
        <f t="shared" si="42"/>
        <v>1</v>
      </c>
      <c r="U219">
        <f t="shared" si="45"/>
        <v>0</v>
      </c>
      <c r="V219">
        <f t="shared" si="43"/>
        <v>0</v>
      </c>
      <c r="W219" s="14">
        <f t="shared" si="44"/>
        <v>0</v>
      </c>
      <c r="X219" s="14"/>
    </row>
    <row r="220" spans="1:24">
      <c r="A220" s="7">
        <v>219</v>
      </c>
      <c r="B220" s="7">
        <v>1989</v>
      </c>
      <c r="C220" s="7">
        <v>3</v>
      </c>
      <c r="D220" s="10">
        <v>298</v>
      </c>
      <c r="E220" s="13">
        <v>52496.528925619838</v>
      </c>
      <c r="F220" s="3">
        <v>9008.9924295611909</v>
      </c>
      <c r="G220" s="11">
        <v>0</v>
      </c>
      <c r="H220" s="11">
        <v>0</v>
      </c>
      <c r="I220" s="13">
        <v>0</v>
      </c>
      <c r="J220" s="7">
        <v>0</v>
      </c>
      <c r="K220" s="7">
        <v>0</v>
      </c>
      <c r="L220" s="7">
        <v>0</v>
      </c>
      <c r="M220" s="11">
        <v>0</v>
      </c>
      <c r="N220" s="11">
        <f t="shared" si="38"/>
        <v>52496.528925619838</v>
      </c>
      <c r="O220" s="11">
        <f t="shared" si="39"/>
        <v>52496.528925619838</v>
      </c>
      <c r="P220" s="3">
        <f t="shared" si="36"/>
        <v>0</v>
      </c>
      <c r="Q220" s="3">
        <f t="shared" si="40"/>
        <v>52198.528925619838</v>
      </c>
      <c r="R220" t="b">
        <f t="shared" si="37"/>
        <v>1</v>
      </c>
      <c r="S220" s="3">
        <f t="shared" si="41"/>
        <v>61505.52135518103</v>
      </c>
      <c r="T220" t="b">
        <f t="shared" si="42"/>
        <v>1</v>
      </c>
      <c r="U220">
        <f t="shared" si="45"/>
        <v>0</v>
      </c>
      <c r="V220">
        <f t="shared" si="43"/>
        <v>0</v>
      </c>
      <c r="W220" s="14">
        <f t="shared" si="44"/>
        <v>0</v>
      </c>
      <c r="X220" s="14"/>
    </row>
    <row r="221" spans="1:24">
      <c r="A221" s="7">
        <v>220</v>
      </c>
      <c r="B221" s="7">
        <v>1989</v>
      </c>
      <c r="C221" s="7">
        <v>4</v>
      </c>
      <c r="D221" s="10">
        <v>2544</v>
      </c>
      <c r="E221" s="13">
        <v>50451.570247933887</v>
      </c>
      <c r="F221" s="3">
        <v>9684.7434064866793</v>
      </c>
      <c r="G221" s="11">
        <v>0</v>
      </c>
      <c r="H221" s="11">
        <v>0</v>
      </c>
      <c r="I221" s="13">
        <v>0</v>
      </c>
      <c r="J221" s="7">
        <v>0</v>
      </c>
      <c r="K221" s="7">
        <v>0</v>
      </c>
      <c r="L221" s="7">
        <v>0</v>
      </c>
      <c r="M221" s="11">
        <v>0</v>
      </c>
      <c r="N221" s="11">
        <f t="shared" si="38"/>
        <v>50451.570247933887</v>
      </c>
      <c r="O221" s="11">
        <f t="shared" si="39"/>
        <v>50451.570247933887</v>
      </c>
      <c r="P221" s="3">
        <f t="shared" si="36"/>
        <v>0</v>
      </c>
      <c r="Q221" s="3">
        <f t="shared" si="40"/>
        <v>47907.570247933887</v>
      </c>
      <c r="R221" t="b">
        <f t="shared" si="37"/>
        <v>1</v>
      </c>
      <c r="S221" s="3">
        <f t="shared" si="41"/>
        <v>60136.313654420563</v>
      </c>
      <c r="T221" t="b">
        <f t="shared" si="42"/>
        <v>1</v>
      </c>
      <c r="U221">
        <f t="shared" si="45"/>
        <v>0</v>
      </c>
      <c r="V221">
        <f t="shared" si="43"/>
        <v>0</v>
      </c>
      <c r="W221" s="14">
        <f t="shared" si="44"/>
        <v>0</v>
      </c>
      <c r="X221" s="14"/>
    </row>
    <row r="222" spans="1:24">
      <c r="A222" s="7">
        <v>221</v>
      </c>
      <c r="B222" s="7">
        <v>1989</v>
      </c>
      <c r="C222" s="7">
        <v>5</v>
      </c>
      <c r="D222" s="10">
        <v>34448</v>
      </c>
      <c r="E222" s="13">
        <v>33619.834710743802</v>
      </c>
      <c r="F222" s="3">
        <v>6285.0303956766302</v>
      </c>
      <c r="G222" s="11">
        <v>0</v>
      </c>
      <c r="H222" s="11">
        <v>0</v>
      </c>
      <c r="I222" s="13">
        <v>0</v>
      </c>
      <c r="J222" s="7">
        <v>0</v>
      </c>
      <c r="K222" s="7">
        <v>0</v>
      </c>
      <c r="L222" s="7">
        <v>0</v>
      </c>
      <c r="M222" s="11">
        <v>0</v>
      </c>
      <c r="N222" s="11">
        <f t="shared" si="38"/>
        <v>33619.834710743802</v>
      </c>
      <c r="O222" s="11">
        <f t="shared" si="39"/>
        <v>33619.834710743802</v>
      </c>
      <c r="P222" s="3">
        <f t="shared" si="36"/>
        <v>0</v>
      </c>
      <c r="Q222" s="3">
        <f t="shared" si="40"/>
        <v>0</v>
      </c>
      <c r="R222" t="b">
        <f t="shared" si="37"/>
        <v>0</v>
      </c>
      <c r="S222" s="3">
        <f t="shared" si="41"/>
        <v>39904.865106420431</v>
      </c>
      <c r="T222" t="b">
        <f t="shared" si="42"/>
        <v>1</v>
      </c>
      <c r="U222">
        <f t="shared" si="45"/>
        <v>0</v>
      </c>
      <c r="V222">
        <f t="shared" si="43"/>
        <v>0</v>
      </c>
      <c r="W222" s="14">
        <f t="shared" si="44"/>
        <v>0</v>
      </c>
      <c r="X222" s="14"/>
    </row>
    <row r="223" spans="1:24">
      <c r="A223" s="7">
        <v>222</v>
      </c>
      <c r="B223" s="7">
        <v>1989</v>
      </c>
      <c r="C223" s="7">
        <v>6</v>
      </c>
      <c r="D223" s="10">
        <v>45953</v>
      </c>
      <c r="E223" s="13">
        <v>19834.710743801654</v>
      </c>
      <c r="F223" s="3">
        <v>2106.9999999984402</v>
      </c>
      <c r="G223" s="11">
        <v>0</v>
      </c>
      <c r="H223" s="11">
        <v>0</v>
      </c>
      <c r="I223" s="13">
        <v>0</v>
      </c>
      <c r="J223" s="7">
        <v>0</v>
      </c>
      <c r="K223" s="7">
        <v>0</v>
      </c>
      <c r="L223" s="7">
        <v>0</v>
      </c>
      <c r="M223" s="11">
        <v>0</v>
      </c>
      <c r="N223" s="11">
        <f t="shared" si="38"/>
        <v>19834.710743801654</v>
      </c>
      <c r="O223" s="11">
        <f t="shared" si="39"/>
        <v>19834.710743801654</v>
      </c>
      <c r="P223" s="3">
        <f t="shared" si="36"/>
        <v>0</v>
      </c>
      <c r="Q223" s="3">
        <f t="shared" si="40"/>
        <v>0</v>
      </c>
      <c r="R223" t="b">
        <f t="shared" si="37"/>
        <v>0</v>
      </c>
      <c r="S223" s="3">
        <f t="shared" si="41"/>
        <v>21941.710743800093</v>
      </c>
      <c r="T223" t="b">
        <f t="shared" si="42"/>
        <v>0</v>
      </c>
      <c r="U223">
        <f t="shared" si="45"/>
        <v>0</v>
      </c>
      <c r="V223">
        <f t="shared" si="43"/>
        <v>24011.289256199907</v>
      </c>
      <c r="W223" s="14">
        <f t="shared" si="44"/>
        <v>2227166.2523515108</v>
      </c>
      <c r="X223" s="14"/>
    </row>
    <row r="224" spans="1:24">
      <c r="A224" s="7">
        <v>223</v>
      </c>
      <c r="B224" s="7">
        <v>1989</v>
      </c>
      <c r="C224" s="7">
        <v>7</v>
      </c>
      <c r="D224" s="10">
        <v>50966</v>
      </c>
      <c r="E224" s="13">
        <v>48577.190082644629</v>
      </c>
      <c r="F224" s="3">
        <v>2270.00000000104</v>
      </c>
      <c r="G224" s="11">
        <v>0</v>
      </c>
      <c r="H224" s="11">
        <v>0</v>
      </c>
      <c r="I224" s="13">
        <v>0</v>
      </c>
      <c r="J224" s="7">
        <v>0</v>
      </c>
      <c r="K224" s="7">
        <v>0</v>
      </c>
      <c r="L224" s="7">
        <v>0</v>
      </c>
      <c r="M224" s="11">
        <v>0</v>
      </c>
      <c r="N224" s="11">
        <f t="shared" si="38"/>
        <v>48577.190082644629</v>
      </c>
      <c r="O224" s="11">
        <f t="shared" si="39"/>
        <v>48577.190082644629</v>
      </c>
      <c r="P224" s="3">
        <f t="shared" si="36"/>
        <v>0</v>
      </c>
      <c r="Q224" s="3">
        <f t="shared" si="40"/>
        <v>0</v>
      </c>
      <c r="R224" t="b">
        <f t="shared" si="37"/>
        <v>0</v>
      </c>
      <c r="S224" s="3">
        <f t="shared" si="41"/>
        <v>50847.190082645669</v>
      </c>
      <c r="T224" t="b">
        <f t="shared" si="42"/>
        <v>0</v>
      </c>
      <c r="U224">
        <f t="shared" si="45"/>
        <v>0</v>
      </c>
      <c r="V224">
        <f t="shared" si="43"/>
        <v>118.80991735433054</v>
      </c>
      <c r="W224" s="14">
        <f t="shared" si="44"/>
        <v>4377.1651391621026</v>
      </c>
      <c r="X224" s="14"/>
    </row>
    <row r="225" spans="1:24">
      <c r="A225" s="7">
        <v>224</v>
      </c>
      <c r="B225" s="7">
        <v>1989</v>
      </c>
      <c r="C225" s="7">
        <v>8</v>
      </c>
      <c r="D225" s="10">
        <v>47807</v>
      </c>
      <c r="E225" s="13">
        <v>44856.198347107435</v>
      </c>
      <c r="F225" s="3">
        <v>2190.00000000104</v>
      </c>
      <c r="G225" s="11">
        <v>0</v>
      </c>
      <c r="H225" s="11">
        <v>0</v>
      </c>
      <c r="I225" s="13">
        <v>0</v>
      </c>
      <c r="J225" s="7">
        <v>0</v>
      </c>
      <c r="K225" s="7">
        <v>0</v>
      </c>
      <c r="L225" s="7">
        <v>0</v>
      </c>
      <c r="M225" s="11">
        <v>0</v>
      </c>
      <c r="N225" s="11">
        <f t="shared" si="38"/>
        <v>44856.198347107435</v>
      </c>
      <c r="O225" s="11">
        <f t="shared" si="39"/>
        <v>44856.198347107435</v>
      </c>
      <c r="P225" s="3">
        <f t="shared" si="36"/>
        <v>0</v>
      </c>
      <c r="Q225" s="3">
        <f t="shared" si="40"/>
        <v>0</v>
      </c>
      <c r="R225" t="b">
        <f t="shared" si="37"/>
        <v>0</v>
      </c>
      <c r="S225" s="3">
        <f t="shared" si="41"/>
        <v>47046.198347108475</v>
      </c>
      <c r="T225" t="b">
        <f t="shared" si="42"/>
        <v>0</v>
      </c>
      <c r="U225">
        <f t="shared" si="45"/>
        <v>0</v>
      </c>
      <c r="V225">
        <f t="shared" si="43"/>
        <v>760.80165289152501</v>
      </c>
      <c r="W225" s="14">
        <f t="shared" si="44"/>
        <v>102826.44303843453</v>
      </c>
      <c r="X225" s="14"/>
    </row>
    <row r="226" spans="1:24">
      <c r="A226" s="7">
        <v>225</v>
      </c>
      <c r="B226" s="7">
        <v>1989</v>
      </c>
      <c r="C226" s="7">
        <v>9</v>
      </c>
      <c r="D226" s="10">
        <v>35537</v>
      </c>
      <c r="E226" s="13">
        <v>30767.603305785124</v>
      </c>
      <c r="F226" s="3">
        <v>841.601255632429</v>
      </c>
      <c r="G226" s="11">
        <v>0</v>
      </c>
      <c r="H226" s="11">
        <v>0</v>
      </c>
      <c r="I226" s="13">
        <v>0</v>
      </c>
      <c r="J226" s="7">
        <v>0</v>
      </c>
      <c r="K226" s="7">
        <v>0</v>
      </c>
      <c r="L226" s="7">
        <v>0</v>
      </c>
      <c r="M226" s="11">
        <v>0</v>
      </c>
      <c r="N226" s="11">
        <f t="shared" si="38"/>
        <v>30767.603305785124</v>
      </c>
      <c r="O226" s="11">
        <f t="shared" si="39"/>
        <v>30767.603305785124</v>
      </c>
      <c r="P226" s="3">
        <f t="shared" si="36"/>
        <v>0</v>
      </c>
      <c r="Q226" s="3">
        <f t="shared" si="40"/>
        <v>0</v>
      </c>
      <c r="R226" t="b">
        <f t="shared" si="37"/>
        <v>0</v>
      </c>
      <c r="S226" s="3">
        <f t="shared" si="41"/>
        <v>31609.204561417551</v>
      </c>
      <c r="T226" t="b">
        <f t="shared" si="42"/>
        <v>0</v>
      </c>
      <c r="U226">
        <f t="shared" si="45"/>
        <v>0</v>
      </c>
      <c r="V226">
        <f t="shared" si="43"/>
        <v>3927.7954385824487</v>
      </c>
      <c r="W226" s="14">
        <f t="shared" si="44"/>
        <v>1674929.0566186386</v>
      </c>
      <c r="X226" s="14"/>
    </row>
    <row r="227" spans="1:24">
      <c r="A227" s="7">
        <v>226</v>
      </c>
      <c r="B227" s="7">
        <v>1989</v>
      </c>
      <c r="C227" s="7">
        <v>10</v>
      </c>
      <c r="D227" s="10">
        <v>16691</v>
      </c>
      <c r="E227" s="13">
        <v>18680.330578512396</v>
      </c>
      <c r="F227" s="3">
        <v>2361.5005469060102</v>
      </c>
      <c r="G227" s="11">
        <v>0</v>
      </c>
      <c r="H227" s="11">
        <v>0</v>
      </c>
      <c r="I227" s="13">
        <v>0</v>
      </c>
      <c r="J227" s="7">
        <v>0</v>
      </c>
      <c r="K227" s="7">
        <v>0</v>
      </c>
      <c r="L227" s="7">
        <v>0</v>
      </c>
      <c r="M227" s="11">
        <v>0</v>
      </c>
      <c r="N227" s="11">
        <f t="shared" si="38"/>
        <v>18680.330578512396</v>
      </c>
      <c r="O227" s="11">
        <f t="shared" si="39"/>
        <v>18680.330578512396</v>
      </c>
      <c r="P227" s="3">
        <f t="shared" si="36"/>
        <v>0</v>
      </c>
      <c r="Q227" s="3">
        <f t="shared" si="40"/>
        <v>1989.3305785123957</v>
      </c>
      <c r="R227" t="b">
        <f t="shared" si="37"/>
        <v>1</v>
      </c>
      <c r="S227" s="3">
        <f t="shared" si="41"/>
        <v>21041.831125418405</v>
      </c>
      <c r="T227" t="b">
        <f t="shared" si="42"/>
        <v>1</v>
      </c>
      <c r="U227">
        <f t="shared" si="45"/>
        <v>1</v>
      </c>
      <c r="V227">
        <f t="shared" si="43"/>
        <v>0</v>
      </c>
      <c r="W227" s="14">
        <f t="shared" si="44"/>
        <v>0</v>
      </c>
      <c r="X227" s="14"/>
    </row>
    <row r="228" spans="1:24">
      <c r="A228" s="7">
        <v>227</v>
      </c>
      <c r="B228" s="7">
        <v>1989</v>
      </c>
      <c r="C228" s="7">
        <v>11</v>
      </c>
      <c r="D228" s="10">
        <v>4576</v>
      </c>
      <c r="E228" s="13">
        <v>24489.917355371901</v>
      </c>
      <c r="F228" s="3">
        <v>3323.8767486535899</v>
      </c>
      <c r="G228" s="11">
        <v>0</v>
      </c>
      <c r="H228" s="11">
        <v>0</v>
      </c>
      <c r="I228" s="13">
        <v>0</v>
      </c>
      <c r="J228" s="7">
        <v>0</v>
      </c>
      <c r="K228" s="7">
        <v>0</v>
      </c>
      <c r="L228" s="7">
        <v>0</v>
      </c>
      <c r="M228" s="11">
        <v>0</v>
      </c>
      <c r="N228" s="11">
        <f t="shared" si="38"/>
        <v>24489.917355371901</v>
      </c>
      <c r="O228" s="11">
        <f t="shared" si="39"/>
        <v>24489.917355371901</v>
      </c>
      <c r="P228" s="3">
        <f t="shared" si="36"/>
        <v>0</v>
      </c>
      <c r="Q228" s="3">
        <f t="shared" si="40"/>
        <v>19913.917355371901</v>
      </c>
      <c r="R228" t="b">
        <f t="shared" si="37"/>
        <v>1</v>
      </c>
      <c r="S228" s="3">
        <f t="shared" si="41"/>
        <v>27813.794104025492</v>
      </c>
      <c r="T228" t="b">
        <f t="shared" si="42"/>
        <v>1</v>
      </c>
      <c r="U228">
        <f t="shared" si="45"/>
        <v>0</v>
      </c>
      <c r="V228">
        <f t="shared" si="43"/>
        <v>0</v>
      </c>
      <c r="W228" s="14">
        <f t="shared" si="44"/>
        <v>0</v>
      </c>
      <c r="X228" s="14"/>
    </row>
    <row r="229" spans="1:24">
      <c r="A229" s="7">
        <v>228</v>
      </c>
      <c r="B229" s="7">
        <v>1989</v>
      </c>
      <c r="C229" s="7">
        <v>12</v>
      </c>
      <c r="D229" s="10">
        <v>1561</v>
      </c>
      <c r="E229" s="13">
        <v>29555.702479338845</v>
      </c>
      <c r="F229" s="3">
        <v>3202.7895494218801</v>
      </c>
      <c r="G229" s="11">
        <v>0</v>
      </c>
      <c r="H229" s="11">
        <v>0</v>
      </c>
      <c r="I229" s="13">
        <v>0</v>
      </c>
      <c r="J229" s="7">
        <v>0</v>
      </c>
      <c r="K229" s="7">
        <v>0</v>
      </c>
      <c r="L229" s="7">
        <v>0</v>
      </c>
      <c r="M229" s="11">
        <v>0</v>
      </c>
      <c r="N229" s="11">
        <f t="shared" si="38"/>
        <v>29555.702479338845</v>
      </c>
      <c r="O229" s="11">
        <f t="shared" si="39"/>
        <v>29555.702479338845</v>
      </c>
      <c r="P229" s="3">
        <f t="shared" si="36"/>
        <v>0</v>
      </c>
      <c r="Q229" s="3">
        <f t="shared" si="40"/>
        <v>27994.702479338845</v>
      </c>
      <c r="R229" t="b">
        <f t="shared" si="37"/>
        <v>1</v>
      </c>
      <c r="S229" s="3">
        <f t="shared" si="41"/>
        <v>32758.492028760724</v>
      </c>
      <c r="T229" t="b">
        <f t="shared" si="42"/>
        <v>1</v>
      </c>
      <c r="U229">
        <f t="shared" si="45"/>
        <v>0</v>
      </c>
      <c r="V229">
        <f t="shared" si="43"/>
        <v>0</v>
      </c>
      <c r="W229" s="14">
        <f t="shared" si="44"/>
        <v>0</v>
      </c>
      <c r="X229" s="14"/>
    </row>
    <row r="230" spans="1:24">
      <c r="A230" s="7">
        <v>229</v>
      </c>
      <c r="B230" s="7">
        <v>1990</v>
      </c>
      <c r="C230" s="7">
        <v>1</v>
      </c>
      <c r="D230" s="10">
        <v>1277</v>
      </c>
      <c r="E230" s="13">
        <v>34629.421487603307</v>
      </c>
      <c r="F230" s="3">
        <v>3320.38894771063</v>
      </c>
      <c r="G230" s="11">
        <v>0</v>
      </c>
      <c r="H230" s="11">
        <v>0</v>
      </c>
      <c r="I230" s="13">
        <v>0</v>
      </c>
      <c r="J230" s="7">
        <v>0</v>
      </c>
      <c r="K230" s="7">
        <v>0</v>
      </c>
      <c r="L230" s="7">
        <v>0</v>
      </c>
      <c r="M230" s="11">
        <v>0</v>
      </c>
      <c r="N230" s="11">
        <f t="shared" si="38"/>
        <v>34629.421487603307</v>
      </c>
      <c r="O230" s="11">
        <f t="shared" si="39"/>
        <v>34629.421487603307</v>
      </c>
      <c r="P230" s="3">
        <f t="shared" si="36"/>
        <v>0</v>
      </c>
      <c r="Q230" s="3">
        <f t="shared" si="40"/>
        <v>33352.421487603307</v>
      </c>
      <c r="R230" t="b">
        <f t="shared" si="37"/>
        <v>1</v>
      </c>
      <c r="S230" s="3">
        <f t="shared" si="41"/>
        <v>37949.810435313935</v>
      </c>
      <c r="T230" t="b">
        <f t="shared" si="42"/>
        <v>1</v>
      </c>
      <c r="U230">
        <f t="shared" si="45"/>
        <v>0</v>
      </c>
      <c r="V230">
        <f t="shared" si="43"/>
        <v>0</v>
      </c>
      <c r="W230" s="14">
        <f t="shared" si="44"/>
        <v>0</v>
      </c>
      <c r="X230" s="14"/>
    </row>
    <row r="231" spans="1:24">
      <c r="A231" s="7">
        <v>230</v>
      </c>
      <c r="B231" s="7">
        <v>1990</v>
      </c>
      <c r="C231" s="7">
        <v>2</v>
      </c>
      <c r="D231" s="10">
        <v>787</v>
      </c>
      <c r="E231" s="13">
        <v>23462.479338842975</v>
      </c>
      <c r="F231" s="3">
        <v>2750.99271817505</v>
      </c>
      <c r="G231" s="11">
        <v>0</v>
      </c>
      <c r="H231" s="11">
        <v>0</v>
      </c>
      <c r="I231" s="13">
        <v>0</v>
      </c>
      <c r="J231" s="7">
        <v>0</v>
      </c>
      <c r="K231" s="7">
        <v>0</v>
      </c>
      <c r="L231" s="7">
        <v>0</v>
      </c>
      <c r="M231" s="11">
        <v>0</v>
      </c>
      <c r="N231" s="11">
        <f t="shared" si="38"/>
        <v>23462.479338842975</v>
      </c>
      <c r="O231" s="11">
        <f t="shared" si="39"/>
        <v>23462.479338842975</v>
      </c>
      <c r="P231" s="3">
        <f t="shared" si="36"/>
        <v>0</v>
      </c>
      <c r="Q231" s="3">
        <f t="shared" si="40"/>
        <v>22675.479338842975</v>
      </c>
      <c r="R231" t="b">
        <f t="shared" si="37"/>
        <v>1</v>
      </c>
      <c r="S231" s="3">
        <f t="shared" si="41"/>
        <v>26213.472057018025</v>
      </c>
      <c r="T231" t="b">
        <f t="shared" si="42"/>
        <v>1</v>
      </c>
      <c r="U231">
        <f t="shared" si="45"/>
        <v>0</v>
      </c>
      <c r="V231">
        <f t="shared" si="43"/>
        <v>0</v>
      </c>
      <c r="W231" s="14">
        <f t="shared" si="44"/>
        <v>0</v>
      </c>
      <c r="X231" s="14"/>
    </row>
    <row r="232" spans="1:24">
      <c r="A232" s="7">
        <v>231</v>
      </c>
      <c r="B232" s="7">
        <v>1990</v>
      </c>
      <c r="C232" s="7">
        <v>3</v>
      </c>
      <c r="D232" s="10">
        <v>298</v>
      </c>
      <c r="E232" s="13">
        <v>35170.909090909088</v>
      </c>
      <c r="F232" s="3">
        <v>5004.1913866598798</v>
      </c>
      <c r="G232" s="11">
        <v>0</v>
      </c>
      <c r="H232" s="11">
        <v>0</v>
      </c>
      <c r="I232" s="13">
        <v>0</v>
      </c>
      <c r="J232" s="7">
        <v>0</v>
      </c>
      <c r="K232" s="7">
        <v>0</v>
      </c>
      <c r="L232" s="7">
        <v>0</v>
      </c>
      <c r="M232" s="11">
        <v>0</v>
      </c>
      <c r="N232" s="11">
        <f t="shared" si="38"/>
        <v>35170.909090909088</v>
      </c>
      <c r="O232" s="11">
        <f t="shared" si="39"/>
        <v>35170.909090909088</v>
      </c>
      <c r="P232" s="3">
        <f t="shared" si="36"/>
        <v>0</v>
      </c>
      <c r="Q232" s="3">
        <f t="shared" si="40"/>
        <v>34872.909090909088</v>
      </c>
      <c r="R232" t="b">
        <f t="shared" si="37"/>
        <v>1</v>
      </c>
      <c r="S232" s="3">
        <f t="shared" si="41"/>
        <v>40175.100477568965</v>
      </c>
      <c r="T232" t="b">
        <f t="shared" si="42"/>
        <v>1</v>
      </c>
      <c r="U232">
        <f t="shared" si="45"/>
        <v>0</v>
      </c>
      <c r="V232">
        <f t="shared" si="43"/>
        <v>0</v>
      </c>
      <c r="W232" s="14">
        <f t="shared" si="44"/>
        <v>0</v>
      </c>
      <c r="X232" s="14"/>
    </row>
    <row r="233" spans="1:24">
      <c r="A233" s="7">
        <v>232</v>
      </c>
      <c r="B233" s="7">
        <v>1990</v>
      </c>
      <c r="C233" s="7">
        <v>4</v>
      </c>
      <c r="D233" s="10">
        <v>2544</v>
      </c>
      <c r="E233" s="13">
        <v>28413.223140495869</v>
      </c>
      <c r="F233" s="3">
        <v>5080.1415703836801</v>
      </c>
      <c r="G233" s="11">
        <v>0</v>
      </c>
      <c r="H233" s="11">
        <v>0</v>
      </c>
      <c r="I233" s="13">
        <v>0</v>
      </c>
      <c r="J233" s="7">
        <v>0</v>
      </c>
      <c r="K233" s="7">
        <v>0</v>
      </c>
      <c r="L233" s="7">
        <v>0</v>
      </c>
      <c r="M233" s="11">
        <v>0</v>
      </c>
      <c r="N233" s="11">
        <f t="shared" si="38"/>
        <v>28413.223140495869</v>
      </c>
      <c r="O233" s="11">
        <f t="shared" si="39"/>
        <v>28413.223140495869</v>
      </c>
      <c r="P233" s="3">
        <f t="shared" si="36"/>
        <v>0</v>
      </c>
      <c r="Q233" s="3">
        <f t="shared" si="40"/>
        <v>25869.223140495869</v>
      </c>
      <c r="R233" t="b">
        <f t="shared" si="37"/>
        <v>1</v>
      </c>
      <c r="S233" s="3">
        <f t="shared" si="41"/>
        <v>33493.364710879549</v>
      </c>
      <c r="T233" t="b">
        <f t="shared" si="42"/>
        <v>1</v>
      </c>
      <c r="U233">
        <f t="shared" si="45"/>
        <v>0</v>
      </c>
      <c r="V233">
        <f t="shared" si="43"/>
        <v>0</v>
      </c>
      <c r="W233" s="14">
        <f t="shared" si="44"/>
        <v>0</v>
      </c>
      <c r="X233" s="14"/>
    </row>
    <row r="234" spans="1:24">
      <c r="A234" s="7">
        <v>233</v>
      </c>
      <c r="B234" s="7">
        <v>1990</v>
      </c>
      <c r="C234" s="7">
        <v>5</v>
      </c>
      <c r="D234" s="10">
        <v>34448</v>
      </c>
      <c r="E234" s="13">
        <v>38340.495867768594</v>
      </c>
      <c r="F234" s="3">
        <v>3003.22960085352</v>
      </c>
      <c r="G234" s="11">
        <v>0</v>
      </c>
      <c r="H234" s="11">
        <v>0</v>
      </c>
      <c r="I234" s="13">
        <v>0</v>
      </c>
      <c r="J234" s="7">
        <v>0</v>
      </c>
      <c r="K234" s="7">
        <v>0</v>
      </c>
      <c r="L234" s="7">
        <v>0</v>
      </c>
      <c r="M234" s="11">
        <v>0</v>
      </c>
      <c r="N234" s="11">
        <f t="shared" si="38"/>
        <v>38340.495867768594</v>
      </c>
      <c r="O234" s="11">
        <f t="shared" si="39"/>
        <v>38340.495867768594</v>
      </c>
      <c r="P234" s="3">
        <f t="shared" si="36"/>
        <v>0</v>
      </c>
      <c r="Q234" s="3">
        <f t="shared" si="40"/>
        <v>3892.4958677685936</v>
      </c>
      <c r="R234" t="b">
        <f t="shared" si="37"/>
        <v>1</v>
      </c>
      <c r="S234" s="3">
        <f t="shared" si="41"/>
        <v>41343.725468622113</v>
      </c>
      <c r="T234" t="b">
        <f t="shared" si="42"/>
        <v>1</v>
      </c>
      <c r="U234">
        <f t="shared" si="45"/>
        <v>0</v>
      </c>
      <c r="V234">
        <f t="shared" si="43"/>
        <v>0</v>
      </c>
      <c r="W234" s="14">
        <f t="shared" si="44"/>
        <v>0</v>
      </c>
      <c r="X234" s="14"/>
    </row>
    <row r="235" spans="1:24">
      <c r="A235" s="7">
        <v>234</v>
      </c>
      <c r="B235" s="7">
        <v>1990</v>
      </c>
      <c r="C235" s="7">
        <v>6</v>
      </c>
      <c r="D235" s="10">
        <v>45953</v>
      </c>
      <c r="E235" s="13">
        <v>23821.487603305784</v>
      </c>
      <c r="F235" s="3">
        <v>2122.5000000007799</v>
      </c>
      <c r="G235" s="11">
        <v>0</v>
      </c>
      <c r="H235" s="11">
        <v>0</v>
      </c>
      <c r="I235" s="13">
        <v>0</v>
      </c>
      <c r="J235" s="7">
        <v>0</v>
      </c>
      <c r="K235" s="7">
        <v>0</v>
      </c>
      <c r="L235" s="7">
        <v>0</v>
      </c>
      <c r="M235" s="11">
        <v>0</v>
      </c>
      <c r="N235" s="11">
        <f t="shared" si="38"/>
        <v>23821.487603305784</v>
      </c>
      <c r="O235" s="11">
        <f t="shared" si="39"/>
        <v>23821.487603305784</v>
      </c>
      <c r="P235" s="3">
        <f t="shared" si="36"/>
        <v>0</v>
      </c>
      <c r="Q235" s="3">
        <f t="shared" si="40"/>
        <v>0</v>
      </c>
      <c r="R235" t="b">
        <f t="shared" si="37"/>
        <v>0</v>
      </c>
      <c r="S235" s="3">
        <f t="shared" si="41"/>
        <v>25943.987603306563</v>
      </c>
      <c r="T235" t="b">
        <f t="shared" si="42"/>
        <v>0</v>
      </c>
      <c r="U235">
        <f t="shared" si="45"/>
        <v>0</v>
      </c>
      <c r="V235">
        <f t="shared" si="43"/>
        <v>20009.012396693437</v>
      </c>
      <c r="W235" s="14">
        <f t="shared" si="44"/>
        <v>1757137.9681153768</v>
      </c>
      <c r="X235" s="14"/>
    </row>
    <row r="236" spans="1:24">
      <c r="A236" s="7">
        <v>235</v>
      </c>
      <c r="B236" s="7">
        <v>1990</v>
      </c>
      <c r="C236" s="7">
        <v>7</v>
      </c>
      <c r="D236" s="10">
        <v>50966</v>
      </c>
      <c r="E236" s="13">
        <v>51760.661157024791</v>
      </c>
      <c r="F236" s="3">
        <v>1176.5879031878901</v>
      </c>
      <c r="G236" s="11">
        <v>0</v>
      </c>
      <c r="H236" s="11">
        <v>0</v>
      </c>
      <c r="I236" s="13">
        <v>0</v>
      </c>
      <c r="J236" s="7">
        <v>0</v>
      </c>
      <c r="K236" s="7">
        <v>0</v>
      </c>
      <c r="L236" s="7">
        <v>0</v>
      </c>
      <c r="M236" s="11">
        <v>0</v>
      </c>
      <c r="N236" s="11">
        <f t="shared" si="38"/>
        <v>51760.661157024791</v>
      </c>
      <c r="O236" s="11">
        <f t="shared" si="39"/>
        <v>51760.661157024791</v>
      </c>
      <c r="P236" s="3">
        <f t="shared" si="36"/>
        <v>0</v>
      </c>
      <c r="Q236" s="3">
        <f t="shared" si="40"/>
        <v>794.66115702479146</v>
      </c>
      <c r="R236" t="b">
        <f t="shared" si="37"/>
        <v>1</v>
      </c>
      <c r="S236" s="3">
        <f t="shared" si="41"/>
        <v>52937.249060212678</v>
      </c>
      <c r="T236" t="b">
        <f t="shared" si="42"/>
        <v>1</v>
      </c>
      <c r="U236">
        <f t="shared" si="45"/>
        <v>1</v>
      </c>
      <c r="V236">
        <f t="shared" si="43"/>
        <v>0</v>
      </c>
      <c r="W236" s="14">
        <f t="shared" si="44"/>
        <v>0</v>
      </c>
      <c r="X236" s="14"/>
    </row>
    <row r="237" spans="1:24">
      <c r="A237" s="7">
        <v>236</v>
      </c>
      <c r="B237" s="7">
        <v>1990</v>
      </c>
      <c r="C237" s="7">
        <v>8</v>
      </c>
      <c r="D237" s="10">
        <v>47807</v>
      </c>
      <c r="E237" s="13">
        <v>42384.793388429753</v>
      </c>
      <c r="F237" s="3">
        <v>450.83754769019703</v>
      </c>
      <c r="G237" s="11">
        <v>0</v>
      </c>
      <c r="H237" s="11">
        <v>0</v>
      </c>
      <c r="I237" s="13">
        <v>0</v>
      </c>
      <c r="J237" s="7">
        <v>0</v>
      </c>
      <c r="K237" s="7">
        <v>0</v>
      </c>
      <c r="L237" s="7">
        <v>0</v>
      </c>
      <c r="M237" s="11">
        <v>0</v>
      </c>
      <c r="N237" s="11">
        <f t="shared" si="38"/>
        <v>42384.793388429753</v>
      </c>
      <c r="O237" s="11">
        <f t="shared" si="39"/>
        <v>42384.793388429753</v>
      </c>
      <c r="P237" s="3">
        <f t="shared" si="36"/>
        <v>0</v>
      </c>
      <c r="Q237" s="3">
        <f t="shared" si="40"/>
        <v>0</v>
      </c>
      <c r="R237" t="b">
        <f t="shared" si="37"/>
        <v>0</v>
      </c>
      <c r="S237" s="3">
        <f t="shared" si="41"/>
        <v>42835.630936119953</v>
      </c>
      <c r="T237" t="b">
        <f t="shared" si="42"/>
        <v>0</v>
      </c>
      <c r="U237">
        <f t="shared" si="45"/>
        <v>0</v>
      </c>
      <c r="V237">
        <f t="shared" si="43"/>
        <v>4971.3690638800472</v>
      </c>
      <c r="W237" s="14">
        <f t="shared" si="44"/>
        <v>2500072.261204279</v>
      </c>
      <c r="X237" s="14"/>
    </row>
    <row r="238" spans="1:24">
      <c r="A238" s="7">
        <v>237</v>
      </c>
      <c r="B238" s="7">
        <v>1990</v>
      </c>
      <c r="C238" s="7">
        <v>9</v>
      </c>
      <c r="D238" s="10">
        <v>35537</v>
      </c>
      <c r="E238" s="13">
        <v>34331.900826446283</v>
      </c>
      <c r="F238" s="3">
        <v>1711.6059422875001</v>
      </c>
      <c r="G238" s="11">
        <v>0</v>
      </c>
      <c r="H238" s="11">
        <v>0</v>
      </c>
      <c r="I238" s="13">
        <v>0</v>
      </c>
      <c r="J238" s="7">
        <v>0</v>
      </c>
      <c r="K238" s="7">
        <v>0</v>
      </c>
      <c r="L238" s="7">
        <v>0</v>
      </c>
      <c r="M238" s="11">
        <v>0</v>
      </c>
      <c r="N238" s="11">
        <f t="shared" si="38"/>
        <v>34331.900826446283</v>
      </c>
      <c r="O238" s="11">
        <f t="shared" si="39"/>
        <v>34331.900826446283</v>
      </c>
      <c r="P238" s="3">
        <f t="shared" si="36"/>
        <v>0</v>
      </c>
      <c r="Q238" s="3">
        <f t="shared" si="40"/>
        <v>0</v>
      </c>
      <c r="R238" t="b">
        <f t="shared" si="37"/>
        <v>0</v>
      </c>
      <c r="S238" s="3">
        <f t="shared" si="41"/>
        <v>36043.50676873378</v>
      </c>
      <c r="T238" t="b">
        <f t="shared" si="42"/>
        <v>1</v>
      </c>
      <c r="U238">
        <f t="shared" si="45"/>
        <v>1</v>
      </c>
      <c r="V238">
        <f t="shared" si="43"/>
        <v>0</v>
      </c>
      <c r="W238" s="14">
        <f t="shared" si="44"/>
        <v>0</v>
      </c>
      <c r="X238" s="14"/>
    </row>
    <row r="239" spans="1:24">
      <c r="A239" s="7">
        <v>238</v>
      </c>
      <c r="B239" s="7">
        <v>1990</v>
      </c>
      <c r="C239" s="7">
        <v>10</v>
      </c>
      <c r="D239" s="10">
        <v>16691</v>
      </c>
      <c r="E239" s="13">
        <v>17393.057851239668</v>
      </c>
      <c r="F239" s="3">
        <v>2315.5917690894598</v>
      </c>
      <c r="G239" s="11">
        <v>0</v>
      </c>
      <c r="H239" s="11">
        <v>0</v>
      </c>
      <c r="I239" s="13">
        <v>0</v>
      </c>
      <c r="J239" s="7">
        <v>0</v>
      </c>
      <c r="K239" s="7">
        <v>0</v>
      </c>
      <c r="L239" s="7">
        <v>0</v>
      </c>
      <c r="M239" s="11">
        <v>0</v>
      </c>
      <c r="N239" s="11">
        <f t="shared" si="38"/>
        <v>17393.057851239668</v>
      </c>
      <c r="O239" s="11">
        <f t="shared" si="39"/>
        <v>17393.057851239668</v>
      </c>
      <c r="P239" s="3">
        <f t="shared" si="36"/>
        <v>0</v>
      </c>
      <c r="Q239" s="3">
        <f t="shared" si="40"/>
        <v>702.0578512396678</v>
      </c>
      <c r="R239" t="b">
        <f t="shared" si="37"/>
        <v>1</v>
      </c>
      <c r="S239" s="3">
        <f t="shared" si="41"/>
        <v>19708.649620329128</v>
      </c>
      <c r="T239" t="b">
        <f t="shared" si="42"/>
        <v>1</v>
      </c>
      <c r="U239">
        <f t="shared" si="45"/>
        <v>0</v>
      </c>
      <c r="V239">
        <f t="shared" si="43"/>
        <v>0</v>
      </c>
      <c r="W239" s="14">
        <f t="shared" si="44"/>
        <v>0</v>
      </c>
      <c r="X239" s="14"/>
    </row>
    <row r="240" spans="1:24">
      <c r="A240" s="7">
        <v>239</v>
      </c>
      <c r="B240" s="7">
        <v>1990</v>
      </c>
      <c r="C240" s="7">
        <v>11</v>
      </c>
      <c r="D240" s="10">
        <v>4576</v>
      </c>
      <c r="E240" s="13">
        <v>22563.96694214876</v>
      </c>
      <c r="F240" s="3">
        <v>2484.47853841402</v>
      </c>
      <c r="G240" s="11">
        <v>0</v>
      </c>
      <c r="H240" s="11">
        <v>0</v>
      </c>
      <c r="I240" s="13">
        <v>0</v>
      </c>
      <c r="J240" s="7">
        <v>0</v>
      </c>
      <c r="K240" s="7">
        <v>0</v>
      </c>
      <c r="L240" s="7">
        <v>0</v>
      </c>
      <c r="M240" s="11">
        <v>0</v>
      </c>
      <c r="N240" s="11">
        <f t="shared" si="38"/>
        <v>22563.96694214876</v>
      </c>
      <c r="O240" s="11">
        <f t="shared" si="39"/>
        <v>22563.96694214876</v>
      </c>
      <c r="P240" s="3">
        <f t="shared" si="36"/>
        <v>0</v>
      </c>
      <c r="Q240" s="3">
        <f t="shared" si="40"/>
        <v>17987.96694214876</v>
      </c>
      <c r="R240" t="b">
        <f t="shared" si="37"/>
        <v>1</v>
      </c>
      <c r="S240" s="3">
        <f t="shared" si="41"/>
        <v>25048.445480562779</v>
      </c>
      <c r="T240" t="b">
        <f t="shared" si="42"/>
        <v>1</v>
      </c>
      <c r="U240">
        <f t="shared" si="45"/>
        <v>0</v>
      </c>
      <c r="V240">
        <f t="shared" si="43"/>
        <v>0</v>
      </c>
      <c r="W240" s="14">
        <f t="shared" si="44"/>
        <v>0</v>
      </c>
      <c r="X240" s="14"/>
    </row>
    <row r="241" spans="1:24">
      <c r="A241" s="7">
        <v>240</v>
      </c>
      <c r="B241" s="7">
        <v>1990</v>
      </c>
      <c r="C241" s="7">
        <v>12</v>
      </c>
      <c r="D241" s="10">
        <v>1561</v>
      </c>
      <c r="E241" s="13">
        <v>25783.14049586777</v>
      </c>
      <c r="F241" s="3">
        <v>2456.0877256417202</v>
      </c>
      <c r="G241" s="11">
        <v>0</v>
      </c>
      <c r="H241" s="11">
        <v>0</v>
      </c>
      <c r="I241" s="13">
        <v>0</v>
      </c>
      <c r="J241" s="7">
        <v>0</v>
      </c>
      <c r="K241" s="7">
        <v>0</v>
      </c>
      <c r="L241" s="7">
        <v>0</v>
      </c>
      <c r="M241" s="11">
        <v>0</v>
      </c>
      <c r="N241" s="11">
        <f t="shared" si="38"/>
        <v>25783.14049586777</v>
      </c>
      <c r="O241" s="11">
        <f t="shared" si="39"/>
        <v>25783.14049586777</v>
      </c>
      <c r="P241" s="3">
        <f t="shared" si="36"/>
        <v>0</v>
      </c>
      <c r="Q241" s="3">
        <f t="shared" si="40"/>
        <v>24222.14049586777</v>
      </c>
      <c r="R241" t="b">
        <f t="shared" si="37"/>
        <v>1</v>
      </c>
      <c r="S241" s="3">
        <f t="shared" si="41"/>
        <v>28239.228221509489</v>
      </c>
      <c r="T241" t="b">
        <f t="shared" si="42"/>
        <v>1</v>
      </c>
      <c r="U241">
        <f t="shared" si="45"/>
        <v>0</v>
      </c>
      <c r="V241">
        <f t="shared" si="43"/>
        <v>0</v>
      </c>
      <c r="W241" s="14">
        <f t="shared" si="44"/>
        <v>0</v>
      </c>
      <c r="X241" s="14"/>
    </row>
    <row r="242" spans="1:24">
      <c r="A242" s="7">
        <v>241</v>
      </c>
      <c r="B242" s="7">
        <v>1991</v>
      </c>
      <c r="C242" s="7">
        <v>1</v>
      </c>
      <c r="D242" s="10">
        <v>1277</v>
      </c>
      <c r="E242" s="13">
        <v>30888.595041322315</v>
      </c>
      <c r="F242" s="3">
        <v>2485.2896110360698</v>
      </c>
      <c r="G242" s="11">
        <v>0</v>
      </c>
      <c r="H242" s="11">
        <v>0</v>
      </c>
      <c r="I242" s="13">
        <v>0</v>
      </c>
      <c r="J242" s="7">
        <v>0</v>
      </c>
      <c r="K242" s="7">
        <v>0</v>
      </c>
      <c r="L242" s="7">
        <v>0</v>
      </c>
      <c r="M242" s="11">
        <v>0</v>
      </c>
      <c r="N242" s="11">
        <f t="shared" si="38"/>
        <v>30888.595041322315</v>
      </c>
      <c r="O242" s="11">
        <f t="shared" si="39"/>
        <v>30888.595041322315</v>
      </c>
      <c r="P242" s="3">
        <f t="shared" si="36"/>
        <v>0</v>
      </c>
      <c r="Q242" s="3">
        <f t="shared" si="40"/>
        <v>29611.595041322315</v>
      </c>
      <c r="R242" t="b">
        <f t="shared" si="37"/>
        <v>1</v>
      </c>
      <c r="S242" s="3">
        <f t="shared" si="41"/>
        <v>33373.884652358385</v>
      </c>
      <c r="T242" t="b">
        <f t="shared" si="42"/>
        <v>1</v>
      </c>
      <c r="U242">
        <f t="shared" si="45"/>
        <v>0</v>
      </c>
      <c r="V242">
        <f t="shared" si="43"/>
        <v>0</v>
      </c>
      <c r="W242" s="14">
        <f t="shared" si="44"/>
        <v>0</v>
      </c>
      <c r="X242" s="14"/>
    </row>
    <row r="243" spans="1:24">
      <c r="A243" s="7">
        <v>242</v>
      </c>
      <c r="B243" s="7">
        <v>1991</v>
      </c>
      <c r="C243" s="7">
        <v>2</v>
      </c>
      <c r="D243" s="10">
        <v>787</v>
      </c>
      <c r="E243" s="13">
        <v>20191.735537190081</v>
      </c>
      <c r="F243" s="3">
        <v>2423.78891625496</v>
      </c>
      <c r="G243" s="11">
        <v>0</v>
      </c>
      <c r="H243" s="11">
        <v>0</v>
      </c>
      <c r="I243" s="13">
        <v>0</v>
      </c>
      <c r="J243" s="7">
        <v>0</v>
      </c>
      <c r="K243" s="7">
        <v>0</v>
      </c>
      <c r="L243" s="7">
        <v>0</v>
      </c>
      <c r="M243" s="11">
        <v>0</v>
      </c>
      <c r="N243" s="11">
        <f t="shared" si="38"/>
        <v>20191.735537190081</v>
      </c>
      <c r="O243" s="11">
        <f t="shared" si="39"/>
        <v>20191.735537190081</v>
      </c>
      <c r="P243" s="3">
        <f t="shared" si="36"/>
        <v>0</v>
      </c>
      <c r="Q243" s="3">
        <f t="shared" si="40"/>
        <v>19404.735537190081</v>
      </c>
      <c r="R243" t="b">
        <f t="shared" si="37"/>
        <v>1</v>
      </c>
      <c r="S243" s="3">
        <f t="shared" si="41"/>
        <v>22615.524453445039</v>
      </c>
      <c r="T243" t="b">
        <f t="shared" si="42"/>
        <v>1</v>
      </c>
      <c r="U243">
        <f t="shared" si="45"/>
        <v>0</v>
      </c>
      <c r="V243">
        <f t="shared" si="43"/>
        <v>0</v>
      </c>
      <c r="W243" s="14">
        <f t="shared" si="44"/>
        <v>0</v>
      </c>
      <c r="X243" s="14"/>
    </row>
    <row r="244" spans="1:24">
      <c r="A244" s="7">
        <v>243</v>
      </c>
      <c r="B244" s="7">
        <v>1991</v>
      </c>
      <c r="C244" s="7">
        <v>3</v>
      </c>
      <c r="D244" s="10">
        <v>298</v>
      </c>
      <c r="E244" s="13">
        <v>21566.280991735537</v>
      </c>
      <c r="F244" s="3">
        <v>3631.68655886345</v>
      </c>
      <c r="G244" s="11">
        <v>0</v>
      </c>
      <c r="H244" s="11">
        <v>0</v>
      </c>
      <c r="I244" s="13">
        <v>0</v>
      </c>
      <c r="J244" s="7">
        <v>0</v>
      </c>
      <c r="K244" s="7">
        <v>0</v>
      </c>
      <c r="L244" s="7">
        <v>0</v>
      </c>
      <c r="M244" s="11">
        <v>0</v>
      </c>
      <c r="N244" s="11">
        <f t="shared" si="38"/>
        <v>21566.280991735537</v>
      </c>
      <c r="O244" s="11">
        <f t="shared" si="39"/>
        <v>21566.280991735537</v>
      </c>
      <c r="P244" s="3">
        <f t="shared" si="36"/>
        <v>0</v>
      </c>
      <c r="Q244" s="3">
        <f t="shared" si="40"/>
        <v>21268.280991735537</v>
      </c>
      <c r="R244" t="b">
        <f t="shared" si="37"/>
        <v>1</v>
      </c>
      <c r="S244" s="3">
        <f t="shared" si="41"/>
        <v>25197.967550598987</v>
      </c>
      <c r="T244" t="b">
        <f t="shared" si="42"/>
        <v>1</v>
      </c>
      <c r="U244">
        <f t="shared" si="45"/>
        <v>0</v>
      </c>
      <c r="V244">
        <f t="shared" si="43"/>
        <v>0</v>
      </c>
      <c r="W244" s="14">
        <f t="shared" si="44"/>
        <v>0</v>
      </c>
      <c r="X244" s="14"/>
    </row>
    <row r="245" spans="1:24">
      <c r="A245" s="7">
        <v>244</v>
      </c>
      <c r="B245" s="7">
        <v>1991</v>
      </c>
      <c r="C245" s="7">
        <v>4</v>
      </c>
      <c r="D245" s="10">
        <v>2544</v>
      </c>
      <c r="E245" s="13">
        <v>30168.595041322315</v>
      </c>
      <c r="F245" s="3">
        <v>4843.1405294280703</v>
      </c>
      <c r="G245" s="11">
        <v>0</v>
      </c>
      <c r="H245" s="11">
        <v>0</v>
      </c>
      <c r="I245" s="13">
        <v>0</v>
      </c>
      <c r="J245" s="7">
        <v>0</v>
      </c>
      <c r="K245" s="7">
        <v>0</v>
      </c>
      <c r="L245" s="7">
        <v>0</v>
      </c>
      <c r="M245" s="11">
        <v>0</v>
      </c>
      <c r="N245" s="11">
        <f t="shared" si="38"/>
        <v>30168.595041322315</v>
      </c>
      <c r="O245" s="11">
        <f t="shared" si="39"/>
        <v>30168.595041322315</v>
      </c>
      <c r="P245" s="3">
        <f t="shared" si="36"/>
        <v>0</v>
      </c>
      <c r="Q245" s="3">
        <f t="shared" si="40"/>
        <v>27624.595041322315</v>
      </c>
      <c r="R245" t="b">
        <f t="shared" si="37"/>
        <v>1</v>
      </c>
      <c r="S245" s="3">
        <f t="shared" si="41"/>
        <v>35011.735570750388</v>
      </c>
      <c r="T245" t="b">
        <f t="shared" si="42"/>
        <v>1</v>
      </c>
      <c r="U245">
        <f t="shared" si="45"/>
        <v>0</v>
      </c>
      <c r="V245">
        <f t="shared" si="43"/>
        <v>0</v>
      </c>
      <c r="W245" s="14">
        <f t="shared" si="44"/>
        <v>0</v>
      </c>
      <c r="X245" s="14"/>
    </row>
    <row r="246" spans="1:24">
      <c r="A246" s="7">
        <v>245</v>
      </c>
      <c r="B246" s="7">
        <v>1991</v>
      </c>
      <c r="C246" s="7">
        <v>5</v>
      </c>
      <c r="D246" s="10">
        <v>34448</v>
      </c>
      <c r="E246" s="13">
        <v>54059.504132231406</v>
      </c>
      <c r="F246" s="3">
        <v>7332.3354264756299</v>
      </c>
      <c r="G246" s="11">
        <v>0</v>
      </c>
      <c r="H246" s="11">
        <v>0</v>
      </c>
      <c r="I246" s="13">
        <v>0</v>
      </c>
      <c r="J246" s="7">
        <v>0</v>
      </c>
      <c r="K246" s="7">
        <v>0</v>
      </c>
      <c r="L246" s="7">
        <v>0</v>
      </c>
      <c r="M246" s="11">
        <v>0</v>
      </c>
      <c r="N246" s="11">
        <f t="shared" si="38"/>
        <v>54059.504132231406</v>
      </c>
      <c r="O246" s="11">
        <f t="shared" si="39"/>
        <v>54059.504132231406</v>
      </c>
      <c r="P246" s="3">
        <f t="shared" si="36"/>
        <v>0</v>
      </c>
      <c r="Q246" s="3">
        <f t="shared" si="40"/>
        <v>19611.504132231406</v>
      </c>
      <c r="R246" t="b">
        <f t="shared" si="37"/>
        <v>1</v>
      </c>
      <c r="S246" s="3">
        <f t="shared" si="41"/>
        <v>61391.839558707034</v>
      </c>
      <c r="T246" t="b">
        <f t="shared" si="42"/>
        <v>1</v>
      </c>
      <c r="U246">
        <f t="shared" si="45"/>
        <v>0</v>
      </c>
      <c r="V246">
        <f t="shared" si="43"/>
        <v>0</v>
      </c>
      <c r="W246" s="14">
        <f t="shared" si="44"/>
        <v>0</v>
      </c>
      <c r="X246" s="14"/>
    </row>
    <row r="247" spans="1:24">
      <c r="A247" s="7">
        <v>246</v>
      </c>
      <c r="B247" s="7">
        <v>1991</v>
      </c>
      <c r="C247" s="7">
        <v>6</v>
      </c>
      <c r="D247" s="10">
        <v>45953</v>
      </c>
      <c r="E247" s="13">
        <v>53928.595041322311</v>
      </c>
      <c r="F247" s="3">
        <v>5636.6276277407896</v>
      </c>
      <c r="G247" s="11">
        <v>0</v>
      </c>
      <c r="H247" s="11">
        <v>0</v>
      </c>
      <c r="I247" s="13">
        <v>0</v>
      </c>
      <c r="J247" s="7">
        <v>0</v>
      </c>
      <c r="K247" s="7">
        <v>0</v>
      </c>
      <c r="L247" s="7">
        <v>0</v>
      </c>
      <c r="M247" s="11">
        <v>0</v>
      </c>
      <c r="N247" s="11">
        <f t="shared" si="38"/>
        <v>53928.595041322311</v>
      </c>
      <c r="O247" s="11">
        <f t="shared" si="39"/>
        <v>53928.595041322311</v>
      </c>
      <c r="P247" s="3">
        <f t="shared" si="36"/>
        <v>0</v>
      </c>
      <c r="Q247" s="3">
        <f t="shared" si="40"/>
        <v>7975.5950413223109</v>
      </c>
      <c r="R247" t="b">
        <f t="shared" si="37"/>
        <v>1</v>
      </c>
      <c r="S247" s="3">
        <f t="shared" si="41"/>
        <v>59565.2226690631</v>
      </c>
      <c r="T247" t="b">
        <f t="shared" si="42"/>
        <v>1</v>
      </c>
      <c r="U247">
        <f t="shared" si="45"/>
        <v>0</v>
      </c>
      <c r="V247">
        <f t="shared" si="43"/>
        <v>0</v>
      </c>
      <c r="W247" s="14">
        <f t="shared" si="44"/>
        <v>0</v>
      </c>
      <c r="X247" s="14"/>
    </row>
    <row r="248" spans="1:24">
      <c r="A248" s="7">
        <v>247</v>
      </c>
      <c r="B248" s="7">
        <v>1991</v>
      </c>
      <c r="C248" s="7">
        <v>7</v>
      </c>
      <c r="D248" s="10">
        <v>50966</v>
      </c>
      <c r="E248" s="13">
        <v>53674.710743801654</v>
      </c>
      <c r="F248" s="3">
        <v>2637.0000000015598</v>
      </c>
      <c r="G248" s="11">
        <v>0</v>
      </c>
      <c r="H248" s="11">
        <v>0</v>
      </c>
      <c r="I248" s="13">
        <v>0</v>
      </c>
      <c r="J248" s="7">
        <v>0</v>
      </c>
      <c r="K248" s="7">
        <v>0</v>
      </c>
      <c r="L248" s="7">
        <v>0</v>
      </c>
      <c r="M248" s="11">
        <v>0</v>
      </c>
      <c r="N248" s="11">
        <f t="shared" si="38"/>
        <v>53674.710743801654</v>
      </c>
      <c r="O248" s="11">
        <f t="shared" si="39"/>
        <v>53674.710743801654</v>
      </c>
      <c r="P248" s="3">
        <f t="shared" si="36"/>
        <v>0</v>
      </c>
      <c r="Q248" s="3">
        <f t="shared" si="40"/>
        <v>2708.7107438016537</v>
      </c>
      <c r="R248" t="b">
        <f t="shared" si="37"/>
        <v>1</v>
      </c>
      <c r="S248" s="3">
        <f t="shared" si="41"/>
        <v>56311.710743803211</v>
      </c>
      <c r="T248" t="b">
        <f t="shared" si="42"/>
        <v>1</v>
      </c>
      <c r="U248">
        <f t="shared" si="45"/>
        <v>0</v>
      </c>
      <c r="V248">
        <f t="shared" si="43"/>
        <v>0</v>
      </c>
      <c r="W248" s="14">
        <f t="shared" si="44"/>
        <v>0</v>
      </c>
      <c r="X248" s="14"/>
    </row>
    <row r="249" spans="1:24">
      <c r="A249" s="7">
        <v>248</v>
      </c>
      <c r="B249" s="7">
        <v>1991</v>
      </c>
      <c r="C249" s="7">
        <v>8</v>
      </c>
      <c r="D249" s="10">
        <v>47807</v>
      </c>
      <c r="E249" s="13">
        <v>41024.132231404961</v>
      </c>
      <c r="F249" s="3">
        <v>2285.0000000015598</v>
      </c>
      <c r="G249" s="11">
        <v>0</v>
      </c>
      <c r="H249" s="11">
        <v>0</v>
      </c>
      <c r="I249" s="13">
        <v>0</v>
      </c>
      <c r="J249" s="7">
        <v>0</v>
      </c>
      <c r="K249" s="7">
        <v>0</v>
      </c>
      <c r="L249" s="7">
        <v>0</v>
      </c>
      <c r="M249" s="11">
        <v>0</v>
      </c>
      <c r="N249" s="11">
        <f t="shared" si="38"/>
        <v>41024.132231404961</v>
      </c>
      <c r="O249" s="11">
        <f t="shared" si="39"/>
        <v>41024.132231404961</v>
      </c>
      <c r="P249" s="3">
        <f t="shared" si="36"/>
        <v>0</v>
      </c>
      <c r="Q249" s="3">
        <f t="shared" si="40"/>
        <v>0</v>
      </c>
      <c r="R249" t="b">
        <f t="shared" si="37"/>
        <v>0</v>
      </c>
      <c r="S249" s="3">
        <f t="shared" si="41"/>
        <v>43309.132231406518</v>
      </c>
      <c r="T249" t="b">
        <f t="shared" si="42"/>
        <v>0</v>
      </c>
      <c r="U249">
        <f t="shared" si="45"/>
        <v>0</v>
      </c>
      <c r="V249">
        <f t="shared" si="43"/>
        <v>4497.8677685934817</v>
      </c>
      <c r="W249" s="14">
        <f t="shared" si="44"/>
        <v>2108893.8213900463</v>
      </c>
      <c r="X249" s="14"/>
    </row>
    <row r="250" spans="1:24">
      <c r="A250" s="7">
        <v>249</v>
      </c>
      <c r="B250" s="7">
        <v>1991</v>
      </c>
      <c r="C250" s="7">
        <v>9</v>
      </c>
      <c r="D250" s="10">
        <v>35537</v>
      </c>
      <c r="E250">
        <v>24928.264462809919</v>
      </c>
      <c r="F250" s="3">
        <v>1202.5000000007799</v>
      </c>
      <c r="G250" s="11">
        <v>0</v>
      </c>
      <c r="H250" s="11">
        <v>0</v>
      </c>
      <c r="I250" s="13">
        <v>0</v>
      </c>
      <c r="J250" s="7">
        <v>0</v>
      </c>
      <c r="K250" s="7">
        <v>0</v>
      </c>
      <c r="L250" s="7">
        <v>0</v>
      </c>
      <c r="M250" s="11">
        <v>0</v>
      </c>
      <c r="N250" s="11">
        <f t="shared" si="38"/>
        <v>24928.264462809919</v>
      </c>
      <c r="O250" s="11">
        <f t="shared" si="39"/>
        <v>24928.264462809919</v>
      </c>
      <c r="P250" s="3">
        <f t="shared" si="36"/>
        <v>0</v>
      </c>
      <c r="Q250" s="3">
        <f t="shared" si="40"/>
        <v>0</v>
      </c>
      <c r="R250" t="b">
        <f t="shared" si="37"/>
        <v>0</v>
      </c>
      <c r="S250" s="3">
        <f t="shared" si="41"/>
        <v>26130.764462810697</v>
      </c>
      <c r="T250" t="b">
        <f t="shared" si="42"/>
        <v>0</v>
      </c>
      <c r="U250">
        <f t="shared" si="45"/>
        <v>0</v>
      </c>
      <c r="V250">
        <f t="shared" si="43"/>
        <v>9406.2355371893027</v>
      </c>
      <c r="W250" s="14">
        <f t="shared" si="44"/>
        <v>7391801.5117071085</v>
      </c>
      <c r="X250" s="14"/>
    </row>
    <row r="251" spans="1:24">
      <c r="A251" s="7">
        <v>250</v>
      </c>
      <c r="B251" s="7">
        <v>1991</v>
      </c>
      <c r="C251" s="7">
        <v>10</v>
      </c>
      <c r="D251" s="10">
        <v>16691</v>
      </c>
      <c r="E251" s="13">
        <v>19902.14876033058</v>
      </c>
      <c r="F251" s="3">
        <v>482.68239671953501</v>
      </c>
      <c r="G251" s="11">
        <v>0</v>
      </c>
      <c r="H251" s="11">
        <v>0</v>
      </c>
      <c r="I251" s="13">
        <v>0</v>
      </c>
      <c r="J251" s="7">
        <v>0</v>
      </c>
      <c r="K251" s="7">
        <v>0</v>
      </c>
      <c r="L251" s="7">
        <v>0</v>
      </c>
      <c r="M251" s="11">
        <v>0</v>
      </c>
      <c r="N251" s="11">
        <f t="shared" si="38"/>
        <v>19902.14876033058</v>
      </c>
      <c r="O251" s="11">
        <f t="shared" si="39"/>
        <v>19902.14876033058</v>
      </c>
      <c r="P251" s="3">
        <f t="shared" si="36"/>
        <v>0</v>
      </c>
      <c r="Q251" s="3">
        <f t="shared" si="40"/>
        <v>3211.1487603305795</v>
      </c>
      <c r="R251" t="b">
        <f t="shared" si="37"/>
        <v>1</v>
      </c>
      <c r="S251" s="3">
        <f t="shared" si="41"/>
        <v>20384.831157050114</v>
      </c>
      <c r="T251" t="b">
        <f t="shared" si="42"/>
        <v>1</v>
      </c>
      <c r="U251">
        <f t="shared" si="45"/>
        <v>1</v>
      </c>
      <c r="V251">
        <f t="shared" si="43"/>
        <v>0</v>
      </c>
      <c r="W251" s="14">
        <f t="shared" si="44"/>
        <v>0</v>
      </c>
      <c r="X251" s="14"/>
    </row>
    <row r="252" spans="1:24">
      <c r="A252" s="7">
        <v>251</v>
      </c>
      <c r="B252" s="7">
        <v>1991</v>
      </c>
      <c r="C252" s="7">
        <v>11</v>
      </c>
      <c r="D252" s="10">
        <v>4576</v>
      </c>
      <c r="E252" s="13">
        <v>25485.619834710742</v>
      </c>
      <c r="F252" s="3">
        <v>3720.07824720587</v>
      </c>
      <c r="G252" s="11">
        <v>0</v>
      </c>
      <c r="H252" s="11">
        <v>0</v>
      </c>
      <c r="I252" s="13">
        <v>0</v>
      </c>
      <c r="J252" s="7">
        <v>0</v>
      </c>
      <c r="K252" s="7">
        <v>0</v>
      </c>
      <c r="L252" s="7">
        <v>0</v>
      </c>
      <c r="M252" s="11">
        <v>0</v>
      </c>
      <c r="N252" s="11">
        <f t="shared" si="38"/>
        <v>25485.619834710742</v>
      </c>
      <c r="O252" s="11">
        <f t="shared" si="39"/>
        <v>25485.619834710742</v>
      </c>
      <c r="P252" s="3">
        <f t="shared" si="36"/>
        <v>0</v>
      </c>
      <c r="Q252" s="3">
        <f t="shared" si="40"/>
        <v>20909.619834710742</v>
      </c>
      <c r="R252" t="b">
        <f t="shared" si="37"/>
        <v>1</v>
      </c>
      <c r="S252" s="3">
        <f t="shared" si="41"/>
        <v>29205.698081916613</v>
      </c>
      <c r="T252" t="b">
        <f t="shared" si="42"/>
        <v>1</v>
      </c>
      <c r="U252">
        <f t="shared" si="45"/>
        <v>0</v>
      </c>
      <c r="V252">
        <f t="shared" si="43"/>
        <v>0</v>
      </c>
      <c r="W252" s="14">
        <f t="shared" si="44"/>
        <v>0</v>
      </c>
      <c r="X252" s="14"/>
    </row>
    <row r="253" spans="1:24">
      <c r="A253" s="7">
        <v>252</v>
      </c>
      <c r="B253" s="7">
        <v>1991</v>
      </c>
      <c r="C253" s="7">
        <v>12</v>
      </c>
      <c r="D253" s="10">
        <v>1561</v>
      </c>
      <c r="E253" s="13">
        <v>30991.735537190081</v>
      </c>
      <c r="F253" s="3">
        <v>3151.68766143324</v>
      </c>
      <c r="G253" s="11">
        <v>0</v>
      </c>
      <c r="H253" s="11">
        <v>0</v>
      </c>
      <c r="I253" s="13">
        <v>0</v>
      </c>
      <c r="J253" s="7">
        <v>0</v>
      </c>
      <c r="K253" s="7">
        <v>0</v>
      </c>
      <c r="L253" s="7">
        <v>0</v>
      </c>
      <c r="M253" s="11">
        <v>0</v>
      </c>
      <c r="N253" s="11">
        <f t="shared" si="38"/>
        <v>30991.735537190081</v>
      </c>
      <c r="O253" s="11">
        <f t="shared" si="39"/>
        <v>30991.735537190081</v>
      </c>
      <c r="P253" s="3">
        <f t="shared" si="36"/>
        <v>0</v>
      </c>
      <c r="Q253" s="3">
        <f t="shared" si="40"/>
        <v>29430.735537190081</v>
      </c>
      <c r="R253" t="b">
        <f t="shared" si="37"/>
        <v>1</v>
      </c>
      <c r="S253" s="3">
        <f t="shared" si="41"/>
        <v>34143.423198623321</v>
      </c>
      <c r="T253" t="b">
        <f t="shared" si="42"/>
        <v>1</v>
      </c>
      <c r="U253">
        <f t="shared" si="45"/>
        <v>0</v>
      </c>
      <c r="V253">
        <f t="shared" si="43"/>
        <v>0</v>
      </c>
      <c r="W253" s="14">
        <f t="shared" si="44"/>
        <v>0</v>
      </c>
      <c r="X253" s="14"/>
    </row>
    <row r="254" spans="1:24">
      <c r="A254" s="7">
        <v>253</v>
      </c>
      <c r="B254" s="7">
        <v>1992</v>
      </c>
      <c r="C254" s="7">
        <v>1</v>
      </c>
      <c r="D254" s="10">
        <v>1277</v>
      </c>
      <c r="E254" s="13">
        <v>30573.223140495869</v>
      </c>
      <c r="F254" s="3">
        <v>2957.3840558678598</v>
      </c>
      <c r="G254" s="11">
        <v>0</v>
      </c>
      <c r="H254" s="11">
        <v>0</v>
      </c>
      <c r="I254" s="13">
        <v>0</v>
      </c>
      <c r="J254" s="7">
        <v>0</v>
      </c>
      <c r="K254" s="7">
        <v>0</v>
      </c>
      <c r="L254" s="7">
        <v>0</v>
      </c>
      <c r="M254" s="11">
        <v>0</v>
      </c>
      <c r="N254" s="11">
        <f t="shared" si="38"/>
        <v>30573.223140495869</v>
      </c>
      <c r="O254" s="11">
        <f t="shared" si="39"/>
        <v>30573.223140495869</v>
      </c>
      <c r="P254" s="3">
        <f t="shared" si="36"/>
        <v>0</v>
      </c>
      <c r="Q254" s="3">
        <f t="shared" si="40"/>
        <v>29296.223140495869</v>
      </c>
      <c r="R254" t="b">
        <f t="shared" si="37"/>
        <v>1</v>
      </c>
      <c r="S254" s="3">
        <f t="shared" si="41"/>
        <v>33530.60719636373</v>
      </c>
      <c r="T254" t="b">
        <f t="shared" si="42"/>
        <v>1</v>
      </c>
      <c r="U254">
        <f t="shared" si="45"/>
        <v>0</v>
      </c>
      <c r="V254">
        <f t="shared" si="43"/>
        <v>0</v>
      </c>
      <c r="W254" s="14">
        <f t="shared" si="44"/>
        <v>0</v>
      </c>
      <c r="X254" s="14"/>
    </row>
    <row r="255" spans="1:24">
      <c r="A255" s="7">
        <v>254</v>
      </c>
      <c r="B255" s="7">
        <v>1992</v>
      </c>
      <c r="C255" s="7">
        <v>2</v>
      </c>
      <c r="D255" s="10">
        <v>787</v>
      </c>
      <c r="E255" s="13">
        <v>31814.876033057852</v>
      </c>
      <c r="F255" s="3">
        <v>3465.0931266122998</v>
      </c>
      <c r="G255" s="11">
        <v>0</v>
      </c>
      <c r="H255" s="11">
        <v>0</v>
      </c>
      <c r="I255" s="13">
        <v>0</v>
      </c>
      <c r="J255" s="7">
        <v>0</v>
      </c>
      <c r="K255" s="7">
        <v>0</v>
      </c>
      <c r="L255" s="7">
        <v>0</v>
      </c>
      <c r="M255" s="11">
        <v>0</v>
      </c>
      <c r="N255" s="11">
        <f t="shared" si="38"/>
        <v>31814.876033057852</v>
      </c>
      <c r="O255" s="11">
        <f t="shared" si="39"/>
        <v>31814.876033057852</v>
      </c>
      <c r="P255" s="3">
        <f t="shared" si="36"/>
        <v>0</v>
      </c>
      <c r="Q255" s="3">
        <f t="shared" si="40"/>
        <v>31027.876033057852</v>
      </c>
      <c r="R255" t="b">
        <f t="shared" si="37"/>
        <v>1</v>
      </c>
      <c r="S255" s="3">
        <f t="shared" si="41"/>
        <v>35279.969159670152</v>
      </c>
      <c r="T255" t="b">
        <f t="shared" si="42"/>
        <v>1</v>
      </c>
      <c r="U255">
        <f t="shared" si="45"/>
        <v>0</v>
      </c>
      <c r="V255">
        <f t="shared" si="43"/>
        <v>0</v>
      </c>
      <c r="W255" s="14">
        <f t="shared" si="44"/>
        <v>0</v>
      </c>
      <c r="X255" s="14"/>
    </row>
    <row r="256" spans="1:24">
      <c r="A256" s="7">
        <v>255</v>
      </c>
      <c r="B256" s="7">
        <v>1992</v>
      </c>
      <c r="C256" s="7">
        <v>3</v>
      </c>
      <c r="D256" s="10">
        <v>298</v>
      </c>
      <c r="E256" s="13">
        <v>31979.504132231406</v>
      </c>
      <c r="F256" s="3">
        <v>4091.8959498395602</v>
      </c>
      <c r="G256" s="11">
        <v>0</v>
      </c>
      <c r="H256" s="11">
        <v>0</v>
      </c>
      <c r="I256" s="13">
        <v>0</v>
      </c>
      <c r="J256" s="7">
        <v>0</v>
      </c>
      <c r="K256" s="7">
        <v>0</v>
      </c>
      <c r="L256" s="7">
        <v>0</v>
      </c>
      <c r="M256" s="11">
        <v>0</v>
      </c>
      <c r="N256" s="11">
        <f t="shared" si="38"/>
        <v>31979.504132231406</v>
      </c>
      <c r="O256" s="11">
        <f t="shared" si="39"/>
        <v>31979.504132231406</v>
      </c>
      <c r="P256" s="3">
        <f t="shared" si="36"/>
        <v>0</v>
      </c>
      <c r="Q256" s="3">
        <f t="shared" si="40"/>
        <v>31681.504132231406</v>
      </c>
      <c r="R256" t="b">
        <f t="shared" si="37"/>
        <v>1</v>
      </c>
      <c r="S256" s="3">
        <f t="shared" si="41"/>
        <v>36071.40008207097</v>
      </c>
      <c r="T256" t="b">
        <f t="shared" si="42"/>
        <v>1</v>
      </c>
      <c r="U256">
        <f t="shared" si="45"/>
        <v>0</v>
      </c>
      <c r="V256">
        <f t="shared" si="43"/>
        <v>0</v>
      </c>
      <c r="W256" s="14">
        <f t="shared" si="44"/>
        <v>0</v>
      </c>
      <c r="X256" s="14"/>
    </row>
    <row r="257" spans="1:24">
      <c r="A257" s="7">
        <v>256</v>
      </c>
      <c r="B257" s="7">
        <v>1992</v>
      </c>
      <c r="C257" s="7">
        <v>4</v>
      </c>
      <c r="D257" s="10">
        <v>2544</v>
      </c>
      <c r="E257" s="13">
        <v>23982.14876033058</v>
      </c>
      <c r="F257" s="3">
        <v>4287.6480293348404</v>
      </c>
      <c r="G257" s="11">
        <v>0</v>
      </c>
      <c r="H257" s="11">
        <v>0</v>
      </c>
      <c r="I257" s="13">
        <v>0</v>
      </c>
      <c r="J257" s="7">
        <v>0</v>
      </c>
      <c r="K257" s="7">
        <v>0</v>
      </c>
      <c r="L257" s="7">
        <v>0</v>
      </c>
      <c r="M257" s="11">
        <v>0</v>
      </c>
      <c r="N257" s="11">
        <f t="shared" si="38"/>
        <v>23982.14876033058</v>
      </c>
      <c r="O257" s="11">
        <f t="shared" si="39"/>
        <v>23982.14876033058</v>
      </c>
      <c r="P257" s="3">
        <f t="shared" si="36"/>
        <v>0</v>
      </c>
      <c r="Q257" s="3">
        <f t="shared" si="40"/>
        <v>21438.14876033058</v>
      </c>
      <c r="R257" t="b">
        <f t="shared" si="37"/>
        <v>1</v>
      </c>
      <c r="S257" s="3">
        <f t="shared" si="41"/>
        <v>28269.796789665419</v>
      </c>
      <c r="T257" t="b">
        <f t="shared" si="42"/>
        <v>1</v>
      </c>
      <c r="U257">
        <f t="shared" si="45"/>
        <v>0</v>
      </c>
      <c r="V257">
        <f t="shared" si="43"/>
        <v>0</v>
      </c>
      <c r="W257" s="14">
        <f t="shared" si="44"/>
        <v>0</v>
      </c>
      <c r="X257" s="14"/>
    </row>
    <row r="258" spans="1:24">
      <c r="A258" s="7">
        <v>257</v>
      </c>
      <c r="B258" s="7">
        <v>1992</v>
      </c>
      <c r="C258" s="7">
        <v>5</v>
      </c>
      <c r="D258" s="10">
        <v>34448</v>
      </c>
      <c r="E258" s="13">
        <v>44423.801652892565</v>
      </c>
      <c r="F258" s="3">
        <v>1746.5000000007799</v>
      </c>
      <c r="G258" s="11">
        <v>0</v>
      </c>
      <c r="H258" s="11">
        <v>0</v>
      </c>
      <c r="I258" s="13">
        <v>0</v>
      </c>
      <c r="J258" s="7">
        <v>0</v>
      </c>
      <c r="K258" s="7">
        <v>0</v>
      </c>
      <c r="L258" s="7">
        <v>0</v>
      </c>
      <c r="M258" s="11">
        <v>0</v>
      </c>
      <c r="N258" s="11">
        <f t="shared" si="38"/>
        <v>44423.801652892565</v>
      </c>
      <c r="O258" s="11">
        <f t="shared" si="39"/>
        <v>44423.801652892565</v>
      </c>
      <c r="P258" s="3">
        <f t="shared" ref="P258:P321" si="46">N258-O258</f>
        <v>0</v>
      </c>
      <c r="Q258" s="3">
        <f t="shared" si="40"/>
        <v>9975.8016528925655</v>
      </c>
      <c r="R258" t="b">
        <f t="shared" ref="R258:R321" si="47">O258&gt;=D258</f>
        <v>1</v>
      </c>
      <c r="S258" s="3">
        <f t="shared" si="41"/>
        <v>46170.301652893344</v>
      </c>
      <c r="T258" t="b">
        <f t="shared" si="42"/>
        <v>1</v>
      </c>
      <c r="U258">
        <f t="shared" si="45"/>
        <v>0</v>
      </c>
      <c r="V258">
        <f t="shared" si="43"/>
        <v>0</v>
      </c>
      <c r="W258" s="14">
        <f t="shared" si="44"/>
        <v>0</v>
      </c>
      <c r="X258" s="14"/>
    </row>
    <row r="259" spans="1:24">
      <c r="A259" s="7">
        <v>258</v>
      </c>
      <c r="B259" s="7">
        <v>1992</v>
      </c>
      <c r="C259" s="7">
        <v>6</v>
      </c>
      <c r="D259" s="10">
        <v>45953</v>
      </c>
      <c r="E259" s="13">
        <v>44701.487603305788</v>
      </c>
      <c r="F259" s="3">
        <v>1973.7620816517799</v>
      </c>
      <c r="G259" s="11">
        <v>0</v>
      </c>
      <c r="H259" s="11">
        <v>0</v>
      </c>
      <c r="I259" s="13">
        <v>0</v>
      </c>
      <c r="J259" s="7">
        <v>0</v>
      </c>
      <c r="K259" s="7">
        <v>0</v>
      </c>
      <c r="L259" s="7">
        <v>0</v>
      </c>
      <c r="M259" s="11">
        <v>0</v>
      </c>
      <c r="N259" s="11">
        <f t="shared" ref="N259:N322" si="48">E259+M259-I259</f>
        <v>44701.487603305788</v>
      </c>
      <c r="O259" s="11">
        <f t="shared" ref="O259:O322" si="49">IF(N259&lt;D259,N259,IF(N259&gt;(L260+D259),(N259-L260),D259))</f>
        <v>44701.487603305788</v>
      </c>
      <c r="P259" s="3">
        <f t="shared" si="46"/>
        <v>0</v>
      </c>
      <c r="Q259" s="3">
        <f t="shared" ref="Q259:Q322" si="50">IF(O259-D259&gt;0,O259-D259,0)</f>
        <v>0</v>
      </c>
      <c r="R259" t="b">
        <f t="shared" si="47"/>
        <v>0</v>
      </c>
      <c r="S259" s="3">
        <f t="shared" ref="S259:S322" si="51">F259+E259</f>
        <v>46675.249684957569</v>
      </c>
      <c r="T259" t="b">
        <f t="shared" ref="T259:T322" si="52">S259&gt;=D259</f>
        <v>1</v>
      </c>
      <c r="U259">
        <f t="shared" si="45"/>
        <v>0</v>
      </c>
      <c r="V259">
        <f t="shared" ref="V259:V322" si="53">IF(S259&lt;D259,ABS(S259-D259),0)</f>
        <v>0</v>
      </c>
      <c r="W259" s="14">
        <f t="shared" ref="W259:W322" si="54">INDEX(AH$2:AH$13,MATCH(C259,AG$2:AG$13,0))*(V259)^INDEX(AI$2:AI$13,MATCH(C259,AG$2:AG$13,0))</f>
        <v>0</v>
      </c>
      <c r="X259" s="14"/>
    </row>
    <row r="260" spans="1:24">
      <c r="A260" s="7">
        <v>259</v>
      </c>
      <c r="B260" s="7">
        <v>1992</v>
      </c>
      <c r="C260" s="7">
        <v>7</v>
      </c>
      <c r="D260" s="10">
        <v>50966</v>
      </c>
      <c r="E260" s="13">
        <v>31929.917355371901</v>
      </c>
      <c r="F260" s="3">
        <v>421.124913051021</v>
      </c>
      <c r="G260" s="11">
        <v>0</v>
      </c>
      <c r="H260" s="11">
        <v>0</v>
      </c>
      <c r="I260" s="13">
        <v>0</v>
      </c>
      <c r="J260" s="7">
        <v>0</v>
      </c>
      <c r="K260" s="7">
        <v>0</v>
      </c>
      <c r="L260" s="7">
        <v>0</v>
      </c>
      <c r="M260" s="11">
        <v>0</v>
      </c>
      <c r="N260" s="11">
        <f t="shared" si="48"/>
        <v>31929.917355371901</v>
      </c>
      <c r="O260" s="11">
        <f t="shared" si="49"/>
        <v>31929.917355371901</v>
      </c>
      <c r="P260" s="3">
        <f t="shared" si="46"/>
        <v>0</v>
      </c>
      <c r="Q260" s="3">
        <f t="shared" si="50"/>
        <v>0</v>
      </c>
      <c r="R260" t="b">
        <f t="shared" si="47"/>
        <v>0</v>
      </c>
      <c r="S260" s="3">
        <f t="shared" si="51"/>
        <v>32351.042268422923</v>
      </c>
      <c r="T260" t="b">
        <f t="shared" si="52"/>
        <v>0</v>
      </c>
      <c r="U260">
        <f t="shared" si="45"/>
        <v>0</v>
      </c>
      <c r="V260">
        <f t="shared" si="53"/>
        <v>18614.957731577077</v>
      </c>
      <c r="W260" s="14">
        <f t="shared" si="54"/>
        <v>23588962.76274037</v>
      </c>
      <c r="X260" s="14"/>
    </row>
    <row r="261" spans="1:24">
      <c r="A261" s="7">
        <v>260</v>
      </c>
      <c r="B261" s="7">
        <v>1992</v>
      </c>
      <c r="C261" s="7">
        <v>8</v>
      </c>
      <c r="D261" s="10">
        <v>47807</v>
      </c>
      <c r="E261" s="13">
        <v>39310.413223140495</v>
      </c>
      <c r="F261" s="3">
        <v>340.819728216545</v>
      </c>
      <c r="G261" s="11">
        <v>0</v>
      </c>
      <c r="H261" s="11">
        <v>0</v>
      </c>
      <c r="I261" s="13">
        <v>0</v>
      </c>
      <c r="J261" s="7">
        <v>0</v>
      </c>
      <c r="K261" s="7">
        <v>0</v>
      </c>
      <c r="L261" s="7">
        <v>0</v>
      </c>
      <c r="M261" s="11">
        <v>0</v>
      </c>
      <c r="N261" s="11">
        <f t="shared" si="48"/>
        <v>39310.413223140495</v>
      </c>
      <c r="O261" s="11">
        <f t="shared" si="49"/>
        <v>39310.413223140495</v>
      </c>
      <c r="P261" s="3">
        <f t="shared" si="46"/>
        <v>0</v>
      </c>
      <c r="Q261" s="3">
        <f t="shared" si="50"/>
        <v>0</v>
      </c>
      <c r="R261" t="b">
        <f t="shared" si="47"/>
        <v>0</v>
      </c>
      <c r="S261" s="3">
        <f t="shared" si="51"/>
        <v>39651.232951357037</v>
      </c>
      <c r="T261" t="b">
        <f t="shared" si="52"/>
        <v>0</v>
      </c>
      <c r="U261">
        <f t="shared" ref="U261:U324" si="55">IF(AND(S260&lt;D260,S261&gt;D261),1,0)</f>
        <v>0</v>
      </c>
      <c r="V261">
        <f t="shared" si="53"/>
        <v>8155.7670486429633</v>
      </c>
      <c r="W261" s="14">
        <f t="shared" si="54"/>
        <v>5800073.9899319503</v>
      </c>
      <c r="X261" s="14"/>
    </row>
    <row r="262" spans="1:24">
      <c r="A262" s="7">
        <v>261</v>
      </c>
      <c r="B262" s="7">
        <v>1992</v>
      </c>
      <c r="C262" s="7">
        <v>9</v>
      </c>
      <c r="D262" s="10">
        <v>35537</v>
      </c>
      <c r="E262" s="13">
        <v>11434.710743801654</v>
      </c>
      <c r="F262" s="3">
        <v>1625.60824502072</v>
      </c>
      <c r="G262" s="11">
        <v>0</v>
      </c>
      <c r="H262" s="11">
        <v>0</v>
      </c>
      <c r="I262" s="13">
        <v>0</v>
      </c>
      <c r="J262" s="7">
        <v>0</v>
      </c>
      <c r="K262" s="7">
        <v>0</v>
      </c>
      <c r="L262" s="7">
        <v>0</v>
      </c>
      <c r="M262" s="11">
        <v>0</v>
      </c>
      <c r="N262" s="11">
        <f t="shared" si="48"/>
        <v>11434.710743801654</v>
      </c>
      <c r="O262" s="11">
        <f t="shared" si="49"/>
        <v>11434.710743801654</v>
      </c>
      <c r="P262" s="3">
        <f t="shared" si="46"/>
        <v>0</v>
      </c>
      <c r="Q262" s="3">
        <f t="shared" si="50"/>
        <v>0</v>
      </c>
      <c r="R262" t="b">
        <f t="shared" si="47"/>
        <v>0</v>
      </c>
      <c r="S262" s="3">
        <f t="shared" si="51"/>
        <v>13060.318988822373</v>
      </c>
      <c r="T262" t="b">
        <f t="shared" si="52"/>
        <v>0</v>
      </c>
      <c r="U262">
        <f t="shared" si="55"/>
        <v>0</v>
      </c>
      <c r="V262">
        <f t="shared" si="53"/>
        <v>22476.681011177629</v>
      </c>
      <c r="W262" s="14">
        <f t="shared" si="54"/>
        <v>32500351.791740663</v>
      </c>
      <c r="X262" s="14"/>
    </row>
    <row r="263" spans="1:24">
      <c r="A263" s="7">
        <v>262</v>
      </c>
      <c r="B263" s="7">
        <v>1992</v>
      </c>
      <c r="C263" s="7">
        <v>10</v>
      </c>
      <c r="D263" s="10">
        <v>16691</v>
      </c>
      <c r="E263" s="13">
        <v>15363.96694214876</v>
      </c>
      <c r="F263" s="3">
        <v>1772.4918292443699</v>
      </c>
      <c r="G263" s="11">
        <v>0</v>
      </c>
      <c r="H263" s="11">
        <v>0</v>
      </c>
      <c r="I263" s="13">
        <v>0</v>
      </c>
      <c r="J263" s="7">
        <v>0</v>
      </c>
      <c r="K263" s="7">
        <v>0</v>
      </c>
      <c r="L263" s="7">
        <v>0</v>
      </c>
      <c r="M263" s="11">
        <v>0</v>
      </c>
      <c r="N263" s="11">
        <f t="shared" si="48"/>
        <v>15363.96694214876</v>
      </c>
      <c r="O263" s="11">
        <f t="shared" si="49"/>
        <v>15363.96694214876</v>
      </c>
      <c r="P263" s="3">
        <f t="shared" si="46"/>
        <v>0</v>
      </c>
      <c r="Q263" s="3">
        <f t="shared" si="50"/>
        <v>0</v>
      </c>
      <c r="R263" t="b">
        <f t="shared" si="47"/>
        <v>0</v>
      </c>
      <c r="S263" s="3">
        <f t="shared" si="51"/>
        <v>17136.458771393129</v>
      </c>
      <c r="T263" t="b">
        <f t="shared" si="52"/>
        <v>1</v>
      </c>
      <c r="U263">
        <f t="shared" si="55"/>
        <v>1</v>
      </c>
      <c r="V263">
        <f t="shared" si="53"/>
        <v>0</v>
      </c>
      <c r="W263" s="14">
        <f t="shared" si="54"/>
        <v>0</v>
      </c>
      <c r="X263" s="14"/>
    </row>
    <row r="264" spans="1:24">
      <c r="A264" s="7">
        <v>263</v>
      </c>
      <c r="B264" s="7">
        <v>1992</v>
      </c>
      <c r="C264" s="7">
        <v>11</v>
      </c>
      <c r="D264" s="10">
        <v>4576</v>
      </c>
      <c r="E264" s="13">
        <v>17736.198347107438</v>
      </c>
      <c r="F264" s="3">
        <v>2026.7815472945699</v>
      </c>
      <c r="G264" s="11">
        <v>0</v>
      </c>
      <c r="H264" s="11">
        <v>0</v>
      </c>
      <c r="I264" s="13">
        <v>0</v>
      </c>
      <c r="J264" s="7">
        <v>0</v>
      </c>
      <c r="K264" s="7">
        <v>0</v>
      </c>
      <c r="L264" s="7">
        <v>0</v>
      </c>
      <c r="M264" s="11">
        <v>0</v>
      </c>
      <c r="N264" s="11">
        <f t="shared" si="48"/>
        <v>17736.198347107438</v>
      </c>
      <c r="O264" s="11">
        <f t="shared" si="49"/>
        <v>17736.198347107438</v>
      </c>
      <c r="P264" s="3">
        <f t="shared" si="46"/>
        <v>0</v>
      </c>
      <c r="Q264" s="3">
        <f t="shared" si="50"/>
        <v>13160.198347107438</v>
      </c>
      <c r="R264" t="b">
        <f t="shared" si="47"/>
        <v>1</v>
      </c>
      <c r="S264" s="3">
        <f t="shared" si="51"/>
        <v>19762.979894402008</v>
      </c>
      <c r="T264" t="b">
        <f t="shared" si="52"/>
        <v>1</v>
      </c>
      <c r="U264">
        <f t="shared" si="55"/>
        <v>0</v>
      </c>
      <c r="V264">
        <f t="shared" si="53"/>
        <v>0</v>
      </c>
      <c r="W264" s="14">
        <f t="shared" si="54"/>
        <v>0</v>
      </c>
      <c r="X264" s="14"/>
    </row>
    <row r="265" spans="1:24">
      <c r="A265" s="7">
        <v>264</v>
      </c>
      <c r="B265" s="7">
        <v>1992</v>
      </c>
      <c r="C265" s="7">
        <v>12</v>
      </c>
      <c r="D265" s="10">
        <v>1561</v>
      </c>
      <c r="E265" s="13">
        <v>25079.008264462809</v>
      </c>
      <c r="F265" s="3">
        <v>1896.8951310193499</v>
      </c>
      <c r="G265" s="11">
        <v>0</v>
      </c>
      <c r="H265" s="11">
        <v>0</v>
      </c>
      <c r="I265" s="13">
        <v>0</v>
      </c>
      <c r="J265" s="7">
        <v>0</v>
      </c>
      <c r="K265" s="7">
        <v>0</v>
      </c>
      <c r="L265" s="7">
        <v>0</v>
      </c>
      <c r="M265" s="11">
        <v>0</v>
      </c>
      <c r="N265" s="11">
        <f t="shared" si="48"/>
        <v>25079.008264462809</v>
      </c>
      <c r="O265" s="11">
        <f t="shared" si="49"/>
        <v>25079.008264462809</v>
      </c>
      <c r="P265" s="3">
        <f t="shared" si="46"/>
        <v>0</v>
      </c>
      <c r="Q265" s="3">
        <f t="shared" si="50"/>
        <v>23518.008264462809</v>
      </c>
      <c r="R265" t="b">
        <f t="shared" si="47"/>
        <v>1</v>
      </c>
      <c r="S265" s="3">
        <f t="shared" si="51"/>
        <v>26975.903395482161</v>
      </c>
      <c r="T265" t="b">
        <f t="shared" si="52"/>
        <v>1</v>
      </c>
      <c r="U265">
        <f t="shared" si="55"/>
        <v>0</v>
      </c>
      <c r="V265">
        <f t="shared" si="53"/>
        <v>0</v>
      </c>
      <c r="W265" s="14">
        <f t="shared" si="54"/>
        <v>0</v>
      </c>
      <c r="X265" s="14"/>
    </row>
    <row r="266" spans="1:24">
      <c r="A266" s="7">
        <v>265</v>
      </c>
      <c r="B266" s="7">
        <v>1993</v>
      </c>
      <c r="C266" s="7">
        <v>1</v>
      </c>
      <c r="D266" s="10">
        <v>1277</v>
      </c>
      <c r="E266" s="13">
        <v>25319.008264462809</v>
      </c>
      <c r="F266" s="3">
        <v>1358.9910513489499</v>
      </c>
      <c r="G266" s="11">
        <v>0</v>
      </c>
      <c r="H266" s="11">
        <v>0</v>
      </c>
      <c r="I266" s="13">
        <v>0</v>
      </c>
      <c r="J266" s="7">
        <v>0</v>
      </c>
      <c r="K266" s="7">
        <v>0</v>
      </c>
      <c r="L266" s="7">
        <v>0</v>
      </c>
      <c r="M266" s="11">
        <v>0</v>
      </c>
      <c r="N266" s="11">
        <f t="shared" si="48"/>
        <v>25319.008264462809</v>
      </c>
      <c r="O266" s="11">
        <f t="shared" si="49"/>
        <v>25319.008264462809</v>
      </c>
      <c r="P266" s="3">
        <f t="shared" si="46"/>
        <v>0</v>
      </c>
      <c r="Q266" s="3">
        <f t="shared" si="50"/>
        <v>24042.008264462809</v>
      </c>
      <c r="R266" t="b">
        <f t="shared" si="47"/>
        <v>1</v>
      </c>
      <c r="S266" s="3">
        <f t="shared" si="51"/>
        <v>26677.999315811758</v>
      </c>
      <c r="T266" t="b">
        <f t="shared" si="52"/>
        <v>1</v>
      </c>
      <c r="U266">
        <f t="shared" si="55"/>
        <v>0</v>
      </c>
      <c r="V266">
        <f t="shared" si="53"/>
        <v>0</v>
      </c>
      <c r="W266" s="14">
        <f t="shared" si="54"/>
        <v>0</v>
      </c>
      <c r="X266" s="14"/>
    </row>
    <row r="267" spans="1:24">
      <c r="A267" s="7">
        <v>266</v>
      </c>
      <c r="B267" s="7">
        <v>1993</v>
      </c>
      <c r="C267" s="7">
        <v>2</v>
      </c>
      <c r="D267" s="10">
        <v>787</v>
      </c>
      <c r="E267" s="13">
        <v>19519.338842975205</v>
      </c>
      <c r="F267" s="3">
        <v>1014.0966791570499</v>
      </c>
      <c r="G267" s="11">
        <v>0</v>
      </c>
      <c r="H267" s="11">
        <v>0</v>
      </c>
      <c r="I267" s="13">
        <v>0</v>
      </c>
      <c r="J267" s="7">
        <v>0</v>
      </c>
      <c r="K267" s="7">
        <v>0</v>
      </c>
      <c r="L267" s="7">
        <v>0</v>
      </c>
      <c r="M267" s="11">
        <v>0</v>
      </c>
      <c r="N267" s="11">
        <f t="shared" si="48"/>
        <v>19519.338842975205</v>
      </c>
      <c r="O267" s="11">
        <f t="shared" si="49"/>
        <v>19519.338842975205</v>
      </c>
      <c r="P267" s="3">
        <f t="shared" si="46"/>
        <v>0</v>
      </c>
      <c r="Q267" s="3">
        <f t="shared" si="50"/>
        <v>18732.338842975205</v>
      </c>
      <c r="R267" t="b">
        <f t="shared" si="47"/>
        <v>1</v>
      </c>
      <c r="S267" s="3">
        <f t="shared" si="51"/>
        <v>20533.435522132255</v>
      </c>
      <c r="T267" t="b">
        <f t="shared" si="52"/>
        <v>1</v>
      </c>
      <c r="U267">
        <f t="shared" si="55"/>
        <v>0</v>
      </c>
      <c r="V267">
        <f t="shared" si="53"/>
        <v>0</v>
      </c>
      <c r="W267" s="14">
        <f t="shared" si="54"/>
        <v>0</v>
      </c>
      <c r="X267" s="14"/>
    </row>
    <row r="268" spans="1:24">
      <c r="A268" s="7">
        <v>267</v>
      </c>
      <c r="B268" s="7">
        <v>1993</v>
      </c>
      <c r="C268" s="7">
        <v>3</v>
      </c>
      <c r="D268" s="10">
        <v>298</v>
      </c>
      <c r="E268" s="13">
        <v>51645.619834710742</v>
      </c>
      <c r="F268" s="3">
        <v>5470.0838763759803</v>
      </c>
      <c r="G268" s="11">
        <v>0</v>
      </c>
      <c r="H268" s="11">
        <v>0</v>
      </c>
      <c r="I268" s="13">
        <v>0</v>
      </c>
      <c r="J268" s="7">
        <v>0</v>
      </c>
      <c r="K268" s="7">
        <v>0</v>
      </c>
      <c r="L268" s="7">
        <v>0</v>
      </c>
      <c r="M268" s="11">
        <v>0</v>
      </c>
      <c r="N268" s="11">
        <f t="shared" si="48"/>
        <v>51645.619834710742</v>
      </c>
      <c r="O268" s="11">
        <f t="shared" si="49"/>
        <v>51645.619834710742</v>
      </c>
      <c r="P268" s="3">
        <f t="shared" si="46"/>
        <v>0</v>
      </c>
      <c r="Q268" s="3">
        <f t="shared" si="50"/>
        <v>51347.619834710742</v>
      </c>
      <c r="R268" t="b">
        <f t="shared" si="47"/>
        <v>1</v>
      </c>
      <c r="S268" s="3">
        <f t="shared" si="51"/>
        <v>57115.703711086724</v>
      </c>
      <c r="T268" t="b">
        <f t="shared" si="52"/>
        <v>1</v>
      </c>
      <c r="U268">
        <f t="shared" si="55"/>
        <v>0</v>
      </c>
      <c r="V268">
        <f t="shared" si="53"/>
        <v>0</v>
      </c>
      <c r="W268" s="14">
        <f t="shared" si="54"/>
        <v>0</v>
      </c>
      <c r="X268" s="14"/>
    </row>
    <row r="269" spans="1:24">
      <c r="A269" s="7">
        <v>268</v>
      </c>
      <c r="B269" s="7">
        <v>1993</v>
      </c>
      <c r="C269" s="7">
        <v>4</v>
      </c>
      <c r="D269" s="10">
        <v>2544</v>
      </c>
      <c r="E269" s="13">
        <v>58327.933884297519</v>
      </c>
      <c r="F269" s="3">
        <v>7328.6328187359104</v>
      </c>
      <c r="G269" s="11">
        <v>0</v>
      </c>
      <c r="H269" s="11">
        <v>0</v>
      </c>
      <c r="I269" s="13">
        <v>0</v>
      </c>
      <c r="J269" s="7">
        <v>0</v>
      </c>
      <c r="K269" s="7">
        <v>0</v>
      </c>
      <c r="L269" s="7">
        <v>0</v>
      </c>
      <c r="M269" s="11">
        <v>0</v>
      </c>
      <c r="N269" s="11">
        <f t="shared" si="48"/>
        <v>58327.933884297519</v>
      </c>
      <c r="O269" s="11">
        <f t="shared" si="49"/>
        <v>58327.933884297519</v>
      </c>
      <c r="P269" s="3">
        <f t="shared" si="46"/>
        <v>0</v>
      </c>
      <c r="Q269" s="3">
        <f t="shared" si="50"/>
        <v>55783.933884297519</v>
      </c>
      <c r="R269" t="b">
        <f t="shared" si="47"/>
        <v>1</v>
      </c>
      <c r="S269" s="3">
        <f t="shared" si="51"/>
        <v>65656.56670303343</v>
      </c>
      <c r="T269" t="b">
        <f t="shared" si="52"/>
        <v>1</v>
      </c>
      <c r="U269">
        <f t="shared" si="55"/>
        <v>0</v>
      </c>
      <c r="V269">
        <f t="shared" si="53"/>
        <v>0</v>
      </c>
      <c r="W269" s="14">
        <f t="shared" si="54"/>
        <v>0</v>
      </c>
      <c r="X269" s="14"/>
    </row>
    <row r="270" spans="1:24">
      <c r="A270" s="7">
        <v>269</v>
      </c>
      <c r="B270" s="7">
        <v>1993</v>
      </c>
      <c r="C270" s="7">
        <v>5</v>
      </c>
      <c r="D270" s="10">
        <v>34448</v>
      </c>
      <c r="E270" s="13">
        <v>114874.71074380165</v>
      </c>
      <c r="F270" s="3">
        <v>14668.602519145499</v>
      </c>
      <c r="G270" s="11">
        <v>0</v>
      </c>
      <c r="H270" s="11">
        <v>0</v>
      </c>
      <c r="I270" s="13">
        <v>0</v>
      </c>
      <c r="J270" s="7">
        <v>0</v>
      </c>
      <c r="K270" s="7">
        <v>0</v>
      </c>
      <c r="L270" s="7">
        <v>0</v>
      </c>
      <c r="M270" s="11">
        <v>0</v>
      </c>
      <c r="N270" s="11">
        <f t="shared" si="48"/>
        <v>114874.71074380165</v>
      </c>
      <c r="O270" s="11">
        <f t="shared" si="49"/>
        <v>114874.71074380165</v>
      </c>
      <c r="P270" s="3">
        <f t="shared" si="46"/>
        <v>0</v>
      </c>
      <c r="Q270" s="3">
        <f t="shared" si="50"/>
        <v>80426.710743801654</v>
      </c>
      <c r="R270" t="b">
        <f t="shared" si="47"/>
        <v>1</v>
      </c>
      <c r="S270" s="3">
        <f t="shared" si="51"/>
        <v>129543.31326294715</v>
      </c>
      <c r="T270" t="b">
        <f t="shared" si="52"/>
        <v>1</v>
      </c>
      <c r="U270">
        <f t="shared" si="55"/>
        <v>0</v>
      </c>
      <c r="V270">
        <f t="shared" si="53"/>
        <v>0</v>
      </c>
      <c r="W270" s="14">
        <f t="shared" si="54"/>
        <v>0</v>
      </c>
      <c r="X270" s="14"/>
    </row>
    <row r="271" spans="1:24">
      <c r="A271" s="7">
        <v>270</v>
      </c>
      <c r="B271" s="7">
        <v>1993</v>
      </c>
      <c r="C271" s="7">
        <v>6</v>
      </c>
      <c r="D271" s="10">
        <v>45953</v>
      </c>
      <c r="E271" s="13">
        <v>65228.429752066113</v>
      </c>
      <c r="F271" s="3">
        <v>7617.2297005725304</v>
      </c>
      <c r="G271" s="11">
        <v>0</v>
      </c>
      <c r="H271" s="11">
        <v>0</v>
      </c>
      <c r="I271" s="13">
        <v>0</v>
      </c>
      <c r="J271" s="7">
        <v>0</v>
      </c>
      <c r="K271" s="7">
        <v>0</v>
      </c>
      <c r="L271" s="7">
        <v>0</v>
      </c>
      <c r="M271" s="11">
        <v>0</v>
      </c>
      <c r="N271" s="11">
        <f t="shared" si="48"/>
        <v>65228.429752066113</v>
      </c>
      <c r="O271" s="11">
        <f t="shared" si="49"/>
        <v>65228.429752066113</v>
      </c>
      <c r="P271" s="3">
        <f t="shared" si="46"/>
        <v>0</v>
      </c>
      <c r="Q271" s="3">
        <f t="shared" si="50"/>
        <v>19275.429752066113</v>
      </c>
      <c r="R271" t="b">
        <f t="shared" si="47"/>
        <v>1</v>
      </c>
      <c r="S271" s="3">
        <f t="shared" si="51"/>
        <v>72845.659452638647</v>
      </c>
      <c r="T271" t="b">
        <f t="shared" si="52"/>
        <v>1</v>
      </c>
      <c r="U271">
        <f t="shared" si="55"/>
        <v>0</v>
      </c>
      <c r="V271">
        <f t="shared" si="53"/>
        <v>0</v>
      </c>
      <c r="W271" s="14">
        <f t="shared" si="54"/>
        <v>0</v>
      </c>
      <c r="X271" s="14"/>
    </row>
    <row r="272" spans="1:24">
      <c r="A272" s="7">
        <v>271</v>
      </c>
      <c r="B272" s="7">
        <v>1993</v>
      </c>
      <c r="C272" s="7">
        <v>7</v>
      </c>
      <c r="D272" s="10">
        <v>50966</v>
      </c>
      <c r="E272" s="13">
        <v>33572.231404958678</v>
      </c>
      <c r="F272" s="3">
        <v>4396.3465916152199</v>
      </c>
      <c r="G272" s="11">
        <v>0</v>
      </c>
      <c r="H272" s="11">
        <v>0</v>
      </c>
      <c r="I272" s="13">
        <v>0</v>
      </c>
      <c r="J272" s="7">
        <v>0</v>
      </c>
      <c r="K272" s="7">
        <v>0</v>
      </c>
      <c r="L272" s="7">
        <v>0</v>
      </c>
      <c r="M272" s="11">
        <v>0</v>
      </c>
      <c r="N272" s="11">
        <f t="shared" si="48"/>
        <v>33572.231404958678</v>
      </c>
      <c r="O272" s="11">
        <f t="shared" si="49"/>
        <v>33572.231404958678</v>
      </c>
      <c r="P272" s="3">
        <f t="shared" si="46"/>
        <v>0</v>
      </c>
      <c r="Q272" s="3">
        <f t="shared" si="50"/>
        <v>0</v>
      </c>
      <c r="R272" t="b">
        <f t="shared" si="47"/>
        <v>0</v>
      </c>
      <c r="S272" s="3">
        <f t="shared" si="51"/>
        <v>37968.577996573898</v>
      </c>
      <c r="T272" t="b">
        <f t="shared" si="52"/>
        <v>0</v>
      </c>
      <c r="U272">
        <f t="shared" si="55"/>
        <v>0</v>
      </c>
      <c r="V272">
        <f t="shared" si="53"/>
        <v>12997.422003426102</v>
      </c>
      <c r="W272" s="14">
        <f t="shared" si="54"/>
        <v>12808569.414106181</v>
      </c>
      <c r="X272" s="14"/>
    </row>
    <row r="273" spans="1:24">
      <c r="A273" s="7">
        <v>272</v>
      </c>
      <c r="B273" s="7">
        <v>1993</v>
      </c>
      <c r="C273" s="7">
        <v>8</v>
      </c>
      <c r="D273" s="10">
        <v>47807</v>
      </c>
      <c r="E273" s="13">
        <v>28351.735537190081</v>
      </c>
      <c r="F273" s="3">
        <v>3837.1444638184298</v>
      </c>
      <c r="G273" s="11">
        <v>0</v>
      </c>
      <c r="H273" s="11">
        <v>0</v>
      </c>
      <c r="I273" s="13">
        <v>0</v>
      </c>
      <c r="J273" s="7">
        <v>0</v>
      </c>
      <c r="K273" s="7">
        <v>0</v>
      </c>
      <c r="L273" s="7">
        <v>0</v>
      </c>
      <c r="M273" s="11">
        <v>0</v>
      </c>
      <c r="N273" s="11">
        <f t="shared" si="48"/>
        <v>28351.735537190081</v>
      </c>
      <c r="O273" s="11">
        <f t="shared" si="49"/>
        <v>28351.735537190081</v>
      </c>
      <c r="P273" s="3">
        <f t="shared" si="46"/>
        <v>0</v>
      </c>
      <c r="Q273" s="3">
        <f t="shared" si="50"/>
        <v>0</v>
      </c>
      <c r="R273" t="b">
        <f t="shared" si="47"/>
        <v>0</v>
      </c>
      <c r="S273" s="3">
        <f t="shared" si="51"/>
        <v>32188.880001008511</v>
      </c>
      <c r="T273" t="b">
        <f t="shared" si="52"/>
        <v>0</v>
      </c>
      <c r="U273">
        <f t="shared" si="55"/>
        <v>0</v>
      </c>
      <c r="V273">
        <f t="shared" si="53"/>
        <v>15618.119998991489</v>
      </c>
      <c r="W273" s="14">
        <f t="shared" si="54"/>
        <v>17502989.665614508</v>
      </c>
      <c r="X273" s="14"/>
    </row>
    <row r="274" spans="1:24">
      <c r="A274" s="7">
        <v>273</v>
      </c>
      <c r="B274" s="7">
        <v>1993</v>
      </c>
      <c r="C274" s="7">
        <v>9</v>
      </c>
      <c r="D274" s="10">
        <v>35537</v>
      </c>
      <c r="E274" s="13">
        <v>28405.289256198346</v>
      </c>
      <c r="F274" s="3">
        <v>3432.9047732508802</v>
      </c>
      <c r="G274" s="11">
        <v>0</v>
      </c>
      <c r="H274" s="11">
        <v>0</v>
      </c>
      <c r="I274" s="13">
        <v>0</v>
      </c>
      <c r="J274" s="7">
        <v>0</v>
      </c>
      <c r="K274" s="7">
        <v>0</v>
      </c>
      <c r="L274" s="7">
        <v>0</v>
      </c>
      <c r="M274" s="11">
        <v>0</v>
      </c>
      <c r="N274" s="11">
        <f t="shared" si="48"/>
        <v>28405.289256198346</v>
      </c>
      <c r="O274" s="11">
        <f t="shared" si="49"/>
        <v>28405.289256198346</v>
      </c>
      <c r="P274" s="3">
        <f t="shared" si="46"/>
        <v>0</v>
      </c>
      <c r="Q274" s="3">
        <f t="shared" si="50"/>
        <v>0</v>
      </c>
      <c r="R274" t="b">
        <f t="shared" si="47"/>
        <v>0</v>
      </c>
      <c r="S274" s="3">
        <f t="shared" si="51"/>
        <v>31838.194029449227</v>
      </c>
      <c r="T274" t="b">
        <f t="shared" si="52"/>
        <v>0</v>
      </c>
      <c r="U274">
        <f t="shared" si="55"/>
        <v>0</v>
      </c>
      <c r="V274">
        <f t="shared" si="53"/>
        <v>3698.8059705507731</v>
      </c>
      <c r="W274" s="14">
        <f t="shared" si="54"/>
        <v>1512334.9447241828</v>
      </c>
      <c r="X274" s="14"/>
    </row>
    <row r="275" spans="1:24">
      <c r="A275" s="7">
        <v>274</v>
      </c>
      <c r="B275" s="7">
        <v>1993</v>
      </c>
      <c r="C275" s="7">
        <v>10</v>
      </c>
      <c r="D275" s="10">
        <v>16691</v>
      </c>
      <c r="E275" s="13">
        <v>29452.561983471074</v>
      </c>
      <c r="F275" s="3">
        <v>4394.4871238656096</v>
      </c>
      <c r="G275" s="11">
        <v>0</v>
      </c>
      <c r="H275" s="11">
        <v>0</v>
      </c>
      <c r="I275" s="13">
        <v>0</v>
      </c>
      <c r="J275" s="7">
        <v>0</v>
      </c>
      <c r="K275" s="7">
        <v>0</v>
      </c>
      <c r="L275" s="7">
        <v>0</v>
      </c>
      <c r="M275" s="11">
        <v>0</v>
      </c>
      <c r="N275" s="11">
        <f t="shared" si="48"/>
        <v>29452.561983471074</v>
      </c>
      <c r="O275" s="11">
        <f t="shared" si="49"/>
        <v>29452.561983471074</v>
      </c>
      <c r="P275" s="3">
        <f t="shared" si="46"/>
        <v>0</v>
      </c>
      <c r="Q275" s="3">
        <f t="shared" si="50"/>
        <v>12761.561983471074</v>
      </c>
      <c r="R275" t="b">
        <f t="shared" si="47"/>
        <v>1</v>
      </c>
      <c r="S275" s="3">
        <f t="shared" si="51"/>
        <v>33847.049107336687</v>
      </c>
      <c r="T275" t="b">
        <f t="shared" si="52"/>
        <v>1</v>
      </c>
      <c r="U275">
        <f t="shared" si="55"/>
        <v>1</v>
      </c>
      <c r="V275">
        <f t="shared" si="53"/>
        <v>0</v>
      </c>
      <c r="W275" s="14">
        <f t="shared" si="54"/>
        <v>0</v>
      </c>
      <c r="X275" s="14"/>
    </row>
    <row r="276" spans="1:24">
      <c r="A276" s="7">
        <v>275</v>
      </c>
      <c r="B276" s="7">
        <v>1993</v>
      </c>
      <c r="C276" s="7">
        <v>11</v>
      </c>
      <c r="D276" s="10">
        <v>4576</v>
      </c>
      <c r="E276" s="13">
        <v>22811.900826446283</v>
      </c>
      <c r="F276" s="3">
        <v>3844.27949213689</v>
      </c>
      <c r="G276" s="11">
        <v>0</v>
      </c>
      <c r="H276" s="11">
        <v>0</v>
      </c>
      <c r="I276" s="13">
        <v>0</v>
      </c>
      <c r="J276" s="7">
        <v>0</v>
      </c>
      <c r="K276" s="7">
        <v>0</v>
      </c>
      <c r="L276" s="7">
        <v>0</v>
      </c>
      <c r="M276" s="11">
        <v>0</v>
      </c>
      <c r="N276" s="11">
        <f t="shared" si="48"/>
        <v>22811.900826446283</v>
      </c>
      <c r="O276" s="11">
        <f t="shared" si="49"/>
        <v>22811.900826446283</v>
      </c>
      <c r="P276" s="3">
        <f t="shared" si="46"/>
        <v>0</v>
      </c>
      <c r="Q276" s="3">
        <f t="shared" si="50"/>
        <v>18235.900826446283</v>
      </c>
      <c r="R276" t="b">
        <f t="shared" si="47"/>
        <v>1</v>
      </c>
      <c r="S276" s="3">
        <f t="shared" si="51"/>
        <v>26656.180318583174</v>
      </c>
      <c r="T276" t="b">
        <f t="shared" si="52"/>
        <v>1</v>
      </c>
      <c r="U276">
        <f t="shared" si="55"/>
        <v>0</v>
      </c>
      <c r="V276">
        <f t="shared" si="53"/>
        <v>0</v>
      </c>
      <c r="W276" s="14">
        <f t="shared" si="54"/>
        <v>0</v>
      </c>
      <c r="X276" s="14"/>
    </row>
    <row r="277" spans="1:24">
      <c r="A277" s="7">
        <v>276</v>
      </c>
      <c r="B277" s="7">
        <v>1993</v>
      </c>
      <c r="C277" s="7">
        <v>12</v>
      </c>
      <c r="D277" s="10">
        <v>1561</v>
      </c>
      <c r="E277" s="13">
        <v>27703.14049586777</v>
      </c>
      <c r="F277" s="3">
        <v>3938.5982122155001</v>
      </c>
      <c r="G277" s="11">
        <v>0</v>
      </c>
      <c r="H277" s="11">
        <v>0</v>
      </c>
      <c r="I277" s="13">
        <v>0</v>
      </c>
      <c r="J277" s="7">
        <v>0</v>
      </c>
      <c r="K277" s="7">
        <v>0</v>
      </c>
      <c r="L277" s="7">
        <v>0</v>
      </c>
      <c r="M277" s="11">
        <v>0</v>
      </c>
      <c r="N277" s="11">
        <f t="shared" si="48"/>
        <v>27703.14049586777</v>
      </c>
      <c r="O277" s="11">
        <f t="shared" si="49"/>
        <v>27703.14049586777</v>
      </c>
      <c r="P277" s="3">
        <f t="shared" si="46"/>
        <v>0</v>
      </c>
      <c r="Q277" s="3">
        <f t="shared" si="50"/>
        <v>26142.14049586777</v>
      </c>
      <c r="R277" t="b">
        <f t="shared" si="47"/>
        <v>1</v>
      </c>
      <c r="S277" s="3">
        <f t="shared" si="51"/>
        <v>31641.73870808327</v>
      </c>
      <c r="T277" t="b">
        <f t="shared" si="52"/>
        <v>1</v>
      </c>
      <c r="U277">
        <f t="shared" si="55"/>
        <v>0</v>
      </c>
      <c r="V277">
        <f t="shared" si="53"/>
        <v>0</v>
      </c>
      <c r="W277" s="14">
        <f t="shared" si="54"/>
        <v>0</v>
      </c>
      <c r="X277" s="14"/>
    </row>
    <row r="278" spans="1:24">
      <c r="A278" s="7">
        <v>277</v>
      </c>
      <c r="B278" s="7">
        <v>1994</v>
      </c>
      <c r="C278" s="7">
        <v>1</v>
      </c>
      <c r="D278" s="10">
        <v>1277</v>
      </c>
      <c r="E278" s="13">
        <v>26483.305785123968</v>
      </c>
      <c r="F278" s="3">
        <v>3836.1889350635001</v>
      </c>
      <c r="G278" s="11">
        <v>0</v>
      </c>
      <c r="H278" s="11">
        <v>0</v>
      </c>
      <c r="I278" s="13">
        <v>0</v>
      </c>
      <c r="J278" s="7">
        <v>0</v>
      </c>
      <c r="K278" s="7">
        <v>0</v>
      </c>
      <c r="L278" s="7">
        <v>0</v>
      </c>
      <c r="M278" s="11">
        <v>0</v>
      </c>
      <c r="N278" s="11">
        <f t="shared" si="48"/>
        <v>26483.305785123968</v>
      </c>
      <c r="O278" s="11">
        <f t="shared" si="49"/>
        <v>26483.305785123968</v>
      </c>
      <c r="P278" s="3">
        <f t="shared" si="46"/>
        <v>0</v>
      </c>
      <c r="Q278" s="3">
        <f t="shared" si="50"/>
        <v>25206.305785123968</v>
      </c>
      <c r="R278" t="b">
        <f t="shared" si="47"/>
        <v>1</v>
      </c>
      <c r="S278" s="3">
        <f t="shared" si="51"/>
        <v>30319.494720187467</v>
      </c>
      <c r="T278" t="b">
        <f t="shared" si="52"/>
        <v>1</v>
      </c>
      <c r="U278">
        <f t="shared" si="55"/>
        <v>0</v>
      </c>
      <c r="V278">
        <f t="shared" si="53"/>
        <v>0</v>
      </c>
      <c r="W278" s="14">
        <f t="shared" si="54"/>
        <v>0</v>
      </c>
      <c r="X278" s="14"/>
    </row>
    <row r="279" spans="1:24">
      <c r="A279" s="7">
        <v>278</v>
      </c>
      <c r="B279" s="7">
        <v>1994</v>
      </c>
      <c r="C279" s="7">
        <v>2</v>
      </c>
      <c r="D279" s="10">
        <v>787</v>
      </c>
      <c r="E279" s="13">
        <v>26479.338842975205</v>
      </c>
      <c r="F279" s="3">
        <v>2880.5933122656002</v>
      </c>
      <c r="G279" s="11">
        <v>0</v>
      </c>
      <c r="H279" s="11">
        <v>0</v>
      </c>
      <c r="I279" s="13">
        <v>0</v>
      </c>
      <c r="J279" s="7">
        <v>0</v>
      </c>
      <c r="K279" s="7">
        <v>0</v>
      </c>
      <c r="L279" s="7">
        <v>0</v>
      </c>
      <c r="M279" s="11">
        <v>0</v>
      </c>
      <c r="N279" s="11">
        <f t="shared" si="48"/>
        <v>26479.338842975205</v>
      </c>
      <c r="O279" s="11">
        <f t="shared" si="49"/>
        <v>26479.338842975205</v>
      </c>
      <c r="P279" s="3">
        <f t="shared" si="46"/>
        <v>0</v>
      </c>
      <c r="Q279" s="3">
        <f t="shared" si="50"/>
        <v>25692.338842975205</v>
      </c>
      <c r="R279" t="b">
        <f t="shared" si="47"/>
        <v>1</v>
      </c>
      <c r="S279" s="3">
        <f t="shared" si="51"/>
        <v>29359.932155240804</v>
      </c>
      <c r="T279" t="b">
        <f t="shared" si="52"/>
        <v>1</v>
      </c>
      <c r="U279">
        <f t="shared" si="55"/>
        <v>0</v>
      </c>
      <c r="V279">
        <f t="shared" si="53"/>
        <v>0</v>
      </c>
      <c r="W279" s="14">
        <f t="shared" si="54"/>
        <v>0</v>
      </c>
      <c r="X279" s="14"/>
    </row>
    <row r="280" spans="1:24">
      <c r="A280" s="7">
        <v>279</v>
      </c>
      <c r="B280" s="7">
        <v>1994</v>
      </c>
      <c r="C280" s="7">
        <v>3</v>
      </c>
      <c r="D280" s="10">
        <v>298</v>
      </c>
      <c r="E280" s="13">
        <v>44255.206611570247</v>
      </c>
      <c r="F280" s="3">
        <v>5911.9954729781302</v>
      </c>
      <c r="G280" s="11">
        <v>0</v>
      </c>
      <c r="H280" s="11">
        <v>0</v>
      </c>
      <c r="I280" s="13">
        <v>0</v>
      </c>
      <c r="J280" s="7">
        <v>0</v>
      </c>
      <c r="K280" s="7">
        <v>0</v>
      </c>
      <c r="L280" s="7">
        <v>0</v>
      </c>
      <c r="M280" s="11">
        <v>0</v>
      </c>
      <c r="N280" s="11">
        <f t="shared" si="48"/>
        <v>44255.206611570247</v>
      </c>
      <c r="O280" s="11">
        <f t="shared" si="49"/>
        <v>44255.206611570247</v>
      </c>
      <c r="P280" s="3">
        <f t="shared" si="46"/>
        <v>0</v>
      </c>
      <c r="Q280" s="3">
        <f t="shared" si="50"/>
        <v>43957.206611570247</v>
      </c>
      <c r="R280" t="b">
        <f t="shared" si="47"/>
        <v>1</v>
      </c>
      <c r="S280" s="3">
        <f t="shared" si="51"/>
        <v>50167.202084548378</v>
      </c>
      <c r="T280" t="b">
        <f t="shared" si="52"/>
        <v>1</v>
      </c>
      <c r="U280">
        <f t="shared" si="55"/>
        <v>0</v>
      </c>
      <c r="V280">
        <f t="shared" si="53"/>
        <v>0</v>
      </c>
      <c r="W280" s="14">
        <f t="shared" si="54"/>
        <v>0</v>
      </c>
      <c r="X280" s="14"/>
    </row>
    <row r="281" spans="1:24">
      <c r="A281" s="7">
        <v>280</v>
      </c>
      <c r="B281" s="7">
        <v>1994</v>
      </c>
      <c r="C281" s="7">
        <v>4</v>
      </c>
      <c r="D281" s="10">
        <v>2544</v>
      </c>
      <c r="E281" s="13">
        <v>31418.18181818182</v>
      </c>
      <c r="F281" s="3">
        <v>9031.6410507165892</v>
      </c>
      <c r="G281" s="11">
        <v>0</v>
      </c>
      <c r="H281" s="11">
        <v>0</v>
      </c>
      <c r="I281" s="13">
        <v>0</v>
      </c>
      <c r="J281" s="7">
        <v>0</v>
      </c>
      <c r="K281" s="7">
        <v>0</v>
      </c>
      <c r="L281" s="7">
        <v>0</v>
      </c>
      <c r="M281" s="11">
        <v>0</v>
      </c>
      <c r="N281" s="11">
        <f t="shared" si="48"/>
        <v>31418.18181818182</v>
      </c>
      <c r="O281" s="11">
        <f t="shared" si="49"/>
        <v>31418.18181818182</v>
      </c>
      <c r="P281" s="3">
        <f t="shared" si="46"/>
        <v>0</v>
      </c>
      <c r="Q281" s="3">
        <f t="shared" si="50"/>
        <v>28874.18181818182</v>
      </c>
      <c r="R281" t="b">
        <f t="shared" si="47"/>
        <v>1</v>
      </c>
      <c r="S281" s="3">
        <f t="shared" si="51"/>
        <v>40449.822868898409</v>
      </c>
      <c r="T281" t="b">
        <f t="shared" si="52"/>
        <v>1</v>
      </c>
      <c r="U281">
        <f t="shared" si="55"/>
        <v>0</v>
      </c>
      <c r="V281">
        <f t="shared" si="53"/>
        <v>0</v>
      </c>
      <c r="W281" s="14">
        <f t="shared" si="54"/>
        <v>0</v>
      </c>
      <c r="X281" s="14"/>
    </row>
    <row r="282" spans="1:24">
      <c r="A282" s="7">
        <v>281</v>
      </c>
      <c r="B282" s="7">
        <v>1994</v>
      </c>
      <c r="C282" s="7">
        <v>5</v>
      </c>
      <c r="D282" s="10">
        <v>34448</v>
      </c>
      <c r="E282" s="13">
        <v>23642.975206611569</v>
      </c>
      <c r="F282" s="3">
        <v>7301.9281128712501</v>
      </c>
      <c r="G282" s="11">
        <v>0</v>
      </c>
      <c r="H282" s="11">
        <v>0</v>
      </c>
      <c r="I282" s="13">
        <v>0</v>
      </c>
      <c r="J282" s="7">
        <v>0</v>
      </c>
      <c r="K282" s="7">
        <v>0</v>
      </c>
      <c r="L282" s="7">
        <v>0</v>
      </c>
      <c r="M282" s="11">
        <v>0</v>
      </c>
      <c r="N282" s="11">
        <f t="shared" si="48"/>
        <v>23642.975206611569</v>
      </c>
      <c r="O282" s="11">
        <f t="shared" si="49"/>
        <v>23642.975206611569</v>
      </c>
      <c r="P282" s="3">
        <f t="shared" si="46"/>
        <v>0</v>
      </c>
      <c r="Q282" s="3">
        <f t="shared" si="50"/>
        <v>0</v>
      </c>
      <c r="R282" t="b">
        <f t="shared" si="47"/>
        <v>0</v>
      </c>
      <c r="S282" s="3">
        <f t="shared" si="51"/>
        <v>30944.903319482819</v>
      </c>
      <c r="T282" t="b">
        <f t="shared" si="52"/>
        <v>0</v>
      </c>
      <c r="U282">
        <f t="shared" si="55"/>
        <v>0</v>
      </c>
      <c r="V282">
        <f t="shared" si="53"/>
        <v>3503.0966805171811</v>
      </c>
      <c r="W282" s="14">
        <f t="shared" si="54"/>
        <v>182389.68538348092</v>
      </c>
      <c r="X282" s="14"/>
    </row>
    <row r="283" spans="1:24">
      <c r="A283" s="7">
        <v>282</v>
      </c>
      <c r="B283" s="7">
        <v>1994</v>
      </c>
      <c r="C283" s="7">
        <v>6</v>
      </c>
      <c r="D283" s="10">
        <v>45953</v>
      </c>
      <c r="E283" s="13">
        <v>37719.669421487604</v>
      </c>
      <c r="F283" s="3">
        <v>2197.4999999992201</v>
      </c>
      <c r="G283" s="11">
        <v>0</v>
      </c>
      <c r="H283" s="11">
        <v>0</v>
      </c>
      <c r="I283" s="13">
        <v>0</v>
      </c>
      <c r="J283" s="7">
        <v>0</v>
      </c>
      <c r="K283" s="7">
        <v>0</v>
      </c>
      <c r="L283" s="7">
        <v>0</v>
      </c>
      <c r="M283" s="11">
        <v>0</v>
      </c>
      <c r="N283" s="11">
        <f t="shared" si="48"/>
        <v>37719.669421487604</v>
      </c>
      <c r="O283" s="11">
        <f t="shared" si="49"/>
        <v>37719.669421487604</v>
      </c>
      <c r="P283" s="3">
        <f t="shared" si="46"/>
        <v>0</v>
      </c>
      <c r="Q283" s="3">
        <f t="shared" si="50"/>
        <v>0</v>
      </c>
      <c r="R283" t="b">
        <f t="shared" si="47"/>
        <v>0</v>
      </c>
      <c r="S283" s="3">
        <f t="shared" si="51"/>
        <v>39917.169421486826</v>
      </c>
      <c r="T283" t="b">
        <f t="shared" si="52"/>
        <v>0</v>
      </c>
      <c r="U283">
        <f t="shared" si="55"/>
        <v>0</v>
      </c>
      <c r="V283">
        <f t="shared" si="53"/>
        <v>6035.8305785131743</v>
      </c>
      <c r="W283" s="14">
        <f t="shared" si="54"/>
        <v>369973.54167008441</v>
      </c>
      <c r="X283" s="14"/>
    </row>
    <row r="284" spans="1:24">
      <c r="A284" s="7">
        <v>283</v>
      </c>
      <c r="B284" s="7">
        <v>1994</v>
      </c>
      <c r="C284" s="7">
        <v>7</v>
      </c>
      <c r="D284" s="10">
        <v>50966</v>
      </c>
      <c r="E284" s="13">
        <v>42906.446280991739</v>
      </c>
      <c r="F284" s="3">
        <v>2310.00000000104</v>
      </c>
      <c r="G284" s="11">
        <v>0</v>
      </c>
      <c r="H284" s="11">
        <v>0</v>
      </c>
      <c r="I284" s="13">
        <v>0</v>
      </c>
      <c r="J284" s="7">
        <v>0</v>
      </c>
      <c r="K284" s="7">
        <v>0</v>
      </c>
      <c r="L284" s="7">
        <v>0</v>
      </c>
      <c r="M284" s="11">
        <v>0</v>
      </c>
      <c r="N284" s="11">
        <f t="shared" si="48"/>
        <v>42906.446280991739</v>
      </c>
      <c r="O284" s="11">
        <f t="shared" si="49"/>
        <v>42906.446280991739</v>
      </c>
      <c r="P284" s="3">
        <f t="shared" si="46"/>
        <v>0</v>
      </c>
      <c r="Q284" s="3">
        <f t="shared" si="50"/>
        <v>0</v>
      </c>
      <c r="R284" t="b">
        <f t="shared" si="47"/>
        <v>0</v>
      </c>
      <c r="S284" s="3">
        <f t="shared" si="51"/>
        <v>45216.446280992779</v>
      </c>
      <c r="T284" t="b">
        <f t="shared" si="52"/>
        <v>0</v>
      </c>
      <c r="U284">
        <f t="shared" si="55"/>
        <v>0</v>
      </c>
      <c r="V284">
        <f t="shared" si="53"/>
        <v>5749.5537190072209</v>
      </c>
      <c r="W284" s="14">
        <f t="shared" si="54"/>
        <v>3201263.2095073699</v>
      </c>
      <c r="X284" s="14"/>
    </row>
    <row r="285" spans="1:24">
      <c r="A285" s="7">
        <v>284</v>
      </c>
      <c r="B285" s="7">
        <v>1994</v>
      </c>
      <c r="C285" s="7">
        <v>8</v>
      </c>
      <c r="D285" s="10">
        <v>47807</v>
      </c>
      <c r="E285" s="13">
        <v>40994.380165289258</v>
      </c>
      <c r="F285" s="3">
        <v>1684.4999999997401</v>
      </c>
      <c r="G285" s="11">
        <v>0</v>
      </c>
      <c r="H285" s="11">
        <v>0</v>
      </c>
      <c r="I285" s="13">
        <v>0</v>
      </c>
      <c r="J285" s="7">
        <v>0</v>
      </c>
      <c r="K285" s="7">
        <v>0</v>
      </c>
      <c r="L285" s="7">
        <v>0</v>
      </c>
      <c r="M285" s="11">
        <v>0</v>
      </c>
      <c r="N285" s="11">
        <f t="shared" si="48"/>
        <v>40994.380165289258</v>
      </c>
      <c r="O285" s="11">
        <f t="shared" si="49"/>
        <v>40994.380165289258</v>
      </c>
      <c r="P285" s="3">
        <f t="shared" si="46"/>
        <v>0</v>
      </c>
      <c r="Q285" s="3">
        <f t="shared" si="50"/>
        <v>0</v>
      </c>
      <c r="R285" t="b">
        <f t="shared" si="47"/>
        <v>0</v>
      </c>
      <c r="S285" s="3">
        <f t="shared" si="51"/>
        <v>42678.880165288996</v>
      </c>
      <c r="T285" t="b">
        <f t="shared" si="52"/>
        <v>0</v>
      </c>
      <c r="U285">
        <f t="shared" si="55"/>
        <v>0</v>
      </c>
      <c r="V285">
        <f t="shared" si="53"/>
        <v>5128.1198347110039</v>
      </c>
      <c r="W285" s="14">
        <f t="shared" si="54"/>
        <v>2635555.9078301731</v>
      </c>
      <c r="X285" s="14"/>
    </row>
    <row r="286" spans="1:24">
      <c r="A286" s="7">
        <v>285</v>
      </c>
      <c r="B286" s="7">
        <v>1994</v>
      </c>
      <c r="C286" s="7">
        <v>9</v>
      </c>
      <c r="D286" s="10">
        <v>35537</v>
      </c>
      <c r="E286" s="13">
        <v>26322.644628099173</v>
      </c>
      <c r="F286" s="3">
        <v>418.73330944432098</v>
      </c>
      <c r="G286" s="11">
        <v>0</v>
      </c>
      <c r="H286" s="11">
        <v>0</v>
      </c>
      <c r="I286" s="13">
        <v>0</v>
      </c>
      <c r="J286" s="7">
        <v>0</v>
      </c>
      <c r="K286" s="7">
        <v>0</v>
      </c>
      <c r="L286" s="7">
        <v>0</v>
      </c>
      <c r="M286" s="11">
        <v>0</v>
      </c>
      <c r="N286" s="11">
        <f t="shared" si="48"/>
        <v>26322.644628099173</v>
      </c>
      <c r="O286" s="11">
        <f t="shared" si="49"/>
        <v>26322.644628099173</v>
      </c>
      <c r="P286" s="3">
        <f t="shared" si="46"/>
        <v>0</v>
      </c>
      <c r="Q286" s="3">
        <f t="shared" si="50"/>
        <v>0</v>
      </c>
      <c r="R286" t="b">
        <f t="shared" si="47"/>
        <v>0</v>
      </c>
      <c r="S286" s="3">
        <f t="shared" si="51"/>
        <v>26741.377937543493</v>
      </c>
      <c r="T286" t="b">
        <f t="shared" si="52"/>
        <v>0</v>
      </c>
      <c r="U286">
        <f t="shared" si="55"/>
        <v>0</v>
      </c>
      <c r="V286">
        <f t="shared" si="53"/>
        <v>8795.6220624565067</v>
      </c>
      <c r="W286" s="14">
        <f t="shared" si="54"/>
        <v>6594722.176625045</v>
      </c>
      <c r="X286" s="14"/>
    </row>
    <row r="287" spans="1:24">
      <c r="A287" s="7">
        <v>286</v>
      </c>
      <c r="B287" s="7">
        <v>1994</v>
      </c>
      <c r="C287" s="7">
        <v>10</v>
      </c>
      <c r="D287" s="10">
        <v>16691</v>
      </c>
      <c r="E287" s="13">
        <v>19205.950413223141</v>
      </c>
      <c r="F287" s="3">
        <v>488.456049297844</v>
      </c>
      <c r="G287" s="11">
        <v>0</v>
      </c>
      <c r="H287" s="11">
        <v>0</v>
      </c>
      <c r="I287" s="13">
        <v>0</v>
      </c>
      <c r="J287" s="7">
        <v>0</v>
      </c>
      <c r="K287" s="7">
        <v>0</v>
      </c>
      <c r="L287" s="7">
        <v>0</v>
      </c>
      <c r="M287" s="11">
        <v>0</v>
      </c>
      <c r="N287" s="11">
        <f t="shared" si="48"/>
        <v>19205.950413223141</v>
      </c>
      <c r="O287" s="11">
        <f t="shared" si="49"/>
        <v>19205.950413223141</v>
      </c>
      <c r="P287" s="3">
        <f t="shared" si="46"/>
        <v>0</v>
      </c>
      <c r="Q287" s="3">
        <f t="shared" si="50"/>
        <v>2514.9504132231414</v>
      </c>
      <c r="R287" t="b">
        <f t="shared" si="47"/>
        <v>1</v>
      </c>
      <c r="S287" s="3">
        <f t="shared" si="51"/>
        <v>19694.406462520987</v>
      </c>
      <c r="T287" t="b">
        <f t="shared" si="52"/>
        <v>1</v>
      </c>
      <c r="U287">
        <f t="shared" si="55"/>
        <v>1</v>
      </c>
      <c r="V287">
        <f t="shared" si="53"/>
        <v>0</v>
      </c>
      <c r="W287" s="14">
        <f t="shared" si="54"/>
        <v>0</v>
      </c>
      <c r="X287" s="14"/>
    </row>
    <row r="288" spans="1:24">
      <c r="A288" s="7">
        <v>287</v>
      </c>
      <c r="B288" s="7">
        <v>1994</v>
      </c>
      <c r="C288" s="7">
        <v>11</v>
      </c>
      <c r="D288" s="10">
        <v>4576</v>
      </c>
      <c r="E288" s="13">
        <v>21734.876033057852</v>
      </c>
      <c r="F288" s="3">
        <v>2839.78165593012</v>
      </c>
      <c r="G288" s="11">
        <v>0</v>
      </c>
      <c r="H288" s="11">
        <v>0</v>
      </c>
      <c r="I288" s="13">
        <v>0</v>
      </c>
      <c r="J288" s="7">
        <v>0</v>
      </c>
      <c r="K288" s="7">
        <v>0</v>
      </c>
      <c r="L288" s="7">
        <v>0</v>
      </c>
      <c r="M288" s="11">
        <v>0</v>
      </c>
      <c r="N288" s="11">
        <f t="shared" si="48"/>
        <v>21734.876033057852</v>
      </c>
      <c r="O288" s="11">
        <f t="shared" si="49"/>
        <v>21734.876033057852</v>
      </c>
      <c r="P288" s="3">
        <f t="shared" si="46"/>
        <v>0</v>
      </c>
      <c r="Q288" s="3">
        <f t="shared" si="50"/>
        <v>17158.876033057852</v>
      </c>
      <c r="R288" t="b">
        <f t="shared" si="47"/>
        <v>1</v>
      </c>
      <c r="S288" s="3">
        <f t="shared" si="51"/>
        <v>24574.657688987973</v>
      </c>
      <c r="T288" t="b">
        <f t="shared" si="52"/>
        <v>1</v>
      </c>
      <c r="U288">
        <f t="shared" si="55"/>
        <v>0</v>
      </c>
      <c r="V288">
        <f t="shared" si="53"/>
        <v>0</v>
      </c>
      <c r="W288" s="14">
        <f t="shared" si="54"/>
        <v>0</v>
      </c>
      <c r="X288" s="14"/>
    </row>
    <row r="289" spans="1:24">
      <c r="A289" s="7">
        <v>288</v>
      </c>
      <c r="B289" s="7">
        <v>1994</v>
      </c>
      <c r="C289" s="7">
        <v>12</v>
      </c>
      <c r="D289" s="10">
        <v>1561</v>
      </c>
      <c r="E289" s="13">
        <v>25136.528925619834</v>
      </c>
      <c r="F289" s="3">
        <v>2709.5896008210898</v>
      </c>
      <c r="G289" s="11">
        <v>0</v>
      </c>
      <c r="H289" s="11">
        <v>0</v>
      </c>
      <c r="I289" s="13">
        <v>0</v>
      </c>
      <c r="J289" s="7">
        <v>0</v>
      </c>
      <c r="K289" s="7">
        <v>0</v>
      </c>
      <c r="L289" s="7">
        <v>0</v>
      </c>
      <c r="M289" s="11">
        <v>0</v>
      </c>
      <c r="N289" s="11">
        <f t="shared" si="48"/>
        <v>25136.528925619834</v>
      </c>
      <c r="O289" s="11">
        <f t="shared" si="49"/>
        <v>25136.528925619834</v>
      </c>
      <c r="P289" s="3">
        <f t="shared" si="46"/>
        <v>0</v>
      </c>
      <c r="Q289" s="3">
        <f t="shared" si="50"/>
        <v>23575.528925619834</v>
      </c>
      <c r="R289" t="b">
        <f t="shared" si="47"/>
        <v>1</v>
      </c>
      <c r="S289" s="3">
        <f t="shared" si="51"/>
        <v>27846.118526440925</v>
      </c>
      <c r="T289" t="b">
        <f t="shared" si="52"/>
        <v>1</v>
      </c>
      <c r="U289">
        <f t="shared" si="55"/>
        <v>0</v>
      </c>
      <c r="V289">
        <f t="shared" si="53"/>
        <v>0</v>
      </c>
      <c r="W289" s="14">
        <f t="shared" si="54"/>
        <v>0</v>
      </c>
      <c r="X289" s="14"/>
    </row>
    <row r="290" spans="1:24">
      <c r="A290" s="7">
        <v>289</v>
      </c>
      <c r="B290" s="7">
        <v>1995</v>
      </c>
      <c r="C290" s="7">
        <v>1</v>
      </c>
      <c r="D290" s="10">
        <v>1277</v>
      </c>
      <c r="E290" s="13">
        <v>29055.867768595042</v>
      </c>
      <c r="F290" s="3">
        <v>2596.7869818935301</v>
      </c>
      <c r="G290" s="11">
        <v>0</v>
      </c>
      <c r="H290" s="11">
        <v>0</v>
      </c>
      <c r="I290" s="13">
        <v>0</v>
      </c>
      <c r="J290" s="7">
        <v>0</v>
      </c>
      <c r="K290" s="7">
        <v>0</v>
      </c>
      <c r="L290" s="7">
        <v>0</v>
      </c>
      <c r="M290" s="11">
        <v>0</v>
      </c>
      <c r="N290" s="11">
        <f t="shared" si="48"/>
        <v>29055.867768595042</v>
      </c>
      <c r="O290" s="11">
        <f t="shared" si="49"/>
        <v>29055.867768595042</v>
      </c>
      <c r="P290" s="3">
        <f t="shared" si="46"/>
        <v>0</v>
      </c>
      <c r="Q290" s="3">
        <f t="shared" si="50"/>
        <v>27778.867768595042</v>
      </c>
      <c r="R290" t="b">
        <f t="shared" si="47"/>
        <v>1</v>
      </c>
      <c r="S290" s="3">
        <f t="shared" si="51"/>
        <v>31652.654750488571</v>
      </c>
      <c r="T290" t="b">
        <f t="shared" si="52"/>
        <v>1</v>
      </c>
      <c r="U290">
        <f t="shared" si="55"/>
        <v>0</v>
      </c>
      <c r="V290">
        <f t="shared" si="53"/>
        <v>0</v>
      </c>
      <c r="W290" s="14">
        <f t="shared" si="54"/>
        <v>0</v>
      </c>
      <c r="X290" s="14"/>
    </row>
    <row r="291" spans="1:24">
      <c r="A291" s="7">
        <v>290</v>
      </c>
      <c r="B291" s="7">
        <v>1995</v>
      </c>
      <c r="C291" s="7">
        <v>2</v>
      </c>
      <c r="D291" s="10">
        <v>787</v>
      </c>
      <c r="E291" s="13">
        <v>28998.347107438018</v>
      </c>
      <c r="F291" s="3">
        <v>2802.4892134623801</v>
      </c>
      <c r="G291" s="11">
        <v>0</v>
      </c>
      <c r="H291" s="11">
        <v>0</v>
      </c>
      <c r="I291" s="13">
        <v>0</v>
      </c>
      <c r="J291" s="7">
        <v>0</v>
      </c>
      <c r="K291" s="7">
        <v>0</v>
      </c>
      <c r="L291" s="7">
        <v>0</v>
      </c>
      <c r="M291" s="11">
        <v>0</v>
      </c>
      <c r="N291" s="11">
        <f t="shared" si="48"/>
        <v>28998.347107438018</v>
      </c>
      <c r="O291" s="11">
        <f t="shared" si="49"/>
        <v>28998.347107438018</v>
      </c>
      <c r="P291" s="3">
        <f t="shared" si="46"/>
        <v>0</v>
      </c>
      <c r="Q291" s="3">
        <f t="shared" si="50"/>
        <v>28211.347107438018</v>
      </c>
      <c r="R291" t="b">
        <f t="shared" si="47"/>
        <v>1</v>
      </c>
      <c r="S291" s="3">
        <f t="shared" si="51"/>
        <v>31800.836320900398</v>
      </c>
      <c r="T291" t="b">
        <f t="shared" si="52"/>
        <v>1</v>
      </c>
      <c r="U291">
        <f t="shared" si="55"/>
        <v>0</v>
      </c>
      <c r="V291">
        <f t="shared" si="53"/>
        <v>0</v>
      </c>
      <c r="W291" s="14">
        <f t="shared" si="54"/>
        <v>0</v>
      </c>
      <c r="X291" s="14"/>
    </row>
    <row r="292" spans="1:24">
      <c r="A292" s="7">
        <v>291</v>
      </c>
      <c r="B292" s="7">
        <v>1995</v>
      </c>
      <c r="C292" s="7">
        <v>3</v>
      </c>
      <c r="D292" s="10">
        <v>298</v>
      </c>
      <c r="E292" s="13">
        <v>53365.289256198346</v>
      </c>
      <c r="F292" s="3">
        <v>7591.5903110057598</v>
      </c>
      <c r="G292" s="11">
        <v>0</v>
      </c>
      <c r="H292" s="11">
        <v>0</v>
      </c>
      <c r="I292" s="13">
        <v>0</v>
      </c>
      <c r="J292" s="7">
        <v>0</v>
      </c>
      <c r="K292" s="7">
        <v>0</v>
      </c>
      <c r="L292" s="7">
        <v>0</v>
      </c>
      <c r="M292" s="11">
        <v>0</v>
      </c>
      <c r="N292" s="11">
        <f t="shared" si="48"/>
        <v>53365.289256198346</v>
      </c>
      <c r="O292" s="11">
        <f t="shared" si="49"/>
        <v>53365.289256198346</v>
      </c>
      <c r="P292" s="3">
        <f t="shared" si="46"/>
        <v>0</v>
      </c>
      <c r="Q292" s="3">
        <f t="shared" si="50"/>
        <v>53067.289256198346</v>
      </c>
      <c r="R292" t="b">
        <f t="shared" si="47"/>
        <v>1</v>
      </c>
      <c r="S292" s="3">
        <f t="shared" si="51"/>
        <v>60956.879567204109</v>
      </c>
      <c r="T292" t="b">
        <f t="shared" si="52"/>
        <v>1</v>
      </c>
      <c r="U292">
        <f t="shared" si="55"/>
        <v>0</v>
      </c>
      <c r="V292">
        <f t="shared" si="53"/>
        <v>0</v>
      </c>
      <c r="W292" s="14">
        <f t="shared" si="54"/>
        <v>0</v>
      </c>
      <c r="X292" s="14"/>
    </row>
    <row r="293" spans="1:24">
      <c r="A293" s="7">
        <v>292</v>
      </c>
      <c r="B293" s="7">
        <v>1995</v>
      </c>
      <c r="C293" s="7">
        <v>4</v>
      </c>
      <c r="D293" s="10">
        <v>2544</v>
      </c>
      <c r="E293" s="13">
        <v>42458.181818181816</v>
      </c>
      <c r="F293" s="3">
        <v>8696.1436539163096</v>
      </c>
      <c r="G293" s="11">
        <v>0</v>
      </c>
      <c r="H293" s="11">
        <v>0</v>
      </c>
      <c r="I293" s="13">
        <v>0</v>
      </c>
      <c r="J293" s="7">
        <v>0</v>
      </c>
      <c r="K293" s="7">
        <v>0</v>
      </c>
      <c r="L293" s="7">
        <v>0</v>
      </c>
      <c r="M293" s="11">
        <v>0</v>
      </c>
      <c r="N293" s="11">
        <f t="shared" si="48"/>
        <v>42458.181818181816</v>
      </c>
      <c r="O293" s="11">
        <f t="shared" si="49"/>
        <v>42458.181818181816</v>
      </c>
      <c r="P293" s="3">
        <f t="shared" si="46"/>
        <v>0</v>
      </c>
      <c r="Q293" s="3">
        <f t="shared" si="50"/>
        <v>39914.181818181816</v>
      </c>
      <c r="R293" t="b">
        <f t="shared" si="47"/>
        <v>1</v>
      </c>
      <c r="S293" s="3">
        <f t="shared" si="51"/>
        <v>51154.325472098128</v>
      </c>
      <c r="T293" t="b">
        <f t="shared" si="52"/>
        <v>1</v>
      </c>
      <c r="U293">
        <f t="shared" si="55"/>
        <v>0</v>
      </c>
      <c r="V293">
        <f t="shared" si="53"/>
        <v>0</v>
      </c>
      <c r="W293" s="14">
        <f t="shared" si="54"/>
        <v>0</v>
      </c>
      <c r="X293" s="14"/>
    </row>
    <row r="294" spans="1:24">
      <c r="A294" s="7">
        <v>293</v>
      </c>
      <c r="B294" s="7">
        <v>1995</v>
      </c>
      <c r="C294" s="7">
        <v>5</v>
      </c>
      <c r="D294" s="10">
        <v>34448</v>
      </c>
      <c r="E294" s="13">
        <v>67860.495867768594</v>
      </c>
      <c r="F294" s="3">
        <v>9084.0266153212397</v>
      </c>
      <c r="G294" s="11">
        <v>0</v>
      </c>
      <c r="H294" s="11">
        <v>0</v>
      </c>
      <c r="I294" s="13">
        <v>0</v>
      </c>
      <c r="J294" s="7">
        <v>0</v>
      </c>
      <c r="K294" s="7">
        <v>0</v>
      </c>
      <c r="L294" s="7">
        <v>0</v>
      </c>
      <c r="M294" s="11">
        <v>0</v>
      </c>
      <c r="N294" s="11">
        <f t="shared" si="48"/>
        <v>67860.495867768594</v>
      </c>
      <c r="O294" s="11">
        <f t="shared" si="49"/>
        <v>67860.495867768594</v>
      </c>
      <c r="P294" s="3">
        <f t="shared" si="46"/>
        <v>0</v>
      </c>
      <c r="Q294" s="3">
        <f t="shared" si="50"/>
        <v>33412.495867768594</v>
      </c>
      <c r="R294" t="b">
        <f t="shared" si="47"/>
        <v>1</v>
      </c>
      <c r="S294" s="3">
        <f t="shared" si="51"/>
        <v>76944.522483089837</v>
      </c>
      <c r="T294" t="b">
        <f t="shared" si="52"/>
        <v>1</v>
      </c>
      <c r="U294">
        <f t="shared" si="55"/>
        <v>0</v>
      </c>
      <c r="V294">
        <f t="shared" si="53"/>
        <v>0</v>
      </c>
      <c r="W294" s="14">
        <f t="shared" si="54"/>
        <v>0</v>
      </c>
      <c r="X294" s="14"/>
    </row>
    <row r="295" spans="1:24">
      <c r="A295" s="7">
        <v>294</v>
      </c>
      <c r="B295" s="7">
        <v>1995</v>
      </c>
      <c r="C295" s="7">
        <v>6</v>
      </c>
      <c r="D295" s="10">
        <v>45953</v>
      </c>
      <c r="E295" s="13">
        <v>62501.157024793385</v>
      </c>
      <c r="F295" s="3">
        <v>10206.6080919878</v>
      </c>
      <c r="G295" s="11">
        <v>0</v>
      </c>
      <c r="H295" s="11">
        <v>0</v>
      </c>
      <c r="I295" s="13">
        <v>0</v>
      </c>
      <c r="J295" s="7">
        <v>0</v>
      </c>
      <c r="K295" s="7">
        <v>0</v>
      </c>
      <c r="L295" s="7">
        <v>0</v>
      </c>
      <c r="M295" s="11">
        <v>0</v>
      </c>
      <c r="N295" s="11">
        <f t="shared" si="48"/>
        <v>62501.157024793385</v>
      </c>
      <c r="O295" s="11">
        <f t="shared" si="49"/>
        <v>62501.157024793385</v>
      </c>
      <c r="P295" s="3">
        <f t="shared" si="46"/>
        <v>0</v>
      </c>
      <c r="Q295" s="3">
        <f t="shared" si="50"/>
        <v>16548.157024793385</v>
      </c>
      <c r="R295" t="b">
        <f t="shared" si="47"/>
        <v>1</v>
      </c>
      <c r="S295" s="3">
        <f t="shared" si="51"/>
        <v>72707.765116781185</v>
      </c>
      <c r="T295" t="b">
        <f t="shared" si="52"/>
        <v>1</v>
      </c>
      <c r="U295">
        <f t="shared" si="55"/>
        <v>0</v>
      </c>
      <c r="V295">
        <f t="shared" si="53"/>
        <v>0</v>
      </c>
      <c r="W295" s="14">
        <f t="shared" si="54"/>
        <v>0</v>
      </c>
      <c r="X295" s="14"/>
    </row>
    <row r="296" spans="1:24">
      <c r="A296" s="7">
        <v>295</v>
      </c>
      <c r="B296" s="7">
        <v>1995</v>
      </c>
      <c r="C296" s="7">
        <v>7</v>
      </c>
      <c r="D296" s="10">
        <v>50966</v>
      </c>
      <c r="E296" s="13">
        <v>24134.876033057852</v>
      </c>
      <c r="F296" s="3">
        <v>6453.1484549592096</v>
      </c>
      <c r="G296" s="11">
        <v>0</v>
      </c>
      <c r="H296" s="11">
        <v>0</v>
      </c>
      <c r="I296" s="13">
        <v>0</v>
      </c>
      <c r="J296" s="7">
        <v>0</v>
      </c>
      <c r="K296" s="7">
        <v>0</v>
      </c>
      <c r="L296" s="7">
        <v>0</v>
      </c>
      <c r="M296" s="11">
        <v>0</v>
      </c>
      <c r="N296" s="11">
        <f t="shared" si="48"/>
        <v>24134.876033057852</v>
      </c>
      <c r="O296" s="11">
        <f t="shared" si="49"/>
        <v>24134.876033057852</v>
      </c>
      <c r="P296" s="3">
        <f t="shared" si="46"/>
        <v>0</v>
      </c>
      <c r="Q296" s="3">
        <f t="shared" si="50"/>
        <v>0</v>
      </c>
      <c r="R296" t="b">
        <f t="shared" si="47"/>
        <v>0</v>
      </c>
      <c r="S296" s="3">
        <f t="shared" si="51"/>
        <v>30588.024488017061</v>
      </c>
      <c r="T296" t="b">
        <f t="shared" si="52"/>
        <v>0</v>
      </c>
      <c r="U296">
        <f t="shared" si="55"/>
        <v>0</v>
      </c>
      <c r="V296">
        <f t="shared" si="53"/>
        <v>20377.975511982939</v>
      </c>
      <c r="W296" s="14">
        <f t="shared" si="54"/>
        <v>27511680.136591088</v>
      </c>
      <c r="X296" s="14"/>
    </row>
    <row r="297" spans="1:24">
      <c r="A297" s="7">
        <v>296</v>
      </c>
      <c r="B297" s="7">
        <v>1995</v>
      </c>
      <c r="C297" s="7">
        <v>8</v>
      </c>
      <c r="D297" s="10">
        <v>47807</v>
      </c>
      <c r="E297" s="13">
        <v>34018.512396694212</v>
      </c>
      <c r="F297" s="3">
        <v>4579.8396113763101</v>
      </c>
      <c r="G297" s="11">
        <v>0</v>
      </c>
      <c r="H297" s="11">
        <v>0</v>
      </c>
      <c r="I297" s="13">
        <v>0</v>
      </c>
      <c r="J297" s="7">
        <v>0</v>
      </c>
      <c r="K297" s="7">
        <v>0</v>
      </c>
      <c r="L297" s="7">
        <v>0</v>
      </c>
      <c r="M297" s="11">
        <v>0</v>
      </c>
      <c r="N297" s="11">
        <f t="shared" si="48"/>
        <v>34018.512396694212</v>
      </c>
      <c r="O297" s="11">
        <f t="shared" si="49"/>
        <v>34018.512396694212</v>
      </c>
      <c r="P297" s="3">
        <f t="shared" si="46"/>
        <v>0</v>
      </c>
      <c r="Q297" s="3">
        <f t="shared" si="50"/>
        <v>0</v>
      </c>
      <c r="R297" t="b">
        <f t="shared" si="47"/>
        <v>0</v>
      </c>
      <c r="S297" s="3">
        <f t="shared" si="51"/>
        <v>38598.35200807052</v>
      </c>
      <c r="T297" t="b">
        <f t="shared" si="52"/>
        <v>0</v>
      </c>
      <c r="U297">
        <f t="shared" si="55"/>
        <v>0</v>
      </c>
      <c r="V297">
        <f t="shared" si="53"/>
        <v>9208.6479919294798</v>
      </c>
      <c r="W297" s="14">
        <f t="shared" si="54"/>
        <v>7129783.3736457778</v>
      </c>
      <c r="X297" s="14"/>
    </row>
    <row r="298" spans="1:24">
      <c r="A298" s="7">
        <v>297</v>
      </c>
      <c r="B298" s="7">
        <v>1995</v>
      </c>
      <c r="C298" s="7">
        <v>9</v>
      </c>
      <c r="D298" s="10">
        <v>35537</v>
      </c>
      <c r="E298" s="13">
        <v>29097.520661157025</v>
      </c>
      <c r="F298" s="3">
        <v>4723.9108998109696</v>
      </c>
      <c r="G298" s="11">
        <v>0</v>
      </c>
      <c r="H298" s="11">
        <v>0</v>
      </c>
      <c r="I298" s="13">
        <v>0</v>
      </c>
      <c r="J298" s="7">
        <v>0</v>
      </c>
      <c r="K298" s="7">
        <v>0</v>
      </c>
      <c r="L298" s="7">
        <v>0</v>
      </c>
      <c r="M298" s="11">
        <v>0</v>
      </c>
      <c r="N298" s="11">
        <f t="shared" si="48"/>
        <v>29097.520661157025</v>
      </c>
      <c r="O298" s="11">
        <f t="shared" si="49"/>
        <v>29097.520661157025</v>
      </c>
      <c r="P298" s="3">
        <f t="shared" si="46"/>
        <v>0</v>
      </c>
      <c r="Q298" s="3">
        <f t="shared" si="50"/>
        <v>0</v>
      </c>
      <c r="R298" t="b">
        <f t="shared" si="47"/>
        <v>0</v>
      </c>
      <c r="S298" s="3">
        <f t="shared" si="51"/>
        <v>33821.431560967991</v>
      </c>
      <c r="T298" t="b">
        <f t="shared" si="52"/>
        <v>0</v>
      </c>
      <c r="U298">
        <f t="shared" si="55"/>
        <v>0</v>
      </c>
      <c r="V298">
        <f t="shared" si="53"/>
        <v>1715.5684390320093</v>
      </c>
      <c r="W298" s="14">
        <f t="shared" si="54"/>
        <v>409672.70921639411</v>
      </c>
      <c r="X298" s="14"/>
    </row>
    <row r="299" spans="1:24">
      <c r="A299" s="7">
        <v>298</v>
      </c>
      <c r="B299" s="7">
        <v>1995</v>
      </c>
      <c r="C299" s="7">
        <v>10</v>
      </c>
      <c r="D299" s="10">
        <v>16691</v>
      </c>
      <c r="E299" s="13">
        <v>24922.314049586777</v>
      </c>
      <c r="F299" s="3">
        <v>5143.6914089707097</v>
      </c>
      <c r="G299" s="11">
        <v>0</v>
      </c>
      <c r="H299" s="11">
        <v>0</v>
      </c>
      <c r="I299" s="13">
        <v>0</v>
      </c>
      <c r="J299" s="7">
        <v>0</v>
      </c>
      <c r="K299" s="7">
        <v>0</v>
      </c>
      <c r="L299" s="7">
        <v>0</v>
      </c>
      <c r="M299" s="11">
        <v>0</v>
      </c>
      <c r="N299" s="11">
        <f t="shared" si="48"/>
        <v>24922.314049586777</v>
      </c>
      <c r="O299" s="11">
        <f t="shared" si="49"/>
        <v>24922.314049586777</v>
      </c>
      <c r="P299" s="3">
        <f t="shared" si="46"/>
        <v>0</v>
      </c>
      <c r="Q299" s="3">
        <f t="shared" si="50"/>
        <v>8231.3140495867774</v>
      </c>
      <c r="R299" t="b">
        <f t="shared" si="47"/>
        <v>1</v>
      </c>
      <c r="S299" s="3">
        <f t="shared" si="51"/>
        <v>30066.005458557487</v>
      </c>
      <c r="T299" t="b">
        <f t="shared" si="52"/>
        <v>1</v>
      </c>
      <c r="U299">
        <f t="shared" si="55"/>
        <v>1</v>
      </c>
      <c r="V299">
        <f t="shared" si="53"/>
        <v>0</v>
      </c>
      <c r="W299" s="14">
        <f t="shared" si="54"/>
        <v>0</v>
      </c>
      <c r="X299" s="14"/>
    </row>
    <row r="300" spans="1:24">
      <c r="A300" s="7">
        <v>299</v>
      </c>
      <c r="B300" s="7">
        <v>1995</v>
      </c>
      <c r="C300" s="7">
        <v>11</v>
      </c>
      <c r="D300" s="10">
        <v>4576</v>
      </c>
      <c r="E300" s="13">
        <v>31428.099173553717</v>
      </c>
      <c r="F300" s="3">
        <v>4874.1769693599099</v>
      </c>
      <c r="G300" s="11">
        <v>0</v>
      </c>
      <c r="H300" s="11">
        <v>0</v>
      </c>
      <c r="I300" s="13">
        <v>0</v>
      </c>
      <c r="J300" s="7">
        <v>0</v>
      </c>
      <c r="K300" s="7">
        <v>0</v>
      </c>
      <c r="L300" s="7">
        <v>0</v>
      </c>
      <c r="M300" s="11">
        <v>0</v>
      </c>
      <c r="N300" s="11">
        <f t="shared" si="48"/>
        <v>31428.099173553717</v>
      </c>
      <c r="O300" s="11">
        <f t="shared" si="49"/>
        <v>31428.099173553717</v>
      </c>
      <c r="P300" s="3">
        <f t="shared" si="46"/>
        <v>0</v>
      </c>
      <c r="Q300" s="3">
        <f t="shared" si="50"/>
        <v>26852.099173553717</v>
      </c>
      <c r="R300" t="b">
        <f t="shared" si="47"/>
        <v>1</v>
      </c>
      <c r="S300" s="3">
        <f t="shared" si="51"/>
        <v>36302.27614291363</v>
      </c>
      <c r="T300" t="b">
        <f t="shared" si="52"/>
        <v>1</v>
      </c>
      <c r="U300">
        <f t="shared" si="55"/>
        <v>0</v>
      </c>
      <c r="V300">
        <f t="shared" si="53"/>
        <v>0</v>
      </c>
      <c r="W300" s="14">
        <f t="shared" si="54"/>
        <v>0</v>
      </c>
      <c r="X300" s="14"/>
    </row>
    <row r="301" spans="1:24">
      <c r="A301" s="7">
        <v>300</v>
      </c>
      <c r="B301" s="7">
        <v>1995</v>
      </c>
      <c r="C301" s="7">
        <v>12</v>
      </c>
      <c r="D301" s="10">
        <v>1561</v>
      </c>
      <c r="E301" s="13">
        <v>34016.528925619838</v>
      </c>
      <c r="F301" s="3">
        <v>5253.1938042063102</v>
      </c>
      <c r="G301" s="11">
        <v>0</v>
      </c>
      <c r="H301" s="11">
        <v>0</v>
      </c>
      <c r="I301" s="13">
        <v>0</v>
      </c>
      <c r="J301" s="7">
        <v>0</v>
      </c>
      <c r="K301" s="7">
        <v>0</v>
      </c>
      <c r="L301" s="7">
        <v>0</v>
      </c>
      <c r="M301" s="11">
        <v>0</v>
      </c>
      <c r="N301" s="11">
        <f t="shared" si="48"/>
        <v>34016.528925619838</v>
      </c>
      <c r="O301" s="11">
        <f t="shared" si="49"/>
        <v>34016.528925619838</v>
      </c>
      <c r="P301" s="3">
        <f t="shared" si="46"/>
        <v>0</v>
      </c>
      <c r="Q301" s="3">
        <f t="shared" si="50"/>
        <v>32455.528925619838</v>
      </c>
      <c r="R301" t="b">
        <f t="shared" si="47"/>
        <v>1</v>
      </c>
      <c r="S301" s="3">
        <f t="shared" si="51"/>
        <v>39269.72272982615</v>
      </c>
      <c r="T301" t="b">
        <f t="shared" si="52"/>
        <v>1</v>
      </c>
      <c r="U301">
        <f t="shared" si="55"/>
        <v>0</v>
      </c>
      <c r="V301">
        <f t="shared" si="53"/>
        <v>0</v>
      </c>
      <c r="W301" s="14">
        <f t="shared" si="54"/>
        <v>0</v>
      </c>
      <c r="X301" s="14"/>
    </row>
    <row r="302" spans="1:24">
      <c r="A302" s="7">
        <v>301</v>
      </c>
      <c r="B302" s="7">
        <v>1996</v>
      </c>
      <c r="C302" s="7">
        <v>1</v>
      </c>
      <c r="D302" s="10">
        <v>1277</v>
      </c>
      <c r="E302" s="13">
        <v>27568.264462809919</v>
      </c>
      <c r="F302" s="3">
        <v>5031.3908107293</v>
      </c>
      <c r="G302" s="11">
        <v>0</v>
      </c>
      <c r="H302" s="11">
        <v>0</v>
      </c>
      <c r="I302" s="13">
        <v>0</v>
      </c>
      <c r="J302" s="7">
        <v>0</v>
      </c>
      <c r="K302" s="7">
        <v>0</v>
      </c>
      <c r="L302" s="7">
        <v>0</v>
      </c>
      <c r="M302" s="11">
        <v>0</v>
      </c>
      <c r="N302" s="11">
        <f t="shared" si="48"/>
        <v>27568.264462809919</v>
      </c>
      <c r="O302" s="11">
        <f t="shared" si="49"/>
        <v>27568.264462809919</v>
      </c>
      <c r="P302" s="3">
        <f t="shared" si="46"/>
        <v>0</v>
      </c>
      <c r="Q302" s="3">
        <f t="shared" si="50"/>
        <v>26291.264462809919</v>
      </c>
      <c r="R302" t="b">
        <f t="shared" si="47"/>
        <v>1</v>
      </c>
      <c r="S302" s="3">
        <f t="shared" si="51"/>
        <v>32599.655273539218</v>
      </c>
      <c r="T302" t="b">
        <f t="shared" si="52"/>
        <v>1</v>
      </c>
      <c r="U302">
        <f t="shared" si="55"/>
        <v>0</v>
      </c>
      <c r="V302">
        <f t="shared" si="53"/>
        <v>0</v>
      </c>
      <c r="W302" s="14">
        <f t="shared" si="54"/>
        <v>0</v>
      </c>
      <c r="X302" s="14"/>
    </row>
    <row r="303" spans="1:24">
      <c r="A303" s="7">
        <v>302</v>
      </c>
      <c r="B303" s="7">
        <v>1996</v>
      </c>
      <c r="C303" s="7">
        <v>2</v>
      </c>
      <c r="D303" s="10">
        <v>787</v>
      </c>
      <c r="E303" s="13">
        <v>34663.140495867767</v>
      </c>
      <c r="F303" s="3">
        <v>4963.2909114198701</v>
      </c>
      <c r="G303" s="11">
        <v>0</v>
      </c>
      <c r="H303" s="11">
        <v>0</v>
      </c>
      <c r="I303" s="13">
        <v>0</v>
      </c>
      <c r="J303" s="7">
        <v>0</v>
      </c>
      <c r="K303" s="7">
        <v>0</v>
      </c>
      <c r="L303" s="7">
        <v>0</v>
      </c>
      <c r="M303" s="11">
        <v>0</v>
      </c>
      <c r="N303" s="11">
        <f t="shared" si="48"/>
        <v>34663.140495867767</v>
      </c>
      <c r="O303" s="11">
        <f t="shared" si="49"/>
        <v>34663.140495867767</v>
      </c>
      <c r="P303" s="3">
        <f t="shared" si="46"/>
        <v>0</v>
      </c>
      <c r="Q303" s="3">
        <f t="shared" si="50"/>
        <v>33876.140495867767</v>
      </c>
      <c r="R303" t="b">
        <f t="shared" si="47"/>
        <v>1</v>
      </c>
      <c r="S303" s="3">
        <f t="shared" si="51"/>
        <v>39626.431407287637</v>
      </c>
      <c r="T303" t="b">
        <f t="shared" si="52"/>
        <v>1</v>
      </c>
      <c r="U303">
        <f t="shared" si="55"/>
        <v>0</v>
      </c>
      <c r="V303">
        <f t="shared" si="53"/>
        <v>0</v>
      </c>
      <c r="W303" s="14">
        <f t="shared" si="54"/>
        <v>0</v>
      </c>
      <c r="X303" s="14"/>
    </row>
    <row r="304" spans="1:24">
      <c r="A304" s="7">
        <v>303</v>
      </c>
      <c r="B304" s="7">
        <v>1996</v>
      </c>
      <c r="C304" s="7">
        <v>3</v>
      </c>
      <c r="D304" s="10">
        <v>298</v>
      </c>
      <c r="E304" s="13">
        <v>45143.801652892565</v>
      </c>
      <c r="F304" s="3">
        <v>6554.6882727109096</v>
      </c>
      <c r="G304" s="11">
        <v>0</v>
      </c>
      <c r="H304" s="11">
        <v>0</v>
      </c>
      <c r="I304" s="13">
        <v>0</v>
      </c>
      <c r="J304" s="7">
        <v>0</v>
      </c>
      <c r="K304" s="7">
        <v>0</v>
      </c>
      <c r="L304" s="7">
        <v>0</v>
      </c>
      <c r="M304" s="11">
        <v>0</v>
      </c>
      <c r="N304" s="11">
        <f t="shared" si="48"/>
        <v>45143.801652892565</v>
      </c>
      <c r="O304" s="11">
        <f t="shared" si="49"/>
        <v>45143.801652892565</v>
      </c>
      <c r="P304" s="3">
        <f t="shared" si="46"/>
        <v>0</v>
      </c>
      <c r="Q304" s="3">
        <f t="shared" si="50"/>
        <v>44845.801652892565</v>
      </c>
      <c r="R304" t="b">
        <f t="shared" si="47"/>
        <v>1</v>
      </c>
      <c r="S304" s="3">
        <f t="shared" si="51"/>
        <v>51698.489925603477</v>
      </c>
      <c r="T304" t="b">
        <f t="shared" si="52"/>
        <v>1</v>
      </c>
      <c r="U304">
        <f t="shared" si="55"/>
        <v>0</v>
      </c>
      <c r="V304">
        <f t="shared" si="53"/>
        <v>0</v>
      </c>
      <c r="W304" s="14">
        <f t="shared" si="54"/>
        <v>0</v>
      </c>
      <c r="X304" s="14"/>
    </row>
    <row r="305" spans="1:24">
      <c r="A305" s="7">
        <v>304</v>
      </c>
      <c r="B305" s="7">
        <v>1996</v>
      </c>
      <c r="C305" s="7">
        <v>4</v>
      </c>
      <c r="D305" s="10">
        <v>2544</v>
      </c>
      <c r="E305" s="13">
        <v>83863.140495867774</v>
      </c>
      <c r="F305" s="3">
        <v>11152.442164960699</v>
      </c>
      <c r="G305" s="11">
        <v>0</v>
      </c>
      <c r="H305" s="11">
        <v>0</v>
      </c>
      <c r="I305" s="13">
        <v>0</v>
      </c>
      <c r="J305" s="7">
        <v>0</v>
      </c>
      <c r="K305" s="7">
        <v>0</v>
      </c>
      <c r="L305" s="7">
        <v>0</v>
      </c>
      <c r="M305" s="11">
        <v>0</v>
      </c>
      <c r="N305" s="11">
        <f t="shared" si="48"/>
        <v>83863.140495867774</v>
      </c>
      <c r="O305" s="11">
        <f t="shared" si="49"/>
        <v>83863.140495867774</v>
      </c>
      <c r="P305" s="3">
        <f t="shared" si="46"/>
        <v>0</v>
      </c>
      <c r="Q305" s="3">
        <f t="shared" si="50"/>
        <v>81319.140495867774</v>
      </c>
      <c r="R305" t="b">
        <f t="shared" si="47"/>
        <v>1</v>
      </c>
      <c r="S305" s="3">
        <f t="shared" si="51"/>
        <v>95015.58266082847</v>
      </c>
      <c r="T305" t="b">
        <f t="shared" si="52"/>
        <v>1</v>
      </c>
      <c r="U305">
        <f t="shared" si="55"/>
        <v>0</v>
      </c>
      <c r="V305">
        <f t="shared" si="53"/>
        <v>0</v>
      </c>
      <c r="W305" s="14">
        <f t="shared" si="54"/>
        <v>0</v>
      </c>
      <c r="X305" s="14"/>
    </row>
    <row r="306" spans="1:24">
      <c r="A306" s="7">
        <v>305</v>
      </c>
      <c r="B306" s="7">
        <v>1996</v>
      </c>
      <c r="C306" s="7">
        <v>5</v>
      </c>
      <c r="D306" s="10">
        <v>34448</v>
      </c>
      <c r="E306" s="13">
        <v>91945.78512396694</v>
      </c>
      <c r="F306" s="3">
        <v>15352.4890298518</v>
      </c>
      <c r="G306" s="11">
        <v>0</v>
      </c>
      <c r="H306" s="11">
        <v>0</v>
      </c>
      <c r="I306" s="13">
        <v>0</v>
      </c>
      <c r="J306" s="7">
        <v>0</v>
      </c>
      <c r="K306" s="7">
        <v>0</v>
      </c>
      <c r="L306" s="7">
        <v>0</v>
      </c>
      <c r="M306" s="11">
        <v>0</v>
      </c>
      <c r="N306" s="11">
        <f t="shared" si="48"/>
        <v>91945.78512396694</v>
      </c>
      <c r="O306" s="11">
        <f t="shared" si="49"/>
        <v>91945.78512396694</v>
      </c>
      <c r="P306" s="3">
        <f t="shared" si="46"/>
        <v>0</v>
      </c>
      <c r="Q306" s="3">
        <f t="shared" si="50"/>
        <v>57497.78512396694</v>
      </c>
      <c r="R306" t="b">
        <f t="shared" si="47"/>
        <v>1</v>
      </c>
      <c r="S306" s="3">
        <f t="shared" si="51"/>
        <v>107298.27415381874</v>
      </c>
      <c r="T306" t="b">
        <f t="shared" si="52"/>
        <v>1</v>
      </c>
      <c r="U306">
        <f t="shared" si="55"/>
        <v>0</v>
      </c>
      <c r="V306">
        <f t="shared" si="53"/>
        <v>0</v>
      </c>
      <c r="W306" s="14">
        <f t="shared" si="54"/>
        <v>0</v>
      </c>
      <c r="X306" s="14"/>
    </row>
    <row r="307" spans="1:24">
      <c r="A307" s="7">
        <v>306</v>
      </c>
      <c r="B307" s="7">
        <v>1996</v>
      </c>
      <c r="C307" s="7">
        <v>6</v>
      </c>
      <c r="D307" s="10">
        <v>45953</v>
      </c>
      <c r="E307" s="13">
        <v>68568.595041322318</v>
      </c>
      <c r="F307" s="3">
        <v>9497.2874663097791</v>
      </c>
      <c r="G307" s="11">
        <v>0</v>
      </c>
      <c r="H307" s="11">
        <v>0</v>
      </c>
      <c r="I307" s="13">
        <v>0</v>
      </c>
      <c r="J307" s="7">
        <v>0</v>
      </c>
      <c r="K307" s="7">
        <v>0</v>
      </c>
      <c r="L307" s="7">
        <v>0</v>
      </c>
      <c r="M307" s="11">
        <v>0</v>
      </c>
      <c r="N307" s="11">
        <f t="shared" si="48"/>
        <v>68568.595041322318</v>
      </c>
      <c r="O307" s="11">
        <f t="shared" si="49"/>
        <v>68568.595041322318</v>
      </c>
      <c r="P307" s="3">
        <f t="shared" si="46"/>
        <v>0</v>
      </c>
      <c r="Q307" s="3">
        <f t="shared" si="50"/>
        <v>22615.595041322318</v>
      </c>
      <c r="R307" t="b">
        <f t="shared" si="47"/>
        <v>1</v>
      </c>
      <c r="S307" s="3">
        <f t="shared" si="51"/>
        <v>78065.882507632094</v>
      </c>
      <c r="T307" t="b">
        <f t="shared" si="52"/>
        <v>1</v>
      </c>
      <c r="U307">
        <f t="shared" si="55"/>
        <v>0</v>
      </c>
      <c r="V307">
        <f t="shared" si="53"/>
        <v>0</v>
      </c>
      <c r="W307" s="14">
        <f t="shared" si="54"/>
        <v>0</v>
      </c>
      <c r="X307" s="14"/>
    </row>
    <row r="308" spans="1:24">
      <c r="A308" s="7">
        <v>307</v>
      </c>
      <c r="B308" s="7">
        <v>1996</v>
      </c>
      <c r="C308" s="7">
        <v>7</v>
      </c>
      <c r="D308" s="10">
        <v>50966</v>
      </c>
      <c r="E308" s="13">
        <v>30357.024793388431</v>
      </c>
      <c r="F308" s="3">
        <v>4613.1503544591997</v>
      </c>
      <c r="G308" s="11">
        <v>0</v>
      </c>
      <c r="H308" s="11">
        <v>0</v>
      </c>
      <c r="I308" s="13">
        <v>0</v>
      </c>
      <c r="J308" s="7">
        <v>0</v>
      </c>
      <c r="K308" s="7">
        <v>0</v>
      </c>
      <c r="L308" s="7">
        <v>0</v>
      </c>
      <c r="M308" s="11">
        <v>0</v>
      </c>
      <c r="N308" s="11">
        <f t="shared" si="48"/>
        <v>30357.024793388431</v>
      </c>
      <c r="O308" s="11">
        <f t="shared" si="49"/>
        <v>30357.024793388431</v>
      </c>
      <c r="P308" s="3">
        <f t="shared" si="46"/>
        <v>0</v>
      </c>
      <c r="Q308" s="3">
        <f t="shared" si="50"/>
        <v>0</v>
      </c>
      <c r="R308" t="b">
        <f t="shared" si="47"/>
        <v>0</v>
      </c>
      <c r="S308" s="3">
        <f t="shared" si="51"/>
        <v>34970.175147847629</v>
      </c>
      <c r="T308" t="b">
        <f t="shared" si="52"/>
        <v>0</v>
      </c>
      <c r="U308">
        <f t="shared" si="55"/>
        <v>0</v>
      </c>
      <c r="V308">
        <f t="shared" si="53"/>
        <v>15995.824852152371</v>
      </c>
      <c r="W308" s="14">
        <f t="shared" si="54"/>
        <v>18228655.633409496</v>
      </c>
      <c r="X308" s="14"/>
    </row>
    <row r="309" spans="1:24">
      <c r="A309" s="7">
        <v>308</v>
      </c>
      <c r="B309" s="7">
        <v>1996</v>
      </c>
      <c r="C309" s="7">
        <v>8</v>
      </c>
      <c r="D309" s="10">
        <v>47807</v>
      </c>
      <c r="E309" s="13">
        <v>32608.264462809919</v>
      </c>
      <c r="F309" s="3">
        <v>3240.5401145064102</v>
      </c>
      <c r="G309" s="11">
        <v>0</v>
      </c>
      <c r="H309" s="11">
        <v>0</v>
      </c>
      <c r="I309" s="13">
        <v>0</v>
      </c>
      <c r="J309" s="7">
        <v>0</v>
      </c>
      <c r="K309" s="7">
        <v>0</v>
      </c>
      <c r="L309" s="7">
        <v>0</v>
      </c>
      <c r="M309" s="11">
        <v>0</v>
      </c>
      <c r="N309" s="11">
        <f t="shared" si="48"/>
        <v>32608.264462809919</v>
      </c>
      <c r="O309" s="11">
        <f t="shared" si="49"/>
        <v>32608.264462809919</v>
      </c>
      <c r="P309" s="3">
        <f t="shared" si="46"/>
        <v>0</v>
      </c>
      <c r="Q309" s="3">
        <f t="shared" si="50"/>
        <v>0</v>
      </c>
      <c r="R309" t="b">
        <f t="shared" si="47"/>
        <v>0</v>
      </c>
      <c r="S309" s="3">
        <f t="shared" si="51"/>
        <v>35848.804577316332</v>
      </c>
      <c r="T309" t="b">
        <f t="shared" si="52"/>
        <v>0</v>
      </c>
      <c r="U309">
        <f t="shared" si="55"/>
        <v>0</v>
      </c>
      <c r="V309">
        <f t="shared" si="53"/>
        <v>11958.195422683668</v>
      </c>
      <c r="W309" s="14">
        <f t="shared" si="54"/>
        <v>11116676.079705084</v>
      </c>
      <c r="X309" s="14"/>
    </row>
    <row r="310" spans="1:24">
      <c r="A310" s="7">
        <v>309</v>
      </c>
      <c r="B310" s="7">
        <v>1996</v>
      </c>
      <c r="C310" s="7">
        <v>9</v>
      </c>
      <c r="D310" s="10">
        <v>35537</v>
      </c>
      <c r="E310" s="13">
        <v>27552.396694214876</v>
      </c>
      <c r="F310" s="3">
        <v>3490.1082857476999</v>
      </c>
      <c r="G310" s="11">
        <v>0</v>
      </c>
      <c r="H310" s="11">
        <v>0</v>
      </c>
      <c r="I310" s="13">
        <v>0</v>
      </c>
      <c r="J310" s="7">
        <v>0</v>
      </c>
      <c r="K310" s="7">
        <v>0</v>
      </c>
      <c r="L310" s="7">
        <v>0</v>
      </c>
      <c r="M310" s="11">
        <v>0</v>
      </c>
      <c r="N310" s="11">
        <f t="shared" si="48"/>
        <v>27552.396694214876</v>
      </c>
      <c r="O310" s="11">
        <f t="shared" si="49"/>
        <v>27552.396694214876</v>
      </c>
      <c r="P310" s="3">
        <f t="shared" si="46"/>
        <v>0</v>
      </c>
      <c r="Q310" s="3">
        <f t="shared" si="50"/>
        <v>0</v>
      </c>
      <c r="R310" t="b">
        <f t="shared" si="47"/>
        <v>0</v>
      </c>
      <c r="S310" s="3">
        <f t="shared" si="51"/>
        <v>31042.504979962578</v>
      </c>
      <c r="T310" t="b">
        <f t="shared" si="52"/>
        <v>0</v>
      </c>
      <c r="U310">
        <f t="shared" si="55"/>
        <v>0</v>
      </c>
      <c r="V310">
        <f t="shared" si="53"/>
        <v>4494.4950200374224</v>
      </c>
      <c r="W310" s="14">
        <f t="shared" si="54"/>
        <v>2106206.2072739075</v>
      </c>
      <c r="X310" s="14"/>
    </row>
    <row r="311" spans="1:24">
      <c r="A311" s="7">
        <v>310</v>
      </c>
      <c r="B311" s="7">
        <v>1996</v>
      </c>
      <c r="C311" s="7">
        <v>10</v>
      </c>
      <c r="D311" s="10">
        <v>16691</v>
      </c>
      <c r="E311" s="13">
        <v>27631.735537190081</v>
      </c>
      <c r="F311" s="3">
        <v>4497.2855432993802</v>
      </c>
      <c r="G311" s="11">
        <v>0</v>
      </c>
      <c r="H311" s="11">
        <v>0</v>
      </c>
      <c r="I311" s="13">
        <v>0</v>
      </c>
      <c r="J311" s="7">
        <v>0</v>
      </c>
      <c r="K311" s="7">
        <v>0</v>
      </c>
      <c r="L311" s="7">
        <v>0</v>
      </c>
      <c r="M311" s="11">
        <v>0</v>
      </c>
      <c r="N311" s="11">
        <f t="shared" si="48"/>
        <v>27631.735537190081</v>
      </c>
      <c r="O311" s="11">
        <f t="shared" si="49"/>
        <v>27631.735537190081</v>
      </c>
      <c r="P311" s="3">
        <f t="shared" si="46"/>
        <v>0</v>
      </c>
      <c r="Q311" s="3">
        <f t="shared" si="50"/>
        <v>10940.735537190081</v>
      </c>
      <c r="R311" t="b">
        <f t="shared" si="47"/>
        <v>1</v>
      </c>
      <c r="S311" s="3">
        <f t="shared" si="51"/>
        <v>32129.02108048946</v>
      </c>
      <c r="T311" t="b">
        <f t="shared" si="52"/>
        <v>1</v>
      </c>
      <c r="U311">
        <f t="shared" si="55"/>
        <v>1</v>
      </c>
      <c r="V311">
        <f t="shared" si="53"/>
        <v>0</v>
      </c>
      <c r="W311" s="14">
        <f t="shared" si="54"/>
        <v>0</v>
      </c>
      <c r="X311" s="14"/>
    </row>
    <row r="312" spans="1:24">
      <c r="A312" s="7">
        <v>311</v>
      </c>
      <c r="B312" s="7">
        <v>1996</v>
      </c>
      <c r="C312" s="7">
        <v>11</v>
      </c>
      <c r="D312" s="10">
        <v>4576</v>
      </c>
      <c r="E312" s="13">
        <v>33443.305785123965</v>
      </c>
      <c r="F312" s="3">
        <v>4405.5766979331702</v>
      </c>
      <c r="G312" s="11">
        <v>0</v>
      </c>
      <c r="H312" s="11">
        <v>0</v>
      </c>
      <c r="I312" s="13">
        <v>0</v>
      </c>
      <c r="J312" s="7">
        <v>0</v>
      </c>
      <c r="K312" s="7">
        <v>0</v>
      </c>
      <c r="L312" s="7">
        <v>0</v>
      </c>
      <c r="M312" s="11">
        <v>0</v>
      </c>
      <c r="N312" s="11">
        <f t="shared" si="48"/>
        <v>33443.305785123965</v>
      </c>
      <c r="O312" s="11">
        <f t="shared" si="49"/>
        <v>33443.305785123965</v>
      </c>
      <c r="P312" s="3">
        <f t="shared" si="46"/>
        <v>0</v>
      </c>
      <c r="Q312" s="3">
        <f t="shared" si="50"/>
        <v>28867.305785123965</v>
      </c>
      <c r="R312" t="b">
        <f t="shared" si="47"/>
        <v>1</v>
      </c>
      <c r="S312" s="3">
        <f t="shared" si="51"/>
        <v>37848.882483057132</v>
      </c>
      <c r="T312" t="b">
        <f t="shared" si="52"/>
        <v>1</v>
      </c>
      <c r="U312">
        <f t="shared" si="55"/>
        <v>0</v>
      </c>
      <c r="V312">
        <f t="shared" si="53"/>
        <v>0</v>
      </c>
      <c r="W312" s="14">
        <f t="shared" si="54"/>
        <v>0</v>
      </c>
      <c r="X312" s="14"/>
    </row>
    <row r="313" spans="1:24">
      <c r="A313" s="7">
        <v>312</v>
      </c>
      <c r="B313" s="7">
        <v>1996</v>
      </c>
      <c r="C313" s="7">
        <v>12</v>
      </c>
      <c r="D313" s="10">
        <v>1561</v>
      </c>
      <c r="E313" s="13">
        <v>43390.413223140495</v>
      </c>
      <c r="F313" s="3">
        <v>5296.8912395965199</v>
      </c>
      <c r="G313" s="11">
        <v>0</v>
      </c>
      <c r="H313" s="11">
        <v>0</v>
      </c>
      <c r="I313" s="13">
        <v>0</v>
      </c>
      <c r="J313" s="7">
        <v>0</v>
      </c>
      <c r="K313" s="7">
        <v>0</v>
      </c>
      <c r="L313" s="7">
        <v>0</v>
      </c>
      <c r="M313" s="11">
        <v>0</v>
      </c>
      <c r="N313" s="11">
        <f t="shared" si="48"/>
        <v>43390.413223140495</v>
      </c>
      <c r="O313" s="11">
        <f t="shared" si="49"/>
        <v>43390.413223140495</v>
      </c>
      <c r="P313" s="3">
        <f t="shared" si="46"/>
        <v>0</v>
      </c>
      <c r="Q313" s="3">
        <f t="shared" si="50"/>
        <v>41829.413223140495</v>
      </c>
      <c r="R313" t="b">
        <f t="shared" si="47"/>
        <v>1</v>
      </c>
      <c r="S313" s="3">
        <f t="shared" si="51"/>
        <v>48687.304462737011</v>
      </c>
      <c r="T313" t="b">
        <f t="shared" si="52"/>
        <v>1</v>
      </c>
      <c r="U313">
        <f t="shared" si="55"/>
        <v>0</v>
      </c>
      <c r="V313">
        <f t="shared" si="53"/>
        <v>0</v>
      </c>
      <c r="W313" s="14">
        <f t="shared" si="54"/>
        <v>0</v>
      </c>
      <c r="X313" s="14"/>
    </row>
    <row r="314" spans="1:24">
      <c r="A314" s="7">
        <v>313</v>
      </c>
      <c r="B314" s="7">
        <v>1997</v>
      </c>
      <c r="C314" s="7">
        <v>1</v>
      </c>
      <c r="D314" s="10">
        <v>1277</v>
      </c>
      <c r="E314" s="13">
        <v>47781.818181818184</v>
      </c>
      <c r="F314" s="3">
        <v>7617.3953085655103</v>
      </c>
      <c r="G314" s="11">
        <v>0</v>
      </c>
      <c r="H314" s="11">
        <v>0</v>
      </c>
      <c r="I314" s="13">
        <v>0</v>
      </c>
      <c r="J314" s="7">
        <v>0</v>
      </c>
      <c r="K314" s="7">
        <v>0</v>
      </c>
      <c r="L314" s="7">
        <v>0</v>
      </c>
      <c r="M314" s="11">
        <v>0</v>
      </c>
      <c r="N314" s="11">
        <f t="shared" si="48"/>
        <v>47781.818181818184</v>
      </c>
      <c r="O314" s="11">
        <f t="shared" si="49"/>
        <v>47781.818181818184</v>
      </c>
      <c r="P314" s="3">
        <f t="shared" si="46"/>
        <v>0</v>
      </c>
      <c r="Q314" s="3">
        <f t="shared" si="50"/>
        <v>46504.818181818184</v>
      </c>
      <c r="R314" t="b">
        <f t="shared" si="47"/>
        <v>1</v>
      </c>
      <c r="S314" s="3">
        <f t="shared" si="51"/>
        <v>55399.213490383692</v>
      </c>
      <c r="T314" t="b">
        <f t="shared" si="52"/>
        <v>1</v>
      </c>
      <c r="U314">
        <f t="shared" si="55"/>
        <v>0</v>
      </c>
      <c r="V314">
        <f t="shared" si="53"/>
        <v>0</v>
      </c>
      <c r="W314" s="14">
        <f t="shared" si="54"/>
        <v>0</v>
      </c>
      <c r="X314" s="14"/>
    </row>
    <row r="315" spans="1:24">
      <c r="A315" s="7">
        <v>314</v>
      </c>
      <c r="B315" s="7">
        <v>1997</v>
      </c>
      <c r="C315" s="7">
        <v>2</v>
      </c>
      <c r="D315" s="10">
        <v>787</v>
      </c>
      <c r="E315" s="13">
        <v>35926.611570247936</v>
      </c>
      <c r="F315" s="3">
        <v>6367.6891920595499</v>
      </c>
      <c r="G315" s="11">
        <v>0</v>
      </c>
      <c r="H315" s="11">
        <v>0</v>
      </c>
      <c r="I315" s="13">
        <v>0</v>
      </c>
      <c r="J315" s="7">
        <v>0</v>
      </c>
      <c r="K315" s="7">
        <v>0</v>
      </c>
      <c r="L315" s="7">
        <v>0</v>
      </c>
      <c r="M315" s="11">
        <v>0</v>
      </c>
      <c r="N315" s="11">
        <f t="shared" si="48"/>
        <v>35926.611570247936</v>
      </c>
      <c r="O315" s="11">
        <f t="shared" si="49"/>
        <v>35926.611570247936</v>
      </c>
      <c r="P315" s="3">
        <f t="shared" si="46"/>
        <v>0</v>
      </c>
      <c r="Q315" s="3">
        <f t="shared" si="50"/>
        <v>35139.611570247936</v>
      </c>
      <c r="R315" t="b">
        <f t="shared" si="47"/>
        <v>1</v>
      </c>
      <c r="S315" s="3">
        <f t="shared" si="51"/>
        <v>42294.300762307488</v>
      </c>
      <c r="T315" t="b">
        <f t="shared" si="52"/>
        <v>1</v>
      </c>
      <c r="U315">
        <f t="shared" si="55"/>
        <v>0</v>
      </c>
      <c r="V315">
        <f t="shared" si="53"/>
        <v>0</v>
      </c>
      <c r="W315" s="14">
        <f t="shared" si="54"/>
        <v>0</v>
      </c>
      <c r="X315" s="14"/>
    </row>
    <row r="316" spans="1:24">
      <c r="A316" s="7">
        <v>315</v>
      </c>
      <c r="B316" s="7">
        <v>1997</v>
      </c>
      <c r="C316" s="7">
        <v>3</v>
      </c>
      <c r="D316" s="10">
        <v>298</v>
      </c>
      <c r="E316" s="13">
        <v>88357.68595041323</v>
      </c>
      <c r="F316" s="3">
        <v>8836.1889350634992</v>
      </c>
      <c r="G316" s="11">
        <v>0</v>
      </c>
      <c r="H316" s="11">
        <v>0</v>
      </c>
      <c r="I316" s="13">
        <v>0</v>
      </c>
      <c r="J316" s="7">
        <v>0</v>
      </c>
      <c r="K316" s="7">
        <v>0</v>
      </c>
      <c r="L316" s="7">
        <v>0</v>
      </c>
      <c r="M316" s="11">
        <v>0</v>
      </c>
      <c r="N316" s="11">
        <f t="shared" si="48"/>
        <v>88357.68595041323</v>
      </c>
      <c r="O316" s="11">
        <f t="shared" si="49"/>
        <v>88357.68595041323</v>
      </c>
      <c r="P316" s="3">
        <f t="shared" si="46"/>
        <v>0</v>
      </c>
      <c r="Q316" s="3">
        <f t="shared" si="50"/>
        <v>88059.68595041323</v>
      </c>
      <c r="R316" t="b">
        <f t="shared" si="47"/>
        <v>1</v>
      </c>
      <c r="S316" s="3">
        <f t="shared" si="51"/>
        <v>97193.874885476733</v>
      </c>
      <c r="T316" t="b">
        <f t="shared" si="52"/>
        <v>1</v>
      </c>
      <c r="U316">
        <f t="shared" si="55"/>
        <v>0</v>
      </c>
      <c r="V316">
        <f t="shared" si="53"/>
        <v>0</v>
      </c>
      <c r="W316" s="14">
        <f t="shared" si="54"/>
        <v>0</v>
      </c>
      <c r="X316" s="14"/>
    </row>
    <row r="317" spans="1:24">
      <c r="A317" s="7">
        <v>316</v>
      </c>
      <c r="B317" s="7">
        <v>1997</v>
      </c>
      <c r="C317" s="7">
        <v>4</v>
      </c>
      <c r="D317" s="10">
        <v>2544</v>
      </c>
      <c r="E317" s="13">
        <v>126426.44628099173</v>
      </c>
      <c r="F317" s="3">
        <v>12687.5273952275</v>
      </c>
      <c r="G317" s="11">
        <v>0</v>
      </c>
      <c r="H317" s="11">
        <v>0</v>
      </c>
      <c r="I317" s="13">
        <v>0</v>
      </c>
      <c r="J317" s="7">
        <v>0</v>
      </c>
      <c r="K317" s="7">
        <v>0</v>
      </c>
      <c r="L317" s="7">
        <v>0</v>
      </c>
      <c r="M317" s="11">
        <v>0</v>
      </c>
      <c r="N317" s="11">
        <f t="shared" si="48"/>
        <v>126426.44628099173</v>
      </c>
      <c r="O317" s="11">
        <f t="shared" si="49"/>
        <v>126426.44628099173</v>
      </c>
      <c r="P317" s="3">
        <f t="shared" si="46"/>
        <v>0</v>
      </c>
      <c r="Q317" s="3">
        <f t="shared" si="50"/>
        <v>123882.44628099173</v>
      </c>
      <c r="R317" t="b">
        <f t="shared" si="47"/>
        <v>1</v>
      </c>
      <c r="S317" s="3">
        <f t="shared" si="51"/>
        <v>139113.97367621923</v>
      </c>
      <c r="T317" t="b">
        <f t="shared" si="52"/>
        <v>1</v>
      </c>
      <c r="U317">
        <f t="shared" si="55"/>
        <v>0</v>
      </c>
      <c r="V317">
        <f t="shared" si="53"/>
        <v>0</v>
      </c>
      <c r="W317" s="14">
        <f t="shared" si="54"/>
        <v>0</v>
      </c>
      <c r="X317" s="14"/>
    </row>
    <row r="318" spans="1:24">
      <c r="A318" s="7">
        <v>317</v>
      </c>
      <c r="B318" s="7">
        <v>1997</v>
      </c>
      <c r="C318" s="7">
        <v>5</v>
      </c>
      <c r="D318" s="10">
        <v>34448</v>
      </c>
      <c r="E318" s="13">
        <v>160026.44628099175</v>
      </c>
      <c r="F318" s="3">
        <v>22497.099819471201</v>
      </c>
      <c r="G318" s="11">
        <v>0</v>
      </c>
      <c r="H318" s="11">
        <v>0</v>
      </c>
      <c r="I318" s="13">
        <v>0</v>
      </c>
      <c r="J318" s="7">
        <v>0</v>
      </c>
      <c r="K318" s="7">
        <v>0</v>
      </c>
      <c r="L318" s="7">
        <v>0</v>
      </c>
      <c r="M318" s="11">
        <v>0</v>
      </c>
      <c r="N318" s="11">
        <f t="shared" si="48"/>
        <v>160026.44628099175</v>
      </c>
      <c r="O318" s="11">
        <f t="shared" si="49"/>
        <v>160026.44628099175</v>
      </c>
      <c r="P318" s="3">
        <f t="shared" si="46"/>
        <v>0</v>
      </c>
      <c r="Q318" s="3">
        <f t="shared" si="50"/>
        <v>125578.44628099175</v>
      </c>
      <c r="R318" t="b">
        <f t="shared" si="47"/>
        <v>1</v>
      </c>
      <c r="S318" s="3">
        <f t="shared" si="51"/>
        <v>182523.54610046296</v>
      </c>
      <c r="T318" t="b">
        <f t="shared" si="52"/>
        <v>1</v>
      </c>
      <c r="U318">
        <f t="shared" si="55"/>
        <v>0</v>
      </c>
      <c r="V318">
        <f t="shared" si="53"/>
        <v>0</v>
      </c>
      <c r="W318" s="14">
        <f t="shared" si="54"/>
        <v>0</v>
      </c>
      <c r="X318" s="14"/>
    </row>
    <row r="319" spans="1:24">
      <c r="A319" s="7">
        <v>318</v>
      </c>
      <c r="B319" s="7">
        <v>1997</v>
      </c>
      <c r="C319" s="7">
        <v>6</v>
      </c>
      <c r="D319" s="10">
        <v>45953</v>
      </c>
      <c r="E319" s="13">
        <v>144119.00826446281</v>
      </c>
      <c r="F319" s="3">
        <v>12475.4211926235</v>
      </c>
      <c r="G319" s="11">
        <v>0</v>
      </c>
      <c r="H319" s="11">
        <v>0</v>
      </c>
      <c r="I319" s="13">
        <v>0</v>
      </c>
      <c r="J319" s="7">
        <v>0</v>
      </c>
      <c r="K319" s="7">
        <v>0</v>
      </c>
      <c r="L319" s="7">
        <v>0</v>
      </c>
      <c r="M319" s="11">
        <v>0</v>
      </c>
      <c r="N319" s="11">
        <f t="shared" si="48"/>
        <v>144119.00826446281</v>
      </c>
      <c r="O319" s="11">
        <f t="shared" si="49"/>
        <v>144119.00826446281</v>
      </c>
      <c r="P319" s="3">
        <f t="shared" si="46"/>
        <v>0</v>
      </c>
      <c r="Q319" s="3">
        <f t="shared" si="50"/>
        <v>98166.008264462813</v>
      </c>
      <c r="R319" t="b">
        <f t="shared" si="47"/>
        <v>1</v>
      </c>
      <c r="S319" s="3">
        <f t="shared" si="51"/>
        <v>156594.42945708631</v>
      </c>
      <c r="T319" t="b">
        <f t="shared" si="52"/>
        <v>1</v>
      </c>
      <c r="U319">
        <f t="shared" si="55"/>
        <v>0</v>
      </c>
      <c r="V319">
        <f t="shared" si="53"/>
        <v>0</v>
      </c>
      <c r="W319" s="14">
        <f t="shared" si="54"/>
        <v>0</v>
      </c>
      <c r="X319" s="14"/>
    </row>
    <row r="320" spans="1:24">
      <c r="A320" s="7">
        <v>319</v>
      </c>
      <c r="B320" s="7">
        <v>1997</v>
      </c>
      <c r="C320" s="7">
        <v>7</v>
      </c>
      <c r="D320" s="10">
        <v>50966</v>
      </c>
      <c r="E320" s="13">
        <v>76958.677685950417</v>
      </c>
      <c r="F320" s="3">
        <v>5587.9464398486898</v>
      </c>
      <c r="G320" s="11">
        <v>0</v>
      </c>
      <c r="H320" s="11">
        <v>0</v>
      </c>
      <c r="I320" s="13">
        <v>0</v>
      </c>
      <c r="J320" s="7">
        <v>0</v>
      </c>
      <c r="K320" s="7">
        <v>0</v>
      </c>
      <c r="L320" s="7">
        <v>0</v>
      </c>
      <c r="M320" s="11">
        <v>0</v>
      </c>
      <c r="N320" s="11">
        <f t="shared" si="48"/>
        <v>76958.677685950417</v>
      </c>
      <c r="O320" s="11">
        <f t="shared" si="49"/>
        <v>76958.677685950417</v>
      </c>
      <c r="P320" s="3">
        <f t="shared" si="46"/>
        <v>0</v>
      </c>
      <c r="Q320" s="3">
        <f t="shared" si="50"/>
        <v>25992.677685950417</v>
      </c>
      <c r="R320" t="b">
        <f t="shared" si="47"/>
        <v>1</v>
      </c>
      <c r="S320" s="3">
        <f t="shared" si="51"/>
        <v>82546.624125799106</v>
      </c>
      <c r="T320" t="b">
        <f t="shared" si="52"/>
        <v>1</v>
      </c>
      <c r="U320">
        <f t="shared" si="55"/>
        <v>0</v>
      </c>
      <c r="V320">
        <f t="shared" si="53"/>
        <v>0</v>
      </c>
      <c r="W320" s="14">
        <f t="shared" si="54"/>
        <v>0</v>
      </c>
      <c r="X320" s="14"/>
    </row>
    <row r="321" spans="1:24">
      <c r="A321" s="7">
        <v>320</v>
      </c>
      <c r="B321" s="7">
        <v>1997</v>
      </c>
      <c r="C321" s="7">
        <v>8</v>
      </c>
      <c r="D321" s="10">
        <v>47807</v>
      </c>
      <c r="E321" s="13">
        <v>92469.421487603307</v>
      </c>
      <c r="F321" s="3">
        <v>4888.6378062417798</v>
      </c>
      <c r="G321" s="11">
        <v>0</v>
      </c>
      <c r="H321" s="11">
        <v>0</v>
      </c>
      <c r="I321" s="13">
        <v>0</v>
      </c>
      <c r="J321" s="7">
        <v>0</v>
      </c>
      <c r="K321" s="7">
        <v>0</v>
      </c>
      <c r="L321" s="7">
        <v>0</v>
      </c>
      <c r="M321" s="11">
        <v>0</v>
      </c>
      <c r="N321" s="11">
        <f t="shared" si="48"/>
        <v>92469.421487603307</v>
      </c>
      <c r="O321" s="11">
        <f t="shared" si="49"/>
        <v>92469.421487603307</v>
      </c>
      <c r="P321" s="3">
        <f t="shared" si="46"/>
        <v>0</v>
      </c>
      <c r="Q321" s="3">
        <f t="shared" si="50"/>
        <v>44662.421487603307</v>
      </c>
      <c r="R321" t="b">
        <f t="shared" si="47"/>
        <v>1</v>
      </c>
      <c r="S321" s="3">
        <f t="shared" si="51"/>
        <v>97358.059293845086</v>
      </c>
      <c r="T321" t="b">
        <f t="shared" si="52"/>
        <v>1</v>
      </c>
      <c r="U321">
        <f t="shared" si="55"/>
        <v>0</v>
      </c>
      <c r="V321">
        <f t="shared" si="53"/>
        <v>0</v>
      </c>
      <c r="W321" s="14">
        <f t="shared" si="54"/>
        <v>0</v>
      </c>
      <c r="X321" s="14"/>
    </row>
    <row r="322" spans="1:24">
      <c r="A322" s="7">
        <v>321</v>
      </c>
      <c r="B322" s="7">
        <v>1997</v>
      </c>
      <c r="C322" s="7">
        <v>9</v>
      </c>
      <c r="D322" s="10">
        <v>35537</v>
      </c>
      <c r="E322" s="13">
        <v>99649.586776859505</v>
      </c>
      <c r="F322" s="3">
        <v>4949.7156136195899</v>
      </c>
      <c r="G322" s="11">
        <v>0</v>
      </c>
      <c r="H322" s="11">
        <v>0</v>
      </c>
      <c r="I322" s="13">
        <v>0</v>
      </c>
      <c r="J322" s="7">
        <v>0</v>
      </c>
      <c r="K322" s="7">
        <v>0</v>
      </c>
      <c r="L322" s="7">
        <v>0</v>
      </c>
      <c r="M322" s="11">
        <v>0</v>
      </c>
      <c r="N322" s="11">
        <f t="shared" si="48"/>
        <v>99649.586776859505</v>
      </c>
      <c r="O322" s="11">
        <f t="shared" si="49"/>
        <v>99649.586776859505</v>
      </c>
      <c r="P322" s="3">
        <f t="shared" ref="P322:P361" si="56">N322-O322</f>
        <v>0</v>
      </c>
      <c r="Q322" s="3">
        <f t="shared" si="50"/>
        <v>64112.586776859505</v>
      </c>
      <c r="R322" t="b">
        <f t="shared" ref="R322:R361" si="57">O322&gt;=D322</f>
        <v>1</v>
      </c>
      <c r="S322" s="3">
        <f t="shared" si="51"/>
        <v>104599.30239047909</v>
      </c>
      <c r="T322" t="b">
        <f t="shared" si="52"/>
        <v>1</v>
      </c>
      <c r="U322">
        <f t="shared" si="55"/>
        <v>0</v>
      </c>
      <c r="V322">
        <f t="shared" si="53"/>
        <v>0</v>
      </c>
      <c r="W322" s="14">
        <f t="shared" si="54"/>
        <v>0</v>
      </c>
      <c r="X322" s="14"/>
    </row>
    <row r="323" spans="1:24">
      <c r="A323" s="7">
        <v>322</v>
      </c>
      <c r="B323" s="7">
        <v>1997</v>
      </c>
      <c r="C323" s="7">
        <v>10</v>
      </c>
      <c r="D323" s="10">
        <v>16691</v>
      </c>
      <c r="E323" s="13">
        <v>109188.09917355372</v>
      </c>
      <c r="F323" s="3">
        <v>6357.8882922653202</v>
      </c>
      <c r="G323" s="11">
        <v>0</v>
      </c>
      <c r="H323" s="11">
        <v>0</v>
      </c>
      <c r="I323" s="13">
        <v>0</v>
      </c>
      <c r="J323" s="7">
        <v>0</v>
      </c>
      <c r="K323" s="7">
        <v>0</v>
      </c>
      <c r="L323" s="7">
        <v>0</v>
      </c>
      <c r="M323" s="11">
        <v>0</v>
      </c>
      <c r="N323" s="11">
        <f t="shared" ref="N323:N361" si="58">E323+M323-I323</f>
        <v>109188.09917355372</v>
      </c>
      <c r="O323" s="11">
        <f t="shared" ref="O323:O361" si="59">IF(N323&lt;D323,N323,IF(N323&gt;(L324+D323),(N323-L324),D323))</f>
        <v>109188.09917355372</v>
      </c>
      <c r="P323" s="3">
        <f t="shared" si="56"/>
        <v>0</v>
      </c>
      <c r="Q323" s="3">
        <f t="shared" ref="Q323:Q361" si="60">IF(O323-D323&gt;0,O323-D323,0)</f>
        <v>92497.099173553725</v>
      </c>
      <c r="R323" t="b">
        <f t="shared" si="57"/>
        <v>1</v>
      </c>
      <c r="S323" s="3">
        <f t="shared" ref="S323:S361" si="61">F323+E323</f>
        <v>115545.98746581904</v>
      </c>
      <c r="T323" t="b">
        <f t="shared" ref="T323:T361" si="62">S323&gt;=D323</f>
        <v>1</v>
      </c>
      <c r="U323">
        <f t="shared" si="55"/>
        <v>0</v>
      </c>
      <c r="V323">
        <f t="shared" ref="V323:V361" si="63">IF(S323&lt;D323,ABS(S323-D323),0)</f>
        <v>0</v>
      </c>
      <c r="W323" s="14">
        <f t="shared" ref="W323:W361" si="64">INDEX(AH$2:AH$13,MATCH(C323,AG$2:AG$13,0))*(V323)^INDEX(AI$2:AI$13,MATCH(C323,AG$2:AG$13,0))</f>
        <v>0</v>
      </c>
      <c r="X323" s="14"/>
    </row>
    <row r="324" spans="1:24">
      <c r="A324" s="7">
        <v>323</v>
      </c>
      <c r="B324" s="7">
        <v>1997</v>
      </c>
      <c r="C324" s="7">
        <v>11</v>
      </c>
      <c r="D324" s="10">
        <v>4576</v>
      </c>
      <c r="E324" s="13">
        <v>110380.1652892562</v>
      </c>
      <c r="F324" s="3">
        <v>5734.8786253224598</v>
      </c>
      <c r="G324" s="11">
        <v>0</v>
      </c>
      <c r="H324" s="11">
        <v>0</v>
      </c>
      <c r="I324" s="13">
        <v>0</v>
      </c>
      <c r="J324" s="7">
        <v>0</v>
      </c>
      <c r="K324" s="7">
        <v>0</v>
      </c>
      <c r="L324" s="7">
        <v>0</v>
      </c>
      <c r="M324" s="11">
        <v>0</v>
      </c>
      <c r="N324" s="11">
        <f t="shared" si="58"/>
        <v>110380.1652892562</v>
      </c>
      <c r="O324" s="11">
        <f t="shared" si="59"/>
        <v>110380.1652892562</v>
      </c>
      <c r="P324" s="3">
        <f t="shared" si="56"/>
        <v>0</v>
      </c>
      <c r="Q324" s="3">
        <f t="shared" si="60"/>
        <v>105804.1652892562</v>
      </c>
      <c r="R324" t="b">
        <f t="shared" si="57"/>
        <v>1</v>
      </c>
      <c r="S324" s="3">
        <f t="shared" si="61"/>
        <v>116115.04391457865</v>
      </c>
      <c r="T324" t="b">
        <f t="shared" si="62"/>
        <v>1</v>
      </c>
      <c r="U324">
        <f t="shared" si="55"/>
        <v>0</v>
      </c>
      <c r="V324">
        <f t="shared" si="63"/>
        <v>0</v>
      </c>
      <c r="W324" s="14">
        <f t="shared" si="64"/>
        <v>0</v>
      </c>
      <c r="X324" s="14"/>
    </row>
    <row r="325" spans="1:24">
      <c r="A325" s="7">
        <v>324</v>
      </c>
      <c r="B325" s="7">
        <v>1997</v>
      </c>
      <c r="C325" s="7">
        <v>12</v>
      </c>
      <c r="D325" s="10">
        <v>1561</v>
      </c>
      <c r="E325" s="13">
        <v>85586.776859504127</v>
      </c>
      <c r="F325" s="3">
        <v>5833.8913741749002</v>
      </c>
      <c r="G325" s="11">
        <v>0</v>
      </c>
      <c r="H325" s="11">
        <v>0</v>
      </c>
      <c r="I325" s="13">
        <v>0</v>
      </c>
      <c r="J325" s="7">
        <v>0</v>
      </c>
      <c r="K325" s="7">
        <v>0</v>
      </c>
      <c r="L325" s="7">
        <v>0</v>
      </c>
      <c r="M325" s="11">
        <v>0</v>
      </c>
      <c r="N325" s="11">
        <f t="shared" si="58"/>
        <v>85586.776859504127</v>
      </c>
      <c r="O325" s="11">
        <f t="shared" si="59"/>
        <v>85586.776859504127</v>
      </c>
      <c r="P325" s="3">
        <f t="shared" si="56"/>
        <v>0</v>
      </c>
      <c r="Q325" s="3">
        <f t="shared" si="60"/>
        <v>84025.776859504127</v>
      </c>
      <c r="R325" t="b">
        <f t="shared" si="57"/>
        <v>1</v>
      </c>
      <c r="S325" s="3">
        <f t="shared" si="61"/>
        <v>91420.668233679025</v>
      </c>
      <c r="T325" t="b">
        <f t="shared" si="62"/>
        <v>1</v>
      </c>
      <c r="U325">
        <f t="shared" ref="U325:U361" si="65">IF(AND(S324&lt;D324,S325&gt;D325),1,0)</f>
        <v>0</v>
      </c>
      <c r="V325">
        <f t="shared" si="63"/>
        <v>0</v>
      </c>
      <c r="W325" s="14">
        <f t="shared" si="64"/>
        <v>0</v>
      </c>
      <c r="X325" s="14"/>
    </row>
    <row r="326" spans="1:24">
      <c r="A326" s="7">
        <v>325</v>
      </c>
      <c r="B326" s="7">
        <v>1998</v>
      </c>
      <c r="C326" s="7">
        <v>1</v>
      </c>
      <c r="D326" s="10">
        <v>1277</v>
      </c>
      <c r="E326" s="13">
        <v>92945.454545454544</v>
      </c>
      <c r="F326" s="3">
        <v>6259.2968523253703</v>
      </c>
      <c r="G326" s="11">
        <v>0</v>
      </c>
      <c r="H326" s="11">
        <v>0</v>
      </c>
      <c r="I326" s="13">
        <v>0</v>
      </c>
      <c r="J326" s="7">
        <v>0</v>
      </c>
      <c r="K326" s="7">
        <v>0</v>
      </c>
      <c r="L326" s="7">
        <v>0</v>
      </c>
      <c r="M326" s="11">
        <v>0</v>
      </c>
      <c r="N326" s="11">
        <f t="shared" si="58"/>
        <v>92945.454545454544</v>
      </c>
      <c r="O326" s="11">
        <f t="shared" si="59"/>
        <v>92945.454545454544</v>
      </c>
      <c r="P326" s="3">
        <f t="shared" si="56"/>
        <v>0</v>
      </c>
      <c r="Q326" s="3">
        <f t="shared" si="60"/>
        <v>91668.454545454544</v>
      </c>
      <c r="R326" t="b">
        <f t="shared" si="57"/>
        <v>1</v>
      </c>
      <c r="S326" s="3">
        <f t="shared" si="61"/>
        <v>99204.75139777991</v>
      </c>
      <c r="T326" t="b">
        <f t="shared" si="62"/>
        <v>1</v>
      </c>
      <c r="U326">
        <f t="shared" si="65"/>
        <v>0</v>
      </c>
      <c r="V326">
        <f t="shared" si="63"/>
        <v>0</v>
      </c>
      <c r="W326" s="14">
        <f t="shared" si="64"/>
        <v>0</v>
      </c>
      <c r="X326" s="14"/>
    </row>
    <row r="327" spans="1:24">
      <c r="A327" s="7">
        <v>326</v>
      </c>
      <c r="B327" s="7">
        <v>1998</v>
      </c>
      <c r="C327" s="7">
        <v>2</v>
      </c>
      <c r="D327" s="10">
        <v>787</v>
      </c>
      <c r="E327" s="13">
        <v>88066.115702479336</v>
      </c>
      <c r="F327" s="3">
        <v>5569.4935151060199</v>
      </c>
      <c r="G327" s="11">
        <v>0</v>
      </c>
      <c r="H327" s="11">
        <v>0</v>
      </c>
      <c r="I327" s="13">
        <v>0</v>
      </c>
      <c r="J327" s="7">
        <v>0</v>
      </c>
      <c r="K327" s="7">
        <v>0</v>
      </c>
      <c r="L327" s="7">
        <v>0</v>
      </c>
      <c r="M327" s="11">
        <v>0</v>
      </c>
      <c r="N327" s="11">
        <f t="shared" si="58"/>
        <v>88066.115702479336</v>
      </c>
      <c r="O327" s="11">
        <f t="shared" si="59"/>
        <v>88066.115702479336</v>
      </c>
      <c r="P327" s="3">
        <f t="shared" si="56"/>
        <v>0</v>
      </c>
      <c r="Q327" s="3">
        <f t="shared" si="60"/>
        <v>87279.115702479336</v>
      </c>
      <c r="R327" t="b">
        <f t="shared" si="57"/>
        <v>1</v>
      </c>
      <c r="S327" s="3">
        <f t="shared" si="61"/>
        <v>93635.609217585356</v>
      </c>
      <c r="T327" t="b">
        <f t="shared" si="62"/>
        <v>1</v>
      </c>
      <c r="U327">
        <f t="shared" si="65"/>
        <v>0</v>
      </c>
      <c r="V327">
        <f t="shared" si="63"/>
        <v>0</v>
      </c>
      <c r="W327" s="14">
        <f t="shared" si="64"/>
        <v>0</v>
      </c>
      <c r="X327" s="14"/>
    </row>
    <row r="328" spans="1:24">
      <c r="A328" s="7">
        <v>327</v>
      </c>
      <c r="B328" s="7">
        <v>1998</v>
      </c>
      <c r="C328" s="7">
        <v>3</v>
      </c>
      <c r="D328" s="10">
        <v>298</v>
      </c>
      <c r="E328" s="13">
        <v>117302.47933884297</v>
      </c>
      <c r="F328" s="3">
        <v>8068.0950350309104</v>
      </c>
      <c r="G328" s="11">
        <v>0</v>
      </c>
      <c r="H328" s="11">
        <v>0</v>
      </c>
      <c r="I328" s="13">
        <v>0</v>
      </c>
      <c r="J328" s="7">
        <v>0</v>
      </c>
      <c r="K328" s="7">
        <v>0</v>
      </c>
      <c r="L328" s="7">
        <v>0</v>
      </c>
      <c r="M328" s="11">
        <v>0</v>
      </c>
      <c r="N328" s="11">
        <f t="shared" si="58"/>
        <v>117302.47933884297</v>
      </c>
      <c r="O328" s="11">
        <f t="shared" si="59"/>
        <v>117302.47933884297</v>
      </c>
      <c r="P328" s="3">
        <f t="shared" si="56"/>
        <v>0</v>
      </c>
      <c r="Q328" s="3">
        <f t="shared" si="60"/>
        <v>117004.47933884297</v>
      </c>
      <c r="R328" t="b">
        <f t="shared" si="57"/>
        <v>1</v>
      </c>
      <c r="S328" s="3">
        <f t="shared" si="61"/>
        <v>125370.57437387388</v>
      </c>
      <c r="T328" t="b">
        <f t="shared" si="62"/>
        <v>1</v>
      </c>
      <c r="U328">
        <f t="shared" si="65"/>
        <v>0</v>
      </c>
      <c r="V328">
        <f t="shared" si="63"/>
        <v>0</v>
      </c>
      <c r="W328" s="14">
        <f t="shared" si="64"/>
        <v>0</v>
      </c>
      <c r="X328" s="14"/>
    </row>
    <row r="329" spans="1:24">
      <c r="A329" s="7">
        <v>328</v>
      </c>
      <c r="B329" s="7">
        <v>1998</v>
      </c>
      <c r="C329" s="7">
        <v>4</v>
      </c>
      <c r="D329" s="10">
        <v>2544</v>
      </c>
      <c r="E329" s="13">
        <v>124958.67768595042</v>
      </c>
      <c r="F329" s="3">
        <v>11360.3414289953</v>
      </c>
      <c r="G329" s="11">
        <v>0</v>
      </c>
      <c r="H329" s="11">
        <v>0</v>
      </c>
      <c r="I329" s="13">
        <v>0</v>
      </c>
      <c r="J329" s="7">
        <v>0</v>
      </c>
      <c r="K329" s="7">
        <v>0</v>
      </c>
      <c r="L329" s="7">
        <v>0</v>
      </c>
      <c r="M329" s="11">
        <v>0</v>
      </c>
      <c r="N329" s="11">
        <f t="shared" si="58"/>
        <v>124958.67768595042</v>
      </c>
      <c r="O329" s="11">
        <f t="shared" si="59"/>
        <v>124958.67768595042</v>
      </c>
      <c r="P329" s="3">
        <f t="shared" si="56"/>
        <v>0</v>
      </c>
      <c r="Q329" s="3">
        <f t="shared" si="60"/>
        <v>122414.67768595042</v>
      </c>
      <c r="R329" t="b">
        <f t="shared" si="57"/>
        <v>1</v>
      </c>
      <c r="S329" s="3">
        <f t="shared" si="61"/>
        <v>136319.01911494572</v>
      </c>
      <c r="T329" t="b">
        <f t="shared" si="62"/>
        <v>1</v>
      </c>
      <c r="U329">
        <f t="shared" si="65"/>
        <v>0</v>
      </c>
      <c r="V329">
        <f t="shared" si="63"/>
        <v>0</v>
      </c>
      <c r="W329" s="14">
        <f t="shared" si="64"/>
        <v>0</v>
      </c>
      <c r="X329" s="14"/>
    </row>
    <row r="330" spans="1:24">
      <c r="A330" s="7">
        <v>329</v>
      </c>
      <c r="B330" s="7">
        <v>1998</v>
      </c>
      <c r="C330" s="7">
        <v>5</v>
      </c>
      <c r="D330" s="10">
        <v>34448</v>
      </c>
      <c r="E330" s="13">
        <v>132138.84297520661</v>
      </c>
      <c r="F330" s="3">
        <v>14635.3156442653</v>
      </c>
      <c r="G330" s="11">
        <v>0</v>
      </c>
      <c r="H330" s="11">
        <v>0</v>
      </c>
      <c r="I330" s="13">
        <v>0</v>
      </c>
      <c r="J330" s="7">
        <v>0</v>
      </c>
      <c r="K330" s="7">
        <v>0</v>
      </c>
      <c r="L330" s="7">
        <v>0</v>
      </c>
      <c r="M330" s="11">
        <v>0</v>
      </c>
      <c r="N330" s="11">
        <f t="shared" si="58"/>
        <v>132138.84297520661</v>
      </c>
      <c r="O330" s="11">
        <f t="shared" si="59"/>
        <v>132138.84297520661</v>
      </c>
      <c r="P330" s="3">
        <f t="shared" si="56"/>
        <v>0</v>
      </c>
      <c r="Q330" s="3">
        <f t="shared" si="60"/>
        <v>97690.842975206615</v>
      </c>
      <c r="R330" t="b">
        <f t="shared" si="57"/>
        <v>1</v>
      </c>
      <c r="S330" s="3">
        <f t="shared" si="61"/>
        <v>146774.15861947191</v>
      </c>
      <c r="T330" t="b">
        <f t="shared" si="62"/>
        <v>1</v>
      </c>
      <c r="U330">
        <f t="shared" si="65"/>
        <v>0</v>
      </c>
      <c r="V330">
        <f t="shared" si="63"/>
        <v>0</v>
      </c>
      <c r="W330" s="14">
        <f t="shared" si="64"/>
        <v>0</v>
      </c>
      <c r="X330" s="14"/>
    </row>
    <row r="331" spans="1:24">
      <c r="A331" s="7">
        <v>330</v>
      </c>
      <c r="B331" s="7">
        <v>1998</v>
      </c>
      <c r="C331" s="7">
        <v>6</v>
      </c>
      <c r="D331" s="10">
        <v>45953</v>
      </c>
      <c r="E331" s="13">
        <v>94942.809917355378</v>
      </c>
      <c r="F331" s="3">
        <v>9254.6239000804599</v>
      </c>
      <c r="G331" s="11">
        <v>0</v>
      </c>
      <c r="H331" s="11">
        <v>0</v>
      </c>
      <c r="I331" s="13">
        <v>0</v>
      </c>
      <c r="J331" s="7">
        <v>0</v>
      </c>
      <c r="K331" s="7">
        <v>0</v>
      </c>
      <c r="L331" s="7">
        <v>0</v>
      </c>
      <c r="M331" s="11">
        <v>0</v>
      </c>
      <c r="N331" s="11">
        <f t="shared" si="58"/>
        <v>94942.809917355378</v>
      </c>
      <c r="O331" s="11">
        <f t="shared" si="59"/>
        <v>94942.809917355378</v>
      </c>
      <c r="P331" s="3">
        <f t="shared" si="56"/>
        <v>0</v>
      </c>
      <c r="Q331" s="3">
        <f t="shared" si="60"/>
        <v>48989.809917355378</v>
      </c>
      <c r="R331" t="b">
        <f t="shared" si="57"/>
        <v>1</v>
      </c>
      <c r="S331" s="3">
        <f t="shared" si="61"/>
        <v>104197.43381743584</v>
      </c>
      <c r="T331" t="b">
        <f t="shared" si="62"/>
        <v>1</v>
      </c>
      <c r="U331">
        <f t="shared" si="65"/>
        <v>0</v>
      </c>
      <c r="V331">
        <f t="shared" si="63"/>
        <v>0</v>
      </c>
      <c r="W331" s="14">
        <f t="shared" si="64"/>
        <v>0</v>
      </c>
      <c r="X331" s="14"/>
    </row>
    <row r="332" spans="1:24">
      <c r="A332" s="7">
        <v>331</v>
      </c>
      <c r="B332" s="7">
        <v>1998</v>
      </c>
      <c r="C332" s="7">
        <v>7</v>
      </c>
      <c r="D332" s="10">
        <v>50966</v>
      </c>
      <c r="E332" s="13">
        <v>68136.198347107435</v>
      </c>
      <c r="F332" s="3">
        <v>7740.0540644459797</v>
      </c>
      <c r="G332" s="11">
        <v>0</v>
      </c>
      <c r="H332" s="11">
        <v>0</v>
      </c>
      <c r="I332" s="13">
        <v>0</v>
      </c>
      <c r="J332" s="7">
        <v>0</v>
      </c>
      <c r="K332" s="7">
        <v>0</v>
      </c>
      <c r="L332" s="7">
        <v>0</v>
      </c>
      <c r="M332" s="11">
        <v>0</v>
      </c>
      <c r="N332" s="11">
        <f t="shared" si="58"/>
        <v>68136.198347107435</v>
      </c>
      <c r="O332" s="11">
        <f t="shared" si="59"/>
        <v>68136.198347107435</v>
      </c>
      <c r="P332" s="3">
        <f t="shared" si="56"/>
        <v>0</v>
      </c>
      <c r="Q332" s="3">
        <f t="shared" si="60"/>
        <v>17170.198347107435</v>
      </c>
      <c r="R332" t="b">
        <f t="shared" si="57"/>
        <v>1</v>
      </c>
      <c r="S332" s="3">
        <f t="shared" si="61"/>
        <v>75876.252411553418</v>
      </c>
      <c r="T332" t="b">
        <f t="shared" si="62"/>
        <v>1</v>
      </c>
      <c r="U332">
        <f t="shared" si="65"/>
        <v>0</v>
      </c>
      <c r="V332">
        <f t="shared" si="63"/>
        <v>0</v>
      </c>
      <c r="W332" s="14">
        <f t="shared" si="64"/>
        <v>0</v>
      </c>
      <c r="X332" s="14"/>
    </row>
    <row r="333" spans="1:24">
      <c r="A333" s="7">
        <v>332</v>
      </c>
      <c r="B333" s="7">
        <v>1998</v>
      </c>
      <c r="C333" s="7">
        <v>8</v>
      </c>
      <c r="D333" s="10">
        <v>47807</v>
      </c>
      <c r="E333" s="13">
        <v>66452.231404958671</v>
      </c>
      <c r="F333" s="3">
        <v>5273.33570941371</v>
      </c>
      <c r="G333" s="11">
        <v>0</v>
      </c>
      <c r="H333" s="11">
        <v>0</v>
      </c>
      <c r="I333" s="13">
        <v>0</v>
      </c>
      <c r="J333" s="7">
        <v>0</v>
      </c>
      <c r="K333" s="7">
        <v>0</v>
      </c>
      <c r="L333" s="7">
        <v>0</v>
      </c>
      <c r="M333" s="11">
        <v>0</v>
      </c>
      <c r="N333" s="11">
        <f t="shared" si="58"/>
        <v>66452.231404958671</v>
      </c>
      <c r="O333" s="11">
        <f t="shared" si="59"/>
        <v>66452.231404958671</v>
      </c>
      <c r="P333" s="3">
        <f t="shared" si="56"/>
        <v>0</v>
      </c>
      <c r="Q333" s="3">
        <f t="shared" si="60"/>
        <v>18645.231404958671</v>
      </c>
      <c r="R333" t="b">
        <f t="shared" si="57"/>
        <v>1</v>
      </c>
      <c r="S333" s="3">
        <f t="shared" si="61"/>
        <v>71725.567114372388</v>
      </c>
      <c r="T333" t="b">
        <f t="shared" si="62"/>
        <v>1</v>
      </c>
      <c r="U333">
        <f t="shared" si="65"/>
        <v>0</v>
      </c>
      <c r="V333">
        <f t="shared" si="63"/>
        <v>0</v>
      </c>
      <c r="W333" s="14">
        <f t="shared" si="64"/>
        <v>0</v>
      </c>
      <c r="X333" s="14"/>
    </row>
    <row r="334" spans="1:24">
      <c r="A334" s="7">
        <v>333</v>
      </c>
      <c r="B334" s="7">
        <v>1998</v>
      </c>
      <c r="C334" s="7">
        <v>9</v>
      </c>
      <c r="D334" s="10">
        <v>35537</v>
      </c>
      <c r="E334" s="13">
        <v>65742.148760330572</v>
      </c>
      <c r="F334" s="3">
        <v>5659.2138446444196</v>
      </c>
      <c r="G334" s="11">
        <v>0</v>
      </c>
      <c r="H334" s="11">
        <v>0</v>
      </c>
      <c r="I334" s="13">
        <v>0</v>
      </c>
      <c r="J334" s="7">
        <v>0</v>
      </c>
      <c r="K334" s="7">
        <v>0</v>
      </c>
      <c r="L334" s="7">
        <v>0</v>
      </c>
      <c r="M334" s="11">
        <v>0</v>
      </c>
      <c r="N334" s="11">
        <f t="shared" si="58"/>
        <v>65742.148760330572</v>
      </c>
      <c r="O334" s="11">
        <f t="shared" si="59"/>
        <v>65742.148760330572</v>
      </c>
      <c r="P334" s="3">
        <f t="shared" si="56"/>
        <v>0</v>
      </c>
      <c r="Q334" s="3">
        <f t="shared" si="60"/>
        <v>30205.148760330572</v>
      </c>
      <c r="R334" t="b">
        <f t="shared" si="57"/>
        <v>1</v>
      </c>
      <c r="S334" s="3">
        <f t="shared" si="61"/>
        <v>71401.362604974987</v>
      </c>
      <c r="T334" t="b">
        <f t="shared" si="62"/>
        <v>1</v>
      </c>
      <c r="U334">
        <f t="shared" si="65"/>
        <v>0</v>
      </c>
      <c r="V334">
        <f t="shared" si="63"/>
        <v>0</v>
      </c>
      <c r="W334" s="14">
        <f t="shared" si="64"/>
        <v>0</v>
      </c>
      <c r="X334" s="14"/>
    </row>
    <row r="335" spans="1:24">
      <c r="A335" s="7">
        <v>334</v>
      </c>
      <c r="B335" s="7">
        <v>1998</v>
      </c>
      <c r="C335" s="7">
        <v>10</v>
      </c>
      <c r="D335" s="10">
        <v>16691</v>
      </c>
      <c r="E335" s="13">
        <v>45026.776859504134</v>
      </c>
      <c r="F335" s="3">
        <v>6212.0815435652903</v>
      </c>
      <c r="G335" s="11">
        <v>0</v>
      </c>
      <c r="H335" s="11">
        <v>0</v>
      </c>
      <c r="I335" s="13">
        <v>0</v>
      </c>
      <c r="J335" s="7">
        <v>0</v>
      </c>
      <c r="K335" s="7">
        <v>0</v>
      </c>
      <c r="L335" s="7">
        <v>0</v>
      </c>
      <c r="M335" s="11">
        <v>0</v>
      </c>
      <c r="N335" s="11">
        <f t="shared" si="58"/>
        <v>45026.776859504134</v>
      </c>
      <c r="O335" s="11">
        <f t="shared" si="59"/>
        <v>45026.776859504134</v>
      </c>
      <c r="P335" s="3">
        <f t="shared" si="56"/>
        <v>0</v>
      </c>
      <c r="Q335" s="3">
        <f t="shared" si="60"/>
        <v>28335.776859504134</v>
      </c>
      <c r="R335" t="b">
        <f t="shared" si="57"/>
        <v>1</v>
      </c>
      <c r="S335" s="3">
        <f t="shared" si="61"/>
        <v>51238.858403069426</v>
      </c>
      <c r="T335" t="b">
        <f t="shared" si="62"/>
        <v>1</v>
      </c>
      <c r="U335">
        <f t="shared" si="65"/>
        <v>0</v>
      </c>
      <c r="V335">
        <f t="shared" si="63"/>
        <v>0</v>
      </c>
      <c r="W335" s="14">
        <f t="shared" si="64"/>
        <v>0</v>
      </c>
      <c r="X335" s="14"/>
    </row>
    <row r="336" spans="1:24">
      <c r="A336" s="7">
        <v>335</v>
      </c>
      <c r="B336" s="7">
        <v>1998</v>
      </c>
      <c r="C336" s="7">
        <v>11</v>
      </c>
      <c r="D336" s="10">
        <v>4576</v>
      </c>
      <c r="E336" s="13">
        <v>92540.826446280989</v>
      </c>
      <c r="F336" s="3">
        <v>6012.37760787754</v>
      </c>
      <c r="G336" s="11">
        <v>0</v>
      </c>
      <c r="H336" s="11">
        <v>0</v>
      </c>
      <c r="I336" s="13">
        <v>0</v>
      </c>
      <c r="J336" s="7">
        <v>0</v>
      </c>
      <c r="K336" s="7">
        <v>0</v>
      </c>
      <c r="L336" s="7">
        <v>0</v>
      </c>
      <c r="M336" s="11">
        <v>0</v>
      </c>
      <c r="N336" s="11">
        <f t="shared" si="58"/>
        <v>92540.826446280989</v>
      </c>
      <c r="O336" s="11">
        <f t="shared" si="59"/>
        <v>92540.826446280989</v>
      </c>
      <c r="P336" s="3">
        <f t="shared" si="56"/>
        <v>0</v>
      </c>
      <c r="Q336" s="3">
        <f t="shared" si="60"/>
        <v>87964.826446280989</v>
      </c>
      <c r="R336" t="b">
        <f t="shared" si="57"/>
        <v>1</v>
      </c>
      <c r="S336" s="3">
        <f t="shared" si="61"/>
        <v>98553.20405415853</v>
      </c>
      <c r="T336" t="b">
        <f t="shared" si="62"/>
        <v>1</v>
      </c>
      <c r="U336">
        <f t="shared" si="65"/>
        <v>0</v>
      </c>
      <c r="V336">
        <f t="shared" si="63"/>
        <v>0</v>
      </c>
      <c r="W336" s="14">
        <f t="shared" si="64"/>
        <v>0</v>
      </c>
      <c r="X336" s="14"/>
    </row>
    <row r="337" spans="1:24">
      <c r="A337" s="7">
        <v>336</v>
      </c>
      <c r="B337" s="7">
        <v>1998</v>
      </c>
      <c r="C337" s="7">
        <v>12</v>
      </c>
      <c r="D337" s="10">
        <v>1561</v>
      </c>
      <c r="E337" s="13">
        <v>105738.84297520661</v>
      </c>
      <c r="F337" s="3">
        <v>6222.9931202887401</v>
      </c>
      <c r="G337" s="11">
        <v>0</v>
      </c>
      <c r="H337" s="11">
        <v>0</v>
      </c>
      <c r="I337" s="13">
        <v>0</v>
      </c>
      <c r="J337" s="7">
        <v>0</v>
      </c>
      <c r="K337" s="7">
        <v>0</v>
      </c>
      <c r="L337" s="7">
        <v>0</v>
      </c>
      <c r="M337" s="11">
        <v>0</v>
      </c>
      <c r="N337" s="11">
        <f t="shared" si="58"/>
        <v>105738.84297520661</v>
      </c>
      <c r="O337" s="11">
        <f t="shared" si="59"/>
        <v>105738.84297520661</v>
      </c>
      <c r="P337" s="3">
        <f t="shared" si="56"/>
        <v>0</v>
      </c>
      <c r="Q337" s="3">
        <f t="shared" si="60"/>
        <v>104177.84297520661</v>
      </c>
      <c r="R337" t="b">
        <f t="shared" si="57"/>
        <v>1</v>
      </c>
      <c r="S337" s="3">
        <f t="shared" si="61"/>
        <v>111961.83609549535</v>
      </c>
      <c r="T337" t="b">
        <f t="shared" si="62"/>
        <v>1</v>
      </c>
      <c r="U337">
        <f t="shared" si="65"/>
        <v>0</v>
      </c>
      <c r="V337">
        <f t="shared" si="63"/>
        <v>0</v>
      </c>
      <c r="W337" s="14">
        <f t="shared" si="64"/>
        <v>0</v>
      </c>
      <c r="X337" s="14"/>
    </row>
    <row r="338" spans="1:24">
      <c r="A338" s="7">
        <v>337</v>
      </c>
      <c r="B338" s="7">
        <v>1999</v>
      </c>
      <c r="C338" s="7">
        <v>1</v>
      </c>
      <c r="D338" s="10">
        <v>1277</v>
      </c>
      <c r="E338" s="13">
        <v>71101.487603305781</v>
      </c>
      <c r="F338" s="3">
        <v>6173.8882286081198</v>
      </c>
      <c r="G338" s="11">
        <v>0</v>
      </c>
      <c r="H338" s="11">
        <v>0</v>
      </c>
      <c r="I338" s="13">
        <v>0</v>
      </c>
      <c r="J338" s="7">
        <v>0</v>
      </c>
      <c r="K338" s="7">
        <v>0</v>
      </c>
      <c r="L338" s="7">
        <v>0</v>
      </c>
      <c r="M338" s="11">
        <v>0</v>
      </c>
      <c r="N338" s="11">
        <f t="shared" si="58"/>
        <v>71101.487603305781</v>
      </c>
      <c r="O338" s="11">
        <f t="shared" si="59"/>
        <v>71101.487603305781</v>
      </c>
      <c r="P338" s="3">
        <f t="shared" si="56"/>
        <v>0</v>
      </c>
      <c r="Q338" s="3">
        <f t="shared" si="60"/>
        <v>69824.487603305781</v>
      </c>
      <c r="R338" t="b">
        <f t="shared" si="57"/>
        <v>1</v>
      </c>
      <c r="S338" s="3">
        <f t="shared" si="61"/>
        <v>77275.375831913901</v>
      </c>
      <c r="T338" t="b">
        <f t="shared" si="62"/>
        <v>1</v>
      </c>
      <c r="U338">
        <f t="shared" si="65"/>
        <v>0</v>
      </c>
      <c r="V338">
        <f t="shared" si="63"/>
        <v>0</v>
      </c>
      <c r="W338" s="14">
        <f t="shared" si="64"/>
        <v>0</v>
      </c>
      <c r="X338" s="14"/>
    </row>
    <row r="339" spans="1:24">
      <c r="A339" s="7">
        <v>338</v>
      </c>
      <c r="B339" s="7">
        <v>1999</v>
      </c>
      <c r="C339" s="7">
        <v>2</v>
      </c>
      <c r="D339" s="10">
        <v>787</v>
      </c>
      <c r="E339" s="13">
        <v>77698.512396694219</v>
      </c>
      <c r="F339" s="3">
        <v>5930.2932673521</v>
      </c>
      <c r="G339" s="11">
        <v>0</v>
      </c>
      <c r="H339" s="11">
        <v>0</v>
      </c>
      <c r="I339" s="13">
        <v>0</v>
      </c>
      <c r="J339" s="7">
        <v>0</v>
      </c>
      <c r="K339" s="7">
        <v>0</v>
      </c>
      <c r="L339" s="7">
        <v>0</v>
      </c>
      <c r="M339" s="11">
        <v>0</v>
      </c>
      <c r="N339" s="11">
        <f t="shared" si="58"/>
        <v>77698.512396694219</v>
      </c>
      <c r="O339" s="11">
        <f t="shared" si="59"/>
        <v>77698.512396694219</v>
      </c>
      <c r="P339" s="3">
        <f t="shared" si="56"/>
        <v>0</v>
      </c>
      <c r="Q339" s="3">
        <f t="shared" si="60"/>
        <v>76911.512396694219</v>
      </c>
      <c r="R339" t="b">
        <f t="shared" si="57"/>
        <v>1</v>
      </c>
      <c r="S339" s="3">
        <f t="shared" si="61"/>
        <v>83628.805664046318</v>
      </c>
      <c r="T339" t="b">
        <f t="shared" si="62"/>
        <v>1</v>
      </c>
      <c r="U339">
        <f t="shared" si="65"/>
        <v>0</v>
      </c>
      <c r="V339">
        <f t="shared" si="63"/>
        <v>0</v>
      </c>
      <c r="W339" s="14">
        <f t="shared" si="64"/>
        <v>0</v>
      </c>
      <c r="X339" s="14"/>
    </row>
    <row r="340" spans="1:24">
      <c r="A340" s="7">
        <v>339</v>
      </c>
      <c r="B340" s="7">
        <v>1999</v>
      </c>
      <c r="C340" s="7">
        <v>3</v>
      </c>
      <c r="D340" s="10">
        <v>298</v>
      </c>
      <c r="E340" s="13">
        <v>108297.52066115703</v>
      </c>
      <c r="F340" s="3">
        <v>7683.8981030935201</v>
      </c>
      <c r="G340" s="11">
        <v>0</v>
      </c>
      <c r="H340" s="11">
        <v>0</v>
      </c>
      <c r="I340" s="13">
        <v>0</v>
      </c>
      <c r="J340" s="7">
        <v>0</v>
      </c>
      <c r="K340" s="7">
        <v>0</v>
      </c>
      <c r="L340" s="7">
        <v>0</v>
      </c>
      <c r="M340" s="11">
        <v>0</v>
      </c>
      <c r="N340" s="11">
        <f t="shared" si="58"/>
        <v>108297.52066115703</v>
      </c>
      <c r="O340" s="11">
        <f t="shared" si="59"/>
        <v>108297.52066115703</v>
      </c>
      <c r="P340" s="3">
        <f t="shared" si="56"/>
        <v>0</v>
      </c>
      <c r="Q340" s="3">
        <f t="shared" si="60"/>
        <v>107999.52066115703</v>
      </c>
      <c r="R340" t="b">
        <f t="shared" si="57"/>
        <v>1</v>
      </c>
      <c r="S340" s="3">
        <f t="shared" si="61"/>
        <v>115981.41876425056</v>
      </c>
      <c r="T340" t="b">
        <f t="shared" si="62"/>
        <v>1</v>
      </c>
      <c r="U340">
        <f t="shared" si="65"/>
        <v>0</v>
      </c>
      <c r="V340">
        <f t="shared" si="63"/>
        <v>0</v>
      </c>
      <c r="W340" s="14">
        <f t="shared" si="64"/>
        <v>0</v>
      </c>
      <c r="X340" s="14"/>
    </row>
    <row r="341" spans="1:24">
      <c r="A341" s="7">
        <v>340</v>
      </c>
      <c r="B341" s="7">
        <v>1999</v>
      </c>
      <c r="C341" s="7">
        <v>4</v>
      </c>
      <c r="D341" s="10">
        <v>2544</v>
      </c>
      <c r="E341" s="13">
        <v>92052.892561983477</v>
      </c>
      <c r="F341" s="3">
        <v>11050.543637053501</v>
      </c>
      <c r="G341" s="11">
        <v>0</v>
      </c>
      <c r="H341" s="11">
        <v>0</v>
      </c>
      <c r="I341" s="13">
        <v>0</v>
      </c>
      <c r="J341" s="7">
        <v>0</v>
      </c>
      <c r="K341" s="7">
        <v>0</v>
      </c>
      <c r="L341" s="7">
        <v>0</v>
      </c>
      <c r="M341" s="11">
        <v>0</v>
      </c>
      <c r="N341" s="11">
        <f t="shared" si="58"/>
        <v>92052.892561983477</v>
      </c>
      <c r="O341" s="11">
        <f t="shared" si="59"/>
        <v>92052.892561983477</v>
      </c>
      <c r="P341" s="3">
        <f t="shared" si="56"/>
        <v>0</v>
      </c>
      <c r="Q341" s="3">
        <f t="shared" si="60"/>
        <v>89508.892561983477</v>
      </c>
      <c r="R341" t="b">
        <f t="shared" si="57"/>
        <v>1</v>
      </c>
      <c r="S341" s="3">
        <f t="shared" si="61"/>
        <v>103103.43619903698</v>
      </c>
      <c r="T341" t="b">
        <f t="shared" si="62"/>
        <v>1</v>
      </c>
      <c r="U341">
        <f t="shared" si="65"/>
        <v>0</v>
      </c>
      <c r="V341">
        <f t="shared" si="63"/>
        <v>0</v>
      </c>
      <c r="W341" s="14">
        <f t="shared" si="64"/>
        <v>0</v>
      </c>
      <c r="X341" s="14"/>
    </row>
    <row r="342" spans="1:24">
      <c r="A342" s="7">
        <v>341</v>
      </c>
      <c r="B342" s="7">
        <v>1999</v>
      </c>
      <c r="C342" s="7">
        <v>5</v>
      </c>
      <c r="D342" s="10">
        <v>34448</v>
      </c>
      <c r="E342" s="13">
        <v>138287.60330578513</v>
      </c>
      <c r="F342" s="3">
        <v>16291.061710280301</v>
      </c>
      <c r="G342" s="11">
        <v>0</v>
      </c>
      <c r="H342" s="11">
        <v>0</v>
      </c>
      <c r="I342" s="13">
        <v>0</v>
      </c>
      <c r="J342" s="7">
        <v>0</v>
      </c>
      <c r="K342" s="7">
        <v>0</v>
      </c>
      <c r="L342" s="7">
        <v>0</v>
      </c>
      <c r="M342" s="11">
        <v>0</v>
      </c>
      <c r="N342" s="11">
        <f t="shared" si="58"/>
        <v>138287.60330578513</v>
      </c>
      <c r="O342" s="11">
        <f t="shared" si="59"/>
        <v>138287.60330578513</v>
      </c>
      <c r="P342" s="3">
        <f t="shared" si="56"/>
        <v>0</v>
      </c>
      <c r="Q342" s="3">
        <f t="shared" si="60"/>
        <v>103839.60330578513</v>
      </c>
      <c r="R342" t="b">
        <f t="shared" si="57"/>
        <v>1</v>
      </c>
      <c r="S342" s="3">
        <f t="shared" si="61"/>
        <v>154578.66501606544</v>
      </c>
      <c r="T342" t="b">
        <f t="shared" si="62"/>
        <v>1</v>
      </c>
      <c r="U342">
        <f t="shared" si="65"/>
        <v>0</v>
      </c>
      <c r="V342">
        <f t="shared" si="63"/>
        <v>0</v>
      </c>
      <c r="W342" s="14">
        <f t="shared" si="64"/>
        <v>0</v>
      </c>
      <c r="X342" s="14"/>
    </row>
    <row r="343" spans="1:24">
      <c r="A343" s="7">
        <v>342</v>
      </c>
      <c r="B343" s="7">
        <v>1999</v>
      </c>
      <c r="C343" s="7">
        <v>6</v>
      </c>
      <c r="D343" s="10">
        <v>45953</v>
      </c>
      <c r="E343" s="13">
        <v>114882.64462809918</v>
      </c>
      <c r="F343" s="3">
        <v>12006.779505107501</v>
      </c>
      <c r="G343" s="11">
        <v>0</v>
      </c>
      <c r="H343" s="11">
        <v>0</v>
      </c>
      <c r="I343" s="13">
        <v>0</v>
      </c>
      <c r="J343" s="7">
        <v>0</v>
      </c>
      <c r="K343" s="7">
        <v>0</v>
      </c>
      <c r="L343" s="7">
        <v>0</v>
      </c>
      <c r="M343" s="11">
        <v>0</v>
      </c>
      <c r="N343" s="11">
        <f t="shared" si="58"/>
        <v>114882.64462809918</v>
      </c>
      <c r="O343" s="11">
        <f t="shared" si="59"/>
        <v>114882.64462809918</v>
      </c>
      <c r="P343" s="3">
        <f t="shared" si="56"/>
        <v>0</v>
      </c>
      <c r="Q343" s="3">
        <f t="shared" si="60"/>
        <v>68929.64462809918</v>
      </c>
      <c r="R343" t="b">
        <f t="shared" si="57"/>
        <v>1</v>
      </c>
      <c r="S343" s="3">
        <f t="shared" si="61"/>
        <v>126889.42413320669</v>
      </c>
      <c r="T343" t="b">
        <f t="shared" si="62"/>
        <v>1</v>
      </c>
      <c r="U343">
        <f t="shared" si="65"/>
        <v>0</v>
      </c>
      <c r="V343">
        <f t="shared" si="63"/>
        <v>0</v>
      </c>
      <c r="W343" s="14">
        <f t="shared" si="64"/>
        <v>0</v>
      </c>
      <c r="X343" s="14"/>
    </row>
    <row r="344" spans="1:24">
      <c r="A344" s="7">
        <v>343</v>
      </c>
      <c r="B344" s="7">
        <v>1999</v>
      </c>
      <c r="C344" s="7">
        <v>7</v>
      </c>
      <c r="D344" s="10">
        <v>50966</v>
      </c>
      <c r="E344" s="13">
        <v>63020.826446280989</v>
      </c>
      <c r="F344" s="3">
        <v>6299.34903591491</v>
      </c>
      <c r="G344" s="11">
        <v>0</v>
      </c>
      <c r="H344" s="11">
        <v>0</v>
      </c>
      <c r="I344" s="13">
        <v>0</v>
      </c>
      <c r="J344" s="7">
        <v>0</v>
      </c>
      <c r="K344" s="7">
        <v>0</v>
      </c>
      <c r="L344" s="7">
        <v>0</v>
      </c>
      <c r="M344" s="11">
        <v>0</v>
      </c>
      <c r="N344" s="11">
        <f t="shared" si="58"/>
        <v>63020.826446280989</v>
      </c>
      <c r="O344" s="11">
        <f t="shared" si="59"/>
        <v>63020.826446280989</v>
      </c>
      <c r="P344" s="3">
        <f t="shared" si="56"/>
        <v>0</v>
      </c>
      <c r="Q344" s="3">
        <f t="shared" si="60"/>
        <v>12054.826446280989</v>
      </c>
      <c r="R344" t="b">
        <f t="shared" si="57"/>
        <v>1</v>
      </c>
      <c r="S344" s="3">
        <f t="shared" si="61"/>
        <v>69320.175482195904</v>
      </c>
      <c r="T344" t="b">
        <f t="shared" si="62"/>
        <v>1</v>
      </c>
      <c r="U344">
        <f t="shared" si="65"/>
        <v>0</v>
      </c>
      <c r="V344">
        <f t="shared" si="63"/>
        <v>0</v>
      </c>
      <c r="W344" s="14">
        <f t="shared" si="64"/>
        <v>0</v>
      </c>
      <c r="X344" s="14"/>
    </row>
    <row r="345" spans="1:24">
      <c r="A345" s="7">
        <v>344</v>
      </c>
      <c r="B345" s="7">
        <v>1999</v>
      </c>
      <c r="C345" s="7">
        <v>8</v>
      </c>
      <c r="D345" s="10">
        <v>47807</v>
      </c>
      <c r="E345" s="13">
        <v>65571.57024793388</v>
      </c>
      <c r="F345" s="3">
        <v>4917.0368019319703</v>
      </c>
      <c r="G345" s="11">
        <v>0</v>
      </c>
      <c r="H345" s="11">
        <v>0</v>
      </c>
      <c r="I345" s="13">
        <v>0</v>
      </c>
      <c r="J345" s="7">
        <v>0</v>
      </c>
      <c r="K345" s="7">
        <v>0</v>
      </c>
      <c r="L345" s="7">
        <v>0</v>
      </c>
      <c r="M345" s="11">
        <v>0</v>
      </c>
      <c r="N345" s="11">
        <f t="shared" si="58"/>
        <v>65571.57024793388</v>
      </c>
      <c r="O345" s="11">
        <f t="shared" si="59"/>
        <v>65571.57024793388</v>
      </c>
      <c r="P345" s="3">
        <f t="shared" si="56"/>
        <v>0</v>
      </c>
      <c r="Q345" s="3">
        <f t="shared" si="60"/>
        <v>17764.57024793388</v>
      </c>
      <c r="R345" t="b">
        <f t="shared" si="57"/>
        <v>1</v>
      </c>
      <c r="S345" s="3">
        <f t="shared" si="61"/>
        <v>70488.607049865852</v>
      </c>
      <c r="T345" t="b">
        <f t="shared" si="62"/>
        <v>1</v>
      </c>
      <c r="U345">
        <f t="shared" si="65"/>
        <v>0</v>
      </c>
      <c r="V345">
        <f t="shared" si="63"/>
        <v>0</v>
      </c>
      <c r="W345" s="14">
        <f t="shared" si="64"/>
        <v>0</v>
      </c>
      <c r="X345" s="14"/>
    </row>
    <row r="346" spans="1:24">
      <c r="A346" s="7">
        <v>345</v>
      </c>
      <c r="B346" s="7">
        <v>1999</v>
      </c>
      <c r="C346" s="7">
        <v>9</v>
      </c>
      <c r="D346" s="10">
        <v>35537</v>
      </c>
      <c r="E346" s="13">
        <v>72019.834710743802</v>
      </c>
      <c r="F346" s="3">
        <v>4904.01435328554</v>
      </c>
      <c r="G346" s="11">
        <v>0</v>
      </c>
      <c r="H346" s="11">
        <v>0</v>
      </c>
      <c r="I346" s="13">
        <v>0</v>
      </c>
      <c r="J346" s="7">
        <v>0</v>
      </c>
      <c r="K346" s="7">
        <v>0</v>
      </c>
      <c r="L346" s="7">
        <v>0</v>
      </c>
      <c r="M346" s="11">
        <v>0</v>
      </c>
      <c r="N346" s="11">
        <f t="shared" si="58"/>
        <v>72019.834710743802</v>
      </c>
      <c r="O346" s="11">
        <f t="shared" si="59"/>
        <v>72019.834710743802</v>
      </c>
      <c r="P346" s="3">
        <f t="shared" si="56"/>
        <v>0</v>
      </c>
      <c r="Q346" s="3">
        <f t="shared" si="60"/>
        <v>36482.834710743802</v>
      </c>
      <c r="R346" t="b">
        <f t="shared" si="57"/>
        <v>1</v>
      </c>
      <c r="S346" s="3">
        <f t="shared" si="61"/>
        <v>76923.849064029346</v>
      </c>
      <c r="T346" t="b">
        <f t="shared" si="62"/>
        <v>1</v>
      </c>
      <c r="U346">
        <f t="shared" si="65"/>
        <v>0</v>
      </c>
      <c r="V346">
        <f t="shared" si="63"/>
        <v>0</v>
      </c>
      <c r="W346" s="14">
        <f t="shared" si="64"/>
        <v>0</v>
      </c>
      <c r="X346" s="14"/>
    </row>
    <row r="347" spans="1:24">
      <c r="A347" s="7">
        <v>346</v>
      </c>
      <c r="B347" s="7">
        <v>1999</v>
      </c>
      <c r="C347" s="7">
        <v>10</v>
      </c>
      <c r="D347" s="10">
        <v>16691</v>
      </c>
      <c r="E347" s="13">
        <v>77252.231404958671</v>
      </c>
      <c r="F347" s="3">
        <v>5968.7784390205998</v>
      </c>
      <c r="G347" s="11">
        <v>0</v>
      </c>
      <c r="H347" s="11">
        <v>0</v>
      </c>
      <c r="I347" s="13">
        <v>0</v>
      </c>
      <c r="J347" s="7">
        <v>0</v>
      </c>
      <c r="K347" s="7">
        <v>0</v>
      </c>
      <c r="L347" s="7">
        <v>0</v>
      </c>
      <c r="M347" s="11">
        <v>0</v>
      </c>
      <c r="N347" s="11">
        <f t="shared" si="58"/>
        <v>77252.231404958671</v>
      </c>
      <c r="O347" s="11">
        <f t="shared" si="59"/>
        <v>77252.231404958671</v>
      </c>
      <c r="P347" s="3">
        <f t="shared" si="56"/>
        <v>0</v>
      </c>
      <c r="Q347" s="3">
        <f t="shared" si="60"/>
        <v>60561.231404958671</v>
      </c>
      <c r="R347" t="b">
        <f t="shared" si="57"/>
        <v>1</v>
      </c>
      <c r="S347" s="3">
        <f t="shared" si="61"/>
        <v>83221.009843979264</v>
      </c>
      <c r="T347" t="b">
        <f t="shared" si="62"/>
        <v>1</v>
      </c>
      <c r="U347">
        <f t="shared" si="65"/>
        <v>0</v>
      </c>
      <c r="V347">
        <f t="shared" si="63"/>
        <v>0</v>
      </c>
      <c r="W347" s="14">
        <f t="shared" si="64"/>
        <v>0</v>
      </c>
      <c r="X347" s="14"/>
    </row>
    <row r="348" spans="1:24">
      <c r="A348" s="7">
        <v>347</v>
      </c>
      <c r="B348" s="7">
        <v>1999</v>
      </c>
      <c r="C348" s="7">
        <v>11</v>
      </c>
      <c r="D348" s="10">
        <v>4576</v>
      </c>
      <c r="E348" s="13">
        <v>84892.561983471081</v>
      </c>
      <c r="F348" s="3">
        <v>5877.7749140400902</v>
      </c>
      <c r="G348" s="11">
        <v>0</v>
      </c>
      <c r="H348" s="11">
        <v>0</v>
      </c>
      <c r="I348" s="13">
        <v>0</v>
      </c>
      <c r="J348" s="7">
        <v>0</v>
      </c>
      <c r="K348" s="7">
        <v>0</v>
      </c>
      <c r="L348" s="7">
        <v>0</v>
      </c>
      <c r="M348" s="11">
        <v>0</v>
      </c>
      <c r="N348" s="11">
        <f t="shared" si="58"/>
        <v>84892.561983471081</v>
      </c>
      <c r="O348" s="11">
        <f t="shared" si="59"/>
        <v>84892.561983471081</v>
      </c>
      <c r="P348" s="3">
        <f t="shared" si="56"/>
        <v>0</v>
      </c>
      <c r="Q348" s="3">
        <f t="shared" si="60"/>
        <v>80316.561983471081</v>
      </c>
      <c r="R348" t="b">
        <f t="shared" si="57"/>
        <v>1</v>
      </c>
      <c r="S348" s="3">
        <f t="shared" si="61"/>
        <v>90770.336897511166</v>
      </c>
      <c r="T348" t="b">
        <f t="shared" si="62"/>
        <v>1</v>
      </c>
      <c r="U348">
        <f t="shared" si="65"/>
        <v>0</v>
      </c>
      <c r="V348">
        <f t="shared" si="63"/>
        <v>0</v>
      </c>
      <c r="W348" s="14">
        <f t="shared" si="64"/>
        <v>0</v>
      </c>
      <c r="X348" s="14"/>
    </row>
    <row r="349" spans="1:24">
      <c r="A349" s="7">
        <v>348</v>
      </c>
      <c r="B349" s="7">
        <v>1999</v>
      </c>
      <c r="C349" s="7">
        <v>12</v>
      </c>
      <c r="D349" s="10">
        <v>1561</v>
      </c>
      <c r="E349" s="13">
        <v>73570.909090909088</v>
      </c>
      <c r="F349" s="3">
        <v>6369.28629684098</v>
      </c>
      <c r="G349" s="11">
        <v>0</v>
      </c>
      <c r="H349" s="11">
        <v>0</v>
      </c>
      <c r="I349" s="13">
        <v>0</v>
      </c>
      <c r="J349" s="7">
        <v>0</v>
      </c>
      <c r="K349" s="7">
        <v>0</v>
      </c>
      <c r="L349" s="7">
        <v>0</v>
      </c>
      <c r="M349" s="11">
        <v>0</v>
      </c>
      <c r="N349" s="11">
        <f t="shared" si="58"/>
        <v>73570.909090909088</v>
      </c>
      <c r="O349" s="11">
        <f t="shared" si="59"/>
        <v>73570.909090909088</v>
      </c>
      <c r="P349" s="3">
        <f t="shared" si="56"/>
        <v>0</v>
      </c>
      <c r="Q349" s="3">
        <f t="shared" si="60"/>
        <v>72009.909090909088</v>
      </c>
      <c r="R349" t="b">
        <f t="shared" si="57"/>
        <v>1</v>
      </c>
      <c r="S349" s="3">
        <f t="shared" si="61"/>
        <v>79940.195387750064</v>
      </c>
      <c r="T349" t="b">
        <f t="shared" si="62"/>
        <v>1</v>
      </c>
      <c r="U349">
        <f t="shared" si="65"/>
        <v>0</v>
      </c>
      <c r="V349">
        <f t="shared" si="63"/>
        <v>0</v>
      </c>
      <c r="W349" s="14">
        <f t="shared" si="64"/>
        <v>0</v>
      </c>
      <c r="X349" s="14"/>
    </row>
    <row r="350" spans="1:24">
      <c r="A350" s="7">
        <v>349</v>
      </c>
      <c r="B350" s="7">
        <v>2000</v>
      </c>
      <c r="C350" s="7">
        <v>1</v>
      </c>
      <c r="D350" s="10">
        <v>1277</v>
      </c>
      <c r="E350" s="13">
        <v>67096.859504132226</v>
      </c>
      <c r="F350" s="3">
        <v>5774.7903901313503</v>
      </c>
      <c r="G350" s="11">
        <v>0</v>
      </c>
      <c r="H350" s="11">
        <v>0</v>
      </c>
      <c r="I350" s="13">
        <v>0</v>
      </c>
      <c r="J350" s="7">
        <v>0</v>
      </c>
      <c r="K350" s="7">
        <v>0</v>
      </c>
      <c r="L350" s="7">
        <v>0</v>
      </c>
      <c r="M350" s="11">
        <v>0</v>
      </c>
      <c r="N350" s="11">
        <f t="shared" si="58"/>
        <v>67096.859504132226</v>
      </c>
      <c r="O350" s="11">
        <f t="shared" si="59"/>
        <v>67096.859504132226</v>
      </c>
      <c r="P350" s="3">
        <f t="shared" si="56"/>
        <v>0</v>
      </c>
      <c r="Q350" s="3">
        <f t="shared" si="60"/>
        <v>65819.859504132226</v>
      </c>
      <c r="R350" t="b">
        <f t="shared" si="57"/>
        <v>1</v>
      </c>
      <c r="S350" s="3">
        <f t="shared" si="61"/>
        <v>72871.649894263581</v>
      </c>
      <c r="T350" t="b">
        <f t="shared" si="62"/>
        <v>1</v>
      </c>
      <c r="U350">
        <f t="shared" si="65"/>
        <v>0</v>
      </c>
      <c r="V350">
        <f t="shared" si="63"/>
        <v>0</v>
      </c>
      <c r="W350" s="14">
        <f t="shared" si="64"/>
        <v>0</v>
      </c>
      <c r="X350" s="14"/>
    </row>
    <row r="351" spans="1:24">
      <c r="A351" s="7">
        <v>350</v>
      </c>
      <c r="B351" s="7">
        <v>2000</v>
      </c>
      <c r="C351" s="7">
        <v>2</v>
      </c>
      <c r="D351" s="10">
        <v>787</v>
      </c>
      <c r="E351" s="13">
        <v>54793.388429752064</v>
      </c>
      <c r="F351" s="3">
        <v>5417.9874534042701</v>
      </c>
      <c r="G351" s="11">
        <v>0</v>
      </c>
      <c r="H351" s="11">
        <v>0</v>
      </c>
      <c r="I351" s="13">
        <v>0</v>
      </c>
      <c r="J351" s="7">
        <v>0</v>
      </c>
      <c r="K351" s="7">
        <v>0</v>
      </c>
      <c r="L351" s="7">
        <v>0</v>
      </c>
      <c r="M351" s="11">
        <v>0</v>
      </c>
      <c r="N351" s="11">
        <f t="shared" si="58"/>
        <v>54793.388429752064</v>
      </c>
      <c r="O351" s="11">
        <f t="shared" si="59"/>
        <v>54793.388429752064</v>
      </c>
      <c r="P351" s="3">
        <f t="shared" si="56"/>
        <v>0</v>
      </c>
      <c r="Q351" s="3">
        <f t="shared" si="60"/>
        <v>54006.388429752064</v>
      </c>
      <c r="R351" t="b">
        <f t="shared" si="57"/>
        <v>1</v>
      </c>
      <c r="S351" s="3">
        <f t="shared" si="61"/>
        <v>60211.375883156332</v>
      </c>
      <c r="T351" t="b">
        <f t="shared" si="62"/>
        <v>1</v>
      </c>
      <c r="U351">
        <f t="shared" si="65"/>
        <v>0</v>
      </c>
      <c r="V351">
        <f t="shared" si="63"/>
        <v>0</v>
      </c>
      <c r="W351" s="14">
        <f t="shared" si="64"/>
        <v>0</v>
      </c>
      <c r="X351" s="14"/>
    </row>
    <row r="352" spans="1:24">
      <c r="A352" s="7">
        <v>351</v>
      </c>
      <c r="B352" s="7">
        <v>2000</v>
      </c>
      <c r="C352" s="7">
        <v>3</v>
      </c>
      <c r="D352" s="10">
        <v>298</v>
      </c>
      <c r="E352" s="13">
        <v>61993.388429752064</v>
      </c>
      <c r="F352" s="3">
        <v>6204.3872549417001</v>
      </c>
      <c r="G352" s="11">
        <v>0</v>
      </c>
      <c r="H352" s="11">
        <v>0</v>
      </c>
      <c r="I352" s="13">
        <v>0</v>
      </c>
      <c r="J352" s="7">
        <v>0</v>
      </c>
      <c r="K352" s="7">
        <v>0</v>
      </c>
      <c r="L352" s="7">
        <v>0</v>
      </c>
      <c r="M352" s="11">
        <v>0</v>
      </c>
      <c r="N352" s="11">
        <f t="shared" si="58"/>
        <v>61993.388429752064</v>
      </c>
      <c r="O352" s="11">
        <f t="shared" si="59"/>
        <v>61993.388429752064</v>
      </c>
      <c r="P352" s="3">
        <f t="shared" si="56"/>
        <v>0</v>
      </c>
      <c r="Q352" s="3">
        <f t="shared" si="60"/>
        <v>61695.388429752064</v>
      </c>
      <c r="R352" t="b">
        <f t="shared" si="57"/>
        <v>1</v>
      </c>
      <c r="S352" s="3">
        <f t="shared" si="61"/>
        <v>68197.77568469377</v>
      </c>
      <c r="T352" t="b">
        <f t="shared" si="62"/>
        <v>1</v>
      </c>
      <c r="U352">
        <f t="shared" si="65"/>
        <v>0</v>
      </c>
      <c r="V352">
        <f t="shared" si="63"/>
        <v>0</v>
      </c>
      <c r="W352" s="14">
        <f t="shared" si="64"/>
        <v>0</v>
      </c>
      <c r="X352" s="14"/>
    </row>
    <row r="353" spans="1:24">
      <c r="A353" s="7">
        <v>352</v>
      </c>
      <c r="B353" s="7">
        <v>2000</v>
      </c>
      <c r="C353" s="7">
        <v>4</v>
      </c>
      <c r="D353" s="10">
        <v>2544</v>
      </c>
      <c r="E353" s="13">
        <v>47650.909090909088</v>
      </c>
      <c r="F353" s="3">
        <v>9150.3375537867596</v>
      </c>
      <c r="G353" s="11">
        <v>0</v>
      </c>
      <c r="H353" s="11">
        <v>0</v>
      </c>
      <c r="I353" s="13">
        <v>0</v>
      </c>
      <c r="J353" s="7">
        <v>0</v>
      </c>
      <c r="K353" s="7">
        <v>0</v>
      </c>
      <c r="L353" s="7">
        <v>0</v>
      </c>
      <c r="M353" s="11">
        <v>0</v>
      </c>
      <c r="N353" s="11">
        <f t="shared" si="58"/>
        <v>47650.909090909088</v>
      </c>
      <c r="O353" s="11">
        <f t="shared" si="59"/>
        <v>47650.909090909088</v>
      </c>
      <c r="P353" s="3">
        <f t="shared" si="56"/>
        <v>0</v>
      </c>
      <c r="Q353" s="3">
        <f t="shared" si="60"/>
        <v>45106.909090909088</v>
      </c>
      <c r="R353" t="b">
        <f t="shared" si="57"/>
        <v>1</v>
      </c>
      <c r="S353" s="3">
        <f t="shared" si="61"/>
        <v>56801.24664469585</v>
      </c>
      <c r="T353" t="b">
        <f t="shared" si="62"/>
        <v>1</v>
      </c>
      <c r="U353">
        <f t="shared" si="65"/>
        <v>0</v>
      </c>
      <c r="V353">
        <f t="shared" si="63"/>
        <v>0</v>
      </c>
      <c r="W353" s="14">
        <f t="shared" si="64"/>
        <v>0</v>
      </c>
      <c r="X353" s="14"/>
    </row>
    <row r="354" spans="1:24">
      <c r="A354" s="7">
        <v>353</v>
      </c>
      <c r="B354" s="7">
        <v>2000</v>
      </c>
      <c r="C354" s="7">
        <v>5</v>
      </c>
      <c r="D354" s="10">
        <v>34448</v>
      </c>
      <c r="E354" s="13">
        <v>39625.78512396694</v>
      </c>
      <c r="F354" s="3">
        <v>7317.9235623389404</v>
      </c>
      <c r="G354" s="11">
        <v>0</v>
      </c>
      <c r="H354" s="11">
        <v>0</v>
      </c>
      <c r="I354" s="13">
        <v>0</v>
      </c>
      <c r="J354" s="7">
        <v>0</v>
      </c>
      <c r="K354" s="7">
        <v>0</v>
      </c>
      <c r="L354" s="7">
        <v>0</v>
      </c>
      <c r="M354" s="11">
        <v>0</v>
      </c>
      <c r="N354" s="11">
        <f t="shared" si="58"/>
        <v>39625.78512396694</v>
      </c>
      <c r="O354" s="11">
        <f t="shared" si="59"/>
        <v>39625.78512396694</v>
      </c>
      <c r="P354" s="3">
        <f t="shared" si="56"/>
        <v>0</v>
      </c>
      <c r="Q354" s="3">
        <f t="shared" si="60"/>
        <v>5177.7851239669399</v>
      </c>
      <c r="R354" t="b">
        <f t="shared" si="57"/>
        <v>1</v>
      </c>
      <c r="S354" s="3">
        <f t="shared" si="61"/>
        <v>46943.708686305879</v>
      </c>
      <c r="T354" t="b">
        <f t="shared" si="62"/>
        <v>1</v>
      </c>
      <c r="U354">
        <f t="shared" si="65"/>
        <v>0</v>
      </c>
      <c r="V354">
        <f t="shared" si="63"/>
        <v>0</v>
      </c>
      <c r="W354" s="14">
        <f t="shared" si="64"/>
        <v>0</v>
      </c>
      <c r="X354" s="14"/>
    </row>
    <row r="355" spans="1:24">
      <c r="A355" s="7">
        <v>354</v>
      </c>
      <c r="B355" s="7">
        <v>2000</v>
      </c>
      <c r="C355" s="7">
        <v>6</v>
      </c>
      <c r="D355" s="10">
        <v>45953</v>
      </c>
      <c r="E355" s="13">
        <v>43200</v>
      </c>
      <c r="F355" s="3">
        <v>2302.4999999986999</v>
      </c>
      <c r="G355" s="11">
        <v>0</v>
      </c>
      <c r="H355" s="11">
        <v>0</v>
      </c>
      <c r="I355" s="13">
        <v>0</v>
      </c>
      <c r="J355" s="7">
        <v>0</v>
      </c>
      <c r="K355" s="7">
        <v>0</v>
      </c>
      <c r="L355" s="7">
        <v>0</v>
      </c>
      <c r="M355" s="11">
        <v>0</v>
      </c>
      <c r="N355" s="11">
        <f t="shared" si="58"/>
        <v>43200</v>
      </c>
      <c r="O355" s="11">
        <f t="shared" si="59"/>
        <v>43200</v>
      </c>
      <c r="P355" s="3">
        <f t="shared" si="56"/>
        <v>0</v>
      </c>
      <c r="Q355" s="3">
        <f t="shared" si="60"/>
        <v>0</v>
      </c>
      <c r="R355" t="b">
        <f t="shared" si="57"/>
        <v>0</v>
      </c>
      <c r="S355" s="3">
        <f t="shared" si="61"/>
        <v>45502.499999998698</v>
      </c>
      <c r="T355" t="b">
        <f t="shared" si="62"/>
        <v>0</v>
      </c>
      <c r="U355">
        <f t="shared" si="65"/>
        <v>0</v>
      </c>
      <c r="V355">
        <f t="shared" si="63"/>
        <v>450.5000000013024</v>
      </c>
      <c r="W355" s="14">
        <f t="shared" si="64"/>
        <v>12676.978322401981</v>
      </c>
      <c r="X355" s="14"/>
    </row>
    <row r="356" spans="1:24">
      <c r="A356" s="7">
        <v>355</v>
      </c>
      <c r="B356" s="7">
        <v>2000</v>
      </c>
      <c r="C356" s="7">
        <v>7</v>
      </c>
      <c r="D356" s="10">
        <v>50966</v>
      </c>
      <c r="E356" s="13">
        <v>50469.421487603307</v>
      </c>
      <c r="F356" s="3">
        <v>1787.00000000052</v>
      </c>
      <c r="G356" s="11">
        <v>0</v>
      </c>
      <c r="H356" s="11">
        <v>0</v>
      </c>
      <c r="I356" s="13">
        <v>0</v>
      </c>
      <c r="J356" s="7">
        <v>0</v>
      </c>
      <c r="K356" s="7">
        <v>0</v>
      </c>
      <c r="L356" s="7">
        <v>0</v>
      </c>
      <c r="M356" s="11">
        <v>0</v>
      </c>
      <c r="N356" s="11">
        <f t="shared" si="58"/>
        <v>50469.421487603307</v>
      </c>
      <c r="O356" s="11">
        <f t="shared" si="59"/>
        <v>50469.421487603307</v>
      </c>
      <c r="P356" s="3">
        <f t="shared" si="56"/>
        <v>0</v>
      </c>
      <c r="Q356" s="3">
        <f t="shared" si="60"/>
        <v>0</v>
      </c>
      <c r="R356" t="b">
        <f t="shared" si="57"/>
        <v>0</v>
      </c>
      <c r="S356" s="3">
        <f t="shared" si="61"/>
        <v>52256.421487603824</v>
      </c>
      <c r="T356" t="b">
        <f t="shared" si="62"/>
        <v>1</v>
      </c>
      <c r="U356">
        <f t="shared" si="65"/>
        <v>1</v>
      </c>
      <c r="V356">
        <f t="shared" si="63"/>
        <v>0</v>
      </c>
      <c r="W356" s="14">
        <f t="shared" si="64"/>
        <v>0</v>
      </c>
      <c r="X356" s="14"/>
    </row>
    <row r="357" spans="1:24">
      <c r="A357" s="7">
        <v>356</v>
      </c>
      <c r="B357" s="7">
        <v>2000</v>
      </c>
      <c r="C357" s="7">
        <v>8</v>
      </c>
      <c r="D357" s="10">
        <v>47807</v>
      </c>
      <c r="E357" s="13">
        <v>46962.644628099173</v>
      </c>
      <c r="F357" s="3">
        <v>1578.00000000104</v>
      </c>
      <c r="G357" s="11">
        <v>0</v>
      </c>
      <c r="H357" s="11">
        <v>0</v>
      </c>
      <c r="I357" s="13">
        <v>0</v>
      </c>
      <c r="J357" s="7">
        <v>0</v>
      </c>
      <c r="K357" s="7">
        <v>0</v>
      </c>
      <c r="L357" s="7">
        <v>0</v>
      </c>
      <c r="M357" s="11">
        <v>0</v>
      </c>
      <c r="N357" s="11">
        <f t="shared" si="58"/>
        <v>46962.644628099173</v>
      </c>
      <c r="O357" s="11">
        <f t="shared" si="59"/>
        <v>46962.644628099173</v>
      </c>
      <c r="P357" s="3">
        <f t="shared" si="56"/>
        <v>0</v>
      </c>
      <c r="Q357" s="3">
        <f t="shared" si="60"/>
        <v>0</v>
      </c>
      <c r="R357" t="b">
        <f t="shared" si="57"/>
        <v>0</v>
      </c>
      <c r="S357" s="3">
        <f t="shared" si="61"/>
        <v>48540.644628100214</v>
      </c>
      <c r="T357" t="b">
        <f t="shared" si="62"/>
        <v>1</v>
      </c>
      <c r="U357">
        <f t="shared" si="65"/>
        <v>0</v>
      </c>
      <c r="V357">
        <f t="shared" si="63"/>
        <v>0</v>
      </c>
      <c r="W357" s="14">
        <f t="shared" si="64"/>
        <v>0</v>
      </c>
      <c r="X357" s="14"/>
    </row>
    <row r="358" spans="1:24">
      <c r="A358" s="7">
        <v>357</v>
      </c>
      <c r="B358" s="7">
        <v>2000</v>
      </c>
      <c r="C358" s="7">
        <v>9</v>
      </c>
      <c r="D358" s="10">
        <v>35537</v>
      </c>
      <c r="E358" s="13">
        <v>29220.495867768594</v>
      </c>
      <c r="F358" s="3">
        <v>2137.6631503981098</v>
      </c>
      <c r="G358" s="11">
        <v>0</v>
      </c>
      <c r="H358" s="11">
        <v>0</v>
      </c>
      <c r="I358" s="13">
        <v>0</v>
      </c>
      <c r="J358" s="7">
        <v>0</v>
      </c>
      <c r="K358" s="7">
        <v>0</v>
      </c>
      <c r="L358" s="7">
        <v>0</v>
      </c>
      <c r="M358" s="11">
        <v>0</v>
      </c>
      <c r="N358" s="11">
        <f t="shared" si="58"/>
        <v>29220.495867768594</v>
      </c>
      <c r="O358" s="11">
        <f t="shared" si="59"/>
        <v>29220.495867768594</v>
      </c>
      <c r="P358" s="3">
        <f t="shared" si="56"/>
        <v>0</v>
      </c>
      <c r="Q358" s="3">
        <f t="shared" si="60"/>
        <v>0</v>
      </c>
      <c r="R358" t="b">
        <f t="shared" si="57"/>
        <v>0</v>
      </c>
      <c r="S358" s="3">
        <f t="shared" si="61"/>
        <v>31358.159018166705</v>
      </c>
      <c r="T358" t="b">
        <f t="shared" si="62"/>
        <v>0</v>
      </c>
      <c r="U358">
        <f t="shared" si="65"/>
        <v>0</v>
      </c>
      <c r="V358">
        <f t="shared" si="63"/>
        <v>4178.8409818332948</v>
      </c>
      <c r="W358" s="14">
        <f t="shared" si="64"/>
        <v>1860965.3593670302</v>
      </c>
      <c r="X358" s="14"/>
    </row>
    <row r="359" spans="1:24">
      <c r="A359" s="7">
        <v>358</v>
      </c>
      <c r="B359" s="7">
        <v>2000</v>
      </c>
      <c r="C359" s="7">
        <v>10</v>
      </c>
      <c r="D359" s="10">
        <v>16691</v>
      </c>
      <c r="E359" s="13">
        <v>26981.157024793389</v>
      </c>
      <c r="F359" s="3">
        <v>3582.1850391979801</v>
      </c>
      <c r="G359" s="11">
        <v>0</v>
      </c>
      <c r="H359" s="11">
        <v>0</v>
      </c>
      <c r="I359" s="13">
        <v>0</v>
      </c>
      <c r="J359" s="7">
        <v>0</v>
      </c>
      <c r="K359" s="7">
        <v>0</v>
      </c>
      <c r="L359" s="7">
        <v>0</v>
      </c>
      <c r="M359" s="11">
        <v>0</v>
      </c>
      <c r="N359" s="11">
        <f t="shared" si="58"/>
        <v>26981.157024793389</v>
      </c>
      <c r="O359" s="11">
        <f t="shared" si="59"/>
        <v>26981.157024793389</v>
      </c>
      <c r="P359" s="3">
        <f t="shared" si="56"/>
        <v>0</v>
      </c>
      <c r="Q359" s="3">
        <f t="shared" si="60"/>
        <v>10290.157024793389</v>
      </c>
      <c r="R359" t="b">
        <f t="shared" si="57"/>
        <v>1</v>
      </c>
      <c r="S359" s="3">
        <f t="shared" si="61"/>
        <v>30563.342063991367</v>
      </c>
      <c r="T359" t="b">
        <f t="shared" si="62"/>
        <v>1</v>
      </c>
      <c r="U359">
        <f t="shared" si="65"/>
        <v>1</v>
      </c>
      <c r="V359">
        <f t="shared" si="63"/>
        <v>0</v>
      </c>
      <c r="W359" s="14">
        <f t="shared" si="64"/>
        <v>0</v>
      </c>
      <c r="X359" s="14"/>
    </row>
    <row r="360" spans="1:24">
      <c r="A360" s="7">
        <v>359</v>
      </c>
      <c r="B360" s="7">
        <v>2000</v>
      </c>
      <c r="C360" s="7">
        <v>11</v>
      </c>
      <c r="D360" s="10">
        <v>4576</v>
      </c>
      <c r="E360" s="13">
        <v>27540.495867768594</v>
      </c>
      <c r="F360" s="3">
        <v>3803.3709097660098</v>
      </c>
      <c r="G360" s="11">
        <v>0</v>
      </c>
      <c r="H360" s="11">
        <v>0</v>
      </c>
      <c r="I360" s="13">
        <v>0</v>
      </c>
      <c r="J360" s="7">
        <v>0</v>
      </c>
      <c r="K360" s="7">
        <v>0</v>
      </c>
      <c r="L360" s="7">
        <v>0</v>
      </c>
      <c r="M360" s="11">
        <v>0</v>
      </c>
      <c r="N360" s="11">
        <f t="shared" si="58"/>
        <v>27540.495867768594</v>
      </c>
      <c r="O360" s="11">
        <f t="shared" si="59"/>
        <v>27540.495867768594</v>
      </c>
      <c r="P360" s="3">
        <f t="shared" si="56"/>
        <v>0</v>
      </c>
      <c r="Q360" s="3">
        <f t="shared" si="60"/>
        <v>22964.495867768594</v>
      </c>
      <c r="R360" t="b">
        <f t="shared" si="57"/>
        <v>1</v>
      </c>
      <c r="S360" s="3">
        <f t="shared" si="61"/>
        <v>31343.866777534604</v>
      </c>
      <c r="T360" t="b">
        <f t="shared" si="62"/>
        <v>1</v>
      </c>
      <c r="U360">
        <f t="shared" si="65"/>
        <v>0</v>
      </c>
      <c r="V360">
        <f t="shared" si="63"/>
        <v>0</v>
      </c>
      <c r="W360" s="14">
        <f t="shared" si="64"/>
        <v>0</v>
      </c>
      <c r="X360" s="14"/>
    </row>
    <row r="361" spans="1:24">
      <c r="A361" s="7">
        <v>360</v>
      </c>
      <c r="B361" s="7">
        <v>2000</v>
      </c>
      <c r="C361" s="7">
        <v>12</v>
      </c>
      <c r="D361" s="10">
        <v>1561</v>
      </c>
      <c r="E361" s="13">
        <v>25289.256198347106</v>
      </c>
      <c r="F361" s="3">
        <v>3739.69786344673</v>
      </c>
      <c r="G361" s="11">
        <v>0</v>
      </c>
      <c r="H361" s="11">
        <v>0</v>
      </c>
      <c r="I361" s="13">
        <v>0</v>
      </c>
      <c r="J361" s="7">
        <v>0</v>
      </c>
      <c r="K361" s="7">
        <v>0</v>
      </c>
      <c r="L361" s="7">
        <v>0</v>
      </c>
      <c r="M361" s="11">
        <v>0</v>
      </c>
      <c r="N361" s="11">
        <f t="shared" si="58"/>
        <v>25289.256198347106</v>
      </c>
      <c r="O361" s="11">
        <f t="shared" si="59"/>
        <v>25289.256198347106</v>
      </c>
      <c r="P361" s="3">
        <f t="shared" si="56"/>
        <v>0</v>
      </c>
      <c r="Q361" s="3">
        <f t="shared" si="60"/>
        <v>23728.256198347106</v>
      </c>
      <c r="R361" t="b">
        <f t="shared" si="57"/>
        <v>1</v>
      </c>
      <c r="S361" s="3">
        <f t="shared" si="61"/>
        <v>29028.954061793836</v>
      </c>
      <c r="T361" t="b">
        <f t="shared" si="62"/>
        <v>1</v>
      </c>
      <c r="U361">
        <f t="shared" si="65"/>
        <v>0</v>
      </c>
      <c r="V361">
        <f t="shared" si="63"/>
        <v>0</v>
      </c>
      <c r="W361" s="14">
        <f t="shared" si="64"/>
        <v>0</v>
      </c>
      <c r="X361" s="14"/>
    </row>
    <row r="362" spans="1:24">
      <c r="A362" s="7">
        <v>361</v>
      </c>
      <c r="B362" s="7">
        <v>2001</v>
      </c>
      <c r="C362" s="7">
        <v>1</v>
      </c>
      <c r="D362" s="10">
        <v>1277</v>
      </c>
      <c r="E362" s="14">
        <v>21354.049586776859</v>
      </c>
      <c r="F362" s="3">
        <v>5586.5914541112097</v>
      </c>
      <c r="G362" s="11">
        <v>0</v>
      </c>
      <c r="H362" s="11">
        <v>0</v>
      </c>
      <c r="I362" s="13">
        <v>0</v>
      </c>
      <c r="J362" s="7">
        <v>0</v>
      </c>
      <c r="K362" s="7">
        <v>0</v>
      </c>
      <c r="L362" s="7">
        <v>0</v>
      </c>
      <c r="M362" s="11">
        <v>0</v>
      </c>
      <c r="S362" s="3">
        <f t="shared" ref="S362:S421" si="66">F362+E362</f>
        <v>26940.641040888069</v>
      </c>
      <c r="T362" t="b">
        <f t="shared" ref="T362:T421" si="67">S362&gt;=D362</f>
        <v>1</v>
      </c>
      <c r="U362">
        <f t="shared" ref="U362:U421" si="68">IF(AND(S361&lt;D361,S362&gt;D362),1,0)</f>
        <v>0</v>
      </c>
      <c r="V362">
        <f t="shared" ref="V362:V421" si="69">IF(S362&lt;D362,ABS(S362-D362),0)</f>
        <v>0</v>
      </c>
      <c r="W362" s="14">
        <f t="shared" ref="W362:W421" si="70">INDEX(AH$2:AH$13,MATCH(C362,AG$2:AG$13,0))*(V362)^INDEX(AI$2:AI$13,MATCH(C362,AG$2:AG$13,0))</f>
        <v>0</v>
      </c>
    </row>
    <row r="363" spans="1:24">
      <c r="A363" s="7">
        <v>362</v>
      </c>
      <c r="B363" s="7">
        <v>2001</v>
      </c>
      <c r="C363" s="7">
        <v>2</v>
      </c>
      <c r="D363" s="10">
        <v>787</v>
      </c>
      <c r="E363" s="14">
        <v>22766.280991735537</v>
      </c>
      <c r="F363" s="3">
        <v>7173.7379763304198</v>
      </c>
      <c r="S363" s="3">
        <f t="shared" si="66"/>
        <v>29940.018968065957</v>
      </c>
      <c r="T363" t="b">
        <f t="shared" si="67"/>
        <v>1</v>
      </c>
      <c r="U363">
        <f t="shared" si="68"/>
        <v>0</v>
      </c>
      <c r="V363">
        <f t="shared" si="69"/>
        <v>0</v>
      </c>
      <c r="W363" s="14">
        <f t="shared" si="70"/>
        <v>0</v>
      </c>
    </row>
    <row r="364" spans="1:24">
      <c r="A364" s="7">
        <v>363</v>
      </c>
      <c r="B364" s="7">
        <v>2001</v>
      </c>
      <c r="C364" s="7">
        <v>3</v>
      </c>
      <c r="D364" s="10">
        <v>298</v>
      </c>
      <c r="E364" s="14">
        <v>40976.528925619838</v>
      </c>
      <c r="F364" s="3">
        <v>5955.7287350127199</v>
      </c>
      <c r="S364" s="3">
        <f t="shared" si="66"/>
        <v>46932.25766063256</v>
      </c>
      <c r="T364" t="b">
        <f t="shared" si="67"/>
        <v>1</v>
      </c>
      <c r="U364">
        <f t="shared" si="68"/>
        <v>0</v>
      </c>
      <c r="V364">
        <f t="shared" si="69"/>
        <v>0</v>
      </c>
      <c r="W364" s="14">
        <f t="shared" si="70"/>
        <v>0</v>
      </c>
    </row>
    <row r="365" spans="1:24">
      <c r="A365" s="7">
        <v>364</v>
      </c>
      <c r="B365" s="7">
        <v>2001</v>
      </c>
      <c r="C365" s="7">
        <v>4</v>
      </c>
      <c r="D365" s="10">
        <v>2544</v>
      </c>
      <c r="E365" s="14">
        <v>29640.991735537191</v>
      </c>
      <c r="F365" s="3">
        <v>2881.99999999896</v>
      </c>
      <c r="S365" s="3">
        <f t="shared" si="66"/>
        <v>32522.99173553615</v>
      </c>
      <c r="T365" t="b">
        <f t="shared" si="67"/>
        <v>1</v>
      </c>
      <c r="U365">
        <f t="shared" si="68"/>
        <v>0</v>
      </c>
      <c r="V365">
        <f t="shared" si="69"/>
        <v>0</v>
      </c>
      <c r="W365" s="14">
        <f t="shared" si="70"/>
        <v>0</v>
      </c>
    </row>
    <row r="366" spans="1:24">
      <c r="A366" s="7">
        <v>365</v>
      </c>
      <c r="B366" s="7">
        <v>2001</v>
      </c>
      <c r="C366" s="7">
        <v>5</v>
      </c>
      <c r="D366" s="10">
        <v>34448</v>
      </c>
      <c r="E366" s="14">
        <v>28994.380165289258</v>
      </c>
      <c r="F366" s="3">
        <v>2198.7349632990199</v>
      </c>
      <c r="S366" s="3">
        <f t="shared" si="66"/>
        <v>31193.115128588277</v>
      </c>
      <c r="T366" t="b">
        <f t="shared" si="67"/>
        <v>0</v>
      </c>
      <c r="U366">
        <f t="shared" si="68"/>
        <v>0</v>
      </c>
      <c r="V366">
        <f t="shared" si="69"/>
        <v>3254.884871411723</v>
      </c>
      <c r="W366" s="14">
        <f t="shared" si="70"/>
        <v>165771.10600187906</v>
      </c>
    </row>
    <row r="367" spans="1:24">
      <c r="A367" s="7">
        <v>366</v>
      </c>
      <c r="B367" s="7">
        <v>2001</v>
      </c>
      <c r="C367" s="7">
        <v>6</v>
      </c>
      <c r="D367" s="10">
        <v>45953</v>
      </c>
      <c r="E367" s="14">
        <v>47430.74380165289</v>
      </c>
      <c r="F367" s="3">
        <v>483.14446420782798</v>
      </c>
      <c r="S367" s="3">
        <f t="shared" si="66"/>
        <v>47913.888265860718</v>
      </c>
      <c r="T367" t="b">
        <f t="shared" si="67"/>
        <v>1</v>
      </c>
      <c r="U367">
        <f t="shared" si="68"/>
        <v>1</v>
      </c>
      <c r="V367">
        <f t="shared" si="69"/>
        <v>0</v>
      </c>
      <c r="W367" s="14">
        <f t="shared" si="70"/>
        <v>0</v>
      </c>
    </row>
    <row r="368" spans="1:24">
      <c r="A368" s="7">
        <v>367</v>
      </c>
      <c r="B368" s="7">
        <v>2001</v>
      </c>
      <c r="C368" s="7">
        <v>7</v>
      </c>
      <c r="D368" s="10">
        <v>50966</v>
      </c>
      <c r="E368" s="14">
        <v>52321.983471074382</v>
      </c>
      <c r="F368" s="3">
        <v>462.65709999981198</v>
      </c>
      <c r="S368" s="3">
        <f t="shared" si="66"/>
        <v>52784.640571074196</v>
      </c>
      <c r="T368" t="b">
        <f t="shared" si="67"/>
        <v>1</v>
      </c>
      <c r="U368">
        <f t="shared" si="68"/>
        <v>0</v>
      </c>
      <c r="V368">
        <f t="shared" si="69"/>
        <v>0</v>
      </c>
      <c r="W368" s="14">
        <f t="shared" si="70"/>
        <v>0</v>
      </c>
    </row>
    <row r="369" spans="1:23">
      <c r="A369" s="7">
        <v>368</v>
      </c>
      <c r="B369" s="7">
        <v>2001</v>
      </c>
      <c r="C369" s="7">
        <v>8</v>
      </c>
      <c r="D369" s="10">
        <v>47807</v>
      </c>
      <c r="E369" s="14">
        <v>42378.842975206615</v>
      </c>
      <c r="F369" s="3">
        <v>1502.14123477978</v>
      </c>
      <c r="S369" s="3">
        <f t="shared" si="66"/>
        <v>43880.984209986396</v>
      </c>
      <c r="T369" t="b">
        <f t="shared" si="67"/>
        <v>0</v>
      </c>
      <c r="U369">
        <f t="shared" si="68"/>
        <v>0</v>
      </c>
      <c r="V369">
        <f t="shared" si="69"/>
        <v>3926.0157900136037</v>
      </c>
      <c r="W369" s="14">
        <f t="shared" si="70"/>
        <v>1673639.139380564</v>
      </c>
    </row>
    <row r="370" spans="1:23">
      <c r="A370" s="7">
        <v>369</v>
      </c>
      <c r="B370" s="7">
        <v>2001</v>
      </c>
      <c r="C370" s="7">
        <v>9</v>
      </c>
      <c r="D370" s="10">
        <v>35537</v>
      </c>
      <c r="E370" s="14">
        <v>16625.454545454544</v>
      </c>
      <c r="F370" s="3">
        <v>3056.9797990728698</v>
      </c>
      <c r="S370" s="3">
        <f t="shared" si="66"/>
        <v>19682.434344527413</v>
      </c>
      <c r="T370" t="b">
        <f t="shared" si="67"/>
        <v>0</v>
      </c>
      <c r="U370">
        <f t="shared" si="68"/>
        <v>0</v>
      </c>
      <c r="V370">
        <f t="shared" si="69"/>
        <v>15854.565655472587</v>
      </c>
      <c r="W370" s="14">
        <f t="shared" si="70"/>
        <v>17955840.760463104</v>
      </c>
    </row>
    <row r="371" spans="1:23">
      <c r="A371" s="7">
        <v>370</v>
      </c>
      <c r="B371" s="7">
        <v>2001</v>
      </c>
      <c r="C371" s="7">
        <v>10</v>
      </c>
      <c r="D371" s="10">
        <v>16691</v>
      </c>
      <c r="E371" s="14">
        <v>15671.404958677685</v>
      </c>
      <c r="F371" s="3">
        <v>3038.5850786634901</v>
      </c>
      <c r="S371" s="3">
        <f t="shared" si="66"/>
        <v>18709.990037341177</v>
      </c>
      <c r="T371" t="b">
        <f t="shared" si="67"/>
        <v>1</v>
      </c>
      <c r="U371">
        <f t="shared" si="68"/>
        <v>1</v>
      </c>
      <c r="V371">
        <f t="shared" si="69"/>
        <v>0</v>
      </c>
      <c r="W371" s="14">
        <f t="shared" si="70"/>
        <v>0</v>
      </c>
    </row>
    <row r="372" spans="1:23">
      <c r="A372" s="7">
        <v>371</v>
      </c>
      <c r="B372" s="7">
        <v>2001</v>
      </c>
      <c r="C372" s="7">
        <v>11</v>
      </c>
      <c r="D372" s="10">
        <v>4576</v>
      </c>
      <c r="E372" s="14">
        <v>19215.867768595042</v>
      </c>
      <c r="F372" s="3">
        <v>2716.1888053494099</v>
      </c>
      <c r="S372" s="3">
        <f t="shared" si="66"/>
        <v>21932.056573944454</v>
      </c>
      <c r="T372" t="b">
        <f t="shared" si="67"/>
        <v>1</v>
      </c>
      <c r="U372">
        <f t="shared" si="68"/>
        <v>0</v>
      </c>
      <c r="V372">
        <f t="shared" si="69"/>
        <v>0</v>
      </c>
      <c r="W372" s="14">
        <f t="shared" si="70"/>
        <v>0</v>
      </c>
    </row>
    <row r="373" spans="1:23">
      <c r="A373" s="7">
        <v>372</v>
      </c>
      <c r="B373" s="7">
        <v>2001</v>
      </c>
      <c r="C373" s="7">
        <v>12</v>
      </c>
      <c r="D373" s="10">
        <v>1561</v>
      </c>
      <c r="E373" s="14">
        <v>19271.404958677685</v>
      </c>
      <c r="F373" s="3">
        <v>1801.6930932109301</v>
      </c>
      <c r="S373" s="3">
        <f t="shared" si="66"/>
        <v>21073.098051888617</v>
      </c>
      <c r="T373" t="b">
        <f t="shared" si="67"/>
        <v>1</v>
      </c>
      <c r="U373">
        <f t="shared" si="68"/>
        <v>0</v>
      </c>
      <c r="V373">
        <f t="shared" si="69"/>
        <v>0</v>
      </c>
      <c r="W373" s="14">
        <f t="shared" si="70"/>
        <v>0</v>
      </c>
    </row>
    <row r="374" spans="1:23">
      <c r="A374" s="7">
        <v>373</v>
      </c>
      <c r="B374">
        <v>2002</v>
      </c>
      <c r="C374" s="7">
        <v>1</v>
      </c>
      <c r="D374" s="10">
        <v>1277</v>
      </c>
      <c r="E374" s="14">
        <v>20029.090909090908</v>
      </c>
      <c r="F374" s="3">
        <v>4441.3943616526203</v>
      </c>
      <c r="S374" s="3">
        <f t="shared" si="66"/>
        <v>24470.485270743528</v>
      </c>
      <c r="T374" t="b">
        <f t="shared" si="67"/>
        <v>1</v>
      </c>
      <c r="U374">
        <f t="shared" si="68"/>
        <v>0</v>
      </c>
      <c r="V374">
        <f t="shared" si="69"/>
        <v>0</v>
      </c>
      <c r="W374" s="14">
        <f t="shared" si="70"/>
        <v>0</v>
      </c>
    </row>
    <row r="375" spans="1:23">
      <c r="A375" s="7">
        <v>374</v>
      </c>
      <c r="B375">
        <v>2002</v>
      </c>
      <c r="C375" s="7">
        <v>2</v>
      </c>
      <c r="D375" s="10">
        <v>787</v>
      </c>
      <c r="E375" s="14">
        <v>16462.809917355371</v>
      </c>
      <c r="F375" s="3">
        <v>6833.1411942128098</v>
      </c>
      <c r="S375" s="3">
        <f t="shared" si="66"/>
        <v>23295.951111568182</v>
      </c>
      <c r="T375" t="b">
        <f t="shared" si="67"/>
        <v>1</v>
      </c>
      <c r="U375">
        <f t="shared" si="68"/>
        <v>0</v>
      </c>
      <c r="V375">
        <f t="shared" si="69"/>
        <v>0</v>
      </c>
      <c r="W375" s="14">
        <f t="shared" si="70"/>
        <v>0</v>
      </c>
    </row>
    <row r="376" spans="1:23">
      <c r="A376" s="7">
        <v>375</v>
      </c>
      <c r="B376">
        <v>2002</v>
      </c>
      <c r="C376" s="7">
        <v>3</v>
      </c>
      <c r="D376" s="10">
        <v>298</v>
      </c>
      <c r="E376" s="14">
        <v>25630.413223140495</v>
      </c>
      <c r="F376" s="3">
        <v>5436.33747920116</v>
      </c>
      <c r="S376" s="3">
        <f t="shared" si="66"/>
        <v>31066.750702341655</v>
      </c>
      <c r="T376" t="b">
        <f t="shared" si="67"/>
        <v>1</v>
      </c>
      <c r="U376">
        <f t="shared" si="68"/>
        <v>0</v>
      </c>
      <c r="V376">
        <f t="shared" si="69"/>
        <v>0</v>
      </c>
      <c r="W376" s="14">
        <f t="shared" si="70"/>
        <v>0</v>
      </c>
    </row>
    <row r="377" spans="1:23">
      <c r="A377" s="7">
        <v>376</v>
      </c>
      <c r="B377">
        <v>2002</v>
      </c>
      <c r="C377" s="7">
        <v>4</v>
      </c>
      <c r="D377" s="10">
        <v>2544</v>
      </c>
      <c r="E377" s="14">
        <v>37404.297520661159</v>
      </c>
      <c r="F377" s="3">
        <v>2255.5307150978401</v>
      </c>
      <c r="S377" s="3">
        <f t="shared" si="66"/>
        <v>39659.828235759</v>
      </c>
      <c r="T377" t="b">
        <f t="shared" si="67"/>
        <v>1</v>
      </c>
      <c r="U377">
        <f t="shared" si="68"/>
        <v>0</v>
      </c>
      <c r="V377">
        <f t="shared" si="69"/>
        <v>0</v>
      </c>
      <c r="W377" s="14">
        <f t="shared" si="70"/>
        <v>0</v>
      </c>
    </row>
    <row r="378" spans="1:23">
      <c r="A378" s="7">
        <v>377</v>
      </c>
      <c r="B378">
        <v>2002</v>
      </c>
      <c r="C378" s="7">
        <v>5</v>
      </c>
      <c r="D378" s="10">
        <v>34448</v>
      </c>
      <c r="E378" s="14">
        <v>20160</v>
      </c>
      <c r="F378" s="3">
        <v>2708.7140306871102</v>
      </c>
      <c r="S378" s="3">
        <f t="shared" si="66"/>
        <v>22868.714030687112</v>
      </c>
      <c r="T378" t="b">
        <f t="shared" si="67"/>
        <v>0</v>
      </c>
      <c r="U378">
        <f t="shared" si="68"/>
        <v>0</v>
      </c>
      <c r="V378">
        <f t="shared" si="69"/>
        <v>11579.285969312888</v>
      </c>
      <c r="W378" s="14">
        <f t="shared" si="70"/>
        <v>862976.21761744411</v>
      </c>
    </row>
    <row r="379" spans="1:23">
      <c r="A379" s="7">
        <v>378</v>
      </c>
      <c r="B379">
        <v>2002</v>
      </c>
      <c r="C379" s="7">
        <v>6</v>
      </c>
      <c r="D379" s="10">
        <v>45953</v>
      </c>
      <c r="E379" s="14">
        <v>29686.611570247933</v>
      </c>
      <c r="F379" s="3">
        <v>523.761189867383</v>
      </c>
      <c r="S379" s="3">
        <f t="shared" si="66"/>
        <v>30210.372760115315</v>
      </c>
      <c r="T379" t="b">
        <f t="shared" si="67"/>
        <v>0</v>
      </c>
      <c r="U379">
        <f t="shared" si="68"/>
        <v>0</v>
      </c>
      <c r="V379">
        <f t="shared" si="69"/>
        <v>15742.627239884685</v>
      </c>
      <c r="W379" s="14">
        <f t="shared" si="70"/>
        <v>1286509.1802971249</v>
      </c>
    </row>
    <row r="380" spans="1:23">
      <c r="A380" s="7">
        <v>379</v>
      </c>
      <c r="B380">
        <v>2002</v>
      </c>
      <c r="C380" s="7">
        <v>7</v>
      </c>
      <c r="D380" s="10">
        <v>50966</v>
      </c>
      <c r="E380" s="14">
        <v>53869.090909090912</v>
      </c>
      <c r="F380" s="3">
        <v>2151.3445220580402</v>
      </c>
      <c r="S380" s="3">
        <f t="shared" si="66"/>
        <v>56020.435431148951</v>
      </c>
      <c r="T380" t="b">
        <f t="shared" si="67"/>
        <v>1</v>
      </c>
      <c r="U380">
        <f t="shared" si="68"/>
        <v>1</v>
      </c>
      <c r="V380">
        <f t="shared" si="69"/>
        <v>0</v>
      </c>
      <c r="W380" s="14">
        <f t="shared" si="70"/>
        <v>0</v>
      </c>
    </row>
    <row r="381" spans="1:23">
      <c r="A381" s="7">
        <v>380</v>
      </c>
      <c r="B381">
        <v>2002</v>
      </c>
      <c r="C381" s="7">
        <v>8</v>
      </c>
      <c r="D381" s="10">
        <v>47807</v>
      </c>
      <c r="E381" s="14">
        <v>44830.413223140495</v>
      </c>
      <c r="F381" s="3">
        <v>3192.3860798292999</v>
      </c>
      <c r="S381" s="3">
        <f t="shared" si="66"/>
        <v>48022.799302969797</v>
      </c>
      <c r="T381" t="b">
        <f t="shared" si="67"/>
        <v>1</v>
      </c>
      <c r="U381">
        <f t="shared" si="68"/>
        <v>0</v>
      </c>
      <c r="V381">
        <f t="shared" si="69"/>
        <v>0</v>
      </c>
      <c r="W381" s="14">
        <f t="shared" si="70"/>
        <v>0</v>
      </c>
    </row>
    <row r="382" spans="1:23">
      <c r="A382" s="7">
        <v>381</v>
      </c>
      <c r="B382">
        <v>2002</v>
      </c>
      <c r="C382" s="7">
        <v>9</v>
      </c>
      <c r="D382" s="10">
        <v>35537</v>
      </c>
      <c r="E382" s="14">
        <v>29170.909090909092</v>
      </c>
      <c r="F382" s="3">
        <v>3301.2800807146</v>
      </c>
      <c r="S382" s="3">
        <f t="shared" si="66"/>
        <v>32472.189171623693</v>
      </c>
      <c r="T382" t="b">
        <f t="shared" si="67"/>
        <v>0</v>
      </c>
      <c r="U382">
        <f t="shared" si="68"/>
        <v>0</v>
      </c>
      <c r="V382">
        <f t="shared" si="69"/>
        <v>3064.8108283763067</v>
      </c>
      <c r="W382" s="14">
        <f t="shared" si="70"/>
        <v>1098574.7101522367</v>
      </c>
    </row>
    <row r="383" spans="1:23">
      <c r="A383" s="7">
        <v>382</v>
      </c>
      <c r="B383">
        <v>2002</v>
      </c>
      <c r="C383" s="7">
        <v>10</v>
      </c>
      <c r="D383" s="10">
        <v>16691</v>
      </c>
      <c r="E383" s="14">
        <v>18021.81818181818</v>
      </c>
      <c r="F383" s="3">
        <v>3159.7947923034098</v>
      </c>
      <c r="S383" s="3">
        <f t="shared" si="66"/>
        <v>21181.612974121592</v>
      </c>
      <c r="T383" t="b">
        <f t="shared" si="67"/>
        <v>1</v>
      </c>
      <c r="U383">
        <f t="shared" si="68"/>
        <v>1</v>
      </c>
      <c r="V383">
        <f t="shared" si="69"/>
        <v>0</v>
      </c>
      <c r="W383" s="14">
        <f t="shared" si="70"/>
        <v>0</v>
      </c>
    </row>
    <row r="384" spans="1:23">
      <c r="A384" s="7">
        <v>383</v>
      </c>
      <c r="B384">
        <v>2002</v>
      </c>
      <c r="C384" s="7">
        <v>11</v>
      </c>
      <c r="D384" s="10">
        <v>4576</v>
      </c>
      <c r="E384" s="14">
        <v>18674.380165289258</v>
      </c>
      <c r="F384" s="3">
        <v>3103.7907322522701</v>
      </c>
      <c r="S384" s="3">
        <f t="shared" si="66"/>
        <v>21778.170897541528</v>
      </c>
      <c r="T384" t="b">
        <f t="shared" si="67"/>
        <v>1</v>
      </c>
      <c r="U384">
        <f t="shared" si="68"/>
        <v>0</v>
      </c>
      <c r="V384">
        <f t="shared" si="69"/>
        <v>0</v>
      </c>
      <c r="W384" s="14">
        <f t="shared" si="70"/>
        <v>0</v>
      </c>
    </row>
    <row r="385" spans="1:23">
      <c r="A385" s="7">
        <v>384</v>
      </c>
      <c r="B385">
        <v>2002</v>
      </c>
      <c r="C385" s="7">
        <v>12</v>
      </c>
      <c r="D385" s="10">
        <v>1561</v>
      </c>
      <c r="E385" s="14">
        <v>19812.89256198347</v>
      </c>
      <c r="F385" s="3">
        <v>2630.0918862212802</v>
      </c>
      <c r="S385" s="3">
        <f t="shared" si="66"/>
        <v>22442.984448204748</v>
      </c>
      <c r="T385" t="b">
        <f t="shared" si="67"/>
        <v>1</v>
      </c>
      <c r="U385">
        <f t="shared" si="68"/>
        <v>0</v>
      </c>
      <c r="V385">
        <f t="shared" si="69"/>
        <v>0</v>
      </c>
      <c r="W385" s="14">
        <f t="shared" si="70"/>
        <v>0</v>
      </c>
    </row>
    <row r="386" spans="1:23">
      <c r="A386" s="7">
        <v>385</v>
      </c>
      <c r="B386">
        <v>2003</v>
      </c>
      <c r="C386" s="7">
        <v>1</v>
      </c>
      <c r="D386" s="10">
        <v>1277</v>
      </c>
      <c r="E386" s="14">
        <v>19073.057851239668</v>
      </c>
      <c r="F386" s="3">
        <v>5243.1896047125201</v>
      </c>
      <c r="S386" s="3">
        <f t="shared" si="66"/>
        <v>24316.247455952187</v>
      </c>
      <c r="T386" t="b">
        <f t="shared" si="67"/>
        <v>1</v>
      </c>
      <c r="U386">
        <f t="shared" si="68"/>
        <v>0</v>
      </c>
      <c r="V386">
        <f t="shared" si="69"/>
        <v>0</v>
      </c>
      <c r="W386" s="14">
        <f t="shared" si="70"/>
        <v>0</v>
      </c>
    </row>
    <row r="387" spans="1:23">
      <c r="A387" s="7">
        <v>386</v>
      </c>
      <c r="B387">
        <v>2003</v>
      </c>
      <c r="C387" s="7">
        <v>2</v>
      </c>
      <c r="D387" s="10">
        <v>787</v>
      </c>
      <c r="E387" s="14">
        <v>23287.933884297519</v>
      </c>
      <c r="F387" s="3">
        <v>7758.6431472206305</v>
      </c>
      <c r="S387" s="3">
        <f t="shared" si="66"/>
        <v>31046.577031518151</v>
      </c>
      <c r="T387" t="b">
        <f t="shared" si="67"/>
        <v>1</v>
      </c>
      <c r="U387">
        <f t="shared" si="68"/>
        <v>0</v>
      </c>
      <c r="V387">
        <f t="shared" si="69"/>
        <v>0</v>
      </c>
      <c r="W387" s="14">
        <f t="shared" si="70"/>
        <v>0</v>
      </c>
    </row>
    <row r="388" spans="1:23">
      <c r="A388" s="7">
        <v>387</v>
      </c>
      <c r="B388">
        <v>2003</v>
      </c>
      <c r="C388" s="7">
        <v>3</v>
      </c>
      <c r="D388" s="10">
        <v>298</v>
      </c>
      <c r="E388" s="14">
        <v>26614.214876033056</v>
      </c>
      <c r="F388" s="3">
        <v>7065.5289055851999</v>
      </c>
      <c r="S388" s="3">
        <f t="shared" si="66"/>
        <v>33679.743781618257</v>
      </c>
      <c r="T388" t="b">
        <f t="shared" si="67"/>
        <v>1</v>
      </c>
      <c r="U388">
        <f t="shared" si="68"/>
        <v>0</v>
      </c>
      <c r="V388">
        <f t="shared" si="69"/>
        <v>0</v>
      </c>
      <c r="W388" s="14">
        <f t="shared" si="70"/>
        <v>0</v>
      </c>
    </row>
    <row r="389" spans="1:23">
      <c r="A389" s="7">
        <v>388</v>
      </c>
      <c r="B389">
        <v>2003</v>
      </c>
      <c r="C389" s="7">
        <v>4</v>
      </c>
      <c r="D389" s="10">
        <v>2544</v>
      </c>
      <c r="E389" s="14">
        <v>20874.049586776859</v>
      </c>
      <c r="F389" s="3">
        <v>2717.4999999992201</v>
      </c>
      <c r="S389" s="3">
        <f t="shared" si="66"/>
        <v>23591.54958677608</v>
      </c>
      <c r="T389" t="b">
        <f t="shared" si="67"/>
        <v>1</v>
      </c>
      <c r="U389">
        <f t="shared" si="68"/>
        <v>0</v>
      </c>
      <c r="V389">
        <f t="shared" si="69"/>
        <v>0</v>
      </c>
      <c r="W389" s="14">
        <f t="shared" si="70"/>
        <v>0</v>
      </c>
    </row>
    <row r="390" spans="1:23">
      <c r="A390" s="7">
        <v>389</v>
      </c>
      <c r="B390">
        <v>2003</v>
      </c>
      <c r="C390" s="7">
        <v>5</v>
      </c>
      <c r="D390" s="10">
        <v>34448</v>
      </c>
      <c r="E390" s="14">
        <v>9699.1735537190089</v>
      </c>
      <c r="F390" s="3">
        <v>1145.2202365834601</v>
      </c>
      <c r="S390" s="3">
        <f t="shared" si="66"/>
        <v>10844.393790302469</v>
      </c>
      <c r="T390" t="b">
        <f t="shared" si="67"/>
        <v>0</v>
      </c>
      <c r="U390">
        <f t="shared" si="68"/>
        <v>0</v>
      </c>
      <c r="V390">
        <f t="shared" si="69"/>
        <v>23603.606209697529</v>
      </c>
      <c r="W390" s="14">
        <f t="shared" si="70"/>
        <v>2178132.9373889836</v>
      </c>
    </row>
    <row r="391" spans="1:23">
      <c r="A391" s="7">
        <v>390</v>
      </c>
      <c r="B391">
        <v>2003</v>
      </c>
      <c r="C391" s="7">
        <v>6</v>
      </c>
      <c r="D391" s="10">
        <v>45953</v>
      </c>
      <c r="E391" s="14">
        <v>36591.074380165286</v>
      </c>
      <c r="F391" s="3">
        <v>2244.0194232219201</v>
      </c>
      <c r="S391" s="3">
        <f t="shared" si="66"/>
        <v>38835.093803387208</v>
      </c>
      <c r="T391" t="b">
        <f t="shared" si="67"/>
        <v>0</v>
      </c>
      <c r="U391">
        <f t="shared" si="68"/>
        <v>0</v>
      </c>
      <c r="V391">
        <f t="shared" si="69"/>
        <v>7117.906196612792</v>
      </c>
      <c r="W391" s="14">
        <f t="shared" si="70"/>
        <v>458427.27851633163</v>
      </c>
    </row>
    <row r="392" spans="1:23">
      <c r="A392" s="7">
        <v>391</v>
      </c>
      <c r="B392">
        <v>2003</v>
      </c>
      <c r="C392" s="7">
        <v>7</v>
      </c>
      <c r="D392" s="10">
        <v>50966</v>
      </c>
      <c r="E392" s="14">
        <v>41595.371900826445</v>
      </c>
      <c r="F392" s="3">
        <v>2431.3127321839202</v>
      </c>
      <c r="S392" s="3">
        <f t="shared" si="66"/>
        <v>44026.684633010365</v>
      </c>
      <c r="T392" t="b">
        <f t="shared" si="67"/>
        <v>0</v>
      </c>
      <c r="U392">
        <f t="shared" si="68"/>
        <v>0</v>
      </c>
      <c r="V392">
        <f t="shared" si="69"/>
        <v>6939.3153669896346</v>
      </c>
      <c r="W392" s="14">
        <f t="shared" si="70"/>
        <v>4407391.3494107965</v>
      </c>
    </row>
    <row r="393" spans="1:23">
      <c r="A393" s="7">
        <v>392</v>
      </c>
      <c r="B393">
        <v>2003</v>
      </c>
      <c r="C393" s="7">
        <v>8</v>
      </c>
      <c r="D393" s="10">
        <v>47807</v>
      </c>
      <c r="E393" s="14">
        <v>40456.859504132233</v>
      </c>
      <c r="F393" s="3">
        <v>2917.0841297400402</v>
      </c>
      <c r="S393" s="3">
        <f t="shared" si="66"/>
        <v>43373.943633872273</v>
      </c>
      <c r="T393" t="b">
        <f t="shared" si="67"/>
        <v>0</v>
      </c>
      <c r="U393">
        <f t="shared" si="68"/>
        <v>0</v>
      </c>
      <c r="V393">
        <f t="shared" si="69"/>
        <v>4433.0563661277265</v>
      </c>
      <c r="W393" s="14">
        <f t="shared" si="70"/>
        <v>2057495.4479253571</v>
      </c>
    </row>
    <row r="394" spans="1:23">
      <c r="A394" s="7">
        <v>393</v>
      </c>
      <c r="B394">
        <v>2003</v>
      </c>
      <c r="C394" s="7">
        <v>9</v>
      </c>
      <c r="D394" s="10">
        <v>35537</v>
      </c>
      <c r="E394" s="14">
        <v>25059.173553719007</v>
      </c>
      <c r="F394" s="3">
        <v>2731.4784946355098</v>
      </c>
      <c r="S394" s="3">
        <f t="shared" si="66"/>
        <v>27790.652048354517</v>
      </c>
      <c r="T394" t="b">
        <f t="shared" si="67"/>
        <v>0</v>
      </c>
      <c r="U394">
        <f t="shared" si="68"/>
        <v>0</v>
      </c>
      <c r="V394">
        <f t="shared" si="69"/>
        <v>7746.3479516454827</v>
      </c>
      <c r="W394" s="14">
        <f t="shared" si="70"/>
        <v>5313837.3083671005</v>
      </c>
    </row>
    <row r="395" spans="1:23">
      <c r="A395" s="7">
        <v>394</v>
      </c>
      <c r="B395">
        <v>2003</v>
      </c>
      <c r="C395" s="7">
        <v>10</v>
      </c>
      <c r="D395" s="10">
        <v>16691</v>
      </c>
      <c r="E395" s="14">
        <v>13739.504132231405</v>
      </c>
      <c r="F395" s="3">
        <v>2398.2944218075299</v>
      </c>
      <c r="S395" s="3">
        <f t="shared" si="66"/>
        <v>16137.798554038935</v>
      </c>
      <c r="T395" t="b">
        <f t="shared" si="67"/>
        <v>0</v>
      </c>
      <c r="U395">
        <f t="shared" si="68"/>
        <v>0</v>
      </c>
      <c r="V395">
        <f t="shared" si="69"/>
        <v>553.20144596106547</v>
      </c>
      <c r="W395" s="14">
        <f t="shared" si="70"/>
        <v>16556.205653075325</v>
      </c>
    </row>
    <row r="396" spans="1:23">
      <c r="A396" s="7">
        <v>395</v>
      </c>
      <c r="B396">
        <v>2003</v>
      </c>
      <c r="C396" s="7">
        <v>11</v>
      </c>
      <c r="D396" s="10">
        <v>4576</v>
      </c>
      <c r="E396" s="14">
        <v>18971.900826446283</v>
      </c>
      <c r="F396" s="3">
        <v>2220.9922803899899</v>
      </c>
      <c r="S396" s="3">
        <f t="shared" si="66"/>
        <v>21192.893106836273</v>
      </c>
      <c r="T396" t="b">
        <f t="shared" si="67"/>
        <v>1</v>
      </c>
      <c r="U396">
        <f t="shared" si="68"/>
        <v>1</v>
      </c>
      <c r="V396">
        <f t="shared" si="69"/>
        <v>0</v>
      </c>
      <c r="W396" s="14">
        <f t="shared" si="70"/>
        <v>0</v>
      </c>
    </row>
    <row r="397" spans="1:23">
      <c r="A397" s="7">
        <v>396</v>
      </c>
      <c r="B397">
        <v>2003</v>
      </c>
      <c r="C397" s="7">
        <v>12</v>
      </c>
      <c r="D397" s="10">
        <v>1561</v>
      </c>
      <c r="E397" s="14">
        <v>20497.190082644629</v>
      </c>
      <c r="F397" s="3">
        <v>1416.5995125992899</v>
      </c>
      <c r="S397" s="3">
        <f t="shared" si="66"/>
        <v>21913.789595243918</v>
      </c>
      <c r="T397" t="b">
        <f t="shared" si="67"/>
        <v>1</v>
      </c>
      <c r="U397">
        <f t="shared" si="68"/>
        <v>0</v>
      </c>
      <c r="V397">
        <f t="shared" si="69"/>
        <v>0</v>
      </c>
      <c r="W397" s="14">
        <f t="shared" si="70"/>
        <v>0</v>
      </c>
    </row>
    <row r="398" spans="1:23">
      <c r="A398" s="7">
        <v>397</v>
      </c>
      <c r="B398">
        <v>2004</v>
      </c>
      <c r="C398" s="7">
        <v>1</v>
      </c>
      <c r="D398" s="10">
        <v>1277</v>
      </c>
      <c r="E398" s="14">
        <v>16520.330578512396</v>
      </c>
      <c r="F398" s="3">
        <v>5285.0872570495603</v>
      </c>
      <c r="S398" s="3">
        <f t="shared" si="66"/>
        <v>21805.417835561955</v>
      </c>
      <c r="T398" t="b">
        <f t="shared" si="67"/>
        <v>1</v>
      </c>
      <c r="U398">
        <f t="shared" si="68"/>
        <v>0</v>
      </c>
      <c r="V398">
        <f t="shared" si="69"/>
        <v>0</v>
      </c>
      <c r="W398" s="14">
        <f t="shared" si="70"/>
        <v>0</v>
      </c>
    </row>
    <row r="399" spans="1:23">
      <c r="A399" s="7">
        <v>398</v>
      </c>
      <c r="B399">
        <v>2004</v>
      </c>
      <c r="C399" s="7">
        <v>2</v>
      </c>
      <c r="D399" s="10">
        <v>787</v>
      </c>
      <c r="E399" s="14">
        <v>17529.917355371901</v>
      </c>
      <c r="F399" s="3">
        <v>7747.0418429454203</v>
      </c>
      <c r="S399" s="3">
        <f t="shared" si="66"/>
        <v>25276.959198317323</v>
      </c>
      <c r="T399" t="b">
        <f t="shared" si="67"/>
        <v>1</v>
      </c>
      <c r="U399">
        <f t="shared" si="68"/>
        <v>0</v>
      </c>
      <c r="V399">
        <f t="shared" si="69"/>
        <v>0</v>
      </c>
      <c r="W399" s="14">
        <f t="shared" si="70"/>
        <v>0</v>
      </c>
    </row>
    <row r="400" spans="1:23">
      <c r="A400" s="7">
        <v>399</v>
      </c>
      <c r="B400">
        <v>2004</v>
      </c>
      <c r="C400" s="7">
        <v>3</v>
      </c>
      <c r="D400" s="10">
        <v>298</v>
      </c>
      <c r="E400" s="14">
        <v>37598.67768595041</v>
      </c>
      <c r="F400" s="3">
        <v>5528.5258597369102</v>
      </c>
      <c r="S400" s="3">
        <f t="shared" si="66"/>
        <v>43127.20354568732</v>
      </c>
      <c r="T400" t="b">
        <f t="shared" si="67"/>
        <v>1</v>
      </c>
      <c r="U400">
        <f t="shared" si="68"/>
        <v>0</v>
      </c>
      <c r="V400">
        <f t="shared" si="69"/>
        <v>0</v>
      </c>
      <c r="W400" s="14">
        <f t="shared" si="70"/>
        <v>0</v>
      </c>
    </row>
    <row r="401" spans="1:23">
      <c r="A401" s="7">
        <v>400</v>
      </c>
      <c r="B401">
        <v>2004</v>
      </c>
      <c r="C401" s="7">
        <v>4</v>
      </c>
      <c r="D401" s="10">
        <v>2544</v>
      </c>
      <c r="E401" s="14">
        <v>26620.165289256198</v>
      </c>
      <c r="F401" s="3">
        <v>2726.4999999986999</v>
      </c>
      <c r="S401" s="3">
        <f t="shared" si="66"/>
        <v>29346.665289254899</v>
      </c>
      <c r="T401" t="b">
        <f t="shared" si="67"/>
        <v>1</v>
      </c>
      <c r="U401">
        <f t="shared" si="68"/>
        <v>0</v>
      </c>
      <c r="V401">
        <f t="shared" si="69"/>
        <v>0</v>
      </c>
      <c r="W401" s="14">
        <f t="shared" si="70"/>
        <v>0</v>
      </c>
    </row>
    <row r="402" spans="1:23">
      <c r="A402" s="7">
        <v>401</v>
      </c>
      <c r="B402">
        <v>2004</v>
      </c>
      <c r="C402" s="7">
        <v>5</v>
      </c>
      <c r="D402" s="10">
        <v>34448</v>
      </c>
      <c r="E402" s="14">
        <v>16089.917355371901</v>
      </c>
      <c r="F402" s="3">
        <v>1171.98902354811</v>
      </c>
      <c r="S402" s="3">
        <f t="shared" si="66"/>
        <v>17261.906378920012</v>
      </c>
      <c r="T402" t="b">
        <f t="shared" si="67"/>
        <v>0</v>
      </c>
      <c r="U402">
        <f t="shared" si="68"/>
        <v>0</v>
      </c>
      <c r="V402">
        <f t="shared" si="69"/>
        <v>17186.093621079988</v>
      </c>
      <c r="W402" s="14">
        <f t="shared" si="70"/>
        <v>1441925.5557028521</v>
      </c>
    </row>
    <row r="403" spans="1:23">
      <c r="A403" s="7">
        <v>402</v>
      </c>
      <c r="B403">
        <v>2004</v>
      </c>
      <c r="C403" s="7">
        <v>6</v>
      </c>
      <c r="D403" s="10">
        <v>45953</v>
      </c>
      <c r="E403" s="14">
        <v>17904.793388429753</v>
      </c>
      <c r="F403" s="3">
        <v>2225.2087566084901</v>
      </c>
      <c r="S403" s="3">
        <f t="shared" si="66"/>
        <v>20130.002145038241</v>
      </c>
      <c r="T403" t="b">
        <f t="shared" si="67"/>
        <v>0</v>
      </c>
      <c r="U403">
        <f t="shared" si="68"/>
        <v>0</v>
      </c>
      <c r="V403">
        <f t="shared" si="69"/>
        <v>25822.997854961759</v>
      </c>
      <c r="W403" s="14">
        <f t="shared" si="70"/>
        <v>2448054.9993991815</v>
      </c>
    </row>
    <row r="404" spans="1:23">
      <c r="A404" s="7">
        <v>403</v>
      </c>
      <c r="B404">
        <v>2004</v>
      </c>
      <c r="C404" s="7">
        <v>7</v>
      </c>
      <c r="D404" s="10">
        <v>50966</v>
      </c>
      <c r="E404" s="14">
        <v>31640.330578512396</v>
      </c>
      <c r="F404" s="3">
        <v>2450.3145271029498</v>
      </c>
      <c r="S404" s="3">
        <f t="shared" si="66"/>
        <v>34090.645105615346</v>
      </c>
      <c r="T404" t="b">
        <f t="shared" si="67"/>
        <v>0</v>
      </c>
      <c r="U404">
        <f t="shared" si="68"/>
        <v>0</v>
      </c>
      <c r="V404">
        <f t="shared" si="69"/>
        <v>16875.354894384654</v>
      </c>
      <c r="W404" s="14">
        <f t="shared" si="70"/>
        <v>19965183.572920125</v>
      </c>
    </row>
    <row r="405" spans="1:23">
      <c r="A405" s="7">
        <v>404</v>
      </c>
      <c r="B405">
        <v>2004</v>
      </c>
      <c r="C405" s="7">
        <v>8</v>
      </c>
      <c r="D405" s="10">
        <v>47807</v>
      </c>
      <c r="E405" s="14">
        <v>30071.404958677685</v>
      </c>
      <c r="F405" s="3">
        <v>2800.7873374074402</v>
      </c>
      <c r="S405" s="3">
        <f t="shared" si="66"/>
        <v>32872.192296085123</v>
      </c>
      <c r="T405" t="b">
        <f t="shared" si="67"/>
        <v>0</v>
      </c>
      <c r="U405">
        <f t="shared" si="68"/>
        <v>0</v>
      </c>
      <c r="V405">
        <f t="shared" si="69"/>
        <v>14934.807703914877</v>
      </c>
      <c r="W405" s="14">
        <f t="shared" si="70"/>
        <v>16221190.776199209</v>
      </c>
    </row>
    <row r="406" spans="1:23">
      <c r="A406" s="7">
        <v>405</v>
      </c>
      <c r="B406">
        <v>2004</v>
      </c>
      <c r="C406" s="7">
        <v>9</v>
      </c>
      <c r="D406" s="10">
        <v>35537</v>
      </c>
      <c r="E406" s="14">
        <v>12684.297520661157</v>
      </c>
      <c r="F406" s="3">
        <v>2988.3772576494798</v>
      </c>
      <c r="S406" s="3">
        <f t="shared" si="66"/>
        <v>15672.674778310637</v>
      </c>
      <c r="T406" t="b">
        <f t="shared" si="67"/>
        <v>0</v>
      </c>
      <c r="U406">
        <f t="shared" si="68"/>
        <v>0</v>
      </c>
      <c r="V406">
        <f t="shared" si="69"/>
        <v>19864.325221689363</v>
      </c>
      <c r="W406" s="14">
        <f t="shared" si="70"/>
        <v>26343218.92593237</v>
      </c>
    </row>
    <row r="407" spans="1:23">
      <c r="A407" s="7">
        <v>406</v>
      </c>
      <c r="B407">
        <v>2004</v>
      </c>
      <c r="C407" s="7">
        <v>10</v>
      </c>
      <c r="D407" s="10">
        <v>16691</v>
      </c>
      <c r="E407" s="14">
        <v>21502.809917355371</v>
      </c>
      <c r="F407" s="3">
        <v>2710.2868140759301</v>
      </c>
      <c r="S407" s="3">
        <f t="shared" si="66"/>
        <v>24213.096731431302</v>
      </c>
      <c r="T407" t="b">
        <f t="shared" si="67"/>
        <v>1</v>
      </c>
      <c r="U407">
        <f t="shared" si="68"/>
        <v>1</v>
      </c>
      <c r="V407">
        <f t="shared" si="69"/>
        <v>0</v>
      </c>
      <c r="W407" s="14">
        <f t="shared" si="70"/>
        <v>0</v>
      </c>
    </row>
    <row r="408" spans="1:23">
      <c r="A408" s="7">
        <v>407</v>
      </c>
      <c r="B408">
        <v>2004</v>
      </c>
      <c r="C408" s="7">
        <v>11</v>
      </c>
      <c r="D408" s="10">
        <v>4576</v>
      </c>
      <c r="E408" s="14">
        <v>19063.14049586777</v>
      </c>
      <c r="F408" s="3">
        <v>2468.0935757473599</v>
      </c>
      <c r="S408" s="3">
        <f t="shared" si="66"/>
        <v>21531.23407161513</v>
      </c>
      <c r="T408" t="b">
        <f t="shared" si="67"/>
        <v>1</v>
      </c>
      <c r="U408">
        <f t="shared" si="68"/>
        <v>0</v>
      </c>
      <c r="V408">
        <f t="shared" si="69"/>
        <v>0</v>
      </c>
      <c r="W408" s="14">
        <f t="shared" si="70"/>
        <v>0</v>
      </c>
    </row>
    <row r="409" spans="1:23">
      <c r="A409" s="7">
        <v>408</v>
      </c>
      <c r="B409">
        <v>2004</v>
      </c>
      <c r="C409" s="7">
        <v>12</v>
      </c>
      <c r="D409" s="10">
        <v>1561</v>
      </c>
      <c r="E409" s="14">
        <v>22312.066115702481</v>
      </c>
      <c r="F409" s="3">
        <v>1409.5949515274599</v>
      </c>
      <c r="S409" s="3">
        <f t="shared" si="66"/>
        <v>23721.661067229939</v>
      </c>
      <c r="T409" t="b">
        <f t="shared" si="67"/>
        <v>1</v>
      </c>
      <c r="U409">
        <f t="shared" si="68"/>
        <v>0</v>
      </c>
      <c r="V409">
        <f t="shared" si="69"/>
        <v>0</v>
      </c>
      <c r="W409" s="14">
        <f t="shared" si="70"/>
        <v>0</v>
      </c>
    </row>
    <row r="410" spans="1:23">
      <c r="A410" s="7">
        <v>409</v>
      </c>
      <c r="B410">
        <v>2005</v>
      </c>
      <c r="C410" s="7">
        <v>1</v>
      </c>
      <c r="D410" s="10">
        <v>1277</v>
      </c>
      <c r="E410" s="14">
        <v>23248.264462809919</v>
      </c>
      <c r="F410" s="3">
        <v>5235.4878303858504</v>
      </c>
      <c r="S410" s="3">
        <f t="shared" si="66"/>
        <v>28483.752293195768</v>
      </c>
      <c r="T410" t="b">
        <f t="shared" si="67"/>
        <v>1</v>
      </c>
      <c r="U410">
        <f t="shared" si="68"/>
        <v>0</v>
      </c>
      <c r="V410">
        <f t="shared" si="69"/>
        <v>0</v>
      </c>
      <c r="W410" s="14">
        <f t="shared" si="70"/>
        <v>0</v>
      </c>
    </row>
    <row r="411" spans="1:23">
      <c r="A411" s="7">
        <v>410</v>
      </c>
      <c r="B411">
        <v>2005</v>
      </c>
      <c r="C411" s="7">
        <v>2</v>
      </c>
      <c r="D411" s="10">
        <v>787</v>
      </c>
      <c r="E411" s="14">
        <v>21219.173553719007</v>
      </c>
      <c r="F411" s="3">
        <v>11600.0368603028</v>
      </c>
      <c r="S411" s="3">
        <f t="shared" si="66"/>
        <v>32819.210414021807</v>
      </c>
      <c r="T411" t="b">
        <f t="shared" si="67"/>
        <v>1</v>
      </c>
      <c r="U411">
        <f t="shared" si="68"/>
        <v>0</v>
      </c>
      <c r="V411">
        <f t="shared" si="69"/>
        <v>0</v>
      </c>
      <c r="W411" s="14">
        <f t="shared" si="70"/>
        <v>0</v>
      </c>
    </row>
    <row r="412" spans="1:23">
      <c r="A412" s="7">
        <v>411</v>
      </c>
      <c r="B412">
        <v>2005</v>
      </c>
      <c r="C412" s="7">
        <v>3</v>
      </c>
      <c r="D412" s="10">
        <v>298</v>
      </c>
      <c r="E412" s="14">
        <v>40659.173553719011</v>
      </c>
      <c r="F412" s="3">
        <v>17161.224276900699</v>
      </c>
      <c r="S412" s="3">
        <f t="shared" si="66"/>
        <v>57820.39783061971</v>
      </c>
      <c r="T412" t="b">
        <f t="shared" si="67"/>
        <v>1</v>
      </c>
      <c r="U412">
        <f t="shared" si="68"/>
        <v>0</v>
      </c>
      <c r="V412">
        <f t="shared" si="69"/>
        <v>0</v>
      </c>
      <c r="W412" s="14">
        <f t="shared" si="70"/>
        <v>0</v>
      </c>
    </row>
    <row r="413" spans="1:23">
      <c r="A413" s="7">
        <v>412</v>
      </c>
      <c r="B413">
        <v>2005</v>
      </c>
      <c r="C413" s="7">
        <v>4</v>
      </c>
      <c r="D413" s="10">
        <v>2544</v>
      </c>
      <c r="E413" s="14">
        <v>74245.289256198346</v>
      </c>
      <c r="F413" s="3">
        <v>9057.0183419934201</v>
      </c>
      <c r="S413" s="3">
        <f t="shared" si="66"/>
        <v>83302.307598191765</v>
      </c>
      <c r="T413" t="b">
        <f t="shared" si="67"/>
        <v>1</v>
      </c>
      <c r="U413">
        <f t="shared" si="68"/>
        <v>0</v>
      </c>
      <c r="V413">
        <f t="shared" si="69"/>
        <v>0</v>
      </c>
      <c r="W413" s="14">
        <f t="shared" si="70"/>
        <v>0</v>
      </c>
    </row>
    <row r="414" spans="1:23">
      <c r="A414" s="7">
        <v>413</v>
      </c>
      <c r="B414">
        <v>2005</v>
      </c>
      <c r="C414" s="7">
        <v>5</v>
      </c>
      <c r="D414" s="10">
        <v>34448</v>
      </c>
      <c r="E414" s="14">
        <v>102466.11570247934</v>
      </c>
      <c r="F414" s="3">
        <v>4215.2462302003596</v>
      </c>
      <c r="S414" s="3">
        <f t="shared" si="66"/>
        <v>106681.36193267969</v>
      </c>
      <c r="T414" t="b">
        <f t="shared" si="67"/>
        <v>1</v>
      </c>
      <c r="U414">
        <f t="shared" si="68"/>
        <v>0</v>
      </c>
      <c r="V414">
        <f t="shared" si="69"/>
        <v>0</v>
      </c>
      <c r="W414" s="14">
        <f t="shared" si="70"/>
        <v>0</v>
      </c>
    </row>
    <row r="415" spans="1:23">
      <c r="A415" s="7">
        <v>414</v>
      </c>
      <c r="B415">
        <v>2005</v>
      </c>
      <c r="C415" s="7">
        <v>6</v>
      </c>
      <c r="D415" s="10">
        <v>45953</v>
      </c>
      <c r="E415" s="14">
        <v>68237.35537190082</v>
      </c>
      <c r="F415" s="3">
        <v>3122.9999999984402</v>
      </c>
      <c r="S415" s="3">
        <f t="shared" si="66"/>
        <v>71360.355371899263</v>
      </c>
      <c r="T415" t="b">
        <f t="shared" si="67"/>
        <v>1</v>
      </c>
      <c r="U415">
        <f t="shared" si="68"/>
        <v>0</v>
      </c>
      <c r="V415">
        <f t="shared" si="69"/>
        <v>0</v>
      </c>
      <c r="W415" s="14">
        <f t="shared" si="70"/>
        <v>0</v>
      </c>
    </row>
    <row r="416" spans="1:23">
      <c r="A416" s="7">
        <v>415</v>
      </c>
      <c r="B416">
        <v>2005</v>
      </c>
      <c r="C416" s="7">
        <v>7</v>
      </c>
      <c r="D416" s="10">
        <v>50966</v>
      </c>
      <c r="E416" s="14">
        <v>28665.123966942148</v>
      </c>
      <c r="F416" s="3">
        <v>2956.2478536784101</v>
      </c>
      <c r="S416" s="3">
        <f t="shared" si="66"/>
        <v>31621.371820620559</v>
      </c>
      <c r="T416" t="b">
        <f t="shared" si="67"/>
        <v>0</v>
      </c>
      <c r="U416">
        <f t="shared" si="68"/>
        <v>0</v>
      </c>
      <c r="V416">
        <f t="shared" si="69"/>
        <v>19344.628179379441</v>
      </c>
      <c r="W416" s="14">
        <f t="shared" si="70"/>
        <v>25182335.725748621</v>
      </c>
    </row>
    <row r="417" spans="1:23">
      <c r="A417" s="7">
        <v>416</v>
      </c>
      <c r="B417">
        <v>2005</v>
      </c>
      <c r="C417" s="7">
        <v>8</v>
      </c>
      <c r="D417" s="10">
        <v>47807</v>
      </c>
      <c r="E417" s="14">
        <v>30737.85123966942</v>
      </c>
      <c r="F417" s="3">
        <v>4952.4928345285998</v>
      </c>
      <c r="S417" s="3">
        <f t="shared" si="66"/>
        <v>35690.344074198023</v>
      </c>
      <c r="T417" t="b">
        <f t="shared" si="67"/>
        <v>0</v>
      </c>
      <c r="U417">
        <f t="shared" si="68"/>
        <v>0</v>
      </c>
      <c r="V417">
        <f t="shared" si="69"/>
        <v>12116.655925801977</v>
      </c>
      <c r="W417" s="14">
        <f t="shared" si="70"/>
        <v>11368261.910771584</v>
      </c>
    </row>
    <row r="418" spans="1:23">
      <c r="A418" s="7">
        <v>417</v>
      </c>
      <c r="B418">
        <v>2005</v>
      </c>
      <c r="C418" s="7">
        <v>9</v>
      </c>
      <c r="D418" s="10">
        <v>35537</v>
      </c>
      <c r="E418" s="14">
        <v>23510.082644628099</v>
      </c>
      <c r="F418" s="3">
        <v>4752.0754713242704</v>
      </c>
      <c r="S418" s="3">
        <f t="shared" si="66"/>
        <v>28262.15811595237</v>
      </c>
      <c r="T418" t="b">
        <f t="shared" si="67"/>
        <v>0</v>
      </c>
      <c r="U418">
        <f t="shared" si="68"/>
        <v>0</v>
      </c>
      <c r="V418">
        <f t="shared" si="69"/>
        <v>7274.8418840476297</v>
      </c>
      <c r="W418" s="14">
        <f t="shared" si="70"/>
        <v>4775769.9858389637</v>
      </c>
    </row>
    <row r="419" spans="1:23">
      <c r="A419" s="7">
        <v>418</v>
      </c>
      <c r="B419">
        <v>2005</v>
      </c>
      <c r="C419" s="7">
        <v>10</v>
      </c>
      <c r="D419" s="10">
        <v>16691</v>
      </c>
      <c r="E419" s="14">
        <v>26304.793388429753</v>
      </c>
      <c r="F419" s="3">
        <v>4690.4940647694903</v>
      </c>
      <c r="S419" s="3">
        <f t="shared" si="66"/>
        <v>30995.287453199242</v>
      </c>
      <c r="T419" t="b">
        <f t="shared" si="67"/>
        <v>1</v>
      </c>
      <c r="U419">
        <f t="shared" si="68"/>
        <v>1</v>
      </c>
      <c r="V419">
        <f t="shared" si="69"/>
        <v>0</v>
      </c>
      <c r="W419" s="14">
        <f t="shared" si="70"/>
        <v>0</v>
      </c>
    </row>
    <row r="420" spans="1:23">
      <c r="A420" s="7">
        <v>419</v>
      </c>
      <c r="B420">
        <v>2005</v>
      </c>
      <c r="C420" s="7">
        <v>11</v>
      </c>
      <c r="D420" s="10">
        <v>4576</v>
      </c>
      <c r="E420" s="14">
        <v>25259.504132231406</v>
      </c>
      <c r="F420" s="3">
        <v>3912.3959652431099</v>
      </c>
      <c r="S420" s="3">
        <f t="shared" si="66"/>
        <v>29171.900097474518</v>
      </c>
      <c r="T420" t="b">
        <f t="shared" si="67"/>
        <v>1</v>
      </c>
      <c r="U420">
        <f t="shared" si="68"/>
        <v>0</v>
      </c>
      <c r="V420">
        <f t="shared" si="69"/>
        <v>0</v>
      </c>
      <c r="W420" s="14">
        <f t="shared" si="70"/>
        <v>0</v>
      </c>
    </row>
    <row r="421" spans="1:23">
      <c r="A421" s="7">
        <v>420</v>
      </c>
      <c r="B421">
        <v>2005</v>
      </c>
      <c r="C421" s="7">
        <v>12</v>
      </c>
      <c r="D421" s="10">
        <v>1561</v>
      </c>
      <c r="E421" s="14">
        <v>28466.776859504131</v>
      </c>
      <c r="F421" s="3">
        <v>3912.18517984048</v>
      </c>
      <c r="S421" s="3">
        <f t="shared" si="66"/>
        <v>32378.962039344609</v>
      </c>
      <c r="T421" t="b">
        <f t="shared" si="67"/>
        <v>1</v>
      </c>
      <c r="U421">
        <f t="shared" si="68"/>
        <v>0</v>
      </c>
      <c r="V421">
        <f t="shared" si="69"/>
        <v>0</v>
      </c>
      <c r="W421" s="14">
        <f t="shared" si="70"/>
        <v>0</v>
      </c>
    </row>
    <row r="422" spans="1:23">
      <c r="C422" s="7"/>
      <c r="D422" s="10"/>
    </row>
    <row r="423" spans="1:23">
      <c r="C423" s="7"/>
      <c r="D423" s="10"/>
    </row>
    <row r="424" spans="1:23">
      <c r="C424" s="7"/>
      <c r="D424" s="10"/>
    </row>
    <row r="425" spans="1:23">
      <c r="C425" s="7"/>
      <c r="D425" s="10"/>
    </row>
    <row r="426" spans="1:23">
      <c r="C426" s="7"/>
      <c r="D426" s="10"/>
    </row>
    <row r="427" spans="1:23">
      <c r="C427" s="7"/>
      <c r="D427" s="10"/>
    </row>
    <row r="428" spans="1:23">
      <c r="C428" s="7"/>
      <c r="D428" s="10"/>
    </row>
    <row r="429" spans="1:23">
      <c r="C429" s="7"/>
      <c r="D429" s="10"/>
    </row>
    <row r="430" spans="1:23">
      <c r="C430" s="7"/>
      <c r="D430" s="10"/>
    </row>
    <row r="431" spans="1:23">
      <c r="C431" s="7"/>
      <c r="D431" s="10"/>
    </row>
    <row r="432" spans="1:23">
      <c r="C432" s="7"/>
      <c r="D432" s="10"/>
    </row>
    <row r="433" spans="3:4">
      <c r="C433" s="7"/>
      <c r="D433" s="10"/>
    </row>
    <row r="434" spans="3:4">
      <c r="C434" s="7"/>
    </row>
    <row r="435" spans="3:4">
      <c r="C435" s="7"/>
    </row>
    <row r="436" spans="3:4">
      <c r="C436" s="7"/>
    </row>
    <row r="437" spans="3:4">
      <c r="C437" s="7"/>
    </row>
    <row r="438" spans="3:4">
      <c r="C438" s="7"/>
    </row>
    <row r="439" spans="3:4">
      <c r="C439" s="7"/>
    </row>
    <row r="440" spans="3:4">
      <c r="C440" s="7"/>
    </row>
    <row r="441" spans="3:4">
      <c r="C441" s="7"/>
    </row>
    <row r="442" spans="3:4">
      <c r="C442" s="7"/>
    </row>
    <row r="443" spans="3:4">
      <c r="C443" s="7"/>
    </row>
    <row r="444" spans="3:4">
      <c r="C444" s="7"/>
    </row>
    <row r="445" spans="3:4">
      <c r="C445" s="7"/>
    </row>
  </sheetData>
  <sortState ref="AK2:AK31">
    <sortCondition descending="1" ref="AK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7"/>
  <sheetViews>
    <sheetView workbookViewId="0">
      <pane ySplit="1" topLeftCell="A2" activePane="bottomLeft" state="frozen"/>
      <selection activeCell="B1" sqref="B1"/>
      <selection pane="bottomLeft" activeCell="J3" sqref="J3"/>
    </sheetView>
  </sheetViews>
  <sheetFormatPr baseColWidth="10" defaultRowHeight="15" x14ac:dyDescent="0"/>
  <cols>
    <col min="5" max="5" width="13.5" customWidth="1"/>
    <col min="7" max="7" width="11.83203125" bestFit="1" customWidth="1"/>
    <col min="14" max="14" width="17" bestFit="1" customWidth="1"/>
    <col min="15" max="15" width="13.83203125" bestFit="1" customWidth="1"/>
    <col min="16" max="20" width="12.5" customWidth="1"/>
    <col min="21" max="21" width="12.1640625" bestFit="1" customWidth="1"/>
    <col min="23" max="23" width="4.83203125" customWidth="1"/>
    <col min="24" max="24" width="11.83203125" customWidth="1"/>
    <col min="25" max="25" width="8.83203125" customWidth="1"/>
    <col min="26" max="26" width="9" customWidth="1"/>
    <col min="27" max="27" width="12.1640625" customWidth="1"/>
    <col min="28" max="28" width="13.83203125" style="76" customWidth="1"/>
    <col min="30" max="30" width="11.6640625" bestFit="1" customWidth="1"/>
    <col min="31" max="31" width="11.33203125" customWidth="1"/>
    <col min="32" max="32" width="12.33203125" customWidth="1"/>
    <col min="34" max="34" width="11.6640625" bestFit="1" customWidth="1"/>
    <col min="35" max="38" width="15.33203125" customWidth="1"/>
    <col min="39" max="39" width="12.5" bestFit="1" customWidth="1"/>
    <col min="40" max="44" width="10.83203125" customWidth="1"/>
  </cols>
  <sheetData>
    <row r="1" spans="1:46" ht="90">
      <c r="A1" s="7" t="s">
        <v>11</v>
      </c>
      <c r="B1" s="7" t="s">
        <v>12</v>
      </c>
      <c r="C1" s="7" t="s">
        <v>0</v>
      </c>
      <c r="D1" s="8" t="s">
        <v>1</v>
      </c>
      <c r="E1" s="9" t="s">
        <v>13</v>
      </c>
      <c r="F1" s="8" t="s">
        <v>14</v>
      </c>
      <c r="G1" s="8" t="s">
        <v>15</v>
      </c>
      <c r="H1" s="8" t="s">
        <v>2</v>
      </c>
      <c r="I1" s="8" t="s">
        <v>9</v>
      </c>
      <c r="J1" s="8" t="s">
        <v>8</v>
      </c>
      <c r="K1" s="8" t="s">
        <v>10</v>
      </c>
      <c r="L1" s="8" t="s">
        <v>5</v>
      </c>
      <c r="M1" s="8" t="s">
        <v>54</v>
      </c>
      <c r="N1" s="8" t="s">
        <v>44</v>
      </c>
      <c r="O1" s="2" t="s">
        <v>17</v>
      </c>
      <c r="P1" s="8" t="s">
        <v>42</v>
      </c>
      <c r="Q1" s="8" t="s">
        <v>45</v>
      </c>
      <c r="R1" s="8" t="s">
        <v>46</v>
      </c>
      <c r="S1" s="8" t="s">
        <v>48</v>
      </c>
      <c r="T1" s="8" t="s">
        <v>47</v>
      </c>
      <c r="U1" s="12" t="s">
        <v>43</v>
      </c>
      <c r="V1" s="2" t="s">
        <v>4</v>
      </c>
      <c r="W1" s="16"/>
      <c r="X1" s="15" t="s">
        <v>18</v>
      </c>
      <c r="Y1" s="2" t="s">
        <v>19</v>
      </c>
      <c r="Z1" s="2" t="s">
        <v>23</v>
      </c>
      <c r="AA1" s="2" t="s">
        <v>24</v>
      </c>
      <c r="AB1" s="75" t="s">
        <v>27</v>
      </c>
      <c r="AD1" s="21" t="s">
        <v>12</v>
      </c>
      <c r="AE1" s="21" t="s">
        <v>33</v>
      </c>
      <c r="AF1" s="21" t="s">
        <v>40</v>
      </c>
      <c r="AG1" s="21" t="s">
        <v>29</v>
      </c>
      <c r="AH1" s="21" t="s">
        <v>28</v>
      </c>
      <c r="AI1" s="21" t="s">
        <v>30</v>
      </c>
      <c r="AJ1" s="21" t="s">
        <v>22</v>
      </c>
      <c r="AK1" s="37"/>
      <c r="AL1" s="37" t="s">
        <v>31</v>
      </c>
      <c r="AM1" s="37" t="s">
        <v>49</v>
      </c>
      <c r="AN1" s="40" t="s">
        <v>50</v>
      </c>
      <c r="AO1" s="40" t="s">
        <v>32</v>
      </c>
      <c r="AS1" t="s">
        <v>25</v>
      </c>
      <c r="AT1" t="s">
        <v>26</v>
      </c>
    </row>
    <row r="2" spans="1:46">
      <c r="A2" s="7">
        <v>1</v>
      </c>
      <c r="B2" s="7">
        <v>1971</v>
      </c>
      <c r="C2" s="7">
        <v>1</v>
      </c>
      <c r="D2" s="10">
        <v>1277</v>
      </c>
      <c r="E2" s="13">
        <v>99292.561983471081</v>
      </c>
      <c r="F2" s="11">
        <v>0</v>
      </c>
      <c r="G2" s="11">
        <f>-1*10^-6*L2^2+0.1666*L2+378.81</f>
        <v>378.81</v>
      </c>
      <c r="H2" s="13">
        <f>G2*F2</f>
        <v>0</v>
      </c>
      <c r="I2" s="7">
        <v>0</v>
      </c>
      <c r="J2" s="7">
        <f>51342</f>
        <v>51342</v>
      </c>
      <c r="K2" s="7">
        <f>J2-I2</f>
        <v>51342</v>
      </c>
      <c r="L2" s="11">
        <v>0</v>
      </c>
      <c r="M2" s="11">
        <v>0</v>
      </c>
      <c r="N2" s="11">
        <f>E2+L2-H2-$M$2</f>
        <v>99292.561983471081</v>
      </c>
      <c r="O2" s="3">
        <v>7554.1921163016596</v>
      </c>
      <c r="P2" s="57" t="str">
        <f t="shared" ref="P2:P65" si="0">IF(N2+O2&lt;D2,N2,"")</f>
        <v/>
      </c>
      <c r="Q2" s="11" t="str">
        <f t="array" ref="Q2">IF(AND(O2&gt;D2,N2&lt;K3),0,"")</f>
        <v/>
      </c>
      <c r="R2" s="11">
        <f t="shared" ref="R2:R65" si="1">IF(AND(O2&gt;D2,N2&gt;K3),N2-K3,"")</f>
        <v>47950.561983471081</v>
      </c>
      <c r="S2" s="11" t="str">
        <f t="shared" ref="S2:S65" si="2">IF(AND(O2&lt;D2,N2+O2&gt;D2,N2+O2-D2&lt;K3),D2-O2,"")</f>
        <v/>
      </c>
      <c r="T2" s="11" t="str">
        <f t="shared" ref="T2:T65" si="3">IF(AND(O2&lt;D2,N2+O2&gt;D2,N2+O2-D2&gt;K3),N2-K3,"")</f>
        <v/>
      </c>
      <c r="U2" s="11">
        <f t="shared" ref="U2:U65" si="4">SUM(P2:T2)</f>
        <v>47950.561983471081</v>
      </c>
      <c r="V2" s="3">
        <f>N2-U2+$M$2</f>
        <v>51342</v>
      </c>
      <c r="W2" s="3"/>
      <c r="X2" s="3">
        <f t="shared" ref="X2:X65" si="5">O2+U2</f>
        <v>55504.754099772741</v>
      </c>
      <c r="Y2" t="b">
        <f t="shared" ref="Y2:Y65" si="6">X2&gt;=D2</f>
        <v>1</v>
      </c>
      <c r="Z2">
        <f t="shared" ref="Z2:Z65" si="7">IF(AND(X1&lt;D1,X2&gt;=D2),1,0)</f>
        <v>0</v>
      </c>
      <c r="AA2">
        <f t="shared" ref="AA2:AA65" si="8">IF(X2&lt;D2,ABS(X2-D2),0)</f>
        <v>0</v>
      </c>
      <c r="AB2" s="76">
        <f t="shared" ref="AB2:AB65" si="9">INDEX(AS$2:AS$13,MATCH(C2,AR$2:AR$13,0))*(AA2)^INDEX(AT$2:AT$13,MATCH(C2,AR$2:AR$13,0))</f>
        <v>0</v>
      </c>
      <c r="AD2" s="22">
        <v>1971</v>
      </c>
      <c r="AE2" s="23">
        <f t="array" ref="AE2">MIN(IF(B:B=AD2,X:X))</f>
        <v>55504.754099772741</v>
      </c>
      <c r="AF2" s="23">
        <f t="shared" ref="AF2:AF36" si="10">SUMIF(B:B,AD2,X:X)</f>
        <v>1494236.9344954449</v>
      </c>
      <c r="AG2" s="24">
        <f t="shared" ref="AG2:AG36" si="11">COUNTIFS(B:B,AD2,Y:Y,"TRUE")/(COUNTIF(B:B,AD2))*100</f>
        <v>100</v>
      </c>
      <c r="AH2" s="24" t="e">
        <f t="shared" ref="AH2:AH36" si="12">COUNTIFS(B:B,AD2,Z:Z,1)/(COUNTIF(B:B,AD2)-COUNTIFS(B:B,AD2,Y:Y,"TRUE"))*100</f>
        <v>#DIV/0!</v>
      </c>
      <c r="AI2" s="23" t="e">
        <f t="shared" ref="AI2:AI36" si="13">SUMIF(B:B,AD2,AA:AA)/(COUNTIF(B:B,AD2)-COUNTIFS(B:B,AD2,Y:Y,"TRUE"))</f>
        <v>#DIV/0!</v>
      </c>
      <c r="AJ2" s="25">
        <f t="shared" ref="AJ2:AJ36" si="14">SUMIF(B:B,AD2,AB:AB)</f>
        <v>0</v>
      </c>
      <c r="AK2" s="38"/>
      <c r="AL2" s="39">
        <v>1</v>
      </c>
      <c r="AM2" s="39">
        <v>2012953.2629902356</v>
      </c>
      <c r="AN2" s="39">
        <v>2023446.3028150357</v>
      </c>
      <c r="AO2" s="41">
        <f>AL2/(COUNT(AL$2:AL$31)+1)</f>
        <v>3.2258064516129031E-2</v>
      </c>
      <c r="AP2" s="41"/>
      <c r="AQ2" s="41"/>
      <c r="AR2">
        <v>10</v>
      </c>
      <c r="AS2" s="18">
        <v>4.5</v>
      </c>
      <c r="AT2" s="18">
        <v>1.3</v>
      </c>
    </row>
    <row r="3" spans="1:46">
      <c r="A3" s="7">
        <v>2</v>
      </c>
      <c r="B3" s="7">
        <v>1971</v>
      </c>
      <c r="C3" s="7">
        <v>2</v>
      </c>
      <c r="D3" s="10">
        <v>787</v>
      </c>
      <c r="E3" s="13">
        <v>91457.851239669428</v>
      </c>
      <c r="F3" s="11">
        <v>0</v>
      </c>
      <c r="G3" s="11">
        <f t="shared" ref="G3:G66" si="15">-1*10^-6*L3^2+0.1666*L3+378.81</f>
        <v>6296.3862360000003</v>
      </c>
      <c r="H3" s="13">
        <f t="shared" ref="H3:H66" si="16">G3*F3</f>
        <v>0</v>
      </c>
      <c r="I3" s="7">
        <v>0</v>
      </c>
      <c r="J3" s="7">
        <f>51342</f>
        <v>51342</v>
      </c>
      <c r="K3" s="7">
        <f t="shared" ref="K3:K66" si="17">J3-I3</f>
        <v>51342</v>
      </c>
      <c r="L3" s="11">
        <f>V2</f>
        <v>51342</v>
      </c>
      <c r="M3" s="11">
        <v>0</v>
      </c>
      <c r="N3" s="11">
        <f t="shared" ref="N3:N66" si="18">E3+L3-H3-$M$2</f>
        <v>142799.85123966943</v>
      </c>
      <c r="O3" s="3">
        <v>6108.1961471671202</v>
      </c>
      <c r="P3" s="57" t="str">
        <f t="shared" si="0"/>
        <v/>
      </c>
      <c r="Q3" s="11" t="str">
        <f t="array" ref="Q3">IF(AND(O3&gt;D3,N3&lt;K4),0,"")</f>
        <v/>
      </c>
      <c r="R3" s="11">
        <f t="shared" si="1"/>
        <v>91457.851239669428</v>
      </c>
      <c r="S3" s="11" t="str">
        <f t="shared" si="2"/>
        <v/>
      </c>
      <c r="T3" s="11" t="str">
        <f t="shared" si="3"/>
        <v/>
      </c>
      <c r="U3" s="11">
        <f t="shared" si="4"/>
        <v>91457.851239669428</v>
      </c>
      <c r="V3" s="3">
        <f t="shared" ref="V3:V66" si="19">N3-U3+$M$2</f>
        <v>51342</v>
      </c>
      <c r="W3" s="3"/>
      <c r="X3" s="3">
        <f t="shared" si="5"/>
        <v>97566.047386836552</v>
      </c>
      <c r="Y3" t="b">
        <f t="shared" si="6"/>
        <v>1</v>
      </c>
      <c r="Z3">
        <f t="shared" si="7"/>
        <v>0</v>
      </c>
      <c r="AA3">
        <f t="shared" si="8"/>
        <v>0</v>
      </c>
      <c r="AB3" s="76">
        <f t="shared" si="9"/>
        <v>0</v>
      </c>
      <c r="AD3" s="22">
        <v>1972</v>
      </c>
      <c r="AE3" s="23">
        <f t="array" ref="AE3">MIN(IF(B:B=AD3,X:X))</f>
        <v>74106.186110257579</v>
      </c>
      <c r="AF3" s="23">
        <f t="shared" si="10"/>
        <v>1310235.1413110585</v>
      </c>
      <c r="AG3" s="24">
        <f t="shared" si="11"/>
        <v>100</v>
      </c>
      <c r="AH3" s="24" t="e">
        <f t="shared" si="12"/>
        <v>#DIV/0!</v>
      </c>
      <c r="AI3" s="23" t="e">
        <f t="shared" si="13"/>
        <v>#DIV/0!</v>
      </c>
      <c r="AJ3" s="25">
        <f t="shared" si="14"/>
        <v>0</v>
      </c>
      <c r="AK3" s="38"/>
      <c r="AL3" s="39">
        <v>2</v>
      </c>
      <c r="AM3" s="39">
        <v>1980565.573144336</v>
      </c>
      <c r="AN3" s="39">
        <v>1991058.6129691363</v>
      </c>
      <c r="AO3" s="41">
        <f t="shared" ref="AO3:AO31" si="20">AL3/(COUNT(AL$2:AL$31)+1)</f>
        <v>6.4516129032258063E-2</v>
      </c>
      <c r="AP3" s="41"/>
      <c r="AQ3" s="41"/>
      <c r="AR3">
        <v>11</v>
      </c>
      <c r="AS3" s="18">
        <v>2.5</v>
      </c>
      <c r="AT3" s="18">
        <v>1.2</v>
      </c>
    </row>
    <row r="4" spans="1:46">
      <c r="A4" s="7">
        <v>3</v>
      </c>
      <c r="B4" s="7">
        <v>1971</v>
      </c>
      <c r="C4" s="7">
        <v>3</v>
      </c>
      <c r="D4" s="10">
        <v>298</v>
      </c>
      <c r="E4" s="13">
        <v>114208.26446280992</v>
      </c>
      <c r="F4" s="11">
        <v>0.02</v>
      </c>
      <c r="G4" s="11">
        <f t="shared" si="15"/>
        <v>6296.3862360000003</v>
      </c>
      <c r="H4" s="13">
        <f t="shared" si="16"/>
        <v>125.92772472000001</v>
      </c>
      <c r="I4" s="7">
        <v>0</v>
      </c>
      <c r="J4" s="7">
        <f>51342</f>
        <v>51342</v>
      </c>
      <c r="K4" s="7">
        <f t="shared" si="17"/>
        <v>51342</v>
      </c>
      <c r="L4" s="11">
        <f>V3</f>
        <v>51342</v>
      </c>
      <c r="M4" s="11">
        <v>0</v>
      </c>
      <c r="N4" s="11">
        <f t="shared" si="18"/>
        <v>165424.33673808991</v>
      </c>
      <c r="O4" s="3">
        <v>8093.2838906445304</v>
      </c>
      <c r="P4" s="57" t="str">
        <f t="shared" si="0"/>
        <v/>
      </c>
      <c r="Q4" s="11" t="str">
        <f t="array" ref="Q4">IF(AND(O4&gt;D4,N4&lt;K5),0,"")</f>
        <v/>
      </c>
      <c r="R4" s="11">
        <f t="shared" si="1"/>
        <v>129082.33673808991</v>
      </c>
      <c r="S4" s="11" t="str">
        <f t="shared" si="2"/>
        <v/>
      </c>
      <c r="T4" s="11" t="str">
        <f t="shared" si="3"/>
        <v/>
      </c>
      <c r="U4" s="11">
        <f t="shared" si="4"/>
        <v>129082.33673808991</v>
      </c>
      <c r="V4" s="3">
        <f t="shared" si="19"/>
        <v>36342</v>
      </c>
      <c r="W4" s="3"/>
      <c r="X4" s="3">
        <f t="shared" si="5"/>
        <v>137175.62062873444</v>
      </c>
      <c r="Y4" t="b">
        <f t="shared" si="6"/>
        <v>1</v>
      </c>
      <c r="Z4">
        <f t="shared" si="7"/>
        <v>0</v>
      </c>
      <c r="AA4">
        <f t="shared" si="8"/>
        <v>0</v>
      </c>
      <c r="AB4" s="76">
        <f t="shared" si="9"/>
        <v>0</v>
      </c>
      <c r="AD4" s="22">
        <v>1973</v>
      </c>
      <c r="AE4" s="23">
        <f t="array" ref="AE4">MIN(IF(B:B=AD4,X:X))</f>
        <v>35537</v>
      </c>
      <c r="AF4" s="23">
        <f t="shared" si="10"/>
        <v>916939.70115371991</v>
      </c>
      <c r="AG4" s="24">
        <f t="shared" si="11"/>
        <v>100</v>
      </c>
      <c r="AH4" s="24" t="e">
        <f t="shared" si="12"/>
        <v>#DIV/0!</v>
      </c>
      <c r="AI4" s="23" t="e">
        <f t="shared" si="13"/>
        <v>#DIV/0!</v>
      </c>
      <c r="AJ4" s="25">
        <f t="shared" si="14"/>
        <v>0</v>
      </c>
      <c r="AK4" s="38"/>
      <c r="AL4" s="39">
        <v>3</v>
      </c>
      <c r="AM4" s="39">
        <v>1947176.6146916724</v>
      </c>
      <c r="AN4" s="39">
        <v>1957669.6545164727</v>
      </c>
      <c r="AO4" s="41">
        <f t="shared" si="20"/>
        <v>9.6774193548387094E-2</v>
      </c>
      <c r="AP4" s="41"/>
      <c r="AQ4" s="41"/>
      <c r="AR4">
        <v>12</v>
      </c>
      <c r="AS4" s="19">
        <v>2.5</v>
      </c>
      <c r="AT4" s="19">
        <v>1.2</v>
      </c>
    </row>
    <row r="5" spans="1:46">
      <c r="A5" s="7">
        <v>4</v>
      </c>
      <c r="B5" s="7">
        <v>1971</v>
      </c>
      <c r="C5" s="7">
        <v>4</v>
      </c>
      <c r="D5" s="10">
        <v>2544</v>
      </c>
      <c r="E5" s="13">
        <v>141223.14049586776</v>
      </c>
      <c r="F5" s="11">
        <v>0.13</v>
      </c>
      <c r="G5" s="11">
        <f t="shared" si="15"/>
        <v>5112.6462360000005</v>
      </c>
      <c r="H5" s="13">
        <f t="shared" si="16"/>
        <v>664.64401068000006</v>
      </c>
      <c r="I5" s="7">
        <v>15000</v>
      </c>
      <c r="J5" s="7">
        <f>51342</f>
        <v>51342</v>
      </c>
      <c r="K5" s="7">
        <f t="shared" si="17"/>
        <v>36342</v>
      </c>
      <c r="L5" s="11">
        <f>V4</f>
        <v>36342</v>
      </c>
      <c r="M5" s="11">
        <v>0</v>
      </c>
      <c r="N5" s="11">
        <f t="shared" si="18"/>
        <v>176900.49648518776</v>
      </c>
      <c r="O5" s="3">
        <v>14584.093376733499</v>
      </c>
      <c r="P5" s="57" t="str">
        <f t="shared" si="0"/>
        <v/>
      </c>
      <c r="Q5" s="11" t="str">
        <f t="array" ref="Q5">IF(AND(O5&gt;D5,N5&lt;K6),0,"")</f>
        <v/>
      </c>
      <c r="R5" s="11">
        <f t="shared" si="1"/>
        <v>140558.49648518776</v>
      </c>
      <c r="S5" s="11" t="str">
        <f t="shared" si="2"/>
        <v/>
      </c>
      <c r="T5" s="11" t="str">
        <f t="shared" si="3"/>
        <v/>
      </c>
      <c r="U5" s="11">
        <f t="shared" si="4"/>
        <v>140558.49648518776</v>
      </c>
      <c r="V5" s="3">
        <f t="shared" si="19"/>
        <v>36342</v>
      </c>
      <c r="W5" s="3"/>
      <c r="X5" s="3">
        <f t="shared" si="5"/>
        <v>155142.58986192127</v>
      </c>
      <c r="Y5" t="b">
        <f t="shared" si="6"/>
        <v>1</v>
      </c>
      <c r="Z5">
        <f t="shared" si="7"/>
        <v>0</v>
      </c>
      <c r="AA5">
        <f t="shared" si="8"/>
        <v>0</v>
      </c>
      <c r="AB5" s="76">
        <f t="shared" si="9"/>
        <v>0</v>
      </c>
      <c r="AD5" s="22">
        <v>1974</v>
      </c>
      <c r="AE5" s="23">
        <f t="array" ref="AE5">MIN(IF(B:B=AD5,X:X))</f>
        <v>38977.775060638458</v>
      </c>
      <c r="AF5" s="23">
        <f t="shared" si="10"/>
        <v>968036.73883932584</v>
      </c>
      <c r="AG5" s="24">
        <f t="shared" si="11"/>
        <v>100</v>
      </c>
      <c r="AH5" s="24" t="e">
        <f t="shared" si="12"/>
        <v>#DIV/0!</v>
      </c>
      <c r="AI5" s="23" t="e">
        <f t="shared" si="13"/>
        <v>#DIV/0!</v>
      </c>
      <c r="AJ5" s="25">
        <f t="shared" si="14"/>
        <v>0</v>
      </c>
      <c r="AK5" s="38"/>
      <c r="AL5" s="39">
        <v>4</v>
      </c>
      <c r="AM5" s="39">
        <v>1192983.7086140066</v>
      </c>
      <c r="AN5" s="39">
        <v>1203476.7484388067</v>
      </c>
      <c r="AO5" s="41">
        <f t="shared" si="20"/>
        <v>0.12903225806451613</v>
      </c>
      <c r="AP5" s="41"/>
      <c r="AQ5" s="41"/>
      <c r="AR5">
        <v>1</v>
      </c>
      <c r="AS5" s="18">
        <v>2.5</v>
      </c>
      <c r="AT5" s="18">
        <v>1.2</v>
      </c>
    </row>
    <row r="6" spans="1:46">
      <c r="A6" s="7">
        <v>5</v>
      </c>
      <c r="B6" s="7">
        <v>1971</v>
      </c>
      <c r="C6" s="7">
        <v>5</v>
      </c>
      <c r="D6" s="10">
        <v>34448</v>
      </c>
      <c r="E6" s="13">
        <v>174505.78512396695</v>
      </c>
      <c r="F6" s="11">
        <v>0.22</v>
      </c>
      <c r="G6" s="11">
        <f t="shared" si="15"/>
        <v>5112.6462360000005</v>
      </c>
      <c r="H6" s="13">
        <f t="shared" si="16"/>
        <v>1124.7821719200001</v>
      </c>
      <c r="I6" s="7">
        <v>15000</v>
      </c>
      <c r="J6" s="7">
        <f>51342</f>
        <v>51342</v>
      </c>
      <c r="K6" s="7">
        <f t="shared" si="17"/>
        <v>36342</v>
      </c>
      <c r="L6" s="11">
        <f t="shared" ref="L6:L69" si="21">V5</f>
        <v>36342</v>
      </c>
      <c r="M6" s="11">
        <v>0</v>
      </c>
      <c r="N6" s="11">
        <f t="shared" si="18"/>
        <v>209723.00295204695</v>
      </c>
      <c r="O6" s="3">
        <v>14484.7911112771</v>
      </c>
      <c r="P6" s="57" t="str">
        <f t="shared" si="0"/>
        <v/>
      </c>
      <c r="Q6" s="11" t="str">
        <f t="array" ref="Q6">IF(AND(O6&gt;D6,N6&lt;K7),0,"")</f>
        <v/>
      </c>
      <c r="R6" s="11" t="str">
        <f t="shared" si="1"/>
        <v/>
      </c>
      <c r="S6" s="11" t="str">
        <f t="shared" si="2"/>
        <v/>
      </c>
      <c r="T6" s="11">
        <f t="shared" si="3"/>
        <v>173381.00295204695</v>
      </c>
      <c r="U6" s="11">
        <f t="shared" si="4"/>
        <v>173381.00295204695</v>
      </c>
      <c r="V6" s="3">
        <f t="shared" si="19"/>
        <v>36342</v>
      </c>
      <c r="W6" s="3"/>
      <c r="X6" s="3">
        <f t="shared" si="5"/>
        <v>187865.79406332405</v>
      </c>
      <c r="Y6" t="b">
        <f t="shared" si="6"/>
        <v>1</v>
      </c>
      <c r="Z6">
        <f t="shared" si="7"/>
        <v>0</v>
      </c>
      <c r="AA6">
        <f t="shared" si="8"/>
        <v>0</v>
      </c>
      <c r="AB6" s="76">
        <f t="shared" si="9"/>
        <v>0</v>
      </c>
      <c r="AD6" s="22">
        <v>1975</v>
      </c>
      <c r="AE6" s="23">
        <f t="array" ref="AE6">MIN(IF(B:B=AD6,X:X))</f>
        <v>47902.186783712372</v>
      </c>
      <c r="AF6" s="23">
        <f t="shared" si="10"/>
        <v>1042656.0695485238</v>
      </c>
      <c r="AG6" s="24">
        <f t="shared" si="11"/>
        <v>100</v>
      </c>
      <c r="AH6" s="24" t="e">
        <f t="shared" si="12"/>
        <v>#DIV/0!</v>
      </c>
      <c r="AI6" s="23" t="e">
        <f t="shared" si="13"/>
        <v>#DIV/0!</v>
      </c>
      <c r="AJ6" s="25">
        <f t="shared" si="14"/>
        <v>0</v>
      </c>
      <c r="AK6" s="38"/>
      <c r="AL6" s="39">
        <v>5</v>
      </c>
      <c r="AM6" s="39">
        <v>1153916.9776926234</v>
      </c>
      <c r="AN6" s="39">
        <v>1163466.1405506399</v>
      </c>
      <c r="AO6" s="41">
        <f t="shared" si="20"/>
        <v>0.16129032258064516</v>
      </c>
      <c r="AP6" s="41"/>
      <c r="AQ6" s="41"/>
      <c r="AR6">
        <v>2</v>
      </c>
      <c r="AS6" s="18">
        <v>2.5</v>
      </c>
      <c r="AT6" s="18">
        <v>1.2</v>
      </c>
    </row>
    <row r="7" spans="1:46">
      <c r="A7" s="7">
        <v>6</v>
      </c>
      <c r="B7" s="7">
        <v>1971</v>
      </c>
      <c r="C7" s="7">
        <v>6</v>
      </c>
      <c r="D7" s="10">
        <v>45953</v>
      </c>
      <c r="E7" s="13">
        <v>223299.17355371901</v>
      </c>
      <c r="F7" s="11">
        <v>0.36</v>
      </c>
      <c r="G7" s="11">
        <f t="shared" si="15"/>
        <v>5112.6462360000005</v>
      </c>
      <c r="H7" s="13">
        <f t="shared" si="16"/>
        <v>1840.5526449600002</v>
      </c>
      <c r="I7" s="7">
        <v>15000</v>
      </c>
      <c r="J7" s="7">
        <f>51342</f>
        <v>51342</v>
      </c>
      <c r="K7" s="7">
        <f t="shared" si="17"/>
        <v>36342</v>
      </c>
      <c r="L7" s="11">
        <f t="shared" si="21"/>
        <v>36342</v>
      </c>
      <c r="M7" s="11">
        <v>0</v>
      </c>
      <c r="N7" s="11">
        <f t="shared" si="18"/>
        <v>257800.62090875901</v>
      </c>
      <c r="O7" s="3">
        <v>10116.4924024188</v>
      </c>
      <c r="P7" s="57" t="str">
        <f t="shared" si="0"/>
        <v/>
      </c>
      <c r="Q7" s="11" t="str">
        <f t="array" ref="Q7">IF(AND(O7&gt;D7,N7&lt;K8),0,"")</f>
        <v/>
      </c>
      <c r="R7" s="11" t="str">
        <f t="shared" si="1"/>
        <v/>
      </c>
      <c r="S7" s="11" t="str">
        <f t="shared" si="2"/>
        <v/>
      </c>
      <c r="T7" s="11">
        <f t="shared" si="3"/>
        <v>206458.62090875901</v>
      </c>
      <c r="U7" s="11">
        <f t="shared" si="4"/>
        <v>206458.62090875901</v>
      </c>
      <c r="V7" s="3">
        <f t="shared" si="19"/>
        <v>51342</v>
      </c>
      <c r="W7" s="3"/>
      <c r="X7" s="3">
        <f t="shared" si="5"/>
        <v>216575.11331117782</v>
      </c>
      <c r="Y7" t="b">
        <f t="shared" si="6"/>
        <v>1</v>
      </c>
      <c r="Z7">
        <f t="shared" si="7"/>
        <v>0</v>
      </c>
      <c r="AA7">
        <f t="shared" si="8"/>
        <v>0</v>
      </c>
      <c r="AB7" s="76">
        <f t="shared" si="9"/>
        <v>0</v>
      </c>
      <c r="AD7" s="22">
        <v>1976</v>
      </c>
      <c r="AE7" s="23">
        <f t="array" ref="AE7">MIN(IF(B:B=AD7,X:X))</f>
        <v>35537</v>
      </c>
      <c r="AF7" s="23">
        <f t="shared" si="10"/>
        <v>956353.65443470806</v>
      </c>
      <c r="AG7" s="24">
        <f t="shared" si="11"/>
        <v>100</v>
      </c>
      <c r="AH7" s="24" t="e">
        <f t="shared" si="12"/>
        <v>#DIV/0!</v>
      </c>
      <c r="AI7" s="23" t="e">
        <f t="shared" si="13"/>
        <v>#DIV/0!</v>
      </c>
      <c r="AJ7" s="25">
        <f t="shared" si="14"/>
        <v>0</v>
      </c>
      <c r="AK7" s="38"/>
      <c r="AL7" s="39">
        <v>6</v>
      </c>
      <c r="AM7" s="39">
        <v>1144799.7624361159</v>
      </c>
      <c r="AN7" s="39">
        <v>1155292.8022609157</v>
      </c>
      <c r="AO7" s="41">
        <f t="shared" si="20"/>
        <v>0.19354838709677419</v>
      </c>
      <c r="AP7" s="41"/>
      <c r="AQ7" s="41"/>
      <c r="AR7">
        <v>3</v>
      </c>
      <c r="AS7" s="18">
        <v>2.5</v>
      </c>
      <c r="AT7" s="18">
        <v>1.2</v>
      </c>
    </row>
    <row r="8" spans="1:46">
      <c r="A8" s="7">
        <v>7</v>
      </c>
      <c r="B8" s="7">
        <v>1971</v>
      </c>
      <c r="C8" s="7">
        <v>7</v>
      </c>
      <c r="D8" s="10">
        <v>50966</v>
      </c>
      <c r="E8" s="13">
        <v>117441.32231404958</v>
      </c>
      <c r="F8" s="11">
        <v>0.43</v>
      </c>
      <c r="G8" s="11">
        <f t="shared" si="15"/>
        <v>6296.3862360000003</v>
      </c>
      <c r="H8" s="13">
        <f t="shared" si="16"/>
        <v>2707.44608148</v>
      </c>
      <c r="I8" s="7">
        <v>0</v>
      </c>
      <c r="J8" s="7">
        <f>51342</f>
        <v>51342</v>
      </c>
      <c r="K8" s="7">
        <f t="shared" si="17"/>
        <v>51342</v>
      </c>
      <c r="L8" s="11">
        <f t="shared" si="21"/>
        <v>51342</v>
      </c>
      <c r="M8" s="11">
        <v>0</v>
      </c>
      <c r="N8" s="11">
        <f t="shared" si="18"/>
        <v>166075.87623256957</v>
      </c>
      <c r="O8" s="3">
        <v>7393.9552352788596</v>
      </c>
      <c r="P8" s="57" t="str">
        <f t="shared" si="0"/>
        <v/>
      </c>
      <c r="Q8" s="11" t="str">
        <f t="array" ref="Q8">IF(AND(O8&gt;D8,N8&lt;K9),0,"")</f>
        <v/>
      </c>
      <c r="R8" s="11" t="str">
        <f t="shared" si="1"/>
        <v/>
      </c>
      <c r="S8" s="11" t="str">
        <f t="shared" si="2"/>
        <v/>
      </c>
      <c r="T8" s="11">
        <f t="shared" si="3"/>
        <v>114733.87623256957</v>
      </c>
      <c r="U8" s="11">
        <f t="shared" si="4"/>
        <v>114733.87623256957</v>
      </c>
      <c r="V8" s="3">
        <f t="shared" si="19"/>
        <v>51342</v>
      </c>
      <c r="W8" s="3"/>
      <c r="X8" s="3">
        <f t="shared" si="5"/>
        <v>122127.83146784843</v>
      </c>
      <c r="Y8" t="b">
        <f t="shared" si="6"/>
        <v>1</v>
      </c>
      <c r="Z8">
        <f t="shared" si="7"/>
        <v>0</v>
      </c>
      <c r="AA8">
        <f t="shared" si="8"/>
        <v>0</v>
      </c>
      <c r="AB8" s="76">
        <f t="shared" si="9"/>
        <v>0</v>
      </c>
      <c r="AD8" s="22">
        <v>1977</v>
      </c>
      <c r="AE8" s="23">
        <f t="array" ref="AE8">MIN(IF(B:B=AD8,X:X))</f>
        <v>4576</v>
      </c>
      <c r="AF8" s="23">
        <f t="shared" si="10"/>
        <v>459478.43822240049</v>
      </c>
      <c r="AG8" s="24">
        <f t="shared" si="11"/>
        <v>100</v>
      </c>
      <c r="AH8" s="24" t="e">
        <f t="shared" si="12"/>
        <v>#DIV/0!</v>
      </c>
      <c r="AI8" s="23" t="e">
        <f t="shared" si="13"/>
        <v>#DIV/0!</v>
      </c>
      <c r="AJ8" s="25">
        <f t="shared" si="14"/>
        <v>0</v>
      </c>
      <c r="AK8" s="38"/>
      <c r="AL8" s="39">
        <v>7</v>
      </c>
      <c r="AM8" s="39">
        <v>1069766.4627159107</v>
      </c>
      <c r="AN8" s="39">
        <v>1080259.5025407108</v>
      </c>
      <c r="AO8" s="41">
        <f t="shared" si="20"/>
        <v>0.22580645161290322</v>
      </c>
      <c r="AP8" s="41"/>
      <c r="AQ8" s="41"/>
      <c r="AR8">
        <v>4</v>
      </c>
      <c r="AS8" s="18">
        <v>2.5</v>
      </c>
      <c r="AT8" s="18">
        <v>1.2</v>
      </c>
    </row>
    <row r="9" spans="1:46">
      <c r="A9" s="7">
        <v>8</v>
      </c>
      <c r="B9" s="7">
        <v>1971</v>
      </c>
      <c r="C9" s="7">
        <v>8</v>
      </c>
      <c r="D9" s="10">
        <v>47807</v>
      </c>
      <c r="E9" s="13">
        <v>82143.47107438017</v>
      </c>
      <c r="F9" s="11">
        <v>0.39</v>
      </c>
      <c r="G9" s="11">
        <f t="shared" si="15"/>
        <v>6296.3862360000003</v>
      </c>
      <c r="H9" s="13">
        <f t="shared" si="16"/>
        <v>2455.5906320400004</v>
      </c>
      <c r="I9" s="7">
        <v>0</v>
      </c>
      <c r="J9" s="7">
        <f>51342</f>
        <v>51342</v>
      </c>
      <c r="K9" s="7">
        <f t="shared" si="17"/>
        <v>51342</v>
      </c>
      <c r="L9" s="11">
        <f t="shared" si="21"/>
        <v>51342</v>
      </c>
      <c r="M9" s="11">
        <v>0</v>
      </c>
      <c r="N9" s="11">
        <f t="shared" si="18"/>
        <v>131029.88044234016</v>
      </c>
      <c r="O9" s="3">
        <v>5673.1436466196301</v>
      </c>
      <c r="P9" s="57" t="str">
        <f t="shared" si="0"/>
        <v/>
      </c>
      <c r="Q9" s="11" t="str">
        <f t="array" ref="Q9">IF(AND(O9&gt;D9,N9&lt;K10),0,"")</f>
        <v/>
      </c>
      <c r="R9" s="11" t="str">
        <f t="shared" si="1"/>
        <v/>
      </c>
      <c r="S9" s="11" t="str">
        <f t="shared" si="2"/>
        <v/>
      </c>
      <c r="T9" s="11">
        <f t="shared" si="3"/>
        <v>79687.88044234016</v>
      </c>
      <c r="U9" s="11">
        <f t="shared" si="4"/>
        <v>79687.88044234016</v>
      </c>
      <c r="V9" s="3">
        <f t="shared" si="19"/>
        <v>51342</v>
      </c>
      <c r="W9" s="3"/>
      <c r="X9" s="3">
        <f t="shared" si="5"/>
        <v>85361.024088959792</v>
      </c>
      <c r="Y9" t="b">
        <f t="shared" si="6"/>
        <v>1</v>
      </c>
      <c r="Z9">
        <f t="shared" si="7"/>
        <v>0</v>
      </c>
      <c r="AA9">
        <f t="shared" si="8"/>
        <v>0</v>
      </c>
      <c r="AB9" s="76">
        <f t="shared" si="9"/>
        <v>0</v>
      </c>
      <c r="AC9" s="5"/>
      <c r="AD9" s="22">
        <v>1978</v>
      </c>
      <c r="AE9" s="23">
        <f t="array" ref="AE9">MIN(IF(B:B=AD9,X:X))</f>
        <v>16691</v>
      </c>
      <c r="AF9" s="23">
        <f t="shared" si="10"/>
        <v>668591.65023048315</v>
      </c>
      <c r="AG9" s="24">
        <f t="shared" si="11"/>
        <v>100</v>
      </c>
      <c r="AH9" s="24" t="e">
        <f t="shared" si="12"/>
        <v>#DIV/0!</v>
      </c>
      <c r="AI9" s="23" t="e">
        <f t="shared" si="13"/>
        <v>#DIV/0!</v>
      </c>
      <c r="AJ9" s="25">
        <f t="shared" si="14"/>
        <v>0</v>
      </c>
      <c r="AK9" s="38"/>
      <c r="AL9" s="39">
        <v>8</v>
      </c>
      <c r="AM9" s="39">
        <v>1055231.276160094</v>
      </c>
      <c r="AN9" s="39">
        <v>1065724.3159848938</v>
      </c>
      <c r="AO9" s="41">
        <f t="shared" si="20"/>
        <v>0.25806451612903225</v>
      </c>
      <c r="AP9" s="41"/>
      <c r="AQ9" s="41"/>
      <c r="AR9">
        <v>5</v>
      </c>
      <c r="AS9" s="18">
        <v>4.5</v>
      </c>
      <c r="AT9" s="18">
        <v>1.3</v>
      </c>
    </row>
    <row r="10" spans="1:46">
      <c r="A10" s="7">
        <v>9</v>
      </c>
      <c r="B10" s="7">
        <v>1971</v>
      </c>
      <c r="C10" s="7">
        <v>9</v>
      </c>
      <c r="D10" s="10">
        <v>35537</v>
      </c>
      <c r="E10" s="13">
        <v>97666.115702479336</v>
      </c>
      <c r="F10" s="11">
        <v>0.2</v>
      </c>
      <c r="G10" s="11">
        <f t="shared" si="15"/>
        <v>6296.3862360000003</v>
      </c>
      <c r="H10" s="13">
        <f t="shared" si="16"/>
        <v>1259.2772472000001</v>
      </c>
      <c r="I10" s="7">
        <v>0</v>
      </c>
      <c r="J10" s="7">
        <f>51342</f>
        <v>51342</v>
      </c>
      <c r="K10" s="7">
        <f t="shared" si="17"/>
        <v>51342</v>
      </c>
      <c r="L10" s="11">
        <f t="shared" si="21"/>
        <v>51342</v>
      </c>
      <c r="M10" s="11">
        <v>0</v>
      </c>
      <c r="N10" s="11">
        <f t="shared" si="18"/>
        <v>147748.83845527933</v>
      </c>
      <c r="O10" s="3">
        <v>6658.81190282442</v>
      </c>
      <c r="P10" s="57" t="str">
        <f t="shared" si="0"/>
        <v/>
      </c>
      <c r="Q10" s="11" t="str">
        <f t="array" ref="Q10">IF(AND(O10&gt;D10,N10&lt;K11),0,"")</f>
        <v/>
      </c>
      <c r="R10" s="11" t="str">
        <f t="shared" si="1"/>
        <v/>
      </c>
      <c r="S10" s="11" t="str">
        <f t="shared" si="2"/>
        <v/>
      </c>
      <c r="T10" s="11">
        <f t="shared" si="3"/>
        <v>96406.838455279329</v>
      </c>
      <c r="U10" s="11">
        <f t="shared" si="4"/>
        <v>96406.838455279329</v>
      </c>
      <c r="V10" s="3">
        <f t="shared" si="19"/>
        <v>51342</v>
      </c>
      <c r="W10" s="3"/>
      <c r="X10" s="3">
        <f t="shared" si="5"/>
        <v>103065.65035810375</v>
      </c>
      <c r="Y10" t="b">
        <f t="shared" si="6"/>
        <v>1</v>
      </c>
      <c r="Z10">
        <f t="shared" si="7"/>
        <v>0</v>
      </c>
      <c r="AA10">
        <f t="shared" si="8"/>
        <v>0</v>
      </c>
      <c r="AB10" s="76">
        <f t="shared" si="9"/>
        <v>0</v>
      </c>
      <c r="AC10" s="5"/>
      <c r="AD10" s="22">
        <v>1979</v>
      </c>
      <c r="AE10" s="23">
        <f t="array" ref="AE10">MIN(IF(B:B=AD10,X:X))</f>
        <v>4576</v>
      </c>
      <c r="AF10" s="23">
        <f t="shared" si="10"/>
        <v>518033.4854549531</v>
      </c>
      <c r="AG10" s="24">
        <f t="shared" si="11"/>
        <v>91.666666666666657</v>
      </c>
      <c r="AH10" s="24">
        <f t="shared" si="12"/>
        <v>100</v>
      </c>
      <c r="AI10" s="23">
        <f t="shared" si="13"/>
        <v>603.42074481256714</v>
      </c>
      <c r="AJ10" s="25">
        <f t="shared" si="14"/>
        <v>69342.222065890281</v>
      </c>
      <c r="AK10" s="38"/>
      <c r="AL10" s="39">
        <v>9</v>
      </c>
      <c r="AM10" s="39">
        <v>995159.38229489932</v>
      </c>
      <c r="AN10" s="39">
        <v>1004768.200377174</v>
      </c>
      <c r="AO10" s="41">
        <f t="shared" si="20"/>
        <v>0.29032258064516131</v>
      </c>
      <c r="AP10" s="41"/>
      <c r="AQ10" s="41"/>
      <c r="AR10">
        <v>6</v>
      </c>
      <c r="AS10" s="18">
        <v>4.5</v>
      </c>
      <c r="AT10" s="18">
        <v>1.3</v>
      </c>
    </row>
    <row r="11" spans="1:46">
      <c r="A11" s="7">
        <v>10</v>
      </c>
      <c r="B11" s="7">
        <v>1971</v>
      </c>
      <c r="C11" s="7">
        <v>10</v>
      </c>
      <c r="D11" s="10">
        <v>16691</v>
      </c>
      <c r="E11" s="13">
        <v>107960.3305785124</v>
      </c>
      <c r="F11" s="11">
        <v>0.05</v>
      </c>
      <c r="G11" s="11">
        <f t="shared" si="15"/>
        <v>6296.3862360000003</v>
      </c>
      <c r="H11" s="13">
        <f t="shared" si="16"/>
        <v>314.81931180000004</v>
      </c>
      <c r="I11" s="7">
        <v>0</v>
      </c>
      <c r="J11" s="7">
        <f>51342</f>
        <v>51342</v>
      </c>
      <c r="K11" s="7">
        <f t="shared" si="17"/>
        <v>51342</v>
      </c>
      <c r="L11" s="11">
        <f t="shared" si="21"/>
        <v>51342</v>
      </c>
      <c r="M11" s="11">
        <v>0</v>
      </c>
      <c r="N11" s="11">
        <f t="shared" si="18"/>
        <v>158987.51126671239</v>
      </c>
      <c r="O11" s="3">
        <v>6997.5814535761401</v>
      </c>
      <c r="P11" s="57" t="str">
        <f t="shared" si="0"/>
        <v/>
      </c>
      <c r="Q11" s="11" t="str">
        <f t="array" ref="Q11">IF(AND(O11&gt;D11,N11&lt;K12),0,"")</f>
        <v/>
      </c>
      <c r="R11" s="11" t="str">
        <f t="shared" si="1"/>
        <v/>
      </c>
      <c r="S11" s="11" t="str">
        <f t="shared" si="2"/>
        <v/>
      </c>
      <c r="T11" s="11">
        <f t="shared" si="3"/>
        <v>107645.51126671239</v>
      </c>
      <c r="U11" s="11">
        <f t="shared" si="4"/>
        <v>107645.51126671239</v>
      </c>
      <c r="V11" s="3">
        <f t="shared" si="19"/>
        <v>51342</v>
      </c>
      <c r="W11" s="3"/>
      <c r="X11" s="3">
        <f t="shared" si="5"/>
        <v>114643.09272028854</v>
      </c>
      <c r="Y11" t="b">
        <f t="shared" si="6"/>
        <v>1</v>
      </c>
      <c r="Z11">
        <f t="shared" si="7"/>
        <v>0</v>
      </c>
      <c r="AA11">
        <f t="shared" si="8"/>
        <v>0</v>
      </c>
      <c r="AB11" s="76">
        <f t="shared" si="9"/>
        <v>0</v>
      </c>
      <c r="AC11" s="5"/>
      <c r="AD11" s="22">
        <v>1980</v>
      </c>
      <c r="AE11" s="23">
        <f t="array" ref="AE11">MIN(IF(B:B=AD11,X:X))</f>
        <v>50139.152071028228</v>
      </c>
      <c r="AF11" s="23">
        <f t="shared" si="10"/>
        <v>1050838.2246927824</v>
      </c>
      <c r="AG11" s="24">
        <f t="shared" si="11"/>
        <v>100</v>
      </c>
      <c r="AH11" s="24" t="e">
        <f t="shared" si="12"/>
        <v>#DIV/0!</v>
      </c>
      <c r="AI11" s="23" t="e">
        <f t="shared" si="13"/>
        <v>#DIV/0!</v>
      </c>
      <c r="AJ11" s="25">
        <f t="shared" si="14"/>
        <v>0</v>
      </c>
      <c r="AK11" s="38"/>
      <c r="AL11" s="39">
        <v>10</v>
      </c>
      <c r="AM11" s="39">
        <v>991799.09361949656</v>
      </c>
      <c r="AN11" s="39">
        <v>1001098.7511797491</v>
      </c>
      <c r="AO11" s="41">
        <f t="shared" si="20"/>
        <v>0.32258064516129031</v>
      </c>
      <c r="AP11" s="41"/>
      <c r="AQ11" s="41"/>
      <c r="AR11">
        <v>7</v>
      </c>
      <c r="AS11" s="18">
        <v>1.3</v>
      </c>
      <c r="AT11" s="18">
        <v>1.7</v>
      </c>
    </row>
    <row r="12" spans="1:46">
      <c r="A12" s="7">
        <v>11</v>
      </c>
      <c r="B12" s="7">
        <v>1971</v>
      </c>
      <c r="C12" s="7">
        <v>11</v>
      </c>
      <c r="D12" s="10">
        <v>4576</v>
      </c>
      <c r="E12" s="13">
        <v>102406.61157024793</v>
      </c>
      <c r="F12" s="11">
        <v>0</v>
      </c>
      <c r="G12" s="11">
        <f t="shared" si="15"/>
        <v>6296.3862360000003</v>
      </c>
      <c r="H12" s="13">
        <f t="shared" si="16"/>
        <v>0</v>
      </c>
      <c r="I12" s="7">
        <v>0</v>
      </c>
      <c r="J12" s="7">
        <f>51342</f>
        <v>51342</v>
      </c>
      <c r="K12" s="7">
        <f t="shared" si="17"/>
        <v>51342</v>
      </c>
      <c r="L12" s="11">
        <f t="shared" si="21"/>
        <v>51342</v>
      </c>
      <c r="M12" s="11">
        <v>0</v>
      </c>
      <c r="N12" s="11">
        <f t="shared" si="18"/>
        <v>153748.61157024791</v>
      </c>
      <c r="O12" s="3">
        <v>6328.77460434769</v>
      </c>
      <c r="P12" s="57" t="str">
        <f t="shared" si="0"/>
        <v/>
      </c>
      <c r="Q12" s="11" t="str">
        <f t="array" ref="Q12">IF(AND(O12&gt;D12,N12&lt;K13),0,"")</f>
        <v/>
      </c>
      <c r="R12" s="11">
        <f t="shared" si="1"/>
        <v>102406.61157024791</v>
      </c>
      <c r="S12" s="11" t="str">
        <f t="shared" si="2"/>
        <v/>
      </c>
      <c r="T12" s="11" t="str">
        <f t="shared" si="3"/>
        <v/>
      </c>
      <c r="U12" s="11">
        <f t="shared" si="4"/>
        <v>102406.61157024791</v>
      </c>
      <c r="V12" s="3">
        <f t="shared" si="19"/>
        <v>51342</v>
      </c>
      <c r="W12" s="3"/>
      <c r="X12" s="3">
        <f t="shared" si="5"/>
        <v>108735.38617459561</v>
      </c>
      <c r="Y12" t="b">
        <f t="shared" si="6"/>
        <v>1</v>
      </c>
      <c r="Z12">
        <f t="shared" si="7"/>
        <v>0</v>
      </c>
      <c r="AA12">
        <f t="shared" si="8"/>
        <v>0</v>
      </c>
      <c r="AB12" s="76">
        <f t="shared" si="9"/>
        <v>0</v>
      </c>
      <c r="AC12" s="5"/>
      <c r="AD12" s="22">
        <v>1981</v>
      </c>
      <c r="AE12" s="23">
        <f t="array" ref="AE12">MIN(IF(B:B=AD12,X:X))</f>
        <v>7272.581658618722</v>
      </c>
      <c r="AF12" s="23">
        <f t="shared" si="10"/>
        <v>480541.88456414652</v>
      </c>
      <c r="AG12" s="24">
        <f t="shared" si="11"/>
        <v>100</v>
      </c>
      <c r="AH12" s="24" t="e">
        <f t="shared" si="12"/>
        <v>#DIV/0!</v>
      </c>
      <c r="AI12" s="23" t="e">
        <f t="shared" si="13"/>
        <v>#DIV/0!</v>
      </c>
      <c r="AJ12" s="25">
        <f t="shared" si="14"/>
        <v>0</v>
      </c>
      <c r="AK12" s="38"/>
      <c r="AL12" s="39">
        <v>11</v>
      </c>
      <c r="AM12" s="39">
        <v>672872.17664707743</v>
      </c>
      <c r="AN12" s="39">
        <v>682214.94079755654</v>
      </c>
      <c r="AO12" s="41">
        <f t="shared" si="20"/>
        <v>0.35483870967741937</v>
      </c>
      <c r="AP12" s="41"/>
      <c r="AQ12" s="41"/>
      <c r="AR12">
        <v>8</v>
      </c>
      <c r="AS12" s="18">
        <f>AS11</f>
        <v>1.3</v>
      </c>
      <c r="AT12" s="18">
        <f>AT11</f>
        <v>1.7</v>
      </c>
    </row>
    <row r="13" spans="1:46">
      <c r="A13" s="7">
        <v>12</v>
      </c>
      <c r="B13" s="7">
        <v>1971</v>
      </c>
      <c r="C13" s="7">
        <v>12</v>
      </c>
      <c r="D13" s="10">
        <v>1561</v>
      </c>
      <c r="E13" s="13">
        <v>103735.53719008264</v>
      </c>
      <c r="F13" s="11">
        <v>0</v>
      </c>
      <c r="G13" s="11">
        <f t="shared" si="15"/>
        <v>6296.3862360000003</v>
      </c>
      <c r="H13" s="13">
        <f t="shared" si="16"/>
        <v>0</v>
      </c>
      <c r="I13" s="7">
        <v>0</v>
      </c>
      <c r="J13" s="7">
        <f>51342</f>
        <v>51342</v>
      </c>
      <c r="K13" s="7">
        <f t="shared" si="17"/>
        <v>51342</v>
      </c>
      <c r="L13" s="11">
        <f t="shared" si="21"/>
        <v>51342</v>
      </c>
      <c r="M13" s="11">
        <v>0</v>
      </c>
      <c r="N13" s="11">
        <f t="shared" si="18"/>
        <v>155077.53719008266</v>
      </c>
      <c r="O13" s="3">
        <v>6738.4931437994201</v>
      </c>
      <c r="P13" s="57" t="str">
        <f t="shared" si="0"/>
        <v/>
      </c>
      <c r="Q13" s="11" t="str">
        <f t="array" ref="Q13">IF(AND(O13&gt;D13,N13&lt;K14),0,"")</f>
        <v/>
      </c>
      <c r="R13" s="11">
        <f t="shared" si="1"/>
        <v>103735.53719008266</v>
      </c>
      <c r="S13" s="11" t="str">
        <f t="shared" si="2"/>
        <v/>
      </c>
      <c r="T13" s="11" t="str">
        <f t="shared" si="3"/>
        <v/>
      </c>
      <c r="U13" s="11">
        <f t="shared" si="4"/>
        <v>103735.53719008266</v>
      </c>
      <c r="V13" s="3">
        <f t="shared" si="19"/>
        <v>51342</v>
      </c>
      <c r="W13" s="3"/>
      <c r="X13" s="3">
        <f t="shared" si="5"/>
        <v>110474.03033388208</v>
      </c>
      <c r="Y13" t="b">
        <f t="shared" si="6"/>
        <v>1</v>
      </c>
      <c r="Z13">
        <f t="shared" si="7"/>
        <v>0</v>
      </c>
      <c r="AA13">
        <f t="shared" si="8"/>
        <v>0</v>
      </c>
      <c r="AB13" s="76">
        <f t="shared" si="9"/>
        <v>0</v>
      </c>
      <c r="AC13" s="6"/>
      <c r="AD13" s="22">
        <v>1982</v>
      </c>
      <c r="AE13" s="23">
        <f t="array" ref="AE13">MIN(IF(B:B=AD13,X:X))</f>
        <v>33583.55796138275</v>
      </c>
      <c r="AF13" s="23">
        <f t="shared" si="10"/>
        <v>1056360.6935296142</v>
      </c>
      <c r="AG13" s="24">
        <f t="shared" si="11"/>
        <v>100</v>
      </c>
      <c r="AH13" s="24" t="e">
        <f t="shared" si="12"/>
        <v>#DIV/0!</v>
      </c>
      <c r="AI13" s="23" t="e">
        <f t="shared" si="13"/>
        <v>#DIV/0!</v>
      </c>
      <c r="AJ13" s="25">
        <f t="shared" si="14"/>
        <v>0</v>
      </c>
      <c r="AK13" s="38"/>
      <c r="AL13" s="39">
        <v>12</v>
      </c>
      <c r="AM13" s="39">
        <v>638550.1153326137</v>
      </c>
      <c r="AN13" s="39">
        <v>647416.43788033421</v>
      </c>
      <c r="AO13" s="41">
        <f t="shared" si="20"/>
        <v>0.38709677419354838</v>
      </c>
      <c r="AP13" s="41"/>
      <c r="AQ13" s="41"/>
      <c r="AR13">
        <v>9</v>
      </c>
      <c r="AS13" s="20">
        <f>AS12</f>
        <v>1.3</v>
      </c>
      <c r="AT13" s="20">
        <f>AT12</f>
        <v>1.7</v>
      </c>
    </row>
    <row r="14" spans="1:46">
      <c r="A14" s="7">
        <v>13</v>
      </c>
      <c r="B14" s="7">
        <v>1972</v>
      </c>
      <c r="C14" s="7">
        <v>1</v>
      </c>
      <c r="D14" s="10">
        <v>1277</v>
      </c>
      <c r="E14" s="13">
        <v>106928.92561983471</v>
      </c>
      <c r="F14" s="11">
        <v>0</v>
      </c>
      <c r="G14" s="11">
        <f t="shared" si="15"/>
        <v>6296.3862360000003</v>
      </c>
      <c r="H14" s="13">
        <f t="shared" si="16"/>
        <v>0</v>
      </c>
      <c r="I14" s="7">
        <v>0</v>
      </c>
      <c r="J14" s="7">
        <f>51342</f>
        <v>51342</v>
      </c>
      <c r="K14" s="7">
        <f t="shared" si="17"/>
        <v>51342</v>
      </c>
      <c r="L14" s="11">
        <f t="shared" si="21"/>
        <v>51342</v>
      </c>
      <c r="M14" s="11">
        <v>0</v>
      </c>
      <c r="N14" s="11">
        <f t="shared" si="18"/>
        <v>158270.92561983471</v>
      </c>
      <c r="O14" s="3">
        <v>6674.49545271029</v>
      </c>
      <c r="P14" s="57" t="str">
        <f t="shared" si="0"/>
        <v/>
      </c>
      <c r="Q14" s="11" t="str">
        <f t="array" ref="Q14">IF(AND(O14&gt;D14,N14&lt;K15),0,"")</f>
        <v/>
      </c>
      <c r="R14" s="11">
        <f t="shared" si="1"/>
        <v>106928.92561983471</v>
      </c>
      <c r="S14" s="11" t="str">
        <f t="shared" si="2"/>
        <v/>
      </c>
      <c r="T14" s="11" t="str">
        <f t="shared" si="3"/>
        <v/>
      </c>
      <c r="U14">
        <f t="shared" si="4"/>
        <v>106928.92561983471</v>
      </c>
      <c r="V14" s="3">
        <f t="shared" si="19"/>
        <v>51342</v>
      </c>
      <c r="X14" s="3">
        <f t="shared" si="5"/>
        <v>113603.42107254501</v>
      </c>
      <c r="Y14" t="b">
        <f t="shared" si="6"/>
        <v>1</v>
      </c>
      <c r="Z14">
        <f t="shared" si="7"/>
        <v>0</v>
      </c>
      <c r="AA14">
        <f t="shared" si="8"/>
        <v>0</v>
      </c>
      <c r="AB14" s="76">
        <f t="shared" si="9"/>
        <v>0</v>
      </c>
      <c r="AD14" s="22">
        <v>1983</v>
      </c>
      <c r="AE14" s="23">
        <f t="array" ref="AE14">MIN(IF(B:B=AD14,X:X))</f>
        <v>110833.35887101892</v>
      </c>
      <c r="AF14" s="23">
        <f t="shared" si="10"/>
        <v>2032474.8047136841</v>
      </c>
      <c r="AG14" s="24">
        <f t="shared" si="11"/>
        <v>100</v>
      </c>
      <c r="AH14" s="24" t="e">
        <f t="shared" si="12"/>
        <v>#DIV/0!</v>
      </c>
      <c r="AI14" s="23" t="e">
        <f t="shared" si="13"/>
        <v>#DIV/0!</v>
      </c>
      <c r="AJ14" s="25">
        <f t="shared" si="14"/>
        <v>0</v>
      </c>
      <c r="AK14" s="38"/>
      <c r="AL14" s="39">
        <v>13</v>
      </c>
      <c r="AM14" s="39">
        <v>582876.92521023226</v>
      </c>
      <c r="AN14" s="39">
        <v>592829.40766916296</v>
      </c>
      <c r="AO14" s="41">
        <f t="shared" si="20"/>
        <v>0.41935483870967744</v>
      </c>
      <c r="AP14" s="41"/>
      <c r="AQ14" s="41"/>
    </row>
    <row r="15" spans="1:46">
      <c r="A15" s="7">
        <v>14</v>
      </c>
      <c r="B15" s="7">
        <v>1972</v>
      </c>
      <c r="C15" s="7">
        <v>2</v>
      </c>
      <c r="D15" s="10">
        <v>787</v>
      </c>
      <c r="E15" s="13">
        <v>97785.123966942148</v>
      </c>
      <c r="F15" s="11">
        <v>0</v>
      </c>
      <c r="G15" s="11">
        <f t="shared" si="15"/>
        <v>6296.3862360000003</v>
      </c>
      <c r="H15" s="13">
        <f t="shared" si="16"/>
        <v>0</v>
      </c>
      <c r="I15" s="7">
        <v>0</v>
      </c>
      <c r="J15" s="7">
        <f>51342</f>
        <v>51342</v>
      </c>
      <c r="K15" s="7">
        <f t="shared" si="17"/>
        <v>51342</v>
      </c>
      <c r="L15" s="11">
        <f t="shared" si="21"/>
        <v>51342</v>
      </c>
      <c r="M15" s="11">
        <v>0</v>
      </c>
      <c r="N15" s="11">
        <f t="shared" si="18"/>
        <v>149127.12396694213</v>
      </c>
      <c r="O15" s="3">
        <v>5185.1911904673098</v>
      </c>
      <c r="P15" s="57" t="str">
        <f t="shared" si="0"/>
        <v/>
      </c>
      <c r="Q15" s="11" t="str">
        <f t="array" ref="Q15">IF(AND(O15&gt;D15,N15&lt;K16),0,"")</f>
        <v/>
      </c>
      <c r="R15" s="11">
        <f t="shared" si="1"/>
        <v>97785.123966942134</v>
      </c>
      <c r="S15" s="11" t="str">
        <f t="shared" si="2"/>
        <v/>
      </c>
      <c r="T15" s="11" t="str">
        <f t="shared" si="3"/>
        <v/>
      </c>
      <c r="U15" s="11">
        <f t="shared" si="4"/>
        <v>97785.123966942134</v>
      </c>
      <c r="V15" s="3">
        <f t="shared" si="19"/>
        <v>51342</v>
      </c>
      <c r="W15" s="3"/>
      <c r="X15" s="3">
        <f t="shared" si="5"/>
        <v>102970.31515740944</v>
      </c>
      <c r="Y15" t="b">
        <f t="shared" si="6"/>
        <v>1</v>
      </c>
      <c r="Z15">
        <f t="shared" si="7"/>
        <v>0</v>
      </c>
      <c r="AA15">
        <f t="shared" si="8"/>
        <v>0</v>
      </c>
      <c r="AB15" s="76">
        <f t="shared" si="9"/>
        <v>0</v>
      </c>
      <c r="AD15" s="22">
        <v>1984</v>
      </c>
      <c r="AE15" s="23">
        <f t="array" ref="AE15">MIN(IF(B:B=AD15,X:X))</f>
        <v>116946.43915582872</v>
      </c>
      <c r="AF15" s="23">
        <f t="shared" si="10"/>
        <v>2017189.4990928988</v>
      </c>
      <c r="AG15" s="24">
        <f t="shared" si="11"/>
        <v>100</v>
      </c>
      <c r="AH15" s="24" t="e">
        <f t="shared" si="12"/>
        <v>#DIV/0!</v>
      </c>
      <c r="AI15" s="23" t="e">
        <f t="shared" si="13"/>
        <v>#DIV/0!</v>
      </c>
      <c r="AJ15" s="25">
        <f t="shared" si="14"/>
        <v>0</v>
      </c>
      <c r="AK15" s="38"/>
      <c r="AL15" s="39">
        <v>14</v>
      </c>
      <c r="AM15" s="39">
        <v>577686.82646108326</v>
      </c>
      <c r="AN15" s="39">
        <v>586567.68474375666</v>
      </c>
      <c r="AO15" s="41">
        <f t="shared" si="20"/>
        <v>0.45161290322580644</v>
      </c>
      <c r="AP15" s="41"/>
      <c r="AQ15" s="41"/>
    </row>
    <row r="16" spans="1:46">
      <c r="A16" s="7">
        <v>15</v>
      </c>
      <c r="B16" s="7">
        <v>1972</v>
      </c>
      <c r="C16" s="7">
        <v>3</v>
      </c>
      <c r="D16" s="10">
        <v>298</v>
      </c>
      <c r="E16" s="13">
        <v>131266.11570247935</v>
      </c>
      <c r="F16" s="11">
        <v>0.02</v>
      </c>
      <c r="G16" s="11">
        <f t="shared" si="15"/>
        <v>6296.3862360000003</v>
      </c>
      <c r="H16" s="13">
        <f t="shared" si="16"/>
        <v>125.92772472000001</v>
      </c>
      <c r="I16" s="7">
        <v>0</v>
      </c>
      <c r="J16" s="7">
        <f>51342</f>
        <v>51342</v>
      </c>
      <c r="K16" s="7">
        <f t="shared" si="17"/>
        <v>51342</v>
      </c>
      <c r="L16" s="11">
        <f t="shared" si="21"/>
        <v>51342</v>
      </c>
      <c r="M16" s="11">
        <v>0</v>
      </c>
      <c r="N16" s="11">
        <f t="shared" si="18"/>
        <v>182482.18797775934</v>
      </c>
      <c r="O16" s="3">
        <v>12282.886981731401</v>
      </c>
      <c r="P16" s="57" t="str">
        <f t="shared" si="0"/>
        <v/>
      </c>
      <c r="Q16" s="11" t="str">
        <f t="array" ref="Q16">IF(AND(O16&gt;D16,N16&lt;K17),0,"")</f>
        <v/>
      </c>
      <c r="R16" s="11">
        <f t="shared" si="1"/>
        <v>146140.18797775934</v>
      </c>
      <c r="S16" s="11" t="str">
        <f t="shared" si="2"/>
        <v/>
      </c>
      <c r="T16" s="11" t="str">
        <f t="shared" si="3"/>
        <v/>
      </c>
      <c r="U16" s="11">
        <f t="shared" si="4"/>
        <v>146140.18797775934</v>
      </c>
      <c r="V16" s="3">
        <f t="shared" si="19"/>
        <v>36342</v>
      </c>
      <c r="W16" s="3"/>
      <c r="X16" s="3">
        <f t="shared" si="5"/>
        <v>158423.07495949074</v>
      </c>
      <c r="Y16" t="b">
        <f t="shared" si="6"/>
        <v>1</v>
      </c>
      <c r="Z16">
        <f t="shared" si="7"/>
        <v>0</v>
      </c>
      <c r="AA16">
        <f t="shared" si="8"/>
        <v>0</v>
      </c>
      <c r="AB16" s="76">
        <f t="shared" si="9"/>
        <v>0</v>
      </c>
      <c r="AD16" s="22">
        <v>1985</v>
      </c>
      <c r="AE16" s="23">
        <f t="array" ref="AE16">MIN(IF(B:B=AD16,X:X))</f>
        <v>45953</v>
      </c>
      <c r="AF16" s="23">
        <f t="shared" si="10"/>
        <v>1160374.2766423838</v>
      </c>
      <c r="AG16" s="24">
        <f t="shared" si="11"/>
        <v>100</v>
      </c>
      <c r="AH16" s="24" t="e">
        <f t="shared" si="12"/>
        <v>#DIV/0!</v>
      </c>
      <c r="AI16" s="23" t="e">
        <f t="shared" si="13"/>
        <v>#DIV/0!</v>
      </c>
      <c r="AJ16" s="25">
        <f t="shared" si="14"/>
        <v>0</v>
      </c>
      <c r="AK16" s="38"/>
      <c r="AL16" s="39">
        <v>15</v>
      </c>
      <c r="AM16" s="39">
        <v>545343.70180942863</v>
      </c>
      <c r="AN16" s="39">
        <v>552281.84477982856</v>
      </c>
      <c r="AO16" s="41">
        <f t="shared" si="20"/>
        <v>0.4838709677419355</v>
      </c>
      <c r="AP16" s="41"/>
      <c r="AQ16" s="41"/>
    </row>
    <row r="17" spans="1:43">
      <c r="A17" s="7">
        <v>16</v>
      </c>
      <c r="B17" s="7">
        <v>1972</v>
      </c>
      <c r="C17" s="7">
        <v>4</v>
      </c>
      <c r="D17" s="10">
        <v>2544</v>
      </c>
      <c r="E17" s="13">
        <v>127080.99173553719</v>
      </c>
      <c r="F17" s="11">
        <v>0.13</v>
      </c>
      <c r="G17" s="11">
        <f t="shared" si="15"/>
        <v>5112.6462360000005</v>
      </c>
      <c r="H17" s="13">
        <f t="shared" si="16"/>
        <v>664.64401068000006</v>
      </c>
      <c r="I17" s="7">
        <v>15000</v>
      </c>
      <c r="J17" s="7">
        <f>51342</f>
        <v>51342</v>
      </c>
      <c r="K17" s="7">
        <f t="shared" si="17"/>
        <v>36342</v>
      </c>
      <c r="L17" s="11">
        <f t="shared" si="21"/>
        <v>36342</v>
      </c>
      <c r="M17" s="11">
        <v>0</v>
      </c>
      <c r="N17" s="11">
        <f t="shared" si="18"/>
        <v>162758.34772485719</v>
      </c>
      <c r="O17" s="3">
        <v>13147.3638581836</v>
      </c>
      <c r="P17" s="57" t="str">
        <f t="shared" si="0"/>
        <v/>
      </c>
      <c r="Q17" s="11" t="str">
        <f t="array" ref="Q17">IF(AND(O17&gt;D17,N17&lt;K18),0,"")</f>
        <v/>
      </c>
      <c r="R17" s="11">
        <f t="shared" si="1"/>
        <v>126416.34772485719</v>
      </c>
      <c r="S17" s="11" t="str">
        <f t="shared" si="2"/>
        <v/>
      </c>
      <c r="T17" s="11" t="str">
        <f t="shared" si="3"/>
        <v/>
      </c>
      <c r="U17" s="11">
        <f t="shared" si="4"/>
        <v>126416.34772485719</v>
      </c>
      <c r="V17" s="3">
        <f t="shared" si="19"/>
        <v>36342</v>
      </c>
      <c r="W17" s="3"/>
      <c r="X17" s="3">
        <f t="shared" si="5"/>
        <v>139563.7115830408</v>
      </c>
      <c r="Y17" t="b">
        <f t="shared" si="6"/>
        <v>1</v>
      </c>
      <c r="Z17">
        <f t="shared" si="7"/>
        <v>0</v>
      </c>
      <c r="AA17">
        <f t="shared" si="8"/>
        <v>0</v>
      </c>
      <c r="AB17" s="76">
        <f t="shared" si="9"/>
        <v>0</v>
      </c>
      <c r="AD17" s="22">
        <v>1986</v>
      </c>
      <c r="AE17" s="23">
        <f t="array" ref="AE17">MIN(IF(B:B=AD17,X:X))</f>
        <v>86019.14660159596</v>
      </c>
      <c r="AF17" s="23">
        <f t="shared" si="10"/>
        <v>2108831.7724285577</v>
      </c>
      <c r="AG17" s="24">
        <f t="shared" si="11"/>
        <v>100</v>
      </c>
      <c r="AH17" s="24" t="e">
        <f t="shared" si="12"/>
        <v>#DIV/0!</v>
      </c>
      <c r="AI17" s="23" t="e">
        <f t="shared" si="13"/>
        <v>#DIV/0!</v>
      </c>
      <c r="AJ17" s="25">
        <f t="shared" si="14"/>
        <v>0</v>
      </c>
      <c r="AK17" s="38"/>
      <c r="AL17" s="39">
        <v>16</v>
      </c>
      <c r="AM17" s="39">
        <v>537244.14290388476</v>
      </c>
      <c r="AN17" s="39">
        <v>545815.34730964352</v>
      </c>
      <c r="AO17" s="41">
        <f t="shared" si="20"/>
        <v>0.5161290322580645</v>
      </c>
      <c r="AP17" s="41"/>
      <c r="AQ17" s="41"/>
    </row>
    <row r="18" spans="1:43">
      <c r="A18" s="7">
        <v>17</v>
      </c>
      <c r="B18" s="7">
        <v>1972</v>
      </c>
      <c r="C18" s="7">
        <v>5</v>
      </c>
      <c r="D18" s="10">
        <v>34448</v>
      </c>
      <c r="E18" s="13">
        <v>153500.82644628099</v>
      </c>
      <c r="F18" s="11">
        <v>0.22</v>
      </c>
      <c r="G18" s="11">
        <f t="shared" si="15"/>
        <v>5112.6462360000005</v>
      </c>
      <c r="H18" s="13">
        <f t="shared" si="16"/>
        <v>1124.7821719200001</v>
      </c>
      <c r="I18" s="7">
        <v>15000</v>
      </c>
      <c r="J18" s="7">
        <f>51342</f>
        <v>51342</v>
      </c>
      <c r="K18" s="7">
        <f t="shared" si="17"/>
        <v>36342</v>
      </c>
      <c r="L18" s="11">
        <f t="shared" si="21"/>
        <v>36342</v>
      </c>
      <c r="M18" s="11">
        <v>0</v>
      </c>
      <c r="N18" s="11">
        <f t="shared" si="18"/>
        <v>188718.04427436099</v>
      </c>
      <c r="O18" s="3">
        <v>13006.0870872209</v>
      </c>
      <c r="P18" s="57" t="str">
        <f t="shared" si="0"/>
        <v/>
      </c>
      <c r="Q18" s="11" t="str">
        <f t="array" ref="Q18">IF(AND(O18&gt;D18,N18&lt;K19),0,"")</f>
        <v/>
      </c>
      <c r="R18" s="11" t="str">
        <f t="shared" si="1"/>
        <v/>
      </c>
      <c r="S18" s="11" t="str">
        <f t="shared" si="2"/>
        <v/>
      </c>
      <c r="T18" s="11">
        <f t="shared" si="3"/>
        <v>152376.04427436099</v>
      </c>
      <c r="U18" s="11">
        <f t="shared" si="4"/>
        <v>152376.04427436099</v>
      </c>
      <c r="V18" s="3">
        <f t="shared" si="19"/>
        <v>36342</v>
      </c>
      <c r="W18" s="3"/>
      <c r="X18" s="3">
        <f t="shared" si="5"/>
        <v>165382.13136158188</v>
      </c>
      <c r="Y18" t="b">
        <f t="shared" si="6"/>
        <v>1</v>
      </c>
      <c r="Z18">
        <f t="shared" si="7"/>
        <v>0</v>
      </c>
      <c r="AA18">
        <f t="shared" si="8"/>
        <v>0</v>
      </c>
      <c r="AB18" s="76">
        <f t="shared" si="9"/>
        <v>0</v>
      </c>
      <c r="AD18" s="22">
        <v>1987</v>
      </c>
      <c r="AE18" s="23">
        <f t="array" ref="AE18">MIN(IF(B:B=AD18,X:X))</f>
        <v>4576</v>
      </c>
      <c r="AF18" s="23">
        <f t="shared" si="10"/>
        <v>601949.93618669326</v>
      </c>
      <c r="AG18" s="24">
        <f t="shared" si="11"/>
        <v>100</v>
      </c>
      <c r="AH18" s="24" t="e">
        <f t="shared" si="12"/>
        <v>#DIV/0!</v>
      </c>
      <c r="AI18" s="23" t="e">
        <f t="shared" si="13"/>
        <v>#DIV/0!</v>
      </c>
      <c r="AJ18" s="25">
        <f t="shared" si="14"/>
        <v>0</v>
      </c>
      <c r="AK18" s="38"/>
      <c r="AL18" s="39">
        <v>17</v>
      </c>
      <c r="AM18" s="39">
        <v>530200.07167686813</v>
      </c>
      <c r="AN18" s="39">
        <v>543337.24830493284</v>
      </c>
      <c r="AO18" s="41">
        <f t="shared" si="20"/>
        <v>0.54838709677419351</v>
      </c>
      <c r="AP18" s="41"/>
      <c r="AQ18" s="41"/>
    </row>
    <row r="19" spans="1:43">
      <c r="A19" s="7">
        <v>18</v>
      </c>
      <c r="B19" s="7">
        <v>1972</v>
      </c>
      <c r="C19" s="7">
        <v>6</v>
      </c>
      <c r="D19" s="10">
        <v>45953</v>
      </c>
      <c r="E19" s="13">
        <v>113077.68595041323</v>
      </c>
      <c r="F19" s="11">
        <v>0.36</v>
      </c>
      <c r="G19" s="11">
        <f t="shared" si="15"/>
        <v>5112.6462360000005</v>
      </c>
      <c r="H19" s="13">
        <f t="shared" si="16"/>
        <v>1840.5526449600002</v>
      </c>
      <c r="I19" s="7">
        <v>15000</v>
      </c>
      <c r="J19" s="7">
        <f>51342</f>
        <v>51342</v>
      </c>
      <c r="K19" s="7">
        <f t="shared" si="17"/>
        <v>36342</v>
      </c>
      <c r="L19" s="11">
        <f t="shared" si="21"/>
        <v>36342</v>
      </c>
      <c r="M19" s="11">
        <v>0</v>
      </c>
      <c r="N19" s="11">
        <f t="shared" si="18"/>
        <v>147579.13330545323</v>
      </c>
      <c r="O19" s="3">
        <v>5986.2180757567903</v>
      </c>
      <c r="P19" s="57" t="str">
        <f t="shared" si="0"/>
        <v/>
      </c>
      <c r="Q19" s="11" t="str">
        <f t="array" ref="Q19">IF(AND(O19&gt;D19,N19&lt;K20),0,"")</f>
        <v/>
      </c>
      <c r="R19" s="11" t="str">
        <f t="shared" si="1"/>
        <v/>
      </c>
      <c r="S19" s="11" t="str">
        <f t="shared" si="2"/>
        <v/>
      </c>
      <c r="T19" s="11">
        <f t="shared" si="3"/>
        <v>96237.13330545323</v>
      </c>
      <c r="U19" s="11">
        <f t="shared" si="4"/>
        <v>96237.13330545323</v>
      </c>
      <c r="V19" s="3">
        <f t="shared" si="19"/>
        <v>51342</v>
      </c>
      <c r="W19" s="3"/>
      <c r="X19" s="3">
        <f t="shared" si="5"/>
        <v>102223.35138121001</v>
      </c>
      <c r="Y19" t="b">
        <f t="shared" si="6"/>
        <v>1</v>
      </c>
      <c r="Z19">
        <f t="shared" si="7"/>
        <v>0</v>
      </c>
      <c r="AA19">
        <f t="shared" si="8"/>
        <v>0</v>
      </c>
      <c r="AB19" s="76">
        <f t="shared" si="9"/>
        <v>0</v>
      </c>
      <c r="AD19" s="22">
        <v>1988</v>
      </c>
      <c r="AE19" s="23">
        <f t="array" ref="AE19">MIN(IF(B:B=AD19,X:X))</f>
        <v>4576</v>
      </c>
      <c r="AF19" s="23">
        <f t="shared" si="10"/>
        <v>439155.50972776982</v>
      </c>
      <c r="AG19" s="24">
        <f t="shared" si="11"/>
        <v>91.666666666666657</v>
      </c>
      <c r="AH19" s="24">
        <f t="shared" si="12"/>
        <v>100</v>
      </c>
      <c r="AI19" s="23">
        <f t="shared" si="13"/>
        <v>4608.3276762535679</v>
      </c>
      <c r="AJ19" s="25">
        <f t="shared" si="14"/>
        <v>2197693.1317602214</v>
      </c>
      <c r="AK19" s="38"/>
      <c r="AL19" s="39">
        <v>18</v>
      </c>
      <c r="AM19" s="39">
        <v>526591.68780120823</v>
      </c>
      <c r="AN19" s="39">
        <v>540610.76266658097</v>
      </c>
      <c r="AO19" s="41">
        <f t="shared" si="20"/>
        <v>0.58064516129032262</v>
      </c>
      <c r="AP19" s="41"/>
      <c r="AQ19" s="41"/>
    </row>
    <row r="20" spans="1:43">
      <c r="A20" s="7">
        <v>19</v>
      </c>
      <c r="B20" s="7">
        <v>1972</v>
      </c>
      <c r="C20" s="7">
        <v>7</v>
      </c>
      <c r="D20" s="10">
        <v>50966</v>
      </c>
      <c r="E20" s="13">
        <v>85840.661157024791</v>
      </c>
      <c r="F20" s="11">
        <v>0.43</v>
      </c>
      <c r="G20" s="11">
        <f t="shared" si="15"/>
        <v>6296.3862360000003</v>
      </c>
      <c r="H20" s="13">
        <f t="shared" si="16"/>
        <v>2707.44608148</v>
      </c>
      <c r="I20" s="7">
        <v>0</v>
      </c>
      <c r="J20" s="7">
        <f>51342</f>
        <v>51342</v>
      </c>
      <c r="K20" s="7">
        <f t="shared" si="17"/>
        <v>51342</v>
      </c>
      <c r="L20" s="11">
        <f t="shared" si="21"/>
        <v>51342</v>
      </c>
      <c r="M20" s="11">
        <v>0</v>
      </c>
      <c r="N20" s="11">
        <f t="shared" si="18"/>
        <v>134475.21507554478</v>
      </c>
      <c r="O20" s="3">
        <v>4879.7461296727197</v>
      </c>
      <c r="P20" s="57" t="str">
        <f t="shared" si="0"/>
        <v/>
      </c>
      <c r="Q20" s="11" t="str">
        <f t="array" ref="Q20">IF(AND(O20&gt;D20,N20&lt;K21),0,"")</f>
        <v/>
      </c>
      <c r="R20" s="11" t="str">
        <f t="shared" si="1"/>
        <v/>
      </c>
      <c r="S20" s="11" t="str">
        <f t="shared" si="2"/>
        <v/>
      </c>
      <c r="T20" s="11">
        <f t="shared" si="3"/>
        <v>83133.21507554478</v>
      </c>
      <c r="U20" s="11">
        <f t="shared" si="4"/>
        <v>83133.21507554478</v>
      </c>
      <c r="V20" s="3">
        <f t="shared" si="19"/>
        <v>51342</v>
      </c>
      <c r="W20" s="3"/>
      <c r="X20" s="3">
        <f t="shared" si="5"/>
        <v>88012.961205217493</v>
      </c>
      <c r="Y20" t="b">
        <f t="shared" si="6"/>
        <v>1</v>
      </c>
      <c r="Z20">
        <f t="shared" si="7"/>
        <v>0</v>
      </c>
      <c r="AA20">
        <f t="shared" si="8"/>
        <v>0</v>
      </c>
      <c r="AB20" s="76">
        <f t="shared" si="9"/>
        <v>0</v>
      </c>
      <c r="AD20" s="22">
        <v>1989</v>
      </c>
      <c r="AE20" s="23">
        <f t="array" ref="AE20">MIN(IF(B:B=AD20,X:X))</f>
        <v>4576</v>
      </c>
      <c r="AF20" s="23">
        <f t="shared" si="10"/>
        <v>449824.61794679542</v>
      </c>
      <c r="AG20" s="24">
        <f t="shared" si="11"/>
        <v>100</v>
      </c>
      <c r="AH20" s="24" t="e">
        <f t="shared" si="12"/>
        <v>#DIV/0!</v>
      </c>
      <c r="AI20" s="23" t="e">
        <f t="shared" si="13"/>
        <v>#DIV/0!</v>
      </c>
      <c r="AJ20" s="25">
        <f t="shared" si="14"/>
        <v>0</v>
      </c>
      <c r="AK20" s="38"/>
      <c r="AL20" s="39">
        <v>19</v>
      </c>
      <c r="AM20" s="39">
        <v>520809.16539081832</v>
      </c>
      <c r="AN20" s="39">
        <v>528785.34883505397</v>
      </c>
      <c r="AO20" s="41">
        <f t="shared" si="20"/>
        <v>0.61290322580645162</v>
      </c>
      <c r="AP20" s="41"/>
      <c r="AQ20" s="41"/>
    </row>
    <row r="21" spans="1:43">
      <c r="A21" s="7">
        <v>20</v>
      </c>
      <c r="B21" s="7">
        <v>1972</v>
      </c>
      <c r="C21" s="7">
        <v>8</v>
      </c>
      <c r="D21" s="10">
        <v>47807</v>
      </c>
      <c r="E21" s="13">
        <v>72583.140495867774</v>
      </c>
      <c r="F21" s="11">
        <v>0.39</v>
      </c>
      <c r="G21" s="11">
        <f t="shared" si="15"/>
        <v>6296.3862360000003</v>
      </c>
      <c r="H21" s="13">
        <f t="shared" si="16"/>
        <v>2455.5906320400004</v>
      </c>
      <c r="I21" s="7">
        <v>0</v>
      </c>
      <c r="J21" s="7">
        <f>51342</f>
        <v>51342</v>
      </c>
      <c r="K21" s="7">
        <f t="shared" si="17"/>
        <v>51342</v>
      </c>
      <c r="L21" s="11">
        <f t="shared" si="21"/>
        <v>51342</v>
      </c>
      <c r="M21" s="11">
        <v>0</v>
      </c>
      <c r="N21" s="11">
        <f t="shared" si="18"/>
        <v>121469.54986382778</v>
      </c>
      <c r="O21" s="3">
        <v>3978.6362464297999</v>
      </c>
      <c r="P21" s="57" t="str">
        <f t="shared" si="0"/>
        <v/>
      </c>
      <c r="Q21" s="11" t="str">
        <f t="array" ref="Q21">IF(AND(O21&gt;D21,N21&lt;K22),0,"")</f>
        <v/>
      </c>
      <c r="R21" s="11" t="str">
        <f t="shared" si="1"/>
        <v/>
      </c>
      <c r="S21" s="11" t="str">
        <f t="shared" si="2"/>
        <v/>
      </c>
      <c r="T21" s="11">
        <f t="shared" si="3"/>
        <v>70127.549863827779</v>
      </c>
      <c r="U21" s="11">
        <f t="shared" si="4"/>
        <v>70127.549863827779</v>
      </c>
      <c r="V21" s="3">
        <f t="shared" si="19"/>
        <v>51342</v>
      </c>
      <c r="W21" s="3"/>
      <c r="X21" s="3">
        <f t="shared" si="5"/>
        <v>74106.186110257579</v>
      </c>
      <c r="Y21" t="b">
        <f t="shared" si="6"/>
        <v>1</v>
      </c>
      <c r="Z21">
        <f t="shared" si="7"/>
        <v>0</v>
      </c>
      <c r="AA21">
        <f t="shared" si="8"/>
        <v>0</v>
      </c>
      <c r="AB21" s="76">
        <f t="shared" si="9"/>
        <v>0</v>
      </c>
      <c r="AD21" s="22">
        <v>1990</v>
      </c>
      <c r="AE21" s="23">
        <f t="array" ref="AE21">MIN(IF(B:B=AD21,X:X))</f>
        <v>4576</v>
      </c>
      <c r="AF21" s="23">
        <f t="shared" si="10"/>
        <v>403549.64989710017</v>
      </c>
      <c r="AG21" s="24">
        <f t="shared" si="11"/>
        <v>100</v>
      </c>
      <c r="AH21" s="24" t="e">
        <f t="shared" si="12"/>
        <v>#DIV/0!</v>
      </c>
      <c r="AI21" s="23" t="e">
        <f t="shared" si="13"/>
        <v>#DIV/0!</v>
      </c>
      <c r="AJ21" s="25">
        <f t="shared" si="14"/>
        <v>0</v>
      </c>
      <c r="AK21" s="38"/>
      <c r="AL21" s="39">
        <v>20</v>
      </c>
      <c r="AM21" s="39">
        <v>517240.44761036994</v>
      </c>
      <c r="AN21" s="39">
        <v>526544.37948296592</v>
      </c>
      <c r="AO21" s="41">
        <f t="shared" si="20"/>
        <v>0.64516129032258063</v>
      </c>
      <c r="AP21" s="41"/>
      <c r="AQ21" s="41"/>
    </row>
    <row r="22" spans="1:43">
      <c r="A22" s="7">
        <v>21</v>
      </c>
      <c r="B22" s="7">
        <v>1972</v>
      </c>
      <c r="C22" s="7">
        <v>9</v>
      </c>
      <c r="D22" s="10">
        <v>35537</v>
      </c>
      <c r="E22" s="13">
        <v>89890.909090909088</v>
      </c>
      <c r="F22" s="11">
        <v>0.2</v>
      </c>
      <c r="G22" s="11">
        <f t="shared" si="15"/>
        <v>6296.3862360000003</v>
      </c>
      <c r="H22" s="13">
        <f t="shared" si="16"/>
        <v>1259.2772472000001</v>
      </c>
      <c r="I22" s="7">
        <v>0</v>
      </c>
      <c r="J22" s="7">
        <f>51342</f>
        <v>51342</v>
      </c>
      <c r="K22" s="7">
        <f t="shared" si="17"/>
        <v>51342</v>
      </c>
      <c r="L22" s="11">
        <f t="shared" si="21"/>
        <v>51342</v>
      </c>
      <c r="M22" s="11">
        <v>0</v>
      </c>
      <c r="N22" s="11">
        <f t="shared" si="18"/>
        <v>139973.6318437091</v>
      </c>
      <c r="O22" s="3">
        <v>5203.4124912402503</v>
      </c>
      <c r="P22" s="57" t="str">
        <f t="shared" si="0"/>
        <v/>
      </c>
      <c r="Q22" s="11" t="str">
        <f t="array" ref="Q22">IF(AND(O22&gt;D22,N22&lt;K23),0,"")</f>
        <v/>
      </c>
      <c r="R22" s="11" t="str">
        <f t="shared" si="1"/>
        <v/>
      </c>
      <c r="S22" s="11" t="str">
        <f t="shared" si="2"/>
        <v/>
      </c>
      <c r="T22" s="11">
        <f t="shared" si="3"/>
        <v>88631.631843709096</v>
      </c>
      <c r="U22" s="11">
        <f t="shared" si="4"/>
        <v>88631.631843709096</v>
      </c>
      <c r="V22" s="3">
        <f t="shared" si="19"/>
        <v>51342</v>
      </c>
      <c r="W22" s="3"/>
      <c r="X22" s="3">
        <f t="shared" si="5"/>
        <v>93835.044334949343</v>
      </c>
      <c r="Y22" t="b">
        <f t="shared" si="6"/>
        <v>1</v>
      </c>
      <c r="Z22">
        <f t="shared" si="7"/>
        <v>0</v>
      </c>
      <c r="AA22">
        <f t="shared" si="8"/>
        <v>0</v>
      </c>
      <c r="AB22" s="76">
        <f t="shared" si="9"/>
        <v>0</v>
      </c>
      <c r="AD22" s="22">
        <v>1991</v>
      </c>
      <c r="AE22" s="23">
        <f t="array" ref="AE22">MIN(IF(B:B=AD22,X:X))</f>
        <v>14661.217532250266</v>
      </c>
      <c r="AF22" s="23">
        <f t="shared" si="10"/>
        <v>436434.23860941338</v>
      </c>
      <c r="AG22" s="24">
        <f t="shared" si="11"/>
        <v>100</v>
      </c>
      <c r="AH22" s="24" t="e">
        <f t="shared" si="12"/>
        <v>#DIV/0!</v>
      </c>
      <c r="AI22" s="23" t="e">
        <f t="shared" si="13"/>
        <v>#DIV/0!</v>
      </c>
      <c r="AJ22" s="25">
        <f t="shared" si="14"/>
        <v>0</v>
      </c>
      <c r="AK22" s="38"/>
      <c r="AL22" s="39">
        <v>21</v>
      </c>
      <c r="AM22" s="39">
        <v>515116.54546621587</v>
      </c>
      <c r="AN22" s="39">
        <v>524118.9189186492</v>
      </c>
      <c r="AO22" s="41">
        <f t="shared" si="20"/>
        <v>0.67741935483870963</v>
      </c>
      <c r="AP22" s="41"/>
      <c r="AQ22" s="41"/>
    </row>
    <row r="23" spans="1:43">
      <c r="A23" s="7">
        <v>22</v>
      </c>
      <c r="B23" s="7">
        <v>1972</v>
      </c>
      <c r="C23" s="7">
        <v>10</v>
      </c>
      <c r="D23" s="10">
        <v>16691</v>
      </c>
      <c r="E23" s="13">
        <v>74872.066115702473</v>
      </c>
      <c r="F23" s="11">
        <v>0.05</v>
      </c>
      <c r="G23" s="11">
        <f t="shared" si="15"/>
        <v>6296.3862360000003</v>
      </c>
      <c r="H23" s="13">
        <f t="shared" si="16"/>
        <v>314.81931180000004</v>
      </c>
      <c r="I23" s="7">
        <v>0</v>
      </c>
      <c r="J23" s="7">
        <f>51342</f>
        <v>51342</v>
      </c>
      <c r="K23" s="7">
        <f t="shared" si="17"/>
        <v>51342</v>
      </c>
      <c r="L23" s="11">
        <f t="shared" si="21"/>
        <v>51342</v>
      </c>
      <c r="M23" s="11">
        <v>0</v>
      </c>
      <c r="N23" s="11">
        <f t="shared" si="18"/>
        <v>125899.24680390247</v>
      </c>
      <c r="O23" s="3">
        <v>6383.7905753955101</v>
      </c>
      <c r="P23" s="57" t="str">
        <f t="shared" si="0"/>
        <v/>
      </c>
      <c r="Q23" s="11" t="str">
        <f t="array" ref="Q23">IF(AND(O23&gt;D23,N23&lt;K24),0,"")</f>
        <v/>
      </c>
      <c r="R23" s="11" t="str">
        <f t="shared" si="1"/>
        <v/>
      </c>
      <c r="S23" s="11" t="str">
        <f t="shared" si="2"/>
        <v/>
      </c>
      <c r="T23" s="11">
        <f t="shared" si="3"/>
        <v>74557.246803902468</v>
      </c>
      <c r="U23" s="11">
        <f t="shared" si="4"/>
        <v>74557.246803902468</v>
      </c>
      <c r="V23" s="3">
        <f t="shared" si="19"/>
        <v>51342</v>
      </c>
      <c r="W23" s="3"/>
      <c r="X23" s="3">
        <f t="shared" si="5"/>
        <v>80941.037379297981</v>
      </c>
      <c r="Y23" t="b">
        <f t="shared" si="6"/>
        <v>1</v>
      </c>
      <c r="Z23">
        <f t="shared" si="7"/>
        <v>0</v>
      </c>
      <c r="AA23">
        <f t="shared" si="8"/>
        <v>0</v>
      </c>
      <c r="AB23" s="76">
        <f t="shared" si="9"/>
        <v>0</v>
      </c>
      <c r="AD23" s="22">
        <v>1992</v>
      </c>
      <c r="AE23" s="23">
        <f t="array" ref="AE23">MIN(IF(B:B=AD23,X:X))</f>
        <v>1896.8951310193499</v>
      </c>
      <c r="AF23" s="23">
        <f t="shared" si="10"/>
        <v>378405.09348358167</v>
      </c>
      <c r="AG23" s="24">
        <f t="shared" si="11"/>
        <v>91.666666666666657</v>
      </c>
      <c r="AH23" s="24">
        <f t="shared" si="12"/>
        <v>100</v>
      </c>
      <c r="AI23" s="23">
        <f t="shared" si="13"/>
        <v>17428.522620781259</v>
      </c>
      <c r="AJ23" s="25">
        <f t="shared" si="14"/>
        <v>21090473.437179983</v>
      </c>
      <c r="AK23" s="38"/>
      <c r="AL23" s="39">
        <v>22</v>
      </c>
      <c r="AM23" s="39">
        <v>506682.66780219233</v>
      </c>
      <c r="AN23" s="39">
        <v>515521.13510654558</v>
      </c>
      <c r="AO23" s="41">
        <f t="shared" si="20"/>
        <v>0.70967741935483875</v>
      </c>
      <c r="AP23" s="41"/>
      <c r="AQ23" s="41"/>
    </row>
    <row r="24" spans="1:43">
      <c r="A24" s="7">
        <v>23</v>
      </c>
      <c r="B24" s="7">
        <v>1972</v>
      </c>
      <c r="C24" s="7">
        <v>11</v>
      </c>
      <c r="D24" s="10">
        <v>4576</v>
      </c>
      <c r="E24" s="13">
        <v>87669.421487603307</v>
      </c>
      <c r="F24" s="11">
        <v>0</v>
      </c>
      <c r="G24" s="11">
        <f t="shared" si="15"/>
        <v>6296.3862360000003</v>
      </c>
      <c r="H24" s="13">
        <f t="shared" si="16"/>
        <v>0</v>
      </c>
      <c r="I24" s="7">
        <v>0</v>
      </c>
      <c r="J24" s="7">
        <f>51342</f>
        <v>51342</v>
      </c>
      <c r="K24" s="7">
        <f t="shared" si="17"/>
        <v>51342</v>
      </c>
      <c r="L24" s="11">
        <f t="shared" si="21"/>
        <v>51342</v>
      </c>
      <c r="M24" s="11">
        <v>0</v>
      </c>
      <c r="N24" s="11">
        <f t="shared" si="18"/>
        <v>139011.42148760331</v>
      </c>
      <c r="O24" s="3">
        <v>5979.4788708063797</v>
      </c>
      <c r="P24" s="57" t="str">
        <f t="shared" si="0"/>
        <v/>
      </c>
      <c r="Q24" s="11" t="str">
        <f t="array" ref="Q24">IF(AND(O24&gt;D24,N24&lt;K25),0,"")</f>
        <v/>
      </c>
      <c r="R24" s="11">
        <f t="shared" si="1"/>
        <v>87669.421487603307</v>
      </c>
      <c r="S24" s="11" t="str">
        <f t="shared" si="2"/>
        <v/>
      </c>
      <c r="T24" s="11" t="str">
        <f t="shared" si="3"/>
        <v/>
      </c>
      <c r="U24" s="11">
        <f t="shared" si="4"/>
        <v>87669.421487603307</v>
      </c>
      <c r="V24" s="3">
        <f t="shared" si="19"/>
        <v>51342</v>
      </c>
      <c r="W24" s="3"/>
      <c r="X24" s="3">
        <f t="shared" si="5"/>
        <v>93648.900358409694</v>
      </c>
      <c r="Y24" t="b">
        <f t="shared" si="6"/>
        <v>1</v>
      </c>
      <c r="Z24">
        <f t="shared" si="7"/>
        <v>0</v>
      </c>
      <c r="AA24">
        <f t="shared" si="8"/>
        <v>0</v>
      </c>
      <c r="AB24" s="76">
        <f t="shared" si="9"/>
        <v>0</v>
      </c>
      <c r="AD24" s="22">
        <v>1993</v>
      </c>
      <c r="AE24" s="23">
        <f t="array" ref="AE24">MIN(IF(B:B=AD24,X:X))</f>
        <v>6086.5015902171563</v>
      </c>
      <c r="AF24" s="23">
        <f t="shared" si="10"/>
        <v>546696.51814392838</v>
      </c>
      <c r="AG24" s="24">
        <f t="shared" si="11"/>
        <v>100</v>
      </c>
      <c r="AH24" s="24" t="e">
        <f t="shared" si="12"/>
        <v>#DIV/0!</v>
      </c>
      <c r="AI24" s="23" t="e">
        <f t="shared" si="13"/>
        <v>#DIV/0!</v>
      </c>
      <c r="AJ24" s="25">
        <f t="shared" si="14"/>
        <v>0</v>
      </c>
      <c r="AK24" s="38"/>
      <c r="AL24" s="39">
        <v>23</v>
      </c>
      <c r="AM24" s="39">
        <v>485455.18597878906</v>
      </c>
      <c r="AN24" s="39">
        <v>493733.82373273897</v>
      </c>
      <c r="AO24" s="41">
        <f t="shared" si="20"/>
        <v>0.74193548387096775</v>
      </c>
      <c r="AP24" s="41"/>
      <c r="AQ24" s="41"/>
    </row>
    <row r="25" spans="1:43">
      <c r="A25" s="7">
        <v>24</v>
      </c>
      <c r="B25" s="7">
        <v>1972</v>
      </c>
      <c r="C25" s="7">
        <v>12</v>
      </c>
      <c r="D25" s="10">
        <v>1561</v>
      </c>
      <c r="E25" s="13">
        <v>91894.21487603306</v>
      </c>
      <c r="F25" s="11">
        <v>0</v>
      </c>
      <c r="G25" s="11">
        <f t="shared" si="15"/>
        <v>6296.3862360000003</v>
      </c>
      <c r="H25" s="13">
        <f t="shared" si="16"/>
        <v>0</v>
      </c>
      <c r="I25" s="7">
        <v>0</v>
      </c>
      <c r="J25" s="7">
        <f>51342</f>
        <v>51342</v>
      </c>
      <c r="K25" s="7">
        <f t="shared" si="17"/>
        <v>51342</v>
      </c>
      <c r="L25" s="11">
        <f t="shared" si="21"/>
        <v>51342</v>
      </c>
      <c r="M25" s="11">
        <v>0</v>
      </c>
      <c r="N25" s="11">
        <f t="shared" si="18"/>
        <v>143236.21487603307</v>
      </c>
      <c r="O25" s="3">
        <v>5630.7915316153803</v>
      </c>
      <c r="P25" s="57" t="str">
        <f t="shared" si="0"/>
        <v/>
      </c>
      <c r="Q25" s="11" t="str">
        <f t="array" ref="Q25">IF(AND(O25&gt;D25,N25&lt;K26),0,"")</f>
        <v/>
      </c>
      <c r="R25" s="11">
        <f t="shared" si="1"/>
        <v>91894.214876033075</v>
      </c>
      <c r="S25" s="11" t="str">
        <f t="shared" si="2"/>
        <v/>
      </c>
      <c r="T25" s="11" t="str">
        <f t="shared" si="3"/>
        <v/>
      </c>
      <c r="U25" s="11">
        <f t="shared" si="4"/>
        <v>91894.214876033075</v>
      </c>
      <c r="V25" s="3">
        <f t="shared" si="19"/>
        <v>51342</v>
      </c>
      <c r="W25" s="3"/>
      <c r="X25" s="3">
        <f t="shared" si="5"/>
        <v>97525.006407648456</v>
      </c>
      <c r="Y25" t="b">
        <f t="shared" si="6"/>
        <v>1</v>
      </c>
      <c r="Z25">
        <f t="shared" si="7"/>
        <v>0</v>
      </c>
      <c r="AA25">
        <f t="shared" si="8"/>
        <v>0</v>
      </c>
      <c r="AB25" s="76">
        <f t="shared" si="9"/>
        <v>0</v>
      </c>
      <c r="AD25" s="22">
        <v>1994</v>
      </c>
      <c r="AE25" s="23">
        <f t="array" ref="AE25">MIN(IF(B:B=AD25,X:X))</f>
        <v>2709.5896008210898</v>
      </c>
      <c r="AF25" s="23">
        <f t="shared" si="10"/>
        <v>403193.46969429619</v>
      </c>
      <c r="AG25" s="24">
        <f t="shared" si="11"/>
        <v>100</v>
      </c>
      <c r="AH25" s="24" t="e">
        <f t="shared" si="12"/>
        <v>#DIV/0!</v>
      </c>
      <c r="AI25" s="23" t="e">
        <f t="shared" si="13"/>
        <v>#DIV/0!</v>
      </c>
      <c r="AJ25" s="25">
        <f t="shared" si="14"/>
        <v>0</v>
      </c>
      <c r="AK25" s="38"/>
      <c r="AL25" s="39">
        <v>24</v>
      </c>
      <c r="AM25" s="39">
        <v>453377.34959998057</v>
      </c>
      <c r="AN25" s="39">
        <v>460323.49697235902</v>
      </c>
      <c r="AO25" s="41">
        <f t="shared" si="20"/>
        <v>0.77419354838709675</v>
      </c>
      <c r="AP25" s="41"/>
      <c r="AQ25" s="41"/>
    </row>
    <row r="26" spans="1:43">
      <c r="A26" s="7">
        <v>25</v>
      </c>
      <c r="B26" s="7">
        <v>1973</v>
      </c>
      <c r="C26" s="7">
        <v>1</v>
      </c>
      <c r="D26" s="10">
        <v>1277</v>
      </c>
      <c r="E26" s="13">
        <v>95603.305785123972</v>
      </c>
      <c r="F26" s="11">
        <v>0</v>
      </c>
      <c r="G26" s="11">
        <f t="shared" si="15"/>
        <v>6296.3862360000003</v>
      </c>
      <c r="H26" s="13">
        <f t="shared" si="16"/>
        <v>0</v>
      </c>
      <c r="I26" s="7">
        <v>0</v>
      </c>
      <c r="J26" s="7">
        <f>51342</f>
        <v>51342</v>
      </c>
      <c r="K26" s="7">
        <f t="shared" si="17"/>
        <v>51342</v>
      </c>
      <c r="L26" s="11">
        <f t="shared" si="21"/>
        <v>51342</v>
      </c>
      <c r="M26" s="11">
        <v>0</v>
      </c>
      <c r="N26" s="11">
        <f t="shared" si="18"/>
        <v>146945.30578512396</v>
      </c>
      <c r="O26" s="3">
        <v>5309.9923630827197</v>
      </c>
      <c r="P26" s="57" t="str">
        <f t="shared" si="0"/>
        <v/>
      </c>
      <c r="Q26" s="11" t="str">
        <f t="array" ref="Q26">IF(AND(O26&gt;D26,N26&lt;K27),0,"")</f>
        <v/>
      </c>
      <c r="R26" s="11">
        <f t="shared" si="1"/>
        <v>95603.305785123957</v>
      </c>
      <c r="S26" s="11" t="str">
        <f t="shared" si="2"/>
        <v/>
      </c>
      <c r="T26" s="11" t="str">
        <f t="shared" si="3"/>
        <v/>
      </c>
      <c r="U26" s="11">
        <f t="shared" si="4"/>
        <v>95603.305785123957</v>
      </c>
      <c r="V26" s="3">
        <f t="shared" si="19"/>
        <v>51342</v>
      </c>
      <c r="W26" s="3"/>
      <c r="X26" s="3">
        <f t="shared" si="5"/>
        <v>100913.29814820668</v>
      </c>
      <c r="Y26" t="b">
        <f t="shared" si="6"/>
        <v>1</v>
      </c>
      <c r="Z26">
        <f t="shared" si="7"/>
        <v>0</v>
      </c>
      <c r="AA26">
        <f t="shared" si="8"/>
        <v>0</v>
      </c>
      <c r="AB26" s="76">
        <f t="shared" si="9"/>
        <v>0</v>
      </c>
      <c r="AD26" s="22">
        <v>1995</v>
      </c>
      <c r="AE26" s="23">
        <f t="array" ref="AE26">MIN(IF(B:B=AD26,X:X))</f>
        <v>13267.929056580546</v>
      </c>
      <c r="AF26" s="23">
        <f t="shared" si="10"/>
        <v>522942.13120249059</v>
      </c>
      <c r="AG26" s="24">
        <f t="shared" si="11"/>
        <v>100</v>
      </c>
      <c r="AH26" s="24" t="e">
        <f t="shared" si="12"/>
        <v>#DIV/0!</v>
      </c>
      <c r="AI26" s="23" t="e">
        <f t="shared" si="13"/>
        <v>#DIV/0!</v>
      </c>
      <c r="AJ26" s="25">
        <f t="shared" si="14"/>
        <v>0</v>
      </c>
      <c r="AK26" s="38"/>
      <c r="AL26" s="39">
        <v>25</v>
      </c>
      <c r="AM26" s="39">
        <v>428562.19725754467</v>
      </c>
      <c r="AN26" s="39">
        <v>437587.00726721069</v>
      </c>
      <c r="AO26" s="41">
        <f t="shared" si="20"/>
        <v>0.80645161290322576</v>
      </c>
      <c r="AP26" s="41"/>
      <c r="AQ26" s="41"/>
    </row>
    <row r="27" spans="1:43">
      <c r="A27" s="7">
        <v>26</v>
      </c>
      <c r="B27" s="7">
        <v>1973</v>
      </c>
      <c r="C27" s="7">
        <v>2</v>
      </c>
      <c r="D27" s="10">
        <v>787</v>
      </c>
      <c r="E27" s="13">
        <v>84436.363636363632</v>
      </c>
      <c r="F27" s="11">
        <v>0</v>
      </c>
      <c r="G27" s="11">
        <f t="shared" si="15"/>
        <v>6296.3862360000003</v>
      </c>
      <c r="H27" s="13">
        <f t="shared" si="16"/>
        <v>0</v>
      </c>
      <c r="I27" s="7">
        <v>0</v>
      </c>
      <c r="J27" s="7">
        <f>51342</f>
        <v>51342</v>
      </c>
      <c r="K27" s="7">
        <f t="shared" si="17"/>
        <v>51342</v>
      </c>
      <c r="L27" s="11">
        <f t="shared" si="21"/>
        <v>51342</v>
      </c>
      <c r="M27" s="11">
        <v>0</v>
      </c>
      <c r="N27" s="11">
        <f t="shared" si="18"/>
        <v>135778.36363636365</v>
      </c>
      <c r="O27" s="3">
        <v>4295.7983983552203</v>
      </c>
      <c r="P27" s="57" t="str">
        <f t="shared" si="0"/>
        <v/>
      </c>
      <c r="Q27" s="11" t="str">
        <f t="array" ref="Q27">IF(AND(O27&gt;D27,N27&lt;K28),0,"")</f>
        <v/>
      </c>
      <c r="R27" s="11">
        <f t="shared" si="1"/>
        <v>84436.363636363647</v>
      </c>
      <c r="S27" s="11" t="str">
        <f t="shared" si="2"/>
        <v/>
      </c>
      <c r="T27" s="11" t="str">
        <f t="shared" si="3"/>
        <v/>
      </c>
      <c r="U27" s="11">
        <f t="shared" si="4"/>
        <v>84436.363636363647</v>
      </c>
      <c r="V27" s="3">
        <f t="shared" si="19"/>
        <v>51342</v>
      </c>
      <c r="W27" s="3"/>
      <c r="X27" s="3">
        <f t="shared" si="5"/>
        <v>88732.162034718873</v>
      </c>
      <c r="Y27" t="b">
        <f t="shared" si="6"/>
        <v>1</v>
      </c>
      <c r="Z27">
        <f t="shared" si="7"/>
        <v>0</v>
      </c>
      <c r="AA27">
        <f t="shared" si="8"/>
        <v>0</v>
      </c>
      <c r="AB27" s="76">
        <f t="shared" si="9"/>
        <v>0</v>
      </c>
      <c r="AD27" s="22">
        <v>1996</v>
      </c>
      <c r="AE27" s="23">
        <f t="array" ref="AE27">MIN(IF(B:B=AD27,X:X))</f>
        <v>15522.11438095936</v>
      </c>
      <c r="AF27" s="23">
        <f t="shared" si="10"/>
        <v>615758.82822012599</v>
      </c>
      <c r="AG27" s="24">
        <f t="shared" si="11"/>
        <v>100</v>
      </c>
      <c r="AH27" s="24" t="e">
        <f t="shared" si="12"/>
        <v>#DIV/0!</v>
      </c>
      <c r="AI27" s="23" t="e">
        <f t="shared" si="13"/>
        <v>#DIV/0!</v>
      </c>
      <c r="AJ27" s="25">
        <f t="shared" si="14"/>
        <v>0</v>
      </c>
      <c r="AK27" s="38"/>
      <c r="AL27" s="39">
        <v>26</v>
      </c>
      <c r="AM27" s="39">
        <v>424691.47530388104</v>
      </c>
      <c r="AN27" s="39">
        <v>434743.07477582211</v>
      </c>
      <c r="AO27" s="41">
        <f t="shared" si="20"/>
        <v>0.83870967741935487</v>
      </c>
      <c r="AP27" s="41"/>
      <c r="AQ27" s="41"/>
    </row>
    <row r="28" spans="1:43">
      <c r="A28" s="7">
        <v>27</v>
      </c>
      <c r="B28" s="7">
        <v>1973</v>
      </c>
      <c r="C28" s="7">
        <v>3</v>
      </c>
      <c r="D28" s="10">
        <v>298</v>
      </c>
      <c r="E28" s="13">
        <v>96991.735537190078</v>
      </c>
      <c r="F28" s="11">
        <v>0.02</v>
      </c>
      <c r="G28" s="11">
        <f t="shared" si="15"/>
        <v>6296.3862360000003</v>
      </c>
      <c r="H28" s="13">
        <f t="shared" si="16"/>
        <v>125.92772472000001</v>
      </c>
      <c r="I28" s="7">
        <v>0</v>
      </c>
      <c r="J28" s="7">
        <f>51342</f>
        <v>51342</v>
      </c>
      <c r="K28" s="7">
        <f t="shared" si="17"/>
        <v>51342</v>
      </c>
      <c r="L28" s="11">
        <f t="shared" si="21"/>
        <v>51342</v>
      </c>
      <c r="M28" s="11">
        <v>0</v>
      </c>
      <c r="N28" s="11">
        <f t="shared" si="18"/>
        <v>148207.80781247007</v>
      </c>
      <c r="O28" s="3">
        <v>5148.5874945884898</v>
      </c>
      <c r="P28" s="57" t="str">
        <f t="shared" si="0"/>
        <v/>
      </c>
      <c r="Q28" s="11" t="str">
        <f t="array" ref="Q28">IF(AND(O28&gt;D28,N28&lt;K29),0,"")</f>
        <v/>
      </c>
      <c r="R28" s="11">
        <f t="shared" si="1"/>
        <v>111865.80781247007</v>
      </c>
      <c r="S28" s="11" t="str">
        <f t="shared" si="2"/>
        <v/>
      </c>
      <c r="T28" s="11" t="str">
        <f t="shared" si="3"/>
        <v/>
      </c>
      <c r="U28" s="11">
        <f t="shared" si="4"/>
        <v>111865.80781247007</v>
      </c>
      <c r="V28" s="3">
        <f t="shared" si="19"/>
        <v>36342</v>
      </c>
      <c r="W28" s="3"/>
      <c r="X28" s="3">
        <f t="shared" si="5"/>
        <v>117014.39530705856</v>
      </c>
      <c r="Y28" t="b">
        <f t="shared" si="6"/>
        <v>1</v>
      </c>
      <c r="Z28">
        <f t="shared" si="7"/>
        <v>0</v>
      </c>
      <c r="AA28">
        <f t="shared" si="8"/>
        <v>0</v>
      </c>
      <c r="AB28" s="76">
        <f t="shared" si="9"/>
        <v>0</v>
      </c>
      <c r="AD28" s="22">
        <v>1997</v>
      </c>
      <c r="AE28" s="23">
        <f t="array" ref="AE28">MIN(IF(B:B=AD28,X:X))</f>
        <v>42294.300762307495</v>
      </c>
      <c r="AF28" s="23">
        <f t="shared" si="10"/>
        <v>1270211.9839713364</v>
      </c>
      <c r="AG28" s="24">
        <f t="shared" si="11"/>
        <v>100</v>
      </c>
      <c r="AH28" s="24" t="e">
        <f t="shared" si="12"/>
        <v>#DIV/0!</v>
      </c>
      <c r="AI28" s="23" t="e">
        <f t="shared" si="13"/>
        <v>#DIV/0!</v>
      </c>
      <c r="AJ28" s="25">
        <f t="shared" si="14"/>
        <v>0</v>
      </c>
      <c r="AK28" s="38"/>
      <c r="AL28" s="39">
        <v>27</v>
      </c>
      <c r="AM28" s="39">
        <v>406999.42109581077</v>
      </c>
      <c r="AN28" s="39">
        <v>413610.6271476642</v>
      </c>
      <c r="AO28" s="41">
        <f t="shared" si="20"/>
        <v>0.87096774193548387</v>
      </c>
      <c r="AP28" s="41"/>
      <c r="AQ28" s="41"/>
    </row>
    <row r="29" spans="1:43">
      <c r="A29" s="7">
        <v>28</v>
      </c>
      <c r="B29" s="7">
        <v>1973</v>
      </c>
      <c r="C29" s="7">
        <v>4</v>
      </c>
      <c r="D29" s="10">
        <v>2544</v>
      </c>
      <c r="E29" s="13">
        <v>100026.44628099173</v>
      </c>
      <c r="F29" s="11">
        <v>0.13</v>
      </c>
      <c r="G29" s="11">
        <f t="shared" si="15"/>
        <v>5112.6462360000005</v>
      </c>
      <c r="H29" s="13">
        <f t="shared" si="16"/>
        <v>664.64401068000006</v>
      </c>
      <c r="I29" s="7">
        <v>15000</v>
      </c>
      <c r="J29" s="7">
        <f>51342</f>
        <v>51342</v>
      </c>
      <c r="K29" s="7">
        <f t="shared" si="17"/>
        <v>36342</v>
      </c>
      <c r="L29" s="11">
        <f t="shared" si="21"/>
        <v>36342</v>
      </c>
      <c r="M29" s="11">
        <v>0</v>
      </c>
      <c r="N29" s="11">
        <f t="shared" si="18"/>
        <v>135703.80227031172</v>
      </c>
      <c r="O29" s="3">
        <v>10142.8368363057</v>
      </c>
      <c r="P29" s="57" t="str">
        <f t="shared" si="0"/>
        <v/>
      </c>
      <c r="Q29" s="11" t="str">
        <f t="array" ref="Q29">IF(AND(O29&gt;D29,N29&lt;K30),0,"")</f>
        <v/>
      </c>
      <c r="R29" s="11">
        <f t="shared" si="1"/>
        <v>99361.802270311717</v>
      </c>
      <c r="S29" s="11" t="str">
        <f t="shared" si="2"/>
        <v/>
      </c>
      <c r="T29" s="11" t="str">
        <f t="shared" si="3"/>
        <v/>
      </c>
      <c r="U29" s="11">
        <f t="shared" si="4"/>
        <v>99361.802270311717</v>
      </c>
      <c r="V29" s="3">
        <f t="shared" si="19"/>
        <v>36342</v>
      </c>
      <c r="W29" s="3"/>
      <c r="X29" s="3">
        <f t="shared" si="5"/>
        <v>109504.63910661741</v>
      </c>
      <c r="Y29" t="b">
        <f t="shared" si="6"/>
        <v>1</v>
      </c>
      <c r="Z29">
        <f t="shared" si="7"/>
        <v>0</v>
      </c>
      <c r="AA29">
        <f t="shared" si="8"/>
        <v>0</v>
      </c>
      <c r="AB29" s="76">
        <f t="shared" si="9"/>
        <v>0</v>
      </c>
      <c r="AD29" s="22">
        <v>1998</v>
      </c>
      <c r="AE29" s="23">
        <f t="array" ref="AE29">MIN(IF(B:B=AD29,X:X))</f>
        <v>50924.039091269427</v>
      </c>
      <c r="AF29" s="23">
        <f t="shared" si="10"/>
        <v>1175765.587399917</v>
      </c>
      <c r="AG29" s="24">
        <f t="shared" si="11"/>
        <v>100</v>
      </c>
      <c r="AH29" s="24" t="e">
        <f t="shared" si="12"/>
        <v>#DIV/0!</v>
      </c>
      <c r="AI29" s="23" t="e">
        <f t="shared" si="13"/>
        <v>#DIV/0!</v>
      </c>
      <c r="AJ29" s="25">
        <f t="shared" si="14"/>
        <v>0</v>
      </c>
      <c r="AK29" s="38"/>
      <c r="AL29" s="39">
        <v>28</v>
      </c>
      <c r="AM29" s="39">
        <v>402361.17592199659</v>
      </c>
      <c r="AN29" s="39">
        <v>402003.19185298949</v>
      </c>
      <c r="AO29" s="41">
        <f t="shared" si="20"/>
        <v>0.90322580645161288</v>
      </c>
      <c r="AP29" s="41"/>
      <c r="AQ29" s="41"/>
    </row>
    <row r="30" spans="1:43">
      <c r="A30" s="7">
        <v>29</v>
      </c>
      <c r="B30" s="7">
        <v>1973</v>
      </c>
      <c r="C30" s="7">
        <v>5</v>
      </c>
      <c r="D30" s="10">
        <v>34448</v>
      </c>
      <c r="E30" s="13">
        <v>82637.35537190082</v>
      </c>
      <c r="F30" s="11">
        <v>0.22</v>
      </c>
      <c r="G30" s="11">
        <f t="shared" si="15"/>
        <v>5112.6462360000005</v>
      </c>
      <c r="H30" s="13">
        <f t="shared" si="16"/>
        <v>1124.7821719200001</v>
      </c>
      <c r="I30" s="7">
        <v>15000</v>
      </c>
      <c r="J30" s="7">
        <f>51342</f>
        <v>51342</v>
      </c>
      <c r="K30" s="7">
        <f t="shared" si="17"/>
        <v>36342</v>
      </c>
      <c r="L30" s="11">
        <f t="shared" si="21"/>
        <v>36342</v>
      </c>
      <c r="M30" s="11">
        <v>0</v>
      </c>
      <c r="N30" s="11">
        <f t="shared" si="18"/>
        <v>117854.57319998082</v>
      </c>
      <c r="O30" s="3">
        <v>17671.259867204899</v>
      </c>
      <c r="P30" s="57" t="str">
        <f t="shared" si="0"/>
        <v/>
      </c>
      <c r="Q30" s="11" t="str">
        <f t="array" ref="Q30">IF(AND(O30&gt;D30,N30&lt;K31),0,"")</f>
        <v/>
      </c>
      <c r="R30" s="11" t="str">
        <f t="shared" si="1"/>
        <v/>
      </c>
      <c r="S30" s="11" t="str">
        <f t="shared" si="2"/>
        <v/>
      </c>
      <c r="T30" s="11">
        <f t="shared" si="3"/>
        <v>81512.573199980819</v>
      </c>
      <c r="U30" s="11">
        <f t="shared" si="4"/>
        <v>81512.573199980819</v>
      </c>
      <c r="V30" s="3">
        <f t="shared" si="19"/>
        <v>36342</v>
      </c>
      <c r="W30" s="3"/>
      <c r="X30" s="3">
        <f t="shared" si="5"/>
        <v>99183.833067185711</v>
      </c>
      <c r="Y30" t="b">
        <f t="shared" si="6"/>
        <v>1</v>
      </c>
      <c r="Z30">
        <f t="shared" si="7"/>
        <v>0</v>
      </c>
      <c r="AA30">
        <f t="shared" si="8"/>
        <v>0</v>
      </c>
      <c r="AB30" s="76">
        <f t="shared" si="9"/>
        <v>0</v>
      </c>
      <c r="AD30" s="22">
        <v>1999</v>
      </c>
      <c r="AE30" s="23">
        <f t="array" ref="AE30">MIN(IF(B:B=AD30,X:X))</f>
        <v>66612.729400715907</v>
      </c>
      <c r="AF30" s="23">
        <f t="shared" si="10"/>
        <v>1121628.2595090515</v>
      </c>
      <c r="AG30" s="24">
        <f t="shared" si="11"/>
        <v>100</v>
      </c>
      <c r="AH30" s="24" t="e">
        <f t="shared" si="12"/>
        <v>#DIV/0!</v>
      </c>
      <c r="AI30" s="23" t="e">
        <f t="shared" si="13"/>
        <v>#DIV/0!</v>
      </c>
      <c r="AJ30" s="25">
        <f t="shared" si="14"/>
        <v>0</v>
      </c>
      <c r="AK30" s="38"/>
      <c r="AL30" s="39">
        <v>29</v>
      </c>
      <c r="AM30" s="39">
        <v>381783.67431715818</v>
      </c>
      <c r="AN30" s="39">
        <v>388726.7263982704</v>
      </c>
      <c r="AO30" s="41">
        <f t="shared" si="20"/>
        <v>0.93548387096774188</v>
      </c>
      <c r="AP30" s="41"/>
      <c r="AQ30" s="41"/>
    </row>
    <row r="31" spans="1:43">
      <c r="A31" s="7">
        <v>30</v>
      </c>
      <c r="B31" s="7">
        <v>1973</v>
      </c>
      <c r="C31" s="7">
        <v>6</v>
      </c>
      <c r="D31" s="10">
        <v>45953</v>
      </c>
      <c r="E31" s="13">
        <v>27994.710743801654</v>
      </c>
      <c r="F31" s="11">
        <v>0.36</v>
      </c>
      <c r="G31" s="11">
        <f t="shared" si="15"/>
        <v>5112.6462360000005</v>
      </c>
      <c r="H31" s="13">
        <f t="shared" si="16"/>
        <v>1840.5526449600002</v>
      </c>
      <c r="I31" s="7">
        <v>15000</v>
      </c>
      <c r="J31" s="7">
        <f>51342</f>
        <v>51342</v>
      </c>
      <c r="K31" s="7">
        <f t="shared" si="17"/>
        <v>36342</v>
      </c>
      <c r="L31" s="11">
        <f t="shared" si="21"/>
        <v>36342</v>
      </c>
      <c r="M31" s="11">
        <v>0</v>
      </c>
      <c r="N31" s="11">
        <f t="shared" si="18"/>
        <v>62496.158098841654</v>
      </c>
      <c r="O31" s="3">
        <v>5976.72042277118</v>
      </c>
      <c r="P31" s="57" t="str">
        <f t="shared" si="0"/>
        <v/>
      </c>
      <c r="Q31" s="11" t="str">
        <f t="array" ref="Q31">IF(AND(O31&gt;D31,N31&lt;K32),0,"")</f>
        <v/>
      </c>
      <c r="R31" s="11" t="str">
        <f t="shared" si="1"/>
        <v/>
      </c>
      <c r="S31" s="11">
        <f t="shared" si="2"/>
        <v>39976.279577228823</v>
      </c>
      <c r="T31" s="11" t="str">
        <f t="shared" si="3"/>
        <v/>
      </c>
      <c r="U31" s="11">
        <f t="shared" si="4"/>
        <v>39976.279577228823</v>
      </c>
      <c r="V31" s="3">
        <f t="shared" si="19"/>
        <v>22519.878521612831</v>
      </c>
      <c r="W31" s="3"/>
      <c r="X31" s="3">
        <f t="shared" si="5"/>
        <v>45953</v>
      </c>
      <c r="Y31" t="b">
        <f t="shared" si="6"/>
        <v>1</v>
      </c>
      <c r="Z31">
        <f t="shared" si="7"/>
        <v>0</v>
      </c>
      <c r="AA31">
        <f t="shared" si="8"/>
        <v>0</v>
      </c>
      <c r="AB31" s="76">
        <f t="shared" si="9"/>
        <v>0</v>
      </c>
      <c r="AD31" s="28">
        <v>2000</v>
      </c>
      <c r="AE31" s="23">
        <f t="array" ref="AE31">MIN(IF(B:B=AD31,X:X))</f>
        <v>16691</v>
      </c>
      <c r="AF31" s="23">
        <f t="shared" si="10"/>
        <v>564737.18930199905</v>
      </c>
      <c r="AG31" s="30">
        <f t="shared" si="11"/>
        <v>100</v>
      </c>
      <c r="AH31" s="30" t="e">
        <f t="shared" si="12"/>
        <v>#DIV/0!</v>
      </c>
      <c r="AI31" s="23" t="e">
        <f t="shared" si="13"/>
        <v>#DIV/0!</v>
      </c>
      <c r="AJ31" s="31">
        <f t="shared" si="14"/>
        <v>0</v>
      </c>
      <c r="AK31" s="38"/>
      <c r="AL31" s="39">
        <v>30</v>
      </c>
      <c r="AM31" s="39">
        <v>357884.03701236268</v>
      </c>
      <c r="AN31" s="39">
        <v>363010.55553219857</v>
      </c>
      <c r="AO31" s="41">
        <f t="shared" si="20"/>
        <v>0.967741935483871</v>
      </c>
      <c r="AP31" s="41"/>
      <c r="AQ31" s="41"/>
    </row>
    <row r="32" spans="1:43">
      <c r="A32" s="7">
        <v>31</v>
      </c>
      <c r="B32" s="7">
        <v>1973</v>
      </c>
      <c r="C32" s="7">
        <v>7</v>
      </c>
      <c r="D32" s="10">
        <v>50966</v>
      </c>
      <c r="E32" s="13">
        <v>62798.67768595041</v>
      </c>
      <c r="F32" s="11">
        <v>0.43</v>
      </c>
      <c r="G32" s="11">
        <f t="shared" si="15"/>
        <v>3623.4768330724983</v>
      </c>
      <c r="H32" s="13">
        <f t="shared" si="16"/>
        <v>1558.0950382211743</v>
      </c>
      <c r="I32" s="7">
        <v>0</v>
      </c>
      <c r="J32" s="7">
        <f>51342</f>
        <v>51342</v>
      </c>
      <c r="K32" s="7">
        <f t="shared" si="17"/>
        <v>51342</v>
      </c>
      <c r="L32" s="11">
        <f t="shared" si="21"/>
        <v>22519.878521612831</v>
      </c>
      <c r="M32" s="11">
        <v>0</v>
      </c>
      <c r="N32" s="11">
        <f t="shared" si="18"/>
        <v>83760.461169342059</v>
      </c>
      <c r="O32" s="3">
        <v>3594.5000000007799</v>
      </c>
      <c r="P32" s="57" t="str">
        <f t="shared" si="0"/>
        <v/>
      </c>
      <c r="Q32" s="11" t="str">
        <f t="array" ref="Q32">IF(AND(O32&gt;D32,N32&lt;K33),0,"")</f>
        <v/>
      </c>
      <c r="R32" s="11" t="str">
        <f t="shared" si="1"/>
        <v/>
      </c>
      <c r="S32" s="11">
        <f t="shared" si="2"/>
        <v>47371.499999999221</v>
      </c>
      <c r="T32" s="11" t="str">
        <f t="shared" si="3"/>
        <v/>
      </c>
      <c r="U32" s="11">
        <f t="shared" si="4"/>
        <v>47371.499999999221</v>
      </c>
      <c r="V32" s="3">
        <f t="shared" si="19"/>
        <v>36388.961169342838</v>
      </c>
      <c r="W32" s="3"/>
      <c r="X32" s="3">
        <f t="shared" si="5"/>
        <v>50966</v>
      </c>
      <c r="Y32" t="b">
        <f t="shared" si="6"/>
        <v>1</v>
      </c>
      <c r="Z32">
        <f t="shared" si="7"/>
        <v>0</v>
      </c>
      <c r="AA32">
        <f t="shared" si="8"/>
        <v>0</v>
      </c>
      <c r="AB32" s="76">
        <f t="shared" si="9"/>
        <v>0</v>
      </c>
      <c r="AD32" s="28">
        <v>2001</v>
      </c>
      <c r="AE32" s="23">
        <f t="array" ref="AE32">MIN(IF(B:B=AD32,X:X))</f>
        <v>1801.6930932109301</v>
      </c>
      <c r="AF32" s="23">
        <f t="shared" si="10"/>
        <v>388325.03076293366</v>
      </c>
      <c r="AG32" s="30">
        <f t="shared" si="11"/>
        <v>100</v>
      </c>
      <c r="AH32" s="30" t="e">
        <f t="shared" si="12"/>
        <v>#DIV/0!</v>
      </c>
      <c r="AI32" s="23" t="e">
        <f t="shared" si="13"/>
        <v>#DIV/0!</v>
      </c>
      <c r="AJ32" s="31">
        <f t="shared" si="14"/>
        <v>0</v>
      </c>
      <c r="AK32" s="39"/>
      <c r="AL32" s="39">
        <v>31</v>
      </c>
      <c r="AM32" s="39"/>
    </row>
    <row r="33" spans="1:39">
      <c r="A33" s="7">
        <v>32</v>
      </c>
      <c r="B33" s="7">
        <v>1973</v>
      </c>
      <c r="C33" s="7">
        <v>8</v>
      </c>
      <c r="D33" s="10">
        <v>47807</v>
      </c>
      <c r="E33" s="13">
        <v>30366.942148760332</v>
      </c>
      <c r="F33" s="11">
        <v>0.39</v>
      </c>
      <c r="G33" s="11">
        <f t="shared" si="15"/>
        <v>5117.0544358285761</v>
      </c>
      <c r="H33" s="13">
        <f t="shared" si="16"/>
        <v>1995.6512299731448</v>
      </c>
      <c r="I33" s="7">
        <v>0</v>
      </c>
      <c r="J33" s="7">
        <f>51342</f>
        <v>51342</v>
      </c>
      <c r="K33" s="7">
        <f t="shared" si="17"/>
        <v>51342</v>
      </c>
      <c r="L33" s="11">
        <f t="shared" si="21"/>
        <v>36388.961169342838</v>
      </c>
      <c r="M33" s="11">
        <v>0</v>
      </c>
      <c r="N33" s="11">
        <f t="shared" si="18"/>
        <v>64760.252088130022</v>
      </c>
      <c r="O33" s="3">
        <v>2964.4999999997399</v>
      </c>
      <c r="P33" s="57" t="str">
        <f t="shared" si="0"/>
        <v/>
      </c>
      <c r="Q33" s="11" t="str">
        <f t="array" ref="Q33">IF(AND(O33&gt;D33,N33&lt;K34),0,"")</f>
        <v/>
      </c>
      <c r="R33" s="11" t="str">
        <f t="shared" si="1"/>
        <v/>
      </c>
      <c r="S33" s="11">
        <f t="shared" si="2"/>
        <v>44842.500000000262</v>
      </c>
      <c r="T33" s="11" t="str">
        <f t="shared" si="3"/>
        <v/>
      </c>
      <c r="U33" s="11">
        <f t="shared" si="4"/>
        <v>44842.500000000262</v>
      </c>
      <c r="V33" s="3">
        <f t="shared" si="19"/>
        <v>19917.752088129761</v>
      </c>
      <c r="W33" s="3"/>
      <c r="X33" s="3">
        <f t="shared" si="5"/>
        <v>47807</v>
      </c>
      <c r="Y33" t="b">
        <f t="shared" si="6"/>
        <v>1</v>
      </c>
      <c r="Z33">
        <f t="shared" si="7"/>
        <v>0</v>
      </c>
      <c r="AA33">
        <f t="shared" si="8"/>
        <v>0</v>
      </c>
      <c r="AB33" s="76">
        <f t="shared" si="9"/>
        <v>0</v>
      </c>
      <c r="AD33" s="28">
        <v>2002</v>
      </c>
      <c r="AE33" s="23">
        <f t="array" ref="AE33">MIN(IF(B:B=AD33,X:X))</f>
        <v>2630.0918862212802</v>
      </c>
      <c r="AF33" s="23">
        <f t="shared" si="10"/>
        <v>368128.91768799117</v>
      </c>
      <c r="AG33" s="30">
        <f t="shared" si="11"/>
        <v>100</v>
      </c>
      <c r="AH33" s="30" t="e">
        <f t="shared" si="12"/>
        <v>#DIV/0!</v>
      </c>
      <c r="AI33" s="23" t="e">
        <f t="shared" si="13"/>
        <v>#DIV/0!</v>
      </c>
      <c r="AJ33" s="31">
        <f t="shared" si="14"/>
        <v>0</v>
      </c>
      <c r="AK33" s="39"/>
      <c r="AL33" s="39">
        <v>32</v>
      </c>
      <c r="AM33" s="39"/>
    </row>
    <row r="34" spans="1:39">
      <c r="A34" s="7">
        <v>33</v>
      </c>
      <c r="B34" s="7">
        <v>1973</v>
      </c>
      <c r="C34" s="7">
        <v>9</v>
      </c>
      <c r="D34" s="10">
        <v>35537</v>
      </c>
      <c r="E34" s="13">
        <v>63459.173553719011</v>
      </c>
      <c r="F34" s="11">
        <v>0.2</v>
      </c>
      <c r="G34" s="11">
        <f t="shared" si="15"/>
        <v>3300.3906496382206</v>
      </c>
      <c r="H34" s="13">
        <f t="shared" si="16"/>
        <v>660.07812992764411</v>
      </c>
      <c r="I34" s="7">
        <v>0</v>
      </c>
      <c r="J34" s="7">
        <f>51342</f>
        <v>51342</v>
      </c>
      <c r="K34" s="7">
        <f t="shared" si="17"/>
        <v>51342</v>
      </c>
      <c r="L34" s="11">
        <f t="shared" si="21"/>
        <v>19917.752088129761</v>
      </c>
      <c r="M34" s="11">
        <v>0</v>
      </c>
      <c r="N34" s="11">
        <f t="shared" si="18"/>
        <v>82716.847511921122</v>
      </c>
      <c r="O34" s="3">
        <v>1657.2532983215301</v>
      </c>
      <c r="P34" s="57" t="str">
        <f t="shared" si="0"/>
        <v/>
      </c>
      <c r="Q34" s="11" t="str">
        <f t="array" ref="Q34">IF(AND(O34&gt;D34,N34&lt;K35),0,"")</f>
        <v/>
      </c>
      <c r="R34" s="11" t="str">
        <f t="shared" si="1"/>
        <v/>
      </c>
      <c r="S34" s="11">
        <f t="shared" si="2"/>
        <v>33879.746701678472</v>
      </c>
      <c r="T34" s="11" t="str">
        <f t="shared" si="3"/>
        <v/>
      </c>
      <c r="U34" s="11">
        <f t="shared" si="4"/>
        <v>33879.746701678472</v>
      </c>
      <c r="V34" s="3">
        <f t="shared" si="19"/>
        <v>48837.100810242649</v>
      </c>
      <c r="W34" s="3"/>
      <c r="X34" s="3">
        <f t="shared" si="5"/>
        <v>35537</v>
      </c>
      <c r="Y34" t="b">
        <f t="shared" si="6"/>
        <v>1</v>
      </c>
      <c r="Z34">
        <f t="shared" si="7"/>
        <v>0</v>
      </c>
      <c r="AA34">
        <f t="shared" si="8"/>
        <v>0</v>
      </c>
      <c r="AB34" s="76">
        <f t="shared" si="9"/>
        <v>0</v>
      </c>
      <c r="AD34" s="28">
        <v>2003</v>
      </c>
      <c r="AE34" s="23">
        <f t="array" ref="AE34">MIN(IF(B:B=AD34,X:X))</f>
        <v>1561</v>
      </c>
      <c r="AF34" s="23">
        <f t="shared" si="10"/>
        <v>344766.25673923659</v>
      </c>
      <c r="AG34" s="30">
        <f t="shared" si="11"/>
        <v>66.666666666666657</v>
      </c>
      <c r="AH34" s="30">
        <f t="shared" si="12"/>
        <v>25</v>
      </c>
      <c r="AI34" s="23">
        <f t="shared" si="13"/>
        <v>4156.4618827350441</v>
      </c>
      <c r="AJ34" s="31">
        <f t="shared" si="14"/>
        <v>9074324.5971150659</v>
      </c>
      <c r="AL34" s="39">
        <v>33</v>
      </c>
    </row>
    <row r="35" spans="1:39">
      <c r="A35" s="7">
        <v>34</v>
      </c>
      <c r="B35" s="7">
        <v>1973</v>
      </c>
      <c r="C35" s="7">
        <v>10</v>
      </c>
      <c r="D35" s="10">
        <v>16691</v>
      </c>
      <c r="E35" s="13">
        <v>71077.68595041323</v>
      </c>
      <c r="F35" s="11">
        <v>0.05</v>
      </c>
      <c r="G35" s="11">
        <f t="shared" si="15"/>
        <v>6130.0085794366232</v>
      </c>
      <c r="H35" s="13">
        <f t="shared" si="16"/>
        <v>306.50042897183118</v>
      </c>
      <c r="I35" s="7">
        <v>0</v>
      </c>
      <c r="J35" s="7">
        <f>51342</f>
        <v>51342</v>
      </c>
      <c r="K35" s="7">
        <f t="shared" si="17"/>
        <v>51342</v>
      </c>
      <c r="L35" s="11">
        <f t="shared" si="21"/>
        <v>48837.100810242649</v>
      </c>
      <c r="M35" s="11">
        <v>0</v>
      </c>
      <c r="N35" s="11">
        <f t="shared" si="18"/>
        <v>119608.28633168404</v>
      </c>
      <c r="O35" s="3">
        <v>4528.7898538608597</v>
      </c>
      <c r="P35" s="57" t="str">
        <f t="shared" si="0"/>
        <v/>
      </c>
      <c r="Q35" s="11" t="str">
        <f t="array" ref="Q35">IF(AND(O35&gt;D35,N35&lt;K36),0,"")</f>
        <v/>
      </c>
      <c r="R35" s="11" t="str">
        <f t="shared" si="1"/>
        <v/>
      </c>
      <c r="S35" s="11" t="str">
        <f t="shared" si="2"/>
        <v/>
      </c>
      <c r="T35" s="11">
        <f t="shared" si="3"/>
        <v>68266.286331684038</v>
      </c>
      <c r="U35" s="11">
        <f t="shared" si="4"/>
        <v>68266.286331684038</v>
      </c>
      <c r="V35" s="3">
        <f t="shared" si="19"/>
        <v>51342</v>
      </c>
      <c r="W35" s="3"/>
      <c r="X35" s="3">
        <f t="shared" si="5"/>
        <v>72795.076185544895</v>
      </c>
      <c r="Y35" t="b">
        <f t="shared" si="6"/>
        <v>1</v>
      </c>
      <c r="Z35">
        <f t="shared" si="7"/>
        <v>0</v>
      </c>
      <c r="AA35">
        <f t="shared" si="8"/>
        <v>0</v>
      </c>
      <c r="AB35" s="76">
        <f t="shared" si="9"/>
        <v>0</v>
      </c>
      <c r="AD35" s="28">
        <v>2004</v>
      </c>
      <c r="AE35" s="23">
        <f t="array" ref="AE35">MIN(IF(B:B=AD35,X:X))</f>
        <v>1561</v>
      </c>
      <c r="AF35" s="23">
        <f t="shared" si="10"/>
        <v>295978.8465805726</v>
      </c>
      <c r="AG35" s="30">
        <f t="shared" si="11"/>
        <v>66.666666666666657</v>
      </c>
      <c r="AH35" s="30">
        <f t="shared" si="12"/>
        <v>25</v>
      </c>
      <c r="AI35" s="23">
        <f t="shared" si="13"/>
        <v>15238.377563732276</v>
      </c>
      <c r="AJ35" s="31">
        <f t="shared" si="14"/>
        <v>63915351.396270871</v>
      </c>
      <c r="AL35" s="39">
        <v>34</v>
      </c>
    </row>
    <row r="36" spans="1:39">
      <c r="A36" s="7">
        <v>35</v>
      </c>
      <c r="B36" s="7">
        <v>1973</v>
      </c>
      <c r="C36" s="7">
        <v>11</v>
      </c>
      <c r="D36" s="10">
        <v>4576</v>
      </c>
      <c r="E36" s="13">
        <v>57988.760330578516</v>
      </c>
      <c r="F36" s="11">
        <v>0</v>
      </c>
      <c r="G36" s="11">
        <f t="shared" si="15"/>
        <v>6296.3862360000003</v>
      </c>
      <c r="H36" s="13">
        <f t="shared" si="16"/>
        <v>0</v>
      </c>
      <c r="I36" s="7">
        <v>0</v>
      </c>
      <c r="J36" s="7">
        <f>51342</f>
        <v>51342</v>
      </c>
      <c r="K36" s="7">
        <f t="shared" si="17"/>
        <v>51342</v>
      </c>
      <c r="L36" s="11">
        <f t="shared" si="21"/>
        <v>51342</v>
      </c>
      <c r="M36" s="11">
        <v>0</v>
      </c>
      <c r="N36" s="11">
        <f t="shared" si="18"/>
        <v>109330.76033057852</v>
      </c>
      <c r="O36" s="3">
        <v>4704.4703988546298</v>
      </c>
      <c r="P36" s="57" t="str">
        <f t="shared" si="0"/>
        <v/>
      </c>
      <c r="Q36" s="11" t="str">
        <f t="array" ref="Q36">IF(AND(O36&gt;D36,N36&lt;K37),0,"")</f>
        <v/>
      </c>
      <c r="R36" s="11">
        <f t="shared" si="1"/>
        <v>57988.760330578516</v>
      </c>
      <c r="S36" s="11" t="str">
        <f t="shared" si="2"/>
        <v/>
      </c>
      <c r="T36" s="11" t="str">
        <f t="shared" si="3"/>
        <v/>
      </c>
      <c r="U36" s="11">
        <f t="shared" si="4"/>
        <v>57988.760330578516</v>
      </c>
      <c r="V36" s="3">
        <f t="shared" si="19"/>
        <v>51342</v>
      </c>
      <c r="W36" s="3"/>
      <c r="X36" s="3">
        <f t="shared" si="5"/>
        <v>62693.230729433148</v>
      </c>
      <c r="Y36" t="b">
        <f t="shared" si="6"/>
        <v>1</v>
      </c>
      <c r="Z36">
        <f t="shared" si="7"/>
        <v>0</v>
      </c>
      <c r="AA36">
        <f t="shared" si="8"/>
        <v>0</v>
      </c>
      <c r="AB36" s="76">
        <f t="shared" si="9"/>
        <v>0</v>
      </c>
      <c r="AD36" s="28">
        <v>2005</v>
      </c>
      <c r="AE36" s="23">
        <f t="array" ref="AE36">MIN(IF(B:B=AD36,X:X))</f>
        <v>4576</v>
      </c>
      <c r="AF36" s="23">
        <f t="shared" si="10"/>
        <v>555062.20579060714</v>
      </c>
      <c r="AG36" s="30">
        <f t="shared" si="11"/>
        <v>100</v>
      </c>
      <c r="AH36" s="30" t="e">
        <f t="shared" si="12"/>
        <v>#DIV/0!</v>
      </c>
      <c r="AI36" s="23" t="e">
        <f t="shared" si="13"/>
        <v>#DIV/0!</v>
      </c>
      <c r="AJ36" s="31">
        <f t="shared" si="14"/>
        <v>0</v>
      </c>
      <c r="AL36" s="39">
        <v>35</v>
      </c>
    </row>
    <row r="37" spans="1:39">
      <c r="A37" s="7">
        <v>36</v>
      </c>
      <c r="B37" s="7">
        <v>1973</v>
      </c>
      <c r="C37" s="7">
        <v>12</v>
      </c>
      <c r="D37" s="10">
        <v>1561</v>
      </c>
      <c r="E37" s="13">
        <v>81254.876033057852</v>
      </c>
      <c r="F37" s="11">
        <v>0</v>
      </c>
      <c r="G37" s="11">
        <f t="shared" si="15"/>
        <v>6296.3862360000003</v>
      </c>
      <c r="H37" s="13">
        <f t="shared" si="16"/>
        <v>0</v>
      </c>
      <c r="I37" s="7">
        <v>0</v>
      </c>
      <c r="J37" s="7">
        <f>51342</f>
        <v>51342</v>
      </c>
      <c r="K37" s="7">
        <f t="shared" si="17"/>
        <v>51342</v>
      </c>
      <c r="L37" s="11">
        <f t="shared" si="21"/>
        <v>51342</v>
      </c>
      <c r="M37" s="11">
        <v>0</v>
      </c>
      <c r="N37" s="11">
        <f t="shared" si="18"/>
        <v>132596.87603305787</v>
      </c>
      <c r="O37" s="3">
        <v>4585.1905418968399</v>
      </c>
      <c r="P37" s="57" t="str">
        <f t="shared" si="0"/>
        <v/>
      </c>
      <c r="Q37" s="11" t="str">
        <f t="array" ref="Q37">IF(AND(O37&gt;D37,N37&lt;K38),0,"")</f>
        <v/>
      </c>
      <c r="R37" s="11">
        <f t="shared" si="1"/>
        <v>81254.876033057866</v>
      </c>
      <c r="S37" s="11" t="str">
        <f t="shared" si="2"/>
        <v/>
      </c>
      <c r="T37" s="11" t="str">
        <f t="shared" si="3"/>
        <v/>
      </c>
      <c r="U37" s="11">
        <f t="shared" si="4"/>
        <v>81254.876033057866</v>
      </c>
      <c r="V37" s="3">
        <f t="shared" si="19"/>
        <v>51342</v>
      </c>
      <c r="W37" s="3"/>
      <c r="X37" s="3">
        <f t="shared" si="5"/>
        <v>85840.066574954704</v>
      </c>
      <c r="Y37" t="b">
        <f t="shared" si="6"/>
        <v>1</v>
      </c>
      <c r="Z37">
        <f t="shared" si="7"/>
        <v>0</v>
      </c>
      <c r="AA37">
        <f t="shared" si="8"/>
        <v>0</v>
      </c>
      <c r="AB37" s="76">
        <f t="shared" si="9"/>
        <v>0</v>
      </c>
      <c r="AD37" s="26" t="s">
        <v>20</v>
      </c>
      <c r="AE37" s="23">
        <f t="array" ref="AE37">MIN(IF(ISNUMBER(AE2:AE36),AE2:AE36))</f>
        <v>1561</v>
      </c>
      <c r="AF37" s="23">
        <f t="array" ref="AF37">MIN(IF(ISNUMBER(AF2:AF36),AF2:AF36))</f>
        <v>295978.8465805726</v>
      </c>
      <c r="AG37" s="23">
        <f t="array" ref="AG37">MIN(IF(ISNUMBER(AG2:AG36),AG2:AG36))</f>
        <v>66.666666666666657</v>
      </c>
      <c r="AH37" s="23">
        <f t="array" ref="AH37">MIN(IF(ISNUMBER(AH2:AH36),AH2:AH36))</f>
        <v>25</v>
      </c>
      <c r="AI37" s="23">
        <f t="array" ref="AI37">MIN(IF(ISNUMBER(AI2:AI36),AI2:AI36))</f>
        <v>603.42074481256714</v>
      </c>
      <c r="AJ37" s="27">
        <f t="array" ref="AJ37">MIN(IF(ISNUMBER(AJ2:AJ31),AJ2:AJ31))</f>
        <v>0</v>
      </c>
    </row>
    <row r="38" spans="1:39">
      <c r="A38" s="7">
        <v>37</v>
      </c>
      <c r="B38" s="7">
        <v>1974</v>
      </c>
      <c r="C38" s="7">
        <v>1</v>
      </c>
      <c r="D38" s="10">
        <v>1277</v>
      </c>
      <c r="E38" s="13">
        <v>87074.380165289258</v>
      </c>
      <c r="F38" s="11">
        <v>0</v>
      </c>
      <c r="G38" s="11">
        <f t="shared" si="15"/>
        <v>6296.3862360000003</v>
      </c>
      <c r="H38" s="13">
        <f t="shared" si="16"/>
        <v>0</v>
      </c>
      <c r="I38" s="7">
        <v>0</v>
      </c>
      <c r="J38" s="7">
        <f>51342</f>
        <v>51342</v>
      </c>
      <c r="K38" s="7">
        <f t="shared" si="17"/>
        <v>51342</v>
      </c>
      <c r="L38" s="11">
        <f t="shared" si="21"/>
        <v>51342</v>
      </c>
      <c r="M38" s="11">
        <v>0</v>
      </c>
      <c r="N38" s="11">
        <f t="shared" si="18"/>
        <v>138416.38016528927</v>
      </c>
      <c r="O38" s="3">
        <v>4671.7909138520099</v>
      </c>
      <c r="P38" s="57" t="str">
        <f t="shared" si="0"/>
        <v/>
      </c>
      <c r="Q38" s="11" t="str">
        <f t="array" ref="Q38">IF(AND(O38&gt;D38,N38&lt;K39),0,"")</f>
        <v/>
      </c>
      <c r="R38" s="11">
        <f t="shared" si="1"/>
        <v>87074.380165289273</v>
      </c>
      <c r="S38" s="11" t="str">
        <f t="shared" si="2"/>
        <v/>
      </c>
      <c r="T38" s="11" t="str">
        <f t="shared" si="3"/>
        <v/>
      </c>
      <c r="U38" s="11">
        <f t="shared" si="4"/>
        <v>87074.380165289273</v>
      </c>
      <c r="V38" s="3">
        <f t="shared" si="19"/>
        <v>51342</v>
      </c>
      <c r="W38" s="3"/>
      <c r="X38" s="3">
        <f t="shared" si="5"/>
        <v>91746.171079141277</v>
      </c>
      <c r="Y38" t="b">
        <f t="shared" si="6"/>
        <v>1</v>
      </c>
      <c r="Z38">
        <f t="shared" si="7"/>
        <v>0</v>
      </c>
      <c r="AA38">
        <f t="shared" si="8"/>
        <v>0</v>
      </c>
      <c r="AB38" s="76">
        <f t="shared" si="9"/>
        <v>0</v>
      </c>
      <c r="AD38" s="26" t="s">
        <v>21</v>
      </c>
      <c r="AE38" s="64">
        <f t="array" ref="AE38">AVERAGE(IF(ISNUMBER(AE2:AE36),AE2:AE36))</f>
        <v>29293.006854269341</v>
      </c>
      <c r="AF38" s="74">
        <f t="array" ref="AF38">AVERAGE(IF(ISNUMBER(AF2:AF36),AF2:AF36))</f>
        <v>832105.34972030076</v>
      </c>
      <c r="AG38" s="64">
        <f t="array" ref="AG38">AVERAGE(IF(ISNUMBER(AG2:AG36),AG2:AG36))</f>
        <v>97.380952380952365</v>
      </c>
      <c r="AH38" s="64">
        <f t="array" ref="AH38">AVERAGE(IF(ISNUMBER(AH2:AH36),AH2:AH36))</f>
        <v>70</v>
      </c>
      <c r="AI38" s="64">
        <f t="array" ref="AI38">AVERAGE(IF(ISNUMBER(AI2:AI36),AI2:AI36))</f>
        <v>8407.0220976629425</v>
      </c>
      <c r="AJ38" s="27">
        <f t="array" ref="AJ38">AVERAGE(IF(ISNUMBER(AJ2:AJ36),AJ2:AJ36))</f>
        <v>2752776.7081254865</v>
      </c>
    </row>
    <row r="39" spans="1:39">
      <c r="A39" s="7">
        <v>38</v>
      </c>
      <c r="B39" s="7">
        <v>1974</v>
      </c>
      <c r="C39" s="7">
        <v>2</v>
      </c>
      <c r="D39" s="10">
        <v>787</v>
      </c>
      <c r="E39" s="13">
        <v>80925.619834710742</v>
      </c>
      <c r="F39" s="11">
        <v>0</v>
      </c>
      <c r="G39" s="11">
        <f t="shared" si="15"/>
        <v>6296.3862360000003</v>
      </c>
      <c r="H39" s="13">
        <f t="shared" si="16"/>
        <v>0</v>
      </c>
      <c r="I39" s="7">
        <v>0</v>
      </c>
      <c r="J39" s="7">
        <f>51342</f>
        <v>51342</v>
      </c>
      <c r="K39" s="7">
        <f t="shared" si="17"/>
        <v>51342</v>
      </c>
      <c r="L39" s="11">
        <f t="shared" si="21"/>
        <v>51342</v>
      </c>
      <c r="M39" s="11">
        <v>0</v>
      </c>
      <c r="N39" s="11">
        <f t="shared" si="18"/>
        <v>132267.61983471073</v>
      </c>
      <c r="O39" s="3">
        <v>3717.79239583553</v>
      </c>
      <c r="P39" s="57" t="str">
        <f t="shared" si="0"/>
        <v/>
      </c>
      <c r="Q39" s="11" t="str">
        <f t="array" ref="Q39">IF(AND(O39&gt;D39,N39&lt;K40),0,"")</f>
        <v/>
      </c>
      <c r="R39" s="11">
        <f t="shared" si="1"/>
        <v>80925.619834710727</v>
      </c>
      <c r="S39" s="11" t="str">
        <f t="shared" si="2"/>
        <v/>
      </c>
      <c r="T39" s="11" t="str">
        <f t="shared" si="3"/>
        <v/>
      </c>
      <c r="U39" s="11">
        <f t="shared" si="4"/>
        <v>80925.619834710727</v>
      </c>
      <c r="V39" s="3">
        <f t="shared" si="19"/>
        <v>51342</v>
      </c>
      <c r="W39" s="3"/>
      <c r="X39" s="3">
        <f t="shared" si="5"/>
        <v>84643.412230546252</v>
      </c>
      <c r="Y39" t="b">
        <f t="shared" si="6"/>
        <v>1</v>
      </c>
      <c r="Z39">
        <f t="shared" si="7"/>
        <v>0</v>
      </c>
      <c r="AA39">
        <f t="shared" si="8"/>
        <v>0</v>
      </c>
      <c r="AB39" s="76">
        <f t="shared" si="9"/>
        <v>0</v>
      </c>
      <c r="AE39" s="3"/>
      <c r="AF39" s="3"/>
    </row>
    <row r="40" spans="1:39">
      <c r="A40" s="7">
        <v>39</v>
      </c>
      <c r="B40" s="7">
        <v>1974</v>
      </c>
      <c r="C40" s="7">
        <v>3</v>
      </c>
      <c r="D40" s="10">
        <v>298</v>
      </c>
      <c r="E40" s="13">
        <v>114029.7520661157</v>
      </c>
      <c r="F40" s="11">
        <v>0.02</v>
      </c>
      <c r="G40" s="11">
        <f t="shared" si="15"/>
        <v>6296.3862360000003</v>
      </c>
      <c r="H40" s="13">
        <f t="shared" si="16"/>
        <v>125.92772472000001</v>
      </c>
      <c r="I40" s="7">
        <v>0</v>
      </c>
      <c r="J40" s="7">
        <f>51342</f>
        <v>51342</v>
      </c>
      <c r="K40" s="7">
        <f t="shared" si="17"/>
        <v>51342</v>
      </c>
      <c r="L40" s="11">
        <f t="shared" si="21"/>
        <v>51342</v>
      </c>
      <c r="M40" s="11">
        <v>0</v>
      </c>
      <c r="N40" s="11">
        <f t="shared" si="18"/>
        <v>165245.8243413957</v>
      </c>
      <c r="O40" s="3">
        <v>9223.8962546676794</v>
      </c>
      <c r="P40" s="57" t="str">
        <f t="shared" si="0"/>
        <v/>
      </c>
      <c r="Q40" s="11" t="str">
        <f t="array" ref="Q40">IF(AND(O40&gt;D40,N40&lt;K41),0,"")</f>
        <v/>
      </c>
      <c r="R40" s="11">
        <f t="shared" si="1"/>
        <v>128903.8243413957</v>
      </c>
      <c r="S40" s="11" t="str">
        <f t="shared" si="2"/>
        <v/>
      </c>
      <c r="T40" s="11" t="str">
        <f t="shared" si="3"/>
        <v/>
      </c>
      <c r="U40" s="11">
        <f t="shared" si="4"/>
        <v>128903.8243413957</v>
      </c>
      <c r="V40" s="3">
        <f t="shared" si="19"/>
        <v>36342</v>
      </c>
      <c r="W40" s="3"/>
      <c r="X40" s="3">
        <f t="shared" si="5"/>
        <v>138127.72059606339</v>
      </c>
      <c r="Y40" t="b">
        <f t="shared" si="6"/>
        <v>1</v>
      </c>
      <c r="Z40">
        <f t="shared" si="7"/>
        <v>0</v>
      </c>
      <c r="AA40">
        <f t="shared" si="8"/>
        <v>0</v>
      </c>
      <c r="AB40" s="76">
        <f t="shared" si="9"/>
        <v>0</v>
      </c>
    </row>
    <row r="41" spans="1:39">
      <c r="A41" s="7">
        <v>40</v>
      </c>
      <c r="B41" s="7">
        <v>1974</v>
      </c>
      <c r="C41" s="7">
        <v>4</v>
      </c>
      <c r="D41" s="10">
        <v>2544</v>
      </c>
      <c r="E41" s="13">
        <v>92449.586776859505</v>
      </c>
      <c r="F41" s="11">
        <v>0.13</v>
      </c>
      <c r="G41" s="11">
        <f t="shared" si="15"/>
        <v>5112.6462360000005</v>
      </c>
      <c r="H41" s="13">
        <f t="shared" si="16"/>
        <v>664.64401068000006</v>
      </c>
      <c r="I41" s="7">
        <v>15000</v>
      </c>
      <c r="J41" s="7">
        <f>51342</f>
        <v>51342</v>
      </c>
      <c r="K41" s="7">
        <f t="shared" si="17"/>
        <v>36342</v>
      </c>
      <c r="L41" s="11">
        <f t="shared" si="21"/>
        <v>36342</v>
      </c>
      <c r="M41" s="11">
        <v>0</v>
      </c>
      <c r="N41" s="11">
        <f t="shared" si="18"/>
        <v>128126.94276617951</v>
      </c>
      <c r="O41" s="3">
        <v>12621.3164574108</v>
      </c>
      <c r="P41" s="57" t="str">
        <f t="shared" si="0"/>
        <v/>
      </c>
      <c r="Q41" s="11" t="str">
        <f t="array" ref="Q41">IF(AND(O41&gt;D41,N41&lt;K42),0,"")</f>
        <v/>
      </c>
      <c r="R41" s="11">
        <f t="shared" si="1"/>
        <v>91784.942766179505</v>
      </c>
      <c r="S41" s="11" t="str">
        <f t="shared" si="2"/>
        <v/>
      </c>
      <c r="T41" s="11" t="str">
        <f t="shared" si="3"/>
        <v/>
      </c>
      <c r="U41" s="11">
        <f t="shared" si="4"/>
        <v>91784.942766179505</v>
      </c>
      <c r="V41" s="3">
        <f t="shared" si="19"/>
        <v>36342</v>
      </c>
      <c r="W41" s="3"/>
      <c r="X41" s="3">
        <f t="shared" si="5"/>
        <v>104406.2592235903</v>
      </c>
      <c r="Y41" t="b">
        <f t="shared" si="6"/>
        <v>1</v>
      </c>
      <c r="Z41">
        <f t="shared" si="7"/>
        <v>0</v>
      </c>
      <c r="AA41">
        <f t="shared" si="8"/>
        <v>0</v>
      </c>
      <c r="AB41" s="76">
        <f t="shared" si="9"/>
        <v>0</v>
      </c>
      <c r="AD41" t="s">
        <v>20</v>
      </c>
      <c r="AE41">
        <v>1561</v>
      </c>
      <c r="AF41">
        <v>295978.8465805726</v>
      </c>
      <c r="AG41">
        <v>66.666666666666657</v>
      </c>
      <c r="AH41">
        <v>25</v>
      </c>
      <c r="AI41">
        <v>603.42074481256714</v>
      </c>
      <c r="AJ41">
        <v>0</v>
      </c>
    </row>
    <row r="42" spans="1:39">
      <c r="A42" s="7">
        <v>41</v>
      </c>
      <c r="B42" s="7">
        <v>1974</v>
      </c>
      <c r="C42" s="7">
        <v>5</v>
      </c>
      <c r="D42" s="10">
        <v>34448</v>
      </c>
      <c r="E42" s="13">
        <v>103299.17355371901</v>
      </c>
      <c r="F42" s="11">
        <v>0.22</v>
      </c>
      <c r="G42" s="11">
        <f t="shared" si="15"/>
        <v>5112.6462360000005</v>
      </c>
      <c r="H42" s="13">
        <f t="shared" si="16"/>
        <v>1124.7821719200001</v>
      </c>
      <c r="I42" s="7">
        <v>15000</v>
      </c>
      <c r="J42" s="7">
        <f>51342</f>
        <v>51342</v>
      </c>
      <c r="K42" s="7">
        <f t="shared" si="17"/>
        <v>36342</v>
      </c>
      <c r="L42" s="11">
        <f t="shared" si="21"/>
        <v>36342</v>
      </c>
      <c r="M42" s="11">
        <v>0</v>
      </c>
      <c r="N42" s="11">
        <f t="shared" si="18"/>
        <v>138516.39138179901</v>
      </c>
      <c r="O42" s="3">
        <v>16025.128964605099</v>
      </c>
      <c r="P42" s="57" t="str">
        <f t="shared" si="0"/>
        <v/>
      </c>
      <c r="Q42" s="11" t="str">
        <f t="array" ref="Q42">IF(AND(O42&gt;D42,N42&lt;K43),0,"")</f>
        <v/>
      </c>
      <c r="R42" s="11" t="str">
        <f t="shared" si="1"/>
        <v/>
      </c>
      <c r="S42" s="11" t="str">
        <f t="shared" si="2"/>
        <v/>
      </c>
      <c r="T42" s="11">
        <f t="shared" si="3"/>
        <v>102174.39138179901</v>
      </c>
      <c r="U42" s="11">
        <f t="shared" si="4"/>
        <v>102174.39138179901</v>
      </c>
      <c r="V42" s="3">
        <f t="shared" si="19"/>
        <v>36342</v>
      </c>
      <c r="W42" s="3"/>
      <c r="X42" s="3">
        <f t="shared" si="5"/>
        <v>118199.52034640411</v>
      </c>
      <c r="Y42" t="b">
        <f t="shared" si="6"/>
        <v>1</v>
      </c>
      <c r="Z42">
        <f t="shared" si="7"/>
        <v>0</v>
      </c>
      <c r="AA42">
        <f t="shared" si="8"/>
        <v>0</v>
      </c>
      <c r="AB42" s="76">
        <f t="shared" si="9"/>
        <v>0</v>
      </c>
      <c r="AD42" t="s">
        <v>21</v>
      </c>
      <c r="AE42">
        <v>29293.006854269341</v>
      </c>
      <c r="AF42">
        <v>832105.34972030076</v>
      </c>
      <c r="AG42">
        <v>97.380952380952365</v>
      </c>
      <c r="AH42">
        <v>70</v>
      </c>
      <c r="AI42">
        <v>8407.0220976629425</v>
      </c>
      <c r="AJ42">
        <v>2752776.7081254865</v>
      </c>
    </row>
    <row r="43" spans="1:39">
      <c r="A43" s="7">
        <v>42</v>
      </c>
      <c r="B43" s="7">
        <v>1974</v>
      </c>
      <c r="C43" s="7">
        <v>6</v>
      </c>
      <c r="D43" s="10">
        <v>45953</v>
      </c>
      <c r="E43" s="13">
        <v>86677.68595041323</v>
      </c>
      <c r="F43" s="11">
        <v>0.36</v>
      </c>
      <c r="G43" s="11">
        <f t="shared" si="15"/>
        <v>5112.6462360000005</v>
      </c>
      <c r="H43" s="13">
        <f t="shared" si="16"/>
        <v>1840.5526449600002</v>
      </c>
      <c r="I43" s="7">
        <v>15000</v>
      </c>
      <c r="J43" s="7">
        <f>51342</f>
        <v>51342</v>
      </c>
      <c r="K43" s="7">
        <f t="shared" si="17"/>
        <v>36342</v>
      </c>
      <c r="L43" s="11">
        <f t="shared" si="21"/>
        <v>36342</v>
      </c>
      <c r="M43" s="11">
        <v>0</v>
      </c>
      <c r="N43" s="11">
        <f t="shared" si="18"/>
        <v>121179.13330545323</v>
      </c>
      <c r="O43" s="3">
        <v>6407.5252403515897</v>
      </c>
      <c r="P43" s="57" t="str">
        <f t="shared" si="0"/>
        <v/>
      </c>
      <c r="Q43" s="11" t="str">
        <f t="array" ref="Q43">IF(AND(O43&gt;D43,N43&lt;K44),0,"")</f>
        <v/>
      </c>
      <c r="R43" s="11" t="str">
        <f t="shared" si="1"/>
        <v/>
      </c>
      <c r="S43" s="11" t="str">
        <f t="shared" si="2"/>
        <v/>
      </c>
      <c r="T43" s="11">
        <f t="shared" si="3"/>
        <v>69837.13330545323</v>
      </c>
      <c r="U43" s="11">
        <f t="shared" si="4"/>
        <v>69837.13330545323</v>
      </c>
      <c r="V43" s="3">
        <f t="shared" si="19"/>
        <v>51342</v>
      </c>
      <c r="W43" s="3"/>
      <c r="X43" s="3">
        <f t="shared" si="5"/>
        <v>76244.658545804821</v>
      </c>
      <c r="Y43" t="b">
        <f t="shared" si="6"/>
        <v>1</v>
      </c>
      <c r="Z43">
        <f t="shared" si="7"/>
        <v>0</v>
      </c>
      <c r="AA43">
        <f t="shared" si="8"/>
        <v>0</v>
      </c>
      <c r="AB43" s="76">
        <f t="shared" si="9"/>
        <v>0</v>
      </c>
    </row>
    <row r="44" spans="1:39">
      <c r="A44" s="7">
        <v>43</v>
      </c>
      <c r="B44" s="7">
        <v>1974</v>
      </c>
      <c r="C44" s="7">
        <v>7</v>
      </c>
      <c r="D44" s="10">
        <v>50966</v>
      </c>
      <c r="E44" s="13">
        <v>63917.355371900827</v>
      </c>
      <c r="F44" s="11">
        <v>0.43</v>
      </c>
      <c r="G44" s="11">
        <f t="shared" si="15"/>
        <v>6296.3862360000003</v>
      </c>
      <c r="H44" s="13">
        <f t="shared" si="16"/>
        <v>2707.44608148</v>
      </c>
      <c r="I44" s="7">
        <v>0</v>
      </c>
      <c r="J44" s="7">
        <f>51342</f>
        <v>51342</v>
      </c>
      <c r="K44" s="7">
        <f t="shared" si="17"/>
        <v>51342</v>
      </c>
      <c r="L44" s="11">
        <f t="shared" si="21"/>
        <v>51342</v>
      </c>
      <c r="M44" s="11">
        <v>0</v>
      </c>
      <c r="N44" s="11">
        <f t="shared" si="18"/>
        <v>112551.90929042084</v>
      </c>
      <c r="O44" s="3">
        <v>3707.8515945262002</v>
      </c>
      <c r="P44" s="57" t="str">
        <f t="shared" si="0"/>
        <v/>
      </c>
      <c r="Q44" s="11" t="str">
        <f t="array" ref="Q44">IF(AND(O44&gt;D44,N44&lt;K45),0,"")</f>
        <v/>
      </c>
      <c r="R44" s="11" t="str">
        <f t="shared" si="1"/>
        <v/>
      </c>
      <c r="S44" s="11" t="str">
        <f t="shared" si="2"/>
        <v/>
      </c>
      <c r="T44" s="11">
        <f t="shared" si="3"/>
        <v>61209.909290420837</v>
      </c>
      <c r="U44" s="11">
        <f t="shared" si="4"/>
        <v>61209.909290420837</v>
      </c>
      <c r="V44" s="3">
        <f t="shared" si="19"/>
        <v>51342</v>
      </c>
      <c r="W44" s="3"/>
      <c r="X44" s="3">
        <f t="shared" si="5"/>
        <v>64917.760884947034</v>
      </c>
      <c r="Y44" t="b">
        <f t="shared" si="6"/>
        <v>1</v>
      </c>
      <c r="Z44">
        <f t="shared" si="7"/>
        <v>0</v>
      </c>
      <c r="AA44">
        <f t="shared" si="8"/>
        <v>0</v>
      </c>
      <c r="AB44" s="76">
        <f t="shared" si="9"/>
        <v>0</v>
      </c>
    </row>
    <row r="45" spans="1:39">
      <c r="A45" s="7">
        <v>44</v>
      </c>
      <c r="B45" s="7">
        <v>1974</v>
      </c>
      <c r="C45" s="7">
        <v>8</v>
      </c>
      <c r="D45" s="10">
        <v>47807</v>
      </c>
      <c r="E45" s="13">
        <v>65877.024793388424</v>
      </c>
      <c r="F45" s="11">
        <v>0.39</v>
      </c>
      <c r="G45" s="11">
        <f t="shared" si="15"/>
        <v>6296.3862360000003</v>
      </c>
      <c r="H45" s="13">
        <f t="shared" si="16"/>
        <v>2455.5906320400004</v>
      </c>
      <c r="I45" s="7">
        <v>0</v>
      </c>
      <c r="J45" s="7">
        <f>51342</f>
        <v>51342</v>
      </c>
      <c r="K45" s="7">
        <f t="shared" si="17"/>
        <v>51342</v>
      </c>
      <c r="L45" s="11">
        <f t="shared" si="21"/>
        <v>51342</v>
      </c>
      <c r="M45" s="11">
        <v>0</v>
      </c>
      <c r="N45" s="11">
        <f t="shared" si="18"/>
        <v>114763.43416134843</v>
      </c>
      <c r="O45" s="3">
        <v>3359.4377595436699</v>
      </c>
      <c r="P45" s="57" t="str">
        <f t="shared" si="0"/>
        <v/>
      </c>
      <c r="Q45" s="11" t="str">
        <f t="array" ref="Q45">IF(AND(O45&gt;D45,N45&lt;K46),0,"")</f>
        <v/>
      </c>
      <c r="R45" s="11" t="str">
        <f t="shared" si="1"/>
        <v/>
      </c>
      <c r="S45" s="11" t="str">
        <f t="shared" si="2"/>
        <v/>
      </c>
      <c r="T45" s="11">
        <f t="shared" si="3"/>
        <v>63421.434161348428</v>
      </c>
      <c r="U45" s="11">
        <f t="shared" si="4"/>
        <v>63421.434161348428</v>
      </c>
      <c r="V45" s="3">
        <f t="shared" si="19"/>
        <v>51342</v>
      </c>
      <c r="W45" s="3"/>
      <c r="X45" s="3">
        <f t="shared" si="5"/>
        <v>66780.871920892096</v>
      </c>
      <c r="Y45" t="b">
        <f t="shared" si="6"/>
        <v>1</v>
      </c>
      <c r="Z45">
        <f t="shared" si="7"/>
        <v>0</v>
      </c>
      <c r="AA45">
        <f t="shared" si="8"/>
        <v>0</v>
      </c>
      <c r="AB45" s="76">
        <f t="shared" si="9"/>
        <v>0</v>
      </c>
    </row>
    <row r="46" spans="1:39">
      <c r="A46" s="7">
        <v>45</v>
      </c>
      <c r="B46" s="7">
        <v>1974</v>
      </c>
      <c r="C46" s="7">
        <v>9</v>
      </c>
      <c r="D46" s="10">
        <v>35537</v>
      </c>
      <c r="E46" s="13">
        <v>62144.132231404961</v>
      </c>
      <c r="F46" s="11">
        <v>0.2</v>
      </c>
      <c r="G46" s="11">
        <f t="shared" si="15"/>
        <v>6296.3862360000003</v>
      </c>
      <c r="H46" s="13">
        <f t="shared" si="16"/>
        <v>1259.2772472000001</v>
      </c>
      <c r="I46" s="7">
        <v>0</v>
      </c>
      <c r="J46" s="7">
        <f>51342</f>
        <v>51342</v>
      </c>
      <c r="K46" s="7">
        <f t="shared" si="17"/>
        <v>51342</v>
      </c>
      <c r="L46" s="11">
        <f t="shared" si="21"/>
        <v>51342</v>
      </c>
      <c r="M46" s="11">
        <v>0</v>
      </c>
      <c r="N46" s="11">
        <f t="shared" si="18"/>
        <v>112226.85498420495</v>
      </c>
      <c r="O46" s="3">
        <v>4002.6627587348498</v>
      </c>
      <c r="P46" s="57" t="str">
        <f t="shared" si="0"/>
        <v/>
      </c>
      <c r="Q46" s="11" t="str">
        <f t="array" ref="Q46">IF(AND(O46&gt;D46,N46&lt;K47),0,"")</f>
        <v/>
      </c>
      <c r="R46" s="11" t="str">
        <f t="shared" si="1"/>
        <v/>
      </c>
      <c r="S46" s="11" t="str">
        <f t="shared" si="2"/>
        <v/>
      </c>
      <c r="T46" s="11">
        <f t="shared" si="3"/>
        <v>60884.854984204954</v>
      </c>
      <c r="U46" s="11">
        <f t="shared" si="4"/>
        <v>60884.854984204954</v>
      </c>
      <c r="V46" s="3">
        <f t="shared" si="19"/>
        <v>51342</v>
      </c>
      <c r="W46" s="3"/>
      <c r="X46" s="3">
        <f t="shared" si="5"/>
        <v>64887.517742939803</v>
      </c>
      <c r="Y46" t="b">
        <f t="shared" si="6"/>
        <v>1</v>
      </c>
      <c r="Z46">
        <f t="shared" si="7"/>
        <v>0</v>
      </c>
      <c r="AA46">
        <f t="shared" si="8"/>
        <v>0</v>
      </c>
      <c r="AB46" s="76">
        <f t="shared" si="9"/>
        <v>0</v>
      </c>
    </row>
    <row r="47" spans="1:39">
      <c r="A47" s="7">
        <v>46</v>
      </c>
      <c r="B47" s="7">
        <v>1974</v>
      </c>
      <c r="C47" s="7">
        <v>10</v>
      </c>
      <c r="D47" s="10">
        <v>16691</v>
      </c>
      <c r="E47" s="13">
        <v>40248.595041322311</v>
      </c>
      <c r="F47" s="11">
        <v>0.05</v>
      </c>
      <c r="G47" s="11">
        <f t="shared" si="15"/>
        <v>6296.3862360000003</v>
      </c>
      <c r="H47" s="13">
        <f t="shared" si="16"/>
        <v>314.81931180000004</v>
      </c>
      <c r="I47" s="7">
        <v>0</v>
      </c>
      <c r="J47" s="7">
        <f>51342</f>
        <v>51342</v>
      </c>
      <c r="K47" s="7">
        <f t="shared" si="17"/>
        <v>51342</v>
      </c>
      <c r="L47" s="11">
        <f t="shared" si="21"/>
        <v>51342</v>
      </c>
      <c r="M47" s="11">
        <v>0</v>
      </c>
      <c r="N47" s="11">
        <f t="shared" si="18"/>
        <v>91275.775729522313</v>
      </c>
      <c r="O47" s="3">
        <v>5301.0913548150702</v>
      </c>
      <c r="P47" s="57" t="str">
        <f t="shared" si="0"/>
        <v/>
      </c>
      <c r="Q47" s="11" t="str">
        <f t="array" ref="Q47">IF(AND(O47&gt;D47,N47&lt;K48),0,"")</f>
        <v/>
      </c>
      <c r="R47" s="11" t="str">
        <f t="shared" si="1"/>
        <v/>
      </c>
      <c r="S47" s="11" t="str">
        <f t="shared" si="2"/>
        <v/>
      </c>
      <c r="T47" s="11">
        <f t="shared" si="3"/>
        <v>39933.775729522313</v>
      </c>
      <c r="U47" s="11">
        <f t="shared" si="4"/>
        <v>39933.775729522313</v>
      </c>
      <c r="V47" s="3">
        <f t="shared" si="19"/>
        <v>51342</v>
      </c>
      <c r="W47" s="3"/>
      <c r="X47" s="3">
        <f t="shared" si="5"/>
        <v>45234.867084337384</v>
      </c>
      <c r="Y47" t="b">
        <f t="shared" si="6"/>
        <v>1</v>
      </c>
      <c r="Z47">
        <f t="shared" si="7"/>
        <v>0</v>
      </c>
      <c r="AA47">
        <f t="shared" si="8"/>
        <v>0</v>
      </c>
      <c r="AB47" s="76">
        <f t="shared" si="9"/>
        <v>0</v>
      </c>
    </row>
    <row r="48" spans="1:39">
      <c r="A48" s="7">
        <v>47</v>
      </c>
      <c r="B48" s="7">
        <v>1974</v>
      </c>
      <c r="C48" s="7">
        <v>11</v>
      </c>
      <c r="D48" s="10">
        <v>4576</v>
      </c>
      <c r="E48" s="13">
        <v>34127.603305785124</v>
      </c>
      <c r="F48" s="11">
        <v>0</v>
      </c>
      <c r="G48" s="11">
        <f t="shared" si="15"/>
        <v>6296.3862360000003</v>
      </c>
      <c r="H48" s="13">
        <f t="shared" si="16"/>
        <v>0</v>
      </c>
      <c r="I48" s="7">
        <v>0</v>
      </c>
      <c r="J48" s="7">
        <f>51342</f>
        <v>51342</v>
      </c>
      <c r="K48" s="7">
        <f t="shared" si="17"/>
        <v>51342</v>
      </c>
      <c r="L48" s="11">
        <f t="shared" si="21"/>
        <v>51342</v>
      </c>
      <c r="M48" s="11">
        <v>0</v>
      </c>
      <c r="N48" s="11">
        <f t="shared" si="18"/>
        <v>85469.603305785131</v>
      </c>
      <c r="O48" s="3">
        <v>4850.1717548533297</v>
      </c>
      <c r="P48" s="57" t="str">
        <f t="shared" si="0"/>
        <v/>
      </c>
      <c r="Q48" s="11" t="str">
        <f t="array" ref="Q48">IF(AND(O48&gt;D48,N48&lt;K49),0,"")</f>
        <v/>
      </c>
      <c r="R48" s="11">
        <f t="shared" si="1"/>
        <v>34127.603305785131</v>
      </c>
      <c r="S48" s="11" t="str">
        <f t="shared" si="2"/>
        <v/>
      </c>
      <c r="T48" s="11" t="str">
        <f t="shared" si="3"/>
        <v/>
      </c>
      <c r="U48" s="11">
        <f t="shared" si="4"/>
        <v>34127.603305785131</v>
      </c>
      <c r="V48" s="3">
        <f t="shared" si="19"/>
        <v>51342</v>
      </c>
      <c r="W48" s="3"/>
      <c r="X48" s="3">
        <f t="shared" si="5"/>
        <v>38977.775060638458</v>
      </c>
      <c r="Y48" t="b">
        <f t="shared" si="6"/>
        <v>1</v>
      </c>
      <c r="Z48">
        <f t="shared" si="7"/>
        <v>0</v>
      </c>
      <c r="AA48">
        <f t="shared" si="8"/>
        <v>0</v>
      </c>
      <c r="AB48" s="76">
        <f t="shared" si="9"/>
        <v>0</v>
      </c>
    </row>
    <row r="49" spans="1:28">
      <c r="A49" s="7">
        <v>48</v>
      </c>
      <c r="B49" s="7">
        <v>1974</v>
      </c>
      <c r="C49" s="7">
        <v>12</v>
      </c>
      <c r="D49" s="10">
        <v>1561</v>
      </c>
      <c r="E49" s="13">
        <v>69310.413223140495</v>
      </c>
      <c r="F49" s="11">
        <v>0</v>
      </c>
      <c r="G49" s="11">
        <f t="shared" si="15"/>
        <v>6296.3862360000003</v>
      </c>
      <c r="H49" s="13">
        <f t="shared" si="16"/>
        <v>0</v>
      </c>
      <c r="I49" s="7">
        <v>0</v>
      </c>
      <c r="J49" s="7">
        <f>51342</f>
        <v>51342</v>
      </c>
      <c r="K49" s="7">
        <f t="shared" si="17"/>
        <v>51342</v>
      </c>
      <c r="L49" s="11">
        <f t="shared" si="21"/>
        <v>51342</v>
      </c>
      <c r="M49" s="11">
        <v>0</v>
      </c>
      <c r="N49" s="11">
        <f t="shared" si="18"/>
        <v>120652.41322314049</v>
      </c>
      <c r="O49" s="3">
        <v>4559.7909008806</v>
      </c>
      <c r="P49" s="57" t="str">
        <f t="shared" si="0"/>
        <v/>
      </c>
      <c r="Q49" s="11" t="str">
        <f t="array" ref="Q49">IF(AND(O49&gt;D49,N49&lt;K50),0,"")</f>
        <v/>
      </c>
      <c r="R49" s="11">
        <f t="shared" si="1"/>
        <v>69310.413223140495</v>
      </c>
      <c r="S49" s="11" t="str">
        <f t="shared" si="2"/>
        <v/>
      </c>
      <c r="T49" s="11" t="str">
        <f t="shared" si="3"/>
        <v/>
      </c>
      <c r="U49" s="11">
        <f t="shared" si="4"/>
        <v>69310.413223140495</v>
      </c>
      <c r="V49" s="3">
        <f t="shared" si="19"/>
        <v>51342</v>
      </c>
      <c r="W49" s="3"/>
      <c r="X49" s="3">
        <f t="shared" si="5"/>
        <v>73870.204124021097</v>
      </c>
      <c r="Y49" t="b">
        <f t="shared" si="6"/>
        <v>1</v>
      </c>
      <c r="Z49">
        <f t="shared" si="7"/>
        <v>0</v>
      </c>
      <c r="AA49">
        <f t="shared" si="8"/>
        <v>0</v>
      </c>
      <c r="AB49" s="76">
        <f t="shared" si="9"/>
        <v>0</v>
      </c>
    </row>
    <row r="50" spans="1:28">
      <c r="A50" s="7">
        <v>49</v>
      </c>
      <c r="B50" s="7">
        <v>1975</v>
      </c>
      <c r="C50" s="7">
        <v>1</v>
      </c>
      <c r="D50" s="10">
        <v>1277</v>
      </c>
      <c r="E50" s="13">
        <v>83504.132231404961</v>
      </c>
      <c r="F50" s="11">
        <v>0</v>
      </c>
      <c r="G50" s="11">
        <f t="shared" si="15"/>
        <v>6296.3862360000003</v>
      </c>
      <c r="H50" s="13">
        <f t="shared" si="16"/>
        <v>0</v>
      </c>
      <c r="I50" s="7">
        <v>0</v>
      </c>
      <c r="J50" s="7">
        <f>51342</f>
        <v>51342</v>
      </c>
      <c r="K50" s="7">
        <f t="shared" si="17"/>
        <v>51342</v>
      </c>
      <c r="L50" s="11">
        <f t="shared" si="21"/>
        <v>51342</v>
      </c>
      <c r="M50" s="11">
        <v>0</v>
      </c>
      <c r="N50" s="11">
        <f t="shared" si="18"/>
        <v>134846.13223140495</v>
      </c>
      <c r="O50" s="3">
        <v>4371.3892865887001</v>
      </c>
      <c r="P50" s="57" t="str">
        <f t="shared" si="0"/>
        <v/>
      </c>
      <c r="Q50" s="11" t="str">
        <f t="array" ref="Q50">IF(AND(O50&gt;D50,N50&lt;K51),0,"")</f>
        <v/>
      </c>
      <c r="R50" s="11">
        <f t="shared" si="1"/>
        <v>83504.132231404947</v>
      </c>
      <c r="S50" s="11" t="str">
        <f t="shared" si="2"/>
        <v/>
      </c>
      <c r="T50" s="11" t="str">
        <f t="shared" si="3"/>
        <v/>
      </c>
      <c r="U50" s="11">
        <f t="shared" si="4"/>
        <v>83504.132231404947</v>
      </c>
      <c r="V50" s="3">
        <f t="shared" si="19"/>
        <v>51342</v>
      </c>
      <c r="W50" s="3"/>
      <c r="X50" s="3">
        <f t="shared" si="5"/>
        <v>87875.521517993649</v>
      </c>
      <c r="Y50" t="b">
        <f t="shared" si="6"/>
        <v>1</v>
      </c>
      <c r="Z50">
        <f t="shared" si="7"/>
        <v>0</v>
      </c>
      <c r="AA50">
        <f t="shared" si="8"/>
        <v>0</v>
      </c>
      <c r="AB50" s="76">
        <f t="shared" si="9"/>
        <v>0</v>
      </c>
    </row>
    <row r="51" spans="1:28">
      <c r="A51" s="7">
        <v>50</v>
      </c>
      <c r="B51" s="7">
        <v>1975</v>
      </c>
      <c r="C51" s="7">
        <v>2</v>
      </c>
      <c r="D51" s="10">
        <v>787</v>
      </c>
      <c r="E51" s="13">
        <v>44304.793388429753</v>
      </c>
      <c r="F51" s="11">
        <v>0</v>
      </c>
      <c r="G51" s="11">
        <f t="shared" si="15"/>
        <v>6296.3862360000003</v>
      </c>
      <c r="H51" s="13">
        <f t="shared" si="16"/>
        <v>0</v>
      </c>
      <c r="I51" s="7">
        <v>0</v>
      </c>
      <c r="J51" s="7">
        <f>51342</f>
        <v>51342</v>
      </c>
      <c r="K51" s="7">
        <f t="shared" si="17"/>
        <v>51342</v>
      </c>
      <c r="L51" s="11">
        <f t="shared" si="21"/>
        <v>51342</v>
      </c>
      <c r="M51" s="11">
        <v>0</v>
      </c>
      <c r="N51" s="11">
        <f t="shared" si="18"/>
        <v>95646.793388429753</v>
      </c>
      <c r="O51" s="3">
        <v>3597.3933952826201</v>
      </c>
      <c r="P51" s="57" t="str">
        <f t="shared" si="0"/>
        <v/>
      </c>
      <c r="Q51" s="11" t="str">
        <f t="array" ref="Q51">IF(AND(O51&gt;D51,N51&lt;K52),0,"")</f>
        <v/>
      </c>
      <c r="R51" s="11">
        <f t="shared" si="1"/>
        <v>44304.793388429753</v>
      </c>
      <c r="S51" s="11" t="str">
        <f t="shared" si="2"/>
        <v/>
      </c>
      <c r="T51" s="11" t="str">
        <f t="shared" si="3"/>
        <v/>
      </c>
      <c r="U51" s="11">
        <f t="shared" si="4"/>
        <v>44304.793388429753</v>
      </c>
      <c r="V51" s="3">
        <f t="shared" si="19"/>
        <v>51342</v>
      </c>
      <c r="W51" s="3"/>
      <c r="X51" s="3">
        <f t="shared" si="5"/>
        <v>47902.186783712372</v>
      </c>
      <c r="Y51" t="b">
        <f t="shared" si="6"/>
        <v>1</v>
      </c>
      <c r="Z51">
        <f t="shared" si="7"/>
        <v>0</v>
      </c>
      <c r="AA51">
        <f t="shared" si="8"/>
        <v>0</v>
      </c>
      <c r="AB51" s="76">
        <f t="shared" si="9"/>
        <v>0</v>
      </c>
    </row>
    <row r="52" spans="1:28">
      <c r="A52" s="7">
        <v>51</v>
      </c>
      <c r="B52" s="7">
        <v>1975</v>
      </c>
      <c r="C52" s="7">
        <v>3</v>
      </c>
      <c r="D52" s="10">
        <v>298</v>
      </c>
      <c r="E52" s="13">
        <v>52395.371900826445</v>
      </c>
      <c r="F52" s="11">
        <v>0.02</v>
      </c>
      <c r="G52" s="11">
        <f t="shared" si="15"/>
        <v>6296.3862360000003</v>
      </c>
      <c r="H52" s="13">
        <f t="shared" si="16"/>
        <v>125.92772472000001</v>
      </c>
      <c r="I52" s="7">
        <v>0</v>
      </c>
      <c r="J52" s="7">
        <f>51342</f>
        <v>51342</v>
      </c>
      <c r="K52" s="7">
        <f t="shared" si="17"/>
        <v>51342</v>
      </c>
      <c r="L52" s="11">
        <f t="shared" si="21"/>
        <v>51342</v>
      </c>
      <c r="M52" s="11">
        <v>0</v>
      </c>
      <c r="N52" s="11">
        <f t="shared" si="18"/>
        <v>103611.44417610645</v>
      </c>
      <c r="O52" s="3">
        <v>5474.3887628680404</v>
      </c>
      <c r="P52" s="57" t="str">
        <f t="shared" si="0"/>
        <v/>
      </c>
      <c r="Q52" s="11" t="str">
        <f t="array" ref="Q52">IF(AND(O52&gt;D52,N52&lt;K53),0,"")</f>
        <v/>
      </c>
      <c r="R52" s="11">
        <f t="shared" si="1"/>
        <v>67269.444176106452</v>
      </c>
      <c r="S52" s="11" t="str">
        <f t="shared" si="2"/>
        <v/>
      </c>
      <c r="T52" s="11" t="str">
        <f t="shared" si="3"/>
        <v/>
      </c>
      <c r="U52" s="11">
        <f t="shared" si="4"/>
        <v>67269.444176106452</v>
      </c>
      <c r="V52" s="3">
        <f t="shared" si="19"/>
        <v>36342</v>
      </c>
      <c r="W52" s="3"/>
      <c r="X52" s="3">
        <f t="shared" si="5"/>
        <v>72743.83293897449</v>
      </c>
      <c r="Y52" t="b">
        <f t="shared" si="6"/>
        <v>1</v>
      </c>
      <c r="Z52">
        <f t="shared" si="7"/>
        <v>0</v>
      </c>
      <c r="AA52">
        <f t="shared" si="8"/>
        <v>0</v>
      </c>
      <c r="AB52" s="76">
        <f t="shared" si="9"/>
        <v>0</v>
      </c>
    </row>
    <row r="53" spans="1:28">
      <c r="A53" s="7">
        <v>52</v>
      </c>
      <c r="B53" s="7">
        <v>1975</v>
      </c>
      <c r="C53" s="7">
        <v>4</v>
      </c>
      <c r="D53" s="10">
        <v>2544</v>
      </c>
      <c r="E53" s="13">
        <v>64448.925619834714</v>
      </c>
      <c r="F53" s="11">
        <v>0.13</v>
      </c>
      <c r="G53" s="11">
        <f t="shared" si="15"/>
        <v>5112.6462360000005</v>
      </c>
      <c r="H53" s="13">
        <f t="shared" si="16"/>
        <v>664.64401068000006</v>
      </c>
      <c r="I53" s="7">
        <v>15000</v>
      </c>
      <c r="J53" s="7">
        <f>51342</f>
        <v>51342</v>
      </c>
      <c r="K53" s="7">
        <f t="shared" si="17"/>
        <v>36342</v>
      </c>
      <c r="L53" s="11">
        <f t="shared" si="21"/>
        <v>36342</v>
      </c>
      <c r="M53" s="11">
        <v>0</v>
      </c>
      <c r="N53" s="11">
        <f t="shared" si="18"/>
        <v>100126.28160915471</v>
      </c>
      <c r="O53" s="3">
        <v>6466.5448433945603</v>
      </c>
      <c r="P53" s="57" t="str">
        <f t="shared" si="0"/>
        <v/>
      </c>
      <c r="Q53" s="11" t="str">
        <f t="array" ref="Q53">IF(AND(O53&gt;D53,N53&lt;K54),0,"")</f>
        <v/>
      </c>
      <c r="R53" s="11">
        <f t="shared" si="1"/>
        <v>63784.281609154714</v>
      </c>
      <c r="S53" s="11" t="str">
        <f t="shared" si="2"/>
        <v/>
      </c>
      <c r="T53" s="11" t="str">
        <f t="shared" si="3"/>
        <v/>
      </c>
      <c r="U53" s="11">
        <f t="shared" si="4"/>
        <v>63784.281609154714</v>
      </c>
      <c r="V53" s="3">
        <f t="shared" si="19"/>
        <v>36342</v>
      </c>
      <c r="W53" s="3"/>
      <c r="X53" s="3">
        <f t="shared" si="5"/>
        <v>70250.82645254927</v>
      </c>
      <c r="Y53" t="b">
        <f t="shared" si="6"/>
        <v>1</v>
      </c>
      <c r="Z53">
        <f t="shared" si="7"/>
        <v>0</v>
      </c>
      <c r="AA53">
        <f t="shared" si="8"/>
        <v>0</v>
      </c>
      <c r="AB53" s="76">
        <f t="shared" si="9"/>
        <v>0</v>
      </c>
    </row>
    <row r="54" spans="1:28">
      <c r="A54" s="7">
        <v>53</v>
      </c>
      <c r="B54" s="7">
        <v>1975</v>
      </c>
      <c r="C54" s="7">
        <v>5</v>
      </c>
      <c r="D54" s="10">
        <v>34448</v>
      </c>
      <c r="E54" s="13">
        <v>113057.85123966943</v>
      </c>
      <c r="F54" s="11">
        <v>0.22</v>
      </c>
      <c r="G54" s="11">
        <f t="shared" si="15"/>
        <v>5112.6462360000005</v>
      </c>
      <c r="H54" s="13">
        <f t="shared" si="16"/>
        <v>1124.7821719200001</v>
      </c>
      <c r="I54" s="7">
        <v>15000</v>
      </c>
      <c r="J54" s="7">
        <f>51342</f>
        <v>51342</v>
      </c>
      <c r="K54" s="7">
        <f t="shared" si="17"/>
        <v>36342</v>
      </c>
      <c r="L54" s="11">
        <f t="shared" si="21"/>
        <v>36342</v>
      </c>
      <c r="M54" s="11">
        <v>0</v>
      </c>
      <c r="N54" s="11">
        <f t="shared" si="18"/>
        <v>148275.06906774943</v>
      </c>
      <c r="O54" s="3">
        <v>15055.269767633399</v>
      </c>
      <c r="P54" s="57" t="str">
        <f t="shared" si="0"/>
        <v/>
      </c>
      <c r="Q54" s="11" t="str">
        <f t="array" ref="Q54">IF(AND(O54&gt;D54,N54&lt;K55),0,"")</f>
        <v/>
      </c>
      <c r="R54" s="11" t="str">
        <f t="shared" si="1"/>
        <v/>
      </c>
      <c r="S54" s="11" t="str">
        <f t="shared" si="2"/>
        <v/>
      </c>
      <c r="T54" s="11">
        <f t="shared" si="3"/>
        <v>111933.06906774943</v>
      </c>
      <c r="U54" s="11">
        <f t="shared" si="4"/>
        <v>111933.06906774943</v>
      </c>
      <c r="V54" s="3">
        <f t="shared" si="19"/>
        <v>36342</v>
      </c>
      <c r="W54" s="3"/>
      <c r="X54" s="3">
        <f t="shared" si="5"/>
        <v>126988.33883538283</v>
      </c>
      <c r="Y54" t="b">
        <f t="shared" si="6"/>
        <v>1</v>
      </c>
      <c r="Z54">
        <f t="shared" si="7"/>
        <v>0</v>
      </c>
      <c r="AA54">
        <f t="shared" si="8"/>
        <v>0</v>
      </c>
      <c r="AB54" s="76">
        <f t="shared" si="9"/>
        <v>0</v>
      </c>
    </row>
    <row r="55" spans="1:28">
      <c r="A55" s="7">
        <v>54</v>
      </c>
      <c r="B55" s="7">
        <v>1975</v>
      </c>
      <c r="C55" s="7">
        <v>6</v>
      </c>
      <c r="D55" s="10">
        <v>45953</v>
      </c>
      <c r="E55" s="13">
        <v>89099.504132231406</v>
      </c>
      <c r="F55" s="11">
        <v>0.36</v>
      </c>
      <c r="G55" s="11">
        <f t="shared" si="15"/>
        <v>5112.6462360000005</v>
      </c>
      <c r="H55" s="13">
        <f t="shared" si="16"/>
        <v>1840.5526449600002</v>
      </c>
      <c r="I55" s="7">
        <v>15000</v>
      </c>
      <c r="J55" s="7">
        <f>51342</f>
        <v>51342</v>
      </c>
      <c r="K55" s="7">
        <f t="shared" si="17"/>
        <v>36342</v>
      </c>
      <c r="L55" s="11">
        <f t="shared" si="21"/>
        <v>36342</v>
      </c>
      <c r="M55" s="11">
        <v>0</v>
      </c>
      <c r="N55" s="11">
        <f t="shared" si="18"/>
        <v>123600.95148727141</v>
      </c>
      <c r="O55" s="3">
        <v>13625.1993928724</v>
      </c>
      <c r="P55" s="57" t="str">
        <f t="shared" si="0"/>
        <v/>
      </c>
      <c r="Q55" s="11" t="str">
        <f t="array" ref="Q55">IF(AND(O55&gt;D55,N55&lt;K56),0,"")</f>
        <v/>
      </c>
      <c r="R55" s="11" t="str">
        <f t="shared" si="1"/>
        <v/>
      </c>
      <c r="S55" s="11" t="str">
        <f t="shared" si="2"/>
        <v/>
      </c>
      <c r="T55" s="11">
        <f t="shared" si="3"/>
        <v>72258.951487271406</v>
      </c>
      <c r="U55" s="11">
        <f t="shared" si="4"/>
        <v>72258.951487271406</v>
      </c>
      <c r="V55" s="3">
        <f t="shared" si="19"/>
        <v>51342</v>
      </c>
      <c r="W55" s="3"/>
      <c r="X55" s="3">
        <f t="shared" si="5"/>
        <v>85884.150880143803</v>
      </c>
      <c r="Y55" t="b">
        <f t="shared" si="6"/>
        <v>1</v>
      </c>
      <c r="Z55">
        <f t="shared" si="7"/>
        <v>0</v>
      </c>
      <c r="AA55">
        <f t="shared" si="8"/>
        <v>0</v>
      </c>
      <c r="AB55" s="76">
        <f t="shared" si="9"/>
        <v>0</v>
      </c>
    </row>
    <row r="56" spans="1:28">
      <c r="A56" s="7">
        <v>55</v>
      </c>
      <c r="B56" s="7">
        <v>1975</v>
      </c>
      <c r="C56" s="7">
        <v>7</v>
      </c>
      <c r="D56" s="10">
        <v>50966</v>
      </c>
      <c r="E56" s="13">
        <v>66267.768595041329</v>
      </c>
      <c r="F56" s="11">
        <v>0.43</v>
      </c>
      <c r="G56" s="11">
        <f t="shared" si="15"/>
        <v>6296.3862360000003</v>
      </c>
      <c r="H56" s="13">
        <f t="shared" si="16"/>
        <v>2707.44608148</v>
      </c>
      <c r="I56" s="7">
        <v>0</v>
      </c>
      <c r="J56" s="7">
        <f>51342</f>
        <v>51342</v>
      </c>
      <c r="K56" s="7">
        <f t="shared" si="17"/>
        <v>51342</v>
      </c>
      <c r="L56" s="11">
        <f t="shared" si="21"/>
        <v>51342</v>
      </c>
      <c r="M56" s="11">
        <v>0</v>
      </c>
      <c r="N56" s="11">
        <f t="shared" si="18"/>
        <v>114902.32251356133</v>
      </c>
      <c r="O56" s="3">
        <v>6936.24340161903</v>
      </c>
      <c r="P56" s="57" t="str">
        <f t="shared" si="0"/>
        <v/>
      </c>
      <c r="Q56" s="11" t="str">
        <f t="array" ref="Q56">IF(AND(O56&gt;D56,N56&lt;K57),0,"")</f>
        <v/>
      </c>
      <c r="R56" s="11" t="str">
        <f t="shared" si="1"/>
        <v/>
      </c>
      <c r="S56" s="11" t="str">
        <f t="shared" si="2"/>
        <v/>
      </c>
      <c r="T56" s="11">
        <f t="shared" si="3"/>
        <v>63560.322513561332</v>
      </c>
      <c r="U56" s="11">
        <f t="shared" si="4"/>
        <v>63560.322513561332</v>
      </c>
      <c r="V56" s="3">
        <f t="shared" si="19"/>
        <v>51342</v>
      </c>
      <c r="W56" s="3"/>
      <c r="X56" s="3">
        <f t="shared" si="5"/>
        <v>70496.565915180356</v>
      </c>
      <c r="Y56" t="b">
        <f t="shared" si="6"/>
        <v>1</v>
      </c>
      <c r="Z56">
        <f t="shared" si="7"/>
        <v>0</v>
      </c>
      <c r="AA56">
        <f t="shared" si="8"/>
        <v>0</v>
      </c>
      <c r="AB56" s="76">
        <f t="shared" si="9"/>
        <v>0</v>
      </c>
    </row>
    <row r="57" spans="1:28">
      <c r="A57" s="7">
        <v>56</v>
      </c>
      <c r="B57" s="7">
        <v>1975</v>
      </c>
      <c r="C57" s="7">
        <v>8</v>
      </c>
      <c r="D57" s="10">
        <v>47807</v>
      </c>
      <c r="E57" s="13">
        <v>69867.768595041329</v>
      </c>
      <c r="F57" s="11">
        <v>0.39</v>
      </c>
      <c r="G57" s="11">
        <f t="shared" si="15"/>
        <v>6296.3862360000003</v>
      </c>
      <c r="H57" s="13">
        <f t="shared" si="16"/>
        <v>2455.5906320400004</v>
      </c>
      <c r="I57" s="7">
        <v>0</v>
      </c>
      <c r="J57" s="7">
        <f>51342</f>
        <v>51342</v>
      </c>
      <c r="K57" s="7">
        <f t="shared" si="17"/>
        <v>51342</v>
      </c>
      <c r="L57" s="11">
        <f t="shared" si="21"/>
        <v>51342</v>
      </c>
      <c r="M57" s="11">
        <v>0</v>
      </c>
      <c r="N57" s="11">
        <f t="shared" si="18"/>
        <v>118754.17796300133</v>
      </c>
      <c r="O57" s="3">
        <v>4625.6418330565302</v>
      </c>
      <c r="P57" s="57" t="str">
        <f t="shared" si="0"/>
        <v/>
      </c>
      <c r="Q57" s="11" t="str">
        <f t="array" ref="Q57">IF(AND(O57&gt;D57,N57&lt;K58),0,"")</f>
        <v/>
      </c>
      <c r="R57" s="11" t="str">
        <f t="shared" si="1"/>
        <v/>
      </c>
      <c r="S57" s="11" t="str">
        <f t="shared" si="2"/>
        <v/>
      </c>
      <c r="T57" s="11">
        <f t="shared" si="3"/>
        <v>67412.177963001333</v>
      </c>
      <c r="U57" s="11">
        <f t="shared" si="4"/>
        <v>67412.177963001333</v>
      </c>
      <c r="V57" s="3">
        <f t="shared" si="19"/>
        <v>51342</v>
      </c>
      <c r="W57" s="3"/>
      <c r="X57" s="3">
        <f t="shared" si="5"/>
        <v>72037.819796057869</v>
      </c>
      <c r="Y57" t="b">
        <f t="shared" si="6"/>
        <v>1</v>
      </c>
      <c r="Z57">
        <f t="shared" si="7"/>
        <v>0</v>
      </c>
      <c r="AA57">
        <f t="shared" si="8"/>
        <v>0</v>
      </c>
      <c r="AB57" s="76">
        <f t="shared" si="9"/>
        <v>0</v>
      </c>
    </row>
    <row r="58" spans="1:28">
      <c r="A58" s="7">
        <v>57</v>
      </c>
      <c r="B58" s="7">
        <v>1975</v>
      </c>
      <c r="C58" s="7">
        <v>9</v>
      </c>
      <c r="D58" s="10">
        <v>35537</v>
      </c>
      <c r="E58" s="13">
        <v>77464.462809917357</v>
      </c>
      <c r="F58" s="11">
        <v>0.2</v>
      </c>
      <c r="G58" s="11">
        <f t="shared" si="15"/>
        <v>6296.3862360000003</v>
      </c>
      <c r="H58" s="13">
        <f t="shared" si="16"/>
        <v>1259.2772472000001</v>
      </c>
      <c r="I58" s="7">
        <v>0</v>
      </c>
      <c r="J58" s="7">
        <f>51342</f>
        <v>51342</v>
      </c>
      <c r="K58" s="7">
        <f t="shared" si="17"/>
        <v>51342</v>
      </c>
      <c r="L58" s="11">
        <f t="shared" si="21"/>
        <v>51342</v>
      </c>
      <c r="M58" s="11">
        <v>0</v>
      </c>
      <c r="N58" s="11">
        <f t="shared" si="18"/>
        <v>127547.18556271735</v>
      </c>
      <c r="O58" s="3">
        <v>3848.0099576007501</v>
      </c>
      <c r="P58" s="57" t="str">
        <f t="shared" si="0"/>
        <v/>
      </c>
      <c r="Q58" s="11" t="str">
        <f t="array" ref="Q58">IF(AND(O58&gt;D58,N58&lt;K59),0,"")</f>
        <v/>
      </c>
      <c r="R58" s="11" t="str">
        <f t="shared" si="1"/>
        <v/>
      </c>
      <c r="S58" s="11" t="str">
        <f t="shared" si="2"/>
        <v/>
      </c>
      <c r="T58" s="11">
        <f t="shared" si="3"/>
        <v>76205.18556271735</v>
      </c>
      <c r="U58" s="11">
        <f t="shared" si="4"/>
        <v>76205.18556271735</v>
      </c>
      <c r="V58" s="3">
        <f t="shared" si="19"/>
        <v>51342</v>
      </c>
      <c r="W58" s="3"/>
      <c r="X58" s="3">
        <f t="shared" si="5"/>
        <v>80053.195520318099</v>
      </c>
      <c r="Y58" t="b">
        <f t="shared" si="6"/>
        <v>1</v>
      </c>
      <c r="Z58">
        <f t="shared" si="7"/>
        <v>0</v>
      </c>
      <c r="AA58">
        <f t="shared" si="8"/>
        <v>0</v>
      </c>
      <c r="AB58" s="76">
        <f t="shared" si="9"/>
        <v>0</v>
      </c>
    </row>
    <row r="59" spans="1:28">
      <c r="A59" s="7">
        <v>58</v>
      </c>
      <c r="B59" s="7">
        <v>1975</v>
      </c>
      <c r="C59" s="7">
        <v>10</v>
      </c>
      <c r="D59" s="10">
        <v>16691</v>
      </c>
      <c r="E59" s="13">
        <v>121130.57851239669</v>
      </c>
      <c r="F59" s="11">
        <v>0.05</v>
      </c>
      <c r="G59" s="11">
        <f t="shared" si="15"/>
        <v>6296.3862360000003</v>
      </c>
      <c r="H59" s="13">
        <f t="shared" si="16"/>
        <v>314.81931180000004</v>
      </c>
      <c r="I59" s="7">
        <v>0</v>
      </c>
      <c r="J59" s="7">
        <f>51342</f>
        <v>51342</v>
      </c>
      <c r="K59" s="7">
        <f t="shared" si="17"/>
        <v>51342</v>
      </c>
      <c r="L59" s="11">
        <f t="shared" si="21"/>
        <v>51342</v>
      </c>
      <c r="M59" s="11">
        <v>0</v>
      </c>
      <c r="N59" s="11">
        <f t="shared" si="18"/>
        <v>172157.75920059669</v>
      </c>
      <c r="O59" s="3">
        <v>6037.8836225579298</v>
      </c>
      <c r="P59" s="57" t="str">
        <f t="shared" si="0"/>
        <v/>
      </c>
      <c r="Q59" s="11" t="str">
        <f t="array" ref="Q59">IF(AND(O59&gt;D59,N59&lt;K60),0,"")</f>
        <v/>
      </c>
      <c r="R59" s="11" t="str">
        <f t="shared" si="1"/>
        <v/>
      </c>
      <c r="S59" s="11" t="str">
        <f t="shared" si="2"/>
        <v/>
      </c>
      <c r="T59" s="11">
        <f t="shared" si="3"/>
        <v>120815.75920059669</v>
      </c>
      <c r="U59" s="11">
        <f t="shared" si="4"/>
        <v>120815.75920059669</v>
      </c>
      <c r="V59" s="3">
        <f t="shared" si="19"/>
        <v>51342</v>
      </c>
      <c r="W59" s="3"/>
      <c r="X59" s="3">
        <f t="shared" si="5"/>
        <v>126853.64282315462</v>
      </c>
      <c r="Y59" t="b">
        <f t="shared" si="6"/>
        <v>1</v>
      </c>
      <c r="Z59">
        <f t="shared" si="7"/>
        <v>0</v>
      </c>
      <c r="AA59">
        <f t="shared" si="8"/>
        <v>0</v>
      </c>
      <c r="AB59" s="76">
        <f t="shared" si="9"/>
        <v>0</v>
      </c>
    </row>
    <row r="60" spans="1:28">
      <c r="A60" s="7">
        <v>59</v>
      </c>
      <c r="B60" s="7">
        <v>1975</v>
      </c>
      <c r="C60" s="7">
        <v>11</v>
      </c>
      <c r="D60" s="10">
        <v>4576</v>
      </c>
      <c r="E60" s="13">
        <v>104132.23140495867</v>
      </c>
      <c r="F60" s="11">
        <v>0</v>
      </c>
      <c r="G60" s="11">
        <f t="shared" si="15"/>
        <v>6296.3862360000003</v>
      </c>
      <c r="H60" s="13">
        <f t="shared" si="16"/>
        <v>0</v>
      </c>
      <c r="I60" s="7">
        <v>0</v>
      </c>
      <c r="J60" s="7">
        <f>51342</f>
        <v>51342</v>
      </c>
      <c r="K60" s="7">
        <f t="shared" si="17"/>
        <v>51342</v>
      </c>
      <c r="L60" s="11">
        <f t="shared" si="21"/>
        <v>51342</v>
      </c>
      <c r="M60" s="11">
        <v>0</v>
      </c>
      <c r="N60" s="11">
        <f t="shared" si="18"/>
        <v>155474.23140495867</v>
      </c>
      <c r="O60" s="3">
        <v>5245.6700272237404</v>
      </c>
      <c r="P60" s="57" t="str">
        <f t="shared" si="0"/>
        <v/>
      </c>
      <c r="Q60" s="11" t="str">
        <f t="array" ref="Q60">IF(AND(O60&gt;D60,N60&lt;K61),0,"")</f>
        <v/>
      </c>
      <c r="R60" s="11">
        <f t="shared" si="1"/>
        <v>104132.23140495867</v>
      </c>
      <c r="S60" s="11" t="str">
        <f t="shared" si="2"/>
        <v/>
      </c>
      <c r="T60" s="11" t="str">
        <f t="shared" si="3"/>
        <v/>
      </c>
      <c r="U60" s="11">
        <f t="shared" si="4"/>
        <v>104132.23140495867</v>
      </c>
      <c r="V60" s="3">
        <f t="shared" si="19"/>
        <v>51342</v>
      </c>
      <c r="W60" s="3"/>
      <c r="X60" s="3">
        <f t="shared" si="5"/>
        <v>109377.90143218241</v>
      </c>
      <c r="Y60" t="b">
        <f t="shared" si="6"/>
        <v>1</v>
      </c>
      <c r="Z60">
        <f t="shared" si="7"/>
        <v>0</v>
      </c>
      <c r="AA60">
        <f t="shared" si="8"/>
        <v>0</v>
      </c>
      <c r="AB60" s="76">
        <f t="shared" si="9"/>
        <v>0</v>
      </c>
    </row>
    <row r="61" spans="1:28">
      <c r="A61" s="7">
        <v>60</v>
      </c>
      <c r="B61" s="7">
        <v>1975</v>
      </c>
      <c r="C61" s="7">
        <v>12</v>
      </c>
      <c r="D61" s="10">
        <v>1561</v>
      </c>
      <c r="E61" s="13">
        <v>86808.595041322318</v>
      </c>
      <c r="F61" s="11">
        <v>0</v>
      </c>
      <c r="G61" s="11">
        <f t="shared" si="15"/>
        <v>6296.3862360000003</v>
      </c>
      <c r="H61" s="13">
        <f t="shared" si="16"/>
        <v>0</v>
      </c>
      <c r="I61" s="7">
        <v>0</v>
      </c>
      <c r="J61" s="7">
        <f>51342</f>
        <v>51342</v>
      </c>
      <c r="K61" s="7">
        <f t="shared" si="17"/>
        <v>51342</v>
      </c>
      <c r="L61" s="11">
        <f t="shared" si="21"/>
        <v>51342</v>
      </c>
      <c r="M61" s="11">
        <v>0</v>
      </c>
      <c r="N61" s="11">
        <f t="shared" si="18"/>
        <v>138150.59504132232</v>
      </c>
      <c r="O61" s="3">
        <v>5383.4916115516899</v>
      </c>
      <c r="P61" s="57" t="str">
        <f t="shared" si="0"/>
        <v/>
      </c>
      <c r="Q61" s="11" t="str">
        <f t="array" ref="Q61">IF(AND(O61&gt;D61,N61&lt;K62),0,"")</f>
        <v/>
      </c>
      <c r="R61" s="11">
        <f t="shared" si="1"/>
        <v>86808.595041322318</v>
      </c>
      <c r="S61" s="11" t="str">
        <f t="shared" si="2"/>
        <v/>
      </c>
      <c r="T61" s="11" t="str">
        <f t="shared" si="3"/>
        <v/>
      </c>
      <c r="U61" s="11">
        <f t="shared" si="4"/>
        <v>86808.595041322318</v>
      </c>
      <c r="V61" s="3">
        <f t="shared" si="19"/>
        <v>51342</v>
      </c>
      <c r="W61" s="3"/>
      <c r="X61" s="3">
        <f t="shared" si="5"/>
        <v>92192.086652874015</v>
      </c>
      <c r="Y61" t="b">
        <f t="shared" si="6"/>
        <v>1</v>
      </c>
      <c r="Z61">
        <f t="shared" si="7"/>
        <v>0</v>
      </c>
      <c r="AA61">
        <f t="shared" si="8"/>
        <v>0</v>
      </c>
      <c r="AB61" s="76">
        <f t="shared" si="9"/>
        <v>0</v>
      </c>
    </row>
    <row r="62" spans="1:28">
      <c r="A62" s="7">
        <v>61</v>
      </c>
      <c r="B62" s="7">
        <v>1976</v>
      </c>
      <c r="C62" s="7">
        <v>1</v>
      </c>
      <c r="D62" s="10">
        <v>1277</v>
      </c>
      <c r="E62" s="13">
        <v>101752.06611570247</v>
      </c>
      <c r="F62" s="11">
        <v>0</v>
      </c>
      <c r="G62" s="11">
        <f t="shared" si="15"/>
        <v>6296.3862360000003</v>
      </c>
      <c r="H62" s="13">
        <f t="shared" si="16"/>
        <v>0</v>
      </c>
      <c r="I62" s="7">
        <v>0</v>
      </c>
      <c r="J62" s="7">
        <f>51342</f>
        <v>51342</v>
      </c>
      <c r="K62" s="7">
        <f t="shared" si="17"/>
        <v>51342</v>
      </c>
      <c r="L62" s="11">
        <f t="shared" si="21"/>
        <v>51342</v>
      </c>
      <c r="M62" s="11">
        <v>0</v>
      </c>
      <c r="N62" s="11">
        <f t="shared" si="18"/>
        <v>153094.06611570247</v>
      </c>
      <c r="O62" s="3">
        <v>4911.9970944042998</v>
      </c>
      <c r="P62" s="57" t="str">
        <f t="shared" si="0"/>
        <v/>
      </c>
      <c r="Q62" s="11" t="str">
        <f t="array" ref="Q62">IF(AND(O62&gt;D62,N62&lt;K63),0,"")</f>
        <v/>
      </c>
      <c r="R62" s="11">
        <f t="shared" si="1"/>
        <v>101752.06611570247</v>
      </c>
      <c r="S62" s="11" t="str">
        <f t="shared" si="2"/>
        <v/>
      </c>
      <c r="T62" s="11" t="str">
        <f t="shared" si="3"/>
        <v/>
      </c>
      <c r="U62" s="11">
        <f t="shared" si="4"/>
        <v>101752.06611570247</v>
      </c>
      <c r="V62" s="3">
        <f t="shared" si="19"/>
        <v>51342</v>
      </c>
      <c r="W62" s="3"/>
      <c r="X62" s="3">
        <f t="shared" si="5"/>
        <v>106664.06321010677</v>
      </c>
      <c r="Y62" t="b">
        <f t="shared" si="6"/>
        <v>1</v>
      </c>
      <c r="Z62">
        <f t="shared" si="7"/>
        <v>0</v>
      </c>
      <c r="AA62">
        <f t="shared" si="8"/>
        <v>0</v>
      </c>
      <c r="AB62" s="76">
        <f t="shared" si="9"/>
        <v>0</v>
      </c>
    </row>
    <row r="63" spans="1:28">
      <c r="A63" s="7">
        <v>62</v>
      </c>
      <c r="B63" s="7">
        <v>1976</v>
      </c>
      <c r="C63" s="7">
        <v>2</v>
      </c>
      <c r="D63" s="10">
        <v>787</v>
      </c>
      <c r="E63" s="13">
        <v>112661.15702479339</v>
      </c>
      <c r="F63" s="11">
        <v>0</v>
      </c>
      <c r="G63" s="11">
        <f t="shared" si="15"/>
        <v>6296.3862360000003</v>
      </c>
      <c r="H63" s="13">
        <f t="shared" si="16"/>
        <v>0</v>
      </c>
      <c r="I63" s="7">
        <v>0</v>
      </c>
      <c r="J63" s="7">
        <f>51342</f>
        <v>51342</v>
      </c>
      <c r="K63" s="7">
        <f t="shared" si="17"/>
        <v>51342</v>
      </c>
      <c r="L63" s="11">
        <f t="shared" si="21"/>
        <v>51342</v>
      </c>
      <c r="M63" s="11">
        <v>0</v>
      </c>
      <c r="N63" s="11">
        <f t="shared" si="18"/>
        <v>164003.15702479339</v>
      </c>
      <c r="O63" s="3">
        <v>4624.1858413823602</v>
      </c>
      <c r="P63" s="57" t="str">
        <f t="shared" si="0"/>
        <v/>
      </c>
      <c r="Q63" s="11" t="str">
        <f t="array" ref="Q63">IF(AND(O63&gt;D63,N63&lt;K64),0,"")</f>
        <v/>
      </c>
      <c r="R63" s="11">
        <f t="shared" si="1"/>
        <v>112661.15702479339</v>
      </c>
      <c r="S63" s="11" t="str">
        <f t="shared" si="2"/>
        <v/>
      </c>
      <c r="T63" s="11" t="str">
        <f t="shared" si="3"/>
        <v/>
      </c>
      <c r="U63" s="11">
        <f t="shared" si="4"/>
        <v>112661.15702479339</v>
      </c>
      <c r="V63" s="3">
        <f t="shared" si="19"/>
        <v>51342</v>
      </c>
      <c r="W63" s="3"/>
      <c r="X63" s="3">
        <f t="shared" si="5"/>
        <v>117285.34286617575</v>
      </c>
      <c r="Y63" t="b">
        <f t="shared" si="6"/>
        <v>1</v>
      </c>
      <c r="Z63">
        <f t="shared" si="7"/>
        <v>0</v>
      </c>
      <c r="AA63">
        <f t="shared" si="8"/>
        <v>0</v>
      </c>
      <c r="AB63" s="76">
        <f t="shared" si="9"/>
        <v>0</v>
      </c>
    </row>
    <row r="64" spans="1:28">
      <c r="A64" s="7">
        <v>63</v>
      </c>
      <c r="B64" s="7">
        <v>1976</v>
      </c>
      <c r="C64" s="7">
        <v>3</v>
      </c>
      <c r="D64" s="10">
        <v>298</v>
      </c>
      <c r="E64" s="13">
        <v>93917.35537190082</v>
      </c>
      <c r="F64" s="11">
        <v>0.02</v>
      </c>
      <c r="G64" s="11">
        <f t="shared" si="15"/>
        <v>6296.3862360000003</v>
      </c>
      <c r="H64" s="13">
        <f t="shared" si="16"/>
        <v>125.92772472000001</v>
      </c>
      <c r="I64" s="7">
        <v>0</v>
      </c>
      <c r="J64" s="7">
        <f>51342</f>
        <v>51342</v>
      </c>
      <c r="K64" s="7">
        <f t="shared" si="17"/>
        <v>51342</v>
      </c>
      <c r="L64" s="11">
        <f t="shared" si="21"/>
        <v>51342</v>
      </c>
      <c r="M64" s="11">
        <v>0</v>
      </c>
      <c r="N64" s="11">
        <f t="shared" si="18"/>
        <v>145133.42764718083</v>
      </c>
      <c r="O64" s="3">
        <v>5806.58655740416</v>
      </c>
      <c r="P64" s="57" t="str">
        <f t="shared" si="0"/>
        <v/>
      </c>
      <c r="Q64" s="11" t="str">
        <f t="array" ref="Q64">IF(AND(O64&gt;D64,N64&lt;K65),0,"")</f>
        <v/>
      </c>
      <c r="R64" s="11">
        <f t="shared" si="1"/>
        <v>108791.42764718083</v>
      </c>
      <c r="S64" s="11" t="str">
        <f t="shared" si="2"/>
        <v/>
      </c>
      <c r="T64" s="11" t="str">
        <f t="shared" si="3"/>
        <v/>
      </c>
      <c r="U64" s="11">
        <f t="shared" si="4"/>
        <v>108791.42764718083</v>
      </c>
      <c r="V64" s="3">
        <f t="shared" si="19"/>
        <v>36342</v>
      </c>
      <c r="W64" s="3"/>
      <c r="X64" s="3">
        <f t="shared" si="5"/>
        <v>114598.01420458499</v>
      </c>
      <c r="Y64" t="b">
        <f t="shared" si="6"/>
        <v>1</v>
      </c>
      <c r="Z64">
        <f t="shared" si="7"/>
        <v>0</v>
      </c>
      <c r="AA64">
        <f t="shared" si="8"/>
        <v>0</v>
      </c>
      <c r="AB64" s="76">
        <f t="shared" si="9"/>
        <v>0</v>
      </c>
    </row>
    <row r="65" spans="1:28">
      <c r="A65" s="7">
        <v>64</v>
      </c>
      <c r="B65" s="7">
        <v>1976</v>
      </c>
      <c r="C65" s="7">
        <v>4</v>
      </c>
      <c r="D65" s="10">
        <v>2544</v>
      </c>
      <c r="E65" s="13">
        <v>120555.37190082645</v>
      </c>
      <c r="F65" s="11">
        <v>0.13</v>
      </c>
      <c r="G65" s="11">
        <f t="shared" si="15"/>
        <v>5112.6462360000005</v>
      </c>
      <c r="H65" s="13">
        <f t="shared" si="16"/>
        <v>664.64401068000006</v>
      </c>
      <c r="I65" s="7">
        <v>15000</v>
      </c>
      <c r="J65" s="7">
        <f>51342</f>
        <v>51342</v>
      </c>
      <c r="K65" s="7">
        <f t="shared" si="17"/>
        <v>36342</v>
      </c>
      <c r="L65" s="11">
        <f t="shared" si="21"/>
        <v>36342</v>
      </c>
      <c r="M65" s="11">
        <v>0</v>
      </c>
      <c r="N65" s="11">
        <f t="shared" si="18"/>
        <v>156232.72789014646</v>
      </c>
      <c r="O65" s="3">
        <v>11130.6420900508</v>
      </c>
      <c r="P65" s="57" t="str">
        <f t="shared" si="0"/>
        <v/>
      </c>
      <c r="Q65" s="11" t="str">
        <f t="array" ref="Q65">IF(AND(O65&gt;D65,N65&lt;K66),0,"")</f>
        <v/>
      </c>
      <c r="R65" s="11">
        <f t="shared" si="1"/>
        <v>119890.72789014646</v>
      </c>
      <c r="S65" s="11" t="str">
        <f t="shared" si="2"/>
        <v/>
      </c>
      <c r="T65" s="11" t="str">
        <f t="shared" si="3"/>
        <v/>
      </c>
      <c r="U65" s="11">
        <f t="shared" si="4"/>
        <v>119890.72789014646</v>
      </c>
      <c r="V65" s="3">
        <f t="shared" si="19"/>
        <v>36342</v>
      </c>
      <c r="W65" s="3"/>
      <c r="X65" s="3">
        <f t="shared" si="5"/>
        <v>131021.36998019725</v>
      </c>
      <c r="Y65" t="b">
        <f t="shared" si="6"/>
        <v>1</v>
      </c>
      <c r="Z65">
        <f t="shared" si="7"/>
        <v>0</v>
      </c>
      <c r="AA65">
        <f t="shared" si="8"/>
        <v>0</v>
      </c>
      <c r="AB65" s="76">
        <f t="shared" si="9"/>
        <v>0</v>
      </c>
    </row>
    <row r="66" spans="1:28">
      <c r="A66" s="7">
        <v>65</v>
      </c>
      <c r="B66" s="7">
        <v>1976</v>
      </c>
      <c r="C66" s="7">
        <v>5</v>
      </c>
      <c r="D66" s="10">
        <v>34448</v>
      </c>
      <c r="E66" s="13">
        <v>106750.41322314049</v>
      </c>
      <c r="F66" s="11">
        <v>0.22</v>
      </c>
      <c r="G66" s="11">
        <f t="shared" si="15"/>
        <v>5112.6462360000005</v>
      </c>
      <c r="H66" s="13">
        <f t="shared" si="16"/>
        <v>1124.7821719200001</v>
      </c>
      <c r="I66" s="7">
        <v>15000</v>
      </c>
      <c r="J66" s="7">
        <f>51342</f>
        <v>51342</v>
      </c>
      <c r="K66" s="7">
        <f t="shared" si="17"/>
        <v>36342</v>
      </c>
      <c r="L66" s="11">
        <f t="shared" si="21"/>
        <v>36342</v>
      </c>
      <c r="M66" s="11">
        <v>0</v>
      </c>
      <c r="N66" s="11">
        <f t="shared" si="18"/>
        <v>141967.63105122049</v>
      </c>
      <c r="O66" s="3">
        <v>12325.616110749599</v>
      </c>
      <c r="P66" s="57" t="str">
        <f t="shared" ref="P66:P129" si="22">IF(N66+O66&lt;D66,N66,"")</f>
        <v/>
      </c>
      <c r="Q66" s="11" t="str">
        <f t="array" ref="Q66">IF(AND(O66&gt;D66,N66&lt;K67),0,"")</f>
        <v/>
      </c>
      <c r="R66" s="11" t="str">
        <f t="shared" ref="R66:R129" si="23">IF(AND(O66&gt;D66,N66&gt;K67),N66-K67,"")</f>
        <v/>
      </c>
      <c r="S66" s="11" t="str">
        <f t="shared" ref="S66:S129" si="24">IF(AND(O66&lt;D66,N66+O66&gt;D66,N66+O66-D66&lt;K67),D66-O66,"")</f>
        <v/>
      </c>
      <c r="T66" s="11">
        <f t="shared" ref="T66:T129" si="25">IF(AND(O66&lt;D66,N66+O66&gt;D66,N66+O66-D66&gt;K67),N66-K67,"")</f>
        <v>105625.63105122049</v>
      </c>
      <c r="U66" s="11">
        <f t="shared" ref="U66:U129" si="26">SUM(P66:T66)</f>
        <v>105625.63105122049</v>
      </c>
      <c r="V66" s="3">
        <f t="shared" si="19"/>
        <v>36342</v>
      </c>
      <c r="W66" s="3"/>
      <c r="X66" s="3">
        <f t="shared" ref="X66:X129" si="27">O66+U66</f>
        <v>117951.2471619701</v>
      </c>
      <c r="Y66" t="b">
        <f t="shared" ref="Y66:Y129" si="28">X66&gt;=D66</f>
        <v>1</v>
      </c>
      <c r="Z66">
        <f t="shared" ref="Z66:Z129" si="29">IF(AND(X65&lt;D65,X66&gt;=D66),1,0)</f>
        <v>0</v>
      </c>
      <c r="AA66">
        <f t="shared" ref="AA66:AA129" si="30">IF(X66&lt;D66,ABS(X66-D66),0)</f>
        <v>0</v>
      </c>
      <c r="AB66" s="76">
        <f t="shared" ref="AB66:AB129" si="31">INDEX(AS$2:AS$13,MATCH(C66,AR$2:AR$13,0))*(AA66)^INDEX(AT$2:AT$13,MATCH(C66,AR$2:AR$13,0))</f>
        <v>0</v>
      </c>
    </row>
    <row r="67" spans="1:28">
      <c r="A67" s="7">
        <v>66</v>
      </c>
      <c r="B67" s="7">
        <v>1976</v>
      </c>
      <c r="C67" s="7">
        <v>6</v>
      </c>
      <c r="D67" s="10">
        <v>45953</v>
      </c>
      <c r="E67" s="13">
        <v>39689.25619834711</v>
      </c>
      <c r="F67" s="11">
        <v>0.36</v>
      </c>
      <c r="G67" s="11">
        <f t="shared" ref="G67:G130" si="32">-1*10^-6*L67^2+0.1666*L67+378.81</f>
        <v>5112.6462360000005</v>
      </c>
      <c r="H67" s="13">
        <f t="shared" ref="H67:H130" si="33">G67*F67</f>
        <v>1840.5526449600002</v>
      </c>
      <c r="I67" s="7">
        <v>15000</v>
      </c>
      <c r="J67" s="7">
        <f>51342</f>
        <v>51342</v>
      </c>
      <c r="K67" s="7">
        <f t="shared" ref="K67:K130" si="34">J67-I67</f>
        <v>36342</v>
      </c>
      <c r="L67" s="11">
        <f t="shared" si="21"/>
        <v>36342</v>
      </c>
      <c r="M67" s="11">
        <v>0</v>
      </c>
      <c r="N67" s="11">
        <f t="shared" ref="N67:N130" si="35">E67+L67-H67-$M$2</f>
        <v>74190.703553387109</v>
      </c>
      <c r="O67" s="3">
        <v>3322.0222269300102</v>
      </c>
      <c r="P67" s="57" t="str">
        <f t="shared" si="22"/>
        <v/>
      </c>
      <c r="Q67" s="11" t="str">
        <f t="array" ref="Q67">IF(AND(O67&gt;D67,N67&lt;K68),0,"")</f>
        <v/>
      </c>
      <c r="R67" s="11" t="str">
        <f t="shared" si="23"/>
        <v/>
      </c>
      <c r="S67" s="11">
        <f t="shared" si="24"/>
        <v>42630.977773069986</v>
      </c>
      <c r="T67" s="11" t="str">
        <f t="shared" si="25"/>
        <v/>
      </c>
      <c r="U67" s="11">
        <f t="shared" si="26"/>
        <v>42630.977773069986</v>
      </c>
      <c r="V67" s="3">
        <f t="shared" ref="V67:V130" si="36">N67-U67+$M$2</f>
        <v>31559.725780317123</v>
      </c>
      <c r="W67" s="3"/>
      <c r="X67" s="3">
        <f t="shared" si="27"/>
        <v>45953</v>
      </c>
      <c r="Y67" t="b">
        <f t="shared" si="28"/>
        <v>1</v>
      </c>
      <c r="Z67">
        <f t="shared" si="29"/>
        <v>0</v>
      </c>
      <c r="AA67">
        <f t="shared" si="30"/>
        <v>0</v>
      </c>
      <c r="AB67" s="76">
        <f t="shared" si="31"/>
        <v>0</v>
      </c>
    </row>
    <row r="68" spans="1:28">
      <c r="A68" s="7">
        <v>67</v>
      </c>
      <c r="B68" s="7">
        <v>1976</v>
      </c>
      <c r="C68" s="7">
        <v>7</v>
      </c>
      <c r="D68" s="10">
        <v>50966</v>
      </c>
      <c r="E68" s="13">
        <v>46335.867768595039</v>
      </c>
      <c r="F68" s="11">
        <v>0.43</v>
      </c>
      <c r="G68" s="11">
        <f t="shared" si="32"/>
        <v>4640.64402367202</v>
      </c>
      <c r="H68" s="13">
        <f t="shared" si="33"/>
        <v>1995.4769301789686</v>
      </c>
      <c r="I68" s="7">
        <v>0</v>
      </c>
      <c r="J68" s="7">
        <f>51342</f>
        <v>51342</v>
      </c>
      <c r="K68" s="7">
        <f t="shared" si="34"/>
        <v>51342</v>
      </c>
      <c r="L68" s="11">
        <f t="shared" si="21"/>
        <v>31559.725780317123</v>
      </c>
      <c r="M68" s="11">
        <v>0</v>
      </c>
      <c r="N68" s="11">
        <f t="shared" si="35"/>
        <v>75900.116618733198</v>
      </c>
      <c r="O68" s="3">
        <v>3479.4999999981801</v>
      </c>
      <c r="P68" s="57" t="str">
        <f t="shared" si="22"/>
        <v/>
      </c>
      <c r="Q68" s="11" t="str">
        <f t="array" ref="Q68">IF(AND(O68&gt;D68,N68&lt;K69),0,"")</f>
        <v/>
      </c>
      <c r="R68" s="11" t="str">
        <f t="shared" si="23"/>
        <v/>
      </c>
      <c r="S68" s="11">
        <f t="shared" si="24"/>
        <v>47486.500000001819</v>
      </c>
      <c r="T68" s="11" t="str">
        <f t="shared" si="25"/>
        <v/>
      </c>
      <c r="U68" s="11">
        <f t="shared" si="26"/>
        <v>47486.500000001819</v>
      </c>
      <c r="V68" s="3">
        <f t="shared" si="36"/>
        <v>28413.616618731379</v>
      </c>
      <c r="W68" s="3"/>
      <c r="X68" s="3">
        <f t="shared" si="27"/>
        <v>50966</v>
      </c>
      <c r="Y68" t="b">
        <f t="shared" si="28"/>
        <v>1</v>
      </c>
      <c r="Z68">
        <f t="shared" si="29"/>
        <v>0</v>
      </c>
      <c r="AA68">
        <f t="shared" si="30"/>
        <v>0</v>
      </c>
      <c r="AB68" s="76">
        <f t="shared" si="31"/>
        <v>0</v>
      </c>
    </row>
    <row r="69" spans="1:28">
      <c r="A69" s="7">
        <v>68</v>
      </c>
      <c r="B69" s="7">
        <v>1976</v>
      </c>
      <c r="C69" s="7">
        <v>8</v>
      </c>
      <c r="D69" s="10">
        <v>47807</v>
      </c>
      <c r="E69" s="13">
        <v>34563.966942148763</v>
      </c>
      <c r="F69" s="11">
        <v>0.39</v>
      </c>
      <c r="G69" s="11">
        <f t="shared" si="32"/>
        <v>4305.1849193243997</v>
      </c>
      <c r="H69" s="13">
        <f t="shared" si="33"/>
        <v>1679.022118536516</v>
      </c>
      <c r="I69" s="7">
        <v>0</v>
      </c>
      <c r="J69" s="7">
        <f>51342</f>
        <v>51342</v>
      </c>
      <c r="K69" s="7">
        <f t="shared" si="34"/>
        <v>51342</v>
      </c>
      <c r="L69" s="11">
        <f t="shared" si="21"/>
        <v>28413.616618731379</v>
      </c>
      <c r="M69" s="11">
        <v>0</v>
      </c>
      <c r="N69" s="11">
        <f t="shared" si="35"/>
        <v>61298.561442343627</v>
      </c>
      <c r="O69" s="3">
        <v>2417.99999999896</v>
      </c>
      <c r="P69" s="57" t="str">
        <f t="shared" si="22"/>
        <v/>
      </c>
      <c r="Q69" s="11" t="str">
        <f t="array" ref="Q69">IF(AND(O69&gt;D69,N69&lt;K70),0,"")</f>
        <v/>
      </c>
      <c r="R69" s="11" t="str">
        <f t="shared" si="23"/>
        <v/>
      </c>
      <c r="S69" s="11">
        <f t="shared" si="24"/>
        <v>45389.00000000104</v>
      </c>
      <c r="T69" s="11" t="str">
        <f t="shared" si="25"/>
        <v/>
      </c>
      <c r="U69" s="11">
        <f t="shared" si="26"/>
        <v>45389.00000000104</v>
      </c>
      <c r="V69" s="3">
        <f t="shared" si="36"/>
        <v>15909.561442342587</v>
      </c>
      <c r="W69" s="3"/>
      <c r="X69" s="3">
        <f t="shared" si="27"/>
        <v>47807</v>
      </c>
      <c r="Y69" t="b">
        <f t="shared" si="28"/>
        <v>1</v>
      </c>
      <c r="Z69">
        <f t="shared" si="29"/>
        <v>0</v>
      </c>
      <c r="AA69">
        <f t="shared" si="30"/>
        <v>0</v>
      </c>
      <c r="AB69" s="76">
        <f t="shared" si="31"/>
        <v>0</v>
      </c>
    </row>
    <row r="70" spans="1:28">
      <c r="A70" s="7">
        <v>69</v>
      </c>
      <c r="B70" s="7">
        <v>1976</v>
      </c>
      <c r="C70" s="7">
        <v>9</v>
      </c>
      <c r="D70" s="10">
        <v>35537</v>
      </c>
      <c r="E70" s="13">
        <v>48944.132231404961</v>
      </c>
      <c r="F70" s="11">
        <v>0.2</v>
      </c>
      <c r="G70" s="11">
        <f t="shared" si="32"/>
        <v>2776.2287910066007</v>
      </c>
      <c r="H70" s="13">
        <f t="shared" si="33"/>
        <v>555.2457582013202</v>
      </c>
      <c r="I70" s="7">
        <v>0</v>
      </c>
      <c r="J70" s="7">
        <f>51342</f>
        <v>51342</v>
      </c>
      <c r="K70" s="7">
        <f t="shared" si="34"/>
        <v>51342</v>
      </c>
      <c r="L70" s="11">
        <f t="shared" ref="L70:L133" si="37">V69</f>
        <v>15909.561442342587</v>
      </c>
      <c r="M70" s="11">
        <v>0</v>
      </c>
      <c r="N70" s="11">
        <f t="shared" si="35"/>
        <v>64298.447915546225</v>
      </c>
      <c r="O70" s="3">
        <v>3127.4908402127999</v>
      </c>
      <c r="P70" s="57" t="str">
        <f t="shared" si="22"/>
        <v/>
      </c>
      <c r="Q70" s="11" t="str">
        <f t="array" ref="Q70">IF(AND(O70&gt;D70,N70&lt;K71),0,"")</f>
        <v/>
      </c>
      <c r="R70" s="11" t="str">
        <f t="shared" si="23"/>
        <v/>
      </c>
      <c r="S70" s="11">
        <f t="shared" si="24"/>
        <v>32409.509159787201</v>
      </c>
      <c r="T70" s="11" t="str">
        <f t="shared" si="25"/>
        <v/>
      </c>
      <c r="U70" s="11">
        <f t="shared" si="26"/>
        <v>32409.509159787201</v>
      </c>
      <c r="V70" s="3">
        <f t="shared" si="36"/>
        <v>31888.938755759023</v>
      </c>
      <c r="W70" s="3"/>
      <c r="X70" s="3">
        <f t="shared" si="27"/>
        <v>35537</v>
      </c>
      <c r="Y70" t="b">
        <f t="shared" si="28"/>
        <v>1</v>
      </c>
      <c r="Z70">
        <f t="shared" si="29"/>
        <v>0</v>
      </c>
      <c r="AA70">
        <f t="shared" si="30"/>
        <v>0</v>
      </c>
      <c r="AB70" s="76">
        <f t="shared" si="31"/>
        <v>0</v>
      </c>
    </row>
    <row r="71" spans="1:28">
      <c r="A71" s="7">
        <v>70</v>
      </c>
      <c r="B71" s="7">
        <v>1976</v>
      </c>
      <c r="C71" s="7">
        <v>10</v>
      </c>
      <c r="D71" s="10">
        <v>16691</v>
      </c>
      <c r="E71" s="13">
        <v>59065.78512396694</v>
      </c>
      <c r="F71" s="11">
        <v>0.05</v>
      </c>
      <c r="G71" s="11">
        <f t="shared" si="32"/>
        <v>4674.602781740904</v>
      </c>
      <c r="H71" s="13">
        <f t="shared" si="33"/>
        <v>233.73013908704522</v>
      </c>
      <c r="I71" s="7">
        <v>0</v>
      </c>
      <c r="J71" s="7">
        <f>51342</f>
        <v>51342</v>
      </c>
      <c r="K71" s="7">
        <f t="shared" si="34"/>
        <v>51342</v>
      </c>
      <c r="L71" s="11">
        <f t="shared" si="37"/>
        <v>31888.938755759023</v>
      </c>
      <c r="M71" s="11">
        <v>0</v>
      </c>
      <c r="N71" s="11">
        <f t="shared" si="35"/>
        <v>90720.993740638922</v>
      </c>
      <c r="O71" s="3">
        <v>4783.1835134359499</v>
      </c>
      <c r="P71" s="57" t="str">
        <f t="shared" si="22"/>
        <v/>
      </c>
      <c r="Q71" s="11" t="str">
        <f t="array" ref="Q71">IF(AND(O71&gt;D71,N71&lt;K72),0,"")</f>
        <v/>
      </c>
      <c r="R71" s="11" t="str">
        <f t="shared" si="23"/>
        <v/>
      </c>
      <c r="S71" s="11" t="str">
        <f t="shared" si="24"/>
        <v/>
      </c>
      <c r="T71" s="11">
        <f t="shared" si="25"/>
        <v>39378.993740638922</v>
      </c>
      <c r="U71" s="11">
        <f t="shared" si="26"/>
        <v>39378.993740638922</v>
      </c>
      <c r="V71" s="3">
        <f t="shared" si="36"/>
        <v>51342</v>
      </c>
      <c r="W71" s="3"/>
      <c r="X71" s="3">
        <f t="shared" si="27"/>
        <v>44162.177254074872</v>
      </c>
      <c r="Y71" t="b">
        <f t="shared" si="28"/>
        <v>1</v>
      </c>
      <c r="Z71">
        <f t="shared" si="29"/>
        <v>0</v>
      </c>
      <c r="AA71">
        <f t="shared" si="30"/>
        <v>0</v>
      </c>
      <c r="AB71" s="76">
        <f t="shared" si="31"/>
        <v>0</v>
      </c>
    </row>
    <row r="72" spans="1:28">
      <c r="A72" s="7">
        <v>71</v>
      </c>
      <c r="B72" s="7">
        <v>1976</v>
      </c>
      <c r="C72" s="7">
        <v>11</v>
      </c>
      <c r="D72" s="10">
        <v>4576</v>
      </c>
      <c r="E72" s="13">
        <v>66908.42975206612</v>
      </c>
      <c r="F72" s="11">
        <v>0</v>
      </c>
      <c r="G72" s="11">
        <f t="shared" si="32"/>
        <v>6296.3862360000003</v>
      </c>
      <c r="H72" s="13">
        <f t="shared" si="33"/>
        <v>0</v>
      </c>
      <c r="I72" s="7">
        <v>0</v>
      </c>
      <c r="J72" s="7">
        <f>51342</f>
        <v>51342</v>
      </c>
      <c r="K72" s="7">
        <f t="shared" si="34"/>
        <v>51342</v>
      </c>
      <c r="L72" s="11">
        <f t="shared" si="37"/>
        <v>51342</v>
      </c>
      <c r="M72" s="11">
        <v>0</v>
      </c>
      <c r="N72" s="11">
        <f t="shared" si="35"/>
        <v>118250.42975206612</v>
      </c>
      <c r="O72" s="3">
        <v>4220.88004244894</v>
      </c>
      <c r="P72" s="57" t="str">
        <f t="shared" si="22"/>
        <v/>
      </c>
      <c r="Q72" s="11" t="str">
        <f t="array" ref="Q72">IF(AND(O72&gt;D72,N72&lt;K73),0,"")</f>
        <v/>
      </c>
      <c r="R72" s="11" t="str">
        <f t="shared" si="23"/>
        <v/>
      </c>
      <c r="S72" s="11" t="str">
        <f t="shared" si="24"/>
        <v/>
      </c>
      <c r="T72" s="11">
        <f t="shared" si="25"/>
        <v>66908.42975206612</v>
      </c>
      <c r="U72" s="11">
        <f t="shared" si="26"/>
        <v>66908.42975206612</v>
      </c>
      <c r="V72" s="3">
        <f t="shared" si="36"/>
        <v>51342</v>
      </c>
      <c r="W72" s="3"/>
      <c r="X72" s="3">
        <f t="shared" si="27"/>
        <v>71129.309794515066</v>
      </c>
      <c r="Y72" t="b">
        <f t="shared" si="28"/>
        <v>1</v>
      </c>
      <c r="Z72">
        <f t="shared" si="29"/>
        <v>0</v>
      </c>
      <c r="AA72">
        <f t="shared" si="30"/>
        <v>0</v>
      </c>
      <c r="AB72" s="76">
        <f t="shared" si="31"/>
        <v>0</v>
      </c>
    </row>
    <row r="73" spans="1:28">
      <c r="A73" s="7">
        <v>72</v>
      </c>
      <c r="B73" s="7">
        <v>1976</v>
      </c>
      <c r="C73" s="7">
        <v>12</v>
      </c>
      <c r="D73" s="10">
        <v>1561</v>
      </c>
      <c r="E73" s="13">
        <v>69223.140495867774</v>
      </c>
      <c r="F73" s="11">
        <v>0</v>
      </c>
      <c r="G73" s="11">
        <f t="shared" si="32"/>
        <v>6296.3862360000003</v>
      </c>
      <c r="H73" s="13">
        <f t="shared" si="33"/>
        <v>0</v>
      </c>
      <c r="I73" s="7">
        <v>0</v>
      </c>
      <c r="J73" s="7">
        <f>51342</f>
        <v>51342</v>
      </c>
      <c r="K73" s="7">
        <f t="shared" si="34"/>
        <v>51342</v>
      </c>
      <c r="L73" s="11">
        <f t="shared" si="37"/>
        <v>51342</v>
      </c>
      <c r="M73" s="11">
        <v>0</v>
      </c>
      <c r="N73" s="11">
        <f t="shared" si="35"/>
        <v>120565.14049586777</v>
      </c>
      <c r="O73" s="3">
        <v>4055.9894672155701</v>
      </c>
      <c r="P73" s="57" t="str">
        <f t="shared" si="22"/>
        <v/>
      </c>
      <c r="Q73" s="11" t="str">
        <f t="array" ref="Q73">IF(AND(O73&gt;D73,N73&lt;K74),0,"")</f>
        <v/>
      </c>
      <c r="R73" s="11">
        <f t="shared" si="23"/>
        <v>69223.140495867774</v>
      </c>
      <c r="S73" s="11" t="str">
        <f t="shared" si="24"/>
        <v/>
      </c>
      <c r="T73" s="11" t="str">
        <f t="shared" si="25"/>
        <v/>
      </c>
      <c r="U73" s="11">
        <f t="shared" si="26"/>
        <v>69223.140495867774</v>
      </c>
      <c r="V73" s="3">
        <f t="shared" si="36"/>
        <v>51342</v>
      </c>
      <c r="W73" s="3"/>
      <c r="X73" s="3">
        <f t="shared" si="27"/>
        <v>73279.129963083338</v>
      </c>
      <c r="Y73" t="b">
        <f t="shared" si="28"/>
        <v>1</v>
      </c>
      <c r="Z73">
        <f t="shared" si="29"/>
        <v>0</v>
      </c>
      <c r="AA73">
        <f t="shared" si="30"/>
        <v>0</v>
      </c>
      <c r="AB73" s="76">
        <f t="shared" si="31"/>
        <v>0</v>
      </c>
    </row>
    <row r="74" spans="1:28">
      <c r="A74" s="7">
        <v>73</v>
      </c>
      <c r="B74" s="7">
        <v>1977</v>
      </c>
      <c r="C74" s="7">
        <v>1</v>
      </c>
      <c r="D74" s="10">
        <v>1277</v>
      </c>
      <c r="E74" s="13">
        <v>73586.776859504127</v>
      </c>
      <c r="F74" s="11">
        <v>0</v>
      </c>
      <c r="G74" s="11">
        <f t="shared" si="32"/>
        <v>6296.3862360000003</v>
      </c>
      <c r="H74" s="13">
        <f t="shared" si="33"/>
        <v>0</v>
      </c>
      <c r="I74" s="7">
        <v>0</v>
      </c>
      <c r="J74" s="7">
        <f>51342</f>
        <v>51342</v>
      </c>
      <c r="K74" s="7">
        <f t="shared" si="34"/>
        <v>51342</v>
      </c>
      <c r="L74" s="11">
        <f t="shared" si="37"/>
        <v>51342</v>
      </c>
      <c r="M74" s="11">
        <v>0</v>
      </c>
      <c r="N74" s="11">
        <f t="shared" si="35"/>
        <v>124928.77685950413</v>
      </c>
      <c r="O74" s="3">
        <v>3905.9913318556701</v>
      </c>
      <c r="P74" s="57" t="str">
        <f t="shared" si="22"/>
        <v/>
      </c>
      <c r="Q74" s="11" t="str">
        <f t="array" ref="Q74">IF(AND(O74&gt;D74,N74&lt;K75),0,"")</f>
        <v/>
      </c>
      <c r="R74" s="11">
        <f t="shared" si="23"/>
        <v>73586.776859504127</v>
      </c>
      <c r="S74" s="11" t="str">
        <f t="shared" si="24"/>
        <v/>
      </c>
      <c r="T74" s="11" t="str">
        <f t="shared" si="25"/>
        <v/>
      </c>
      <c r="U74" s="11">
        <f t="shared" si="26"/>
        <v>73586.776859504127</v>
      </c>
      <c r="V74" s="3">
        <f t="shared" si="36"/>
        <v>51342</v>
      </c>
      <c r="W74" s="3"/>
      <c r="X74" s="3">
        <f t="shared" si="27"/>
        <v>77492.768191359792</v>
      </c>
      <c r="Y74" t="b">
        <f t="shared" si="28"/>
        <v>1</v>
      </c>
      <c r="Z74">
        <f t="shared" si="29"/>
        <v>0</v>
      </c>
      <c r="AA74">
        <f t="shared" si="30"/>
        <v>0</v>
      </c>
      <c r="AB74" s="76">
        <f t="shared" si="31"/>
        <v>0</v>
      </c>
    </row>
    <row r="75" spans="1:28">
      <c r="A75" s="7">
        <v>74</v>
      </c>
      <c r="B75" s="7">
        <v>1977</v>
      </c>
      <c r="C75" s="7">
        <v>2</v>
      </c>
      <c r="D75" s="10">
        <v>787</v>
      </c>
      <c r="E75" s="13">
        <v>36099.173553719011</v>
      </c>
      <c r="F75" s="11">
        <v>0</v>
      </c>
      <c r="G75" s="11">
        <f t="shared" si="32"/>
        <v>6296.3862360000003</v>
      </c>
      <c r="H75" s="13">
        <f t="shared" si="33"/>
        <v>0</v>
      </c>
      <c r="I75" s="7">
        <v>0</v>
      </c>
      <c r="J75" s="7">
        <f>51342</f>
        <v>51342</v>
      </c>
      <c r="K75" s="7">
        <f t="shared" si="34"/>
        <v>51342</v>
      </c>
      <c r="L75" s="11">
        <f t="shared" si="37"/>
        <v>51342</v>
      </c>
      <c r="M75" s="11">
        <v>0</v>
      </c>
      <c r="N75" s="11">
        <f t="shared" si="35"/>
        <v>87441.173553719011</v>
      </c>
      <c r="O75" s="3">
        <v>3192.5962438041302</v>
      </c>
      <c r="P75" s="57" t="str">
        <f t="shared" si="22"/>
        <v/>
      </c>
      <c r="Q75" s="11" t="str">
        <f t="array" ref="Q75">IF(AND(O75&gt;D75,N75&lt;K76),0,"")</f>
        <v/>
      </c>
      <c r="R75" s="11">
        <f t="shared" si="23"/>
        <v>36099.173553719011</v>
      </c>
      <c r="S75" s="11" t="str">
        <f t="shared" si="24"/>
        <v/>
      </c>
      <c r="T75" s="11" t="str">
        <f t="shared" si="25"/>
        <v/>
      </c>
      <c r="U75" s="11">
        <f t="shared" si="26"/>
        <v>36099.173553719011</v>
      </c>
      <c r="V75" s="3">
        <f t="shared" si="36"/>
        <v>51342</v>
      </c>
      <c r="W75" s="3"/>
      <c r="X75" s="3">
        <f t="shared" si="27"/>
        <v>39291.769797523142</v>
      </c>
      <c r="Y75" t="b">
        <f t="shared" si="28"/>
        <v>1</v>
      </c>
      <c r="Z75">
        <f t="shared" si="29"/>
        <v>0</v>
      </c>
      <c r="AA75">
        <f t="shared" si="30"/>
        <v>0</v>
      </c>
      <c r="AB75" s="76">
        <f t="shared" si="31"/>
        <v>0</v>
      </c>
    </row>
    <row r="76" spans="1:28">
      <c r="A76" s="7">
        <v>75</v>
      </c>
      <c r="B76" s="7">
        <v>1977</v>
      </c>
      <c r="C76" s="7">
        <v>3</v>
      </c>
      <c r="D76" s="10">
        <v>298</v>
      </c>
      <c r="E76" s="13">
        <v>33917.355371900827</v>
      </c>
      <c r="F76" s="11">
        <v>0.02</v>
      </c>
      <c r="G76" s="11">
        <f t="shared" si="32"/>
        <v>6296.3862360000003</v>
      </c>
      <c r="H76" s="13">
        <f t="shared" si="33"/>
        <v>125.92772472000001</v>
      </c>
      <c r="I76" s="7">
        <v>0</v>
      </c>
      <c r="J76" s="7">
        <f>51342</f>
        <v>51342</v>
      </c>
      <c r="K76" s="7">
        <f t="shared" si="34"/>
        <v>51342</v>
      </c>
      <c r="L76" s="11">
        <f t="shared" si="37"/>
        <v>51342</v>
      </c>
      <c r="M76" s="11">
        <v>0</v>
      </c>
      <c r="N76" s="11">
        <f t="shared" si="35"/>
        <v>85133.427647180841</v>
      </c>
      <c r="O76" s="3">
        <v>3666.8958282325898</v>
      </c>
      <c r="P76" s="57" t="str">
        <f t="shared" si="22"/>
        <v/>
      </c>
      <c r="Q76" s="11" t="str">
        <f t="array" ref="Q76">IF(AND(O76&gt;D76,N76&lt;K77),0,"")</f>
        <v/>
      </c>
      <c r="R76" s="11">
        <f t="shared" si="23"/>
        <v>48791.427647180841</v>
      </c>
      <c r="S76" s="11" t="str">
        <f t="shared" si="24"/>
        <v/>
      </c>
      <c r="T76" s="11" t="str">
        <f t="shared" si="25"/>
        <v/>
      </c>
      <c r="U76" s="11">
        <f t="shared" si="26"/>
        <v>48791.427647180841</v>
      </c>
      <c r="V76" s="3">
        <f t="shared" si="36"/>
        <v>36342</v>
      </c>
      <c r="W76" s="3"/>
      <c r="X76" s="3">
        <f t="shared" si="27"/>
        <v>52458.323475413432</v>
      </c>
      <c r="Y76" t="b">
        <f t="shared" si="28"/>
        <v>1</v>
      </c>
      <c r="Z76">
        <f t="shared" si="29"/>
        <v>0</v>
      </c>
      <c r="AA76">
        <f t="shared" si="30"/>
        <v>0</v>
      </c>
      <c r="AB76" s="76">
        <f t="shared" si="31"/>
        <v>0</v>
      </c>
    </row>
    <row r="77" spans="1:28">
      <c r="A77" s="7">
        <v>76</v>
      </c>
      <c r="B77" s="7">
        <v>1977</v>
      </c>
      <c r="C77" s="7">
        <v>4</v>
      </c>
      <c r="D77" s="10">
        <v>2544</v>
      </c>
      <c r="E77" s="13">
        <v>28538.18181818182</v>
      </c>
      <c r="F77" s="11">
        <v>0.13</v>
      </c>
      <c r="G77" s="11">
        <f t="shared" si="32"/>
        <v>5112.6462360000005</v>
      </c>
      <c r="H77" s="13">
        <f t="shared" si="33"/>
        <v>664.64401068000006</v>
      </c>
      <c r="I77" s="7">
        <v>15000</v>
      </c>
      <c r="J77" s="7">
        <f>51342</f>
        <v>51342</v>
      </c>
      <c r="K77" s="7">
        <f t="shared" si="34"/>
        <v>36342</v>
      </c>
      <c r="L77" s="11">
        <f t="shared" si="37"/>
        <v>36342</v>
      </c>
      <c r="M77" s="11">
        <v>0</v>
      </c>
      <c r="N77" s="11">
        <f t="shared" si="35"/>
        <v>64215.537807501823</v>
      </c>
      <c r="O77" s="3">
        <v>3957.8418384054298</v>
      </c>
      <c r="P77" s="57" t="str">
        <f t="shared" si="22"/>
        <v/>
      </c>
      <c r="Q77" s="11" t="str">
        <f t="array" ref="Q77">IF(AND(O77&gt;D77,N77&lt;K78),0,"")</f>
        <v/>
      </c>
      <c r="R77" s="11">
        <f t="shared" si="23"/>
        <v>27873.537807501823</v>
      </c>
      <c r="S77" s="11" t="str">
        <f t="shared" si="24"/>
        <v/>
      </c>
      <c r="T77" s="11" t="str">
        <f t="shared" si="25"/>
        <v/>
      </c>
      <c r="U77" s="11">
        <f t="shared" si="26"/>
        <v>27873.537807501823</v>
      </c>
      <c r="V77" s="3">
        <f t="shared" si="36"/>
        <v>36342</v>
      </c>
      <c r="W77" s="3"/>
      <c r="X77" s="3">
        <f t="shared" si="27"/>
        <v>31831.379645907255</v>
      </c>
      <c r="Y77" t="b">
        <f t="shared" si="28"/>
        <v>1</v>
      </c>
      <c r="Z77">
        <f t="shared" si="29"/>
        <v>0</v>
      </c>
      <c r="AA77">
        <f t="shared" si="30"/>
        <v>0</v>
      </c>
      <c r="AB77" s="76">
        <f t="shared" si="31"/>
        <v>0</v>
      </c>
    </row>
    <row r="78" spans="1:28">
      <c r="A78" s="7">
        <v>77</v>
      </c>
      <c r="B78" s="7">
        <v>1977</v>
      </c>
      <c r="C78" s="7">
        <v>5</v>
      </c>
      <c r="D78" s="10">
        <v>34448</v>
      </c>
      <c r="E78" s="13">
        <v>42757.685950413223</v>
      </c>
      <c r="F78" s="11">
        <v>0.22</v>
      </c>
      <c r="G78" s="11">
        <f t="shared" si="32"/>
        <v>5112.6462360000005</v>
      </c>
      <c r="H78" s="13">
        <f t="shared" si="33"/>
        <v>1124.7821719200001</v>
      </c>
      <c r="I78" s="7">
        <v>15000</v>
      </c>
      <c r="J78" s="7">
        <f>51342</f>
        <v>51342</v>
      </c>
      <c r="K78" s="7">
        <f t="shared" si="34"/>
        <v>36342</v>
      </c>
      <c r="L78" s="11">
        <f t="shared" si="37"/>
        <v>36342</v>
      </c>
      <c r="M78" s="11">
        <v>0</v>
      </c>
      <c r="N78" s="11">
        <f t="shared" si="35"/>
        <v>77974.90377849323</v>
      </c>
      <c r="O78" s="3">
        <v>2497.4294019037502</v>
      </c>
      <c r="P78" s="57" t="str">
        <f t="shared" si="22"/>
        <v/>
      </c>
      <c r="Q78" s="11" t="str">
        <f t="array" ref="Q78">IF(AND(O78&gt;D78,N78&lt;K79),0,"")</f>
        <v/>
      </c>
      <c r="R78" s="11" t="str">
        <f t="shared" si="23"/>
        <v/>
      </c>
      <c r="S78" s="11" t="str">
        <f t="shared" si="24"/>
        <v/>
      </c>
      <c r="T78" s="11">
        <f t="shared" si="25"/>
        <v>41632.90377849323</v>
      </c>
      <c r="U78" s="11">
        <f t="shared" si="26"/>
        <v>41632.90377849323</v>
      </c>
      <c r="V78" s="3">
        <f t="shared" si="36"/>
        <v>36342</v>
      </c>
      <c r="W78" s="3"/>
      <c r="X78" s="3">
        <f t="shared" si="27"/>
        <v>44130.333180396978</v>
      </c>
      <c r="Y78" t="b">
        <f t="shared" si="28"/>
        <v>1</v>
      </c>
      <c r="Z78">
        <f t="shared" si="29"/>
        <v>0</v>
      </c>
      <c r="AA78">
        <f t="shared" si="30"/>
        <v>0</v>
      </c>
      <c r="AB78" s="76">
        <f t="shared" si="31"/>
        <v>0</v>
      </c>
    </row>
    <row r="79" spans="1:28">
      <c r="A79" s="7">
        <v>78</v>
      </c>
      <c r="B79" s="7">
        <v>1977</v>
      </c>
      <c r="C79" s="7">
        <v>6</v>
      </c>
      <c r="D79" s="10">
        <v>45953</v>
      </c>
      <c r="E79" s="13">
        <v>44392.066115702481</v>
      </c>
      <c r="F79" s="11">
        <v>0.36</v>
      </c>
      <c r="G79" s="11">
        <f t="shared" si="32"/>
        <v>5112.6462360000005</v>
      </c>
      <c r="H79" s="13">
        <f t="shared" si="33"/>
        <v>1840.5526449600002</v>
      </c>
      <c r="I79" s="7">
        <v>15000</v>
      </c>
      <c r="J79" s="7">
        <f>51342</f>
        <v>51342</v>
      </c>
      <c r="K79" s="7">
        <f t="shared" si="34"/>
        <v>36342</v>
      </c>
      <c r="L79" s="11">
        <f t="shared" si="37"/>
        <v>36342</v>
      </c>
      <c r="M79" s="11">
        <v>0</v>
      </c>
      <c r="N79" s="11">
        <f t="shared" si="35"/>
        <v>78893.513470742473</v>
      </c>
      <c r="O79" s="3">
        <v>3234.9999999984402</v>
      </c>
      <c r="P79" s="57" t="str">
        <f t="shared" si="22"/>
        <v/>
      </c>
      <c r="Q79" s="11" t="str">
        <f t="array" ref="Q79">IF(AND(O79&gt;D79,N79&lt;K80),0,"")</f>
        <v/>
      </c>
      <c r="R79" s="11" t="str">
        <f t="shared" si="23"/>
        <v/>
      </c>
      <c r="S79" s="11">
        <f t="shared" si="24"/>
        <v>42718.000000001557</v>
      </c>
      <c r="T79" s="11" t="str">
        <f t="shared" si="25"/>
        <v/>
      </c>
      <c r="U79" s="11">
        <f t="shared" si="26"/>
        <v>42718.000000001557</v>
      </c>
      <c r="V79" s="3">
        <f t="shared" si="36"/>
        <v>36175.513470740916</v>
      </c>
      <c r="W79" s="3"/>
      <c r="X79" s="3">
        <f t="shared" si="27"/>
        <v>45953</v>
      </c>
      <c r="Y79" t="b">
        <f t="shared" si="28"/>
        <v>1</v>
      </c>
      <c r="Z79">
        <f t="shared" si="29"/>
        <v>0</v>
      </c>
      <c r="AA79">
        <f t="shared" si="30"/>
        <v>0</v>
      </c>
      <c r="AB79" s="76">
        <f t="shared" si="31"/>
        <v>0</v>
      </c>
    </row>
    <row r="80" spans="1:28">
      <c r="A80" s="7">
        <v>79</v>
      </c>
      <c r="B80" s="7">
        <v>1977</v>
      </c>
      <c r="C80" s="7">
        <v>7</v>
      </c>
      <c r="D80" s="10">
        <v>50966</v>
      </c>
      <c r="E80" s="13">
        <v>50693.553719008261</v>
      </c>
      <c r="F80" s="11">
        <v>0.43</v>
      </c>
      <c r="G80" s="11">
        <f t="shared" si="32"/>
        <v>5096.982769353679</v>
      </c>
      <c r="H80" s="13">
        <f t="shared" si="33"/>
        <v>2191.7025908220821</v>
      </c>
      <c r="I80" s="7">
        <v>0</v>
      </c>
      <c r="J80" s="7">
        <f>51342</f>
        <v>51342</v>
      </c>
      <c r="K80" s="7">
        <f t="shared" si="34"/>
        <v>51342</v>
      </c>
      <c r="L80" s="11">
        <f t="shared" si="37"/>
        <v>36175.513470740916</v>
      </c>
      <c r="M80" s="11">
        <v>0</v>
      </c>
      <c r="N80" s="11">
        <f t="shared" si="35"/>
        <v>84677.364598927103</v>
      </c>
      <c r="O80" s="3">
        <v>568.67469488812901</v>
      </c>
      <c r="P80" s="57" t="str">
        <f t="shared" si="22"/>
        <v/>
      </c>
      <c r="Q80" s="11" t="str">
        <f t="array" ref="Q80">IF(AND(O80&gt;D80,N80&lt;K81),0,"")</f>
        <v/>
      </c>
      <c r="R80" s="11" t="str">
        <f t="shared" si="23"/>
        <v/>
      </c>
      <c r="S80" s="11">
        <f t="shared" si="24"/>
        <v>50397.325305111874</v>
      </c>
      <c r="T80" s="11" t="str">
        <f t="shared" si="25"/>
        <v/>
      </c>
      <c r="U80" s="11">
        <f t="shared" si="26"/>
        <v>50397.325305111874</v>
      </c>
      <c r="V80" s="3">
        <f t="shared" si="36"/>
        <v>34280.039293815229</v>
      </c>
      <c r="W80" s="3"/>
      <c r="X80" s="3">
        <f t="shared" si="27"/>
        <v>50966</v>
      </c>
      <c r="Y80" t="b">
        <f t="shared" si="28"/>
        <v>1</v>
      </c>
      <c r="Z80">
        <f t="shared" si="29"/>
        <v>0</v>
      </c>
      <c r="AA80">
        <f t="shared" si="30"/>
        <v>0</v>
      </c>
      <c r="AB80" s="76">
        <f t="shared" si="31"/>
        <v>0</v>
      </c>
    </row>
    <row r="81" spans="1:28">
      <c r="A81" s="7">
        <v>80</v>
      </c>
      <c r="B81" s="7">
        <v>1977</v>
      </c>
      <c r="C81" s="7">
        <v>8</v>
      </c>
      <c r="D81" s="10">
        <v>47807</v>
      </c>
      <c r="E81" s="13">
        <v>34887.272727272728</v>
      </c>
      <c r="F81" s="11">
        <v>0.39</v>
      </c>
      <c r="G81" s="11">
        <f t="shared" si="32"/>
        <v>4914.7434523641014</v>
      </c>
      <c r="H81" s="13">
        <f t="shared" si="33"/>
        <v>1916.7499464219995</v>
      </c>
      <c r="I81" s="7">
        <v>0</v>
      </c>
      <c r="J81" s="7">
        <f>51342</f>
        <v>51342</v>
      </c>
      <c r="K81" s="7">
        <f t="shared" si="34"/>
        <v>51342</v>
      </c>
      <c r="L81" s="11">
        <f t="shared" si="37"/>
        <v>34280.039293815229</v>
      </c>
      <c r="M81" s="11">
        <v>0</v>
      </c>
      <c r="N81" s="11">
        <f t="shared" si="35"/>
        <v>67250.562074665955</v>
      </c>
      <c r="O81" s="3">
        <v>448.813400000294</v>
      </c>
      <c r="P81" s="57" t="str">
        <f t="shared" si="22"/>
        <v/>
      </c>
      <c r="Q81" s="11" t="str">
        <f t="array" ref="Q81">IF(AND(O81&gt;D81,N81&lt;K82),0,"")</f>
        <v/>
      </c>
      <c r="R81" s="11" t="str">
        <f t="shared" si="23"/>
        <v/>
      </c>
      <c r="S81" s="11">
        <f t="shared" si="24"/>
        <v>47358.186599999703</v>
      </c>
      <c r="T81" s="11" t="str">
        <f t="shared" si="25"/>
        <v/>
      </c>
      <c r="U81" s="11">
        <f t="shared" si="26"/>
        <v>47358.186599999703</v>
      </c>
      <c r="V81" s="3">
        <f t="shared" si="36"/>
        <v>19892.375474666253</v>
      </c>
      <c r="W81" s="3"/>
      <c r="X81" s="3">
        <f t="shared" si="27"/>
        <v>47807</v>
      </c>
      <c r="Y81" t="b">
        <f t="shared" si="28"/>
        <v>1</v>
      </c>
      <c r="Z81">
        <f t="shared" si="29"/>
        <v>0</v>
      </c>
      <c r="AA81">
        <f t="shared" si="30"/>
        <v>0</v>
      </c>
      <c r="AB81" s="76">
        <f t="shared" si="31"/>
        <v>0</v>
      </c>
    </row>
    <row r="82" spans="1:28">
      <c r="A82" s="7">
        <v>81</v>
      </c>
      <c r="B82" s="7">
        <v>1977</v>
      </c>
      <c r="C82" s="7">
        <v>9</v>
      </c>
      <c r="D82" s="10">
        <v>35537</v>
      </c>
      <c r="E82" s="13">
        <v>24452.231404958678</v>
      </c>
      <c r="F82" s="11">
        <v>0.2</v>
      </c>
      <c r="G82" s="11">
        <f t="shared" si="32"/>
        <v>3297.173152054294</v>
      </c>
      <c r="H82" s="13">
        <f t="shared" si="33"/>
        <v>659.43463041085886</v>
      </c>
      <c r="I82" s="7">
        <v>0</v>
      </c>
      <c r="J82" s="7">
        <f>51342</f>
        <v>51342</v>
      </c>
      <c r="K82" s="7">
        <f t="shared" si="34"/>
        <v>51342</v>
      </c>
      <c r="L82" s="11">
        <f t="shared" si="37"/>
        <v>19892.375474666253</v>
      </c>
      <c r="M82" s="11">
        <v>0</v>
      </c>
      <c r="N82" s="11">
        <f t="shared" si="35"/>
        <v>43685.172249214069</v>
      </c>
      <c r="O82" s="3">
        <v>639.74610295530294</v>
      </c>
      <c r="P82" s="57" t="str">
        <f t="shared" si="22"/>
        <v/>
      </c>
      <c r="Q82" s="11" t="str">
        <f t="array" ref="Q82">IF(AND(O82&gt;D82,N82&lt;K83),0,"")</f>
        <v/>
      </c>
      <c r="R82" s="11" t="str">
        <f t="shared" si="23"/>
        <v/>
      </c>
      <c r="S82" s="11">
        <f t="shared" si="24"/>
        <v>34897.253897044699</v>
      </c>
      <c r="T82" s="11" t="str">
        <f t="shared" si="25"/>
        <v/>
      </c>
      <c r="U82" s="11">
        <f t="shared" si="26"/>
        <v>34897.253897044699</v>
      </c>
      <c r="V82" s="3">
        <f t="shared" si="36"/>
        <v>8787.9183521693703</v>
      </c>
      <c r="W82" s="3"/>
      <c r="X82" s="3">
        <f t="shared" si="27"/>
        <v>35537</v>
      </c>
      <c r="Y82" t="b">
        <f t="shared" si="28"/>
        <v>1</v>
      </c>
      <c r="Z82">
        <f t="shared" si="29"/>
        <v>0</v>
      </c>
      <c r="AA82">
        <f t="shared" si="30"/>
        <v>0</v>
      </c>
      <c r="AB82" s="76">
        <f t="shared" si="31"/>
        <v>0</v>
      </c>
    </row>
    <row r="83" spans="1:28">
      <c r="A83" s="7">
        <v>82</v>
      </c>
      <c r="B83" s="7">
        <v>1977</v>
      </c>
      <c r="C83" s="7">
        <v>10</v>
      </c>
      <c r="D83" s="10">
        <v>16691</v>
      </c>
      <c r="E83" s="13">
        <v>15879.669421487602</v>
      </c>
      <c r="F83" s="11">
        <v>0.05</v>
      </c>
      <c r="G83" s="11">
        <f t="shared" si="32"/>
        <v>1765.6496885070219</v>
      </c>
      <c r="H83" s="13">
        <f t="shared" si="33"/>
        <v>88.2824844253511</v>
      </c>
      <c r="I83" s="7">
        <v>0</v>
      </c>
      <c r="J83" s="7">
        <f>51342</f>
        <v>51342</v>
      </c>
      <c r="K83" s="7">
        <f t="shared" si="34"/>
        <v>51342</v>
      </c>
      <c r="L83" s="11">
        <f t="shared" si="37"/>
        <v>8787.9183521693703</v>
      </c>
      <c r="M83" s="11">
        <v>0</v>
      </c>
      <c r="N83" s="11">
        <f t="shared" si="35"/>
        <v>24579.305289231623</v>
      </c>
      <c r="O83" s="3">
        <v>2265.6842714526802</v>
      </c>
      <c r="P83" s="57" t="str">
        <f t="shared" si="22"/>
        <v/>
      </c>
      <c r="Q83" s="11" t="str">
        <f t="array" ref="Q83">IF(AND(O83&gt;D83,N83&lt;K84),0,"")</f>
        <v/>
      </c>
      <c r="R83" s="11" t="str">
        <f t="shared" si="23"/>
        <v/>
      </c>
      <c r="S83" s="11">
        <f t="shared" si="24"/>
        <v>14425.315728547321</v>
      </c>
      <c r="T83" s="11" t="str">
        <f t="shared" si="25"/>
        <v/>
      </c>
      <c r="U83" s="11">
        <f t="shared" si="26"/>
        <v>14425.315728547321</v>
      </c>
      <c r="V83" s="3">
        <f t="shared" si="36"/>
        <v>10153.989560684302</v>
      </c>
      <c r="W83" s="3"/>
      <c r="X83" s="3">
        <f t="shared" si="27"/>
        <v>16691</v>
      </c>
      <c r="Y83" t="b">
        <f t="shared" si="28"/>
        <v>1</v>
      </c>
      <c r="Z83">
        <f t="shared" si="29"/>
        <v>0</v>
      </c>
      <c r="AA83">
        <f t="shared" si="30"/>
        <v>0</v>
      </c>
      <c r="AB83" s="76">
        <f t="shared" si="31"/>
        <v>0</v>
      </c>
    </row>
    <row r="84" spans="1:28">
      <c r="A84" s="7">
        <v>83</v>
      </c>
      <c r="B84" s="7">
        <v>1977</v>
      </c>
      <c r="C84" s="7">
        <v>11</v>
      </c>
      <c r="D84" s="10">
        <v>4576</v>
      </c>
      <c r="E84" s="13">
        <v>21120</v>
      </c>
      <c r="F84" s="11">
        <v>0</v>
      </c>
      <c r="G84" s="11">
        <f t="shared" si="32"/>
        <v>1967.3611568115189</v>
      </c>
      <c r="H84" s="13">
        <f t="shared" si="33"/>
        <v>0</v>
      </c>
      <c r="I84" s="7">
        <v>0</v>
      </c>
      <c r="J84" s="7">
        <f>51342</f>
        <v>51342</v>
      </c>
      <c r="K84" s="7">
        <f t="shared" si="34"/>
        <v>51342</v>
      </c>
      <c r="L84" s="11">
        <f t="shared" si="37"/>
        <v>10153.989560684302</v>
      </c>
      <c r="M84" s="11">
        <v>0</v>
      </c>
      <c r="N84" s="11">
        <f t="shared" si="35"/>
        <v>31273.989560684302</v>
      </c>
      <c r="O84" s="3">
        <v>2561.7719241302302</v>
      </c>
      <c r="P84" s="57" t="str">
        <f t="shared" si="22"/>
        <v/>
      </c>
      <c r="Q84" s="11" t="str">
        <f t="array" ref="Q84">IF(AND(O84&gt;D84,N84&lt;K85),0,"")</f>
        <v/>
      </c>
      <c r="R84" s="11" t="str">
        <f t="shared" si="23"/>
        <v/>
      </c>
      <c r="S84" s="11">
        <f t="shared" si="24"/>
        <v>2014.2280758697698</v>
      </c>
      <c r="T84" s="11" t="str">
        <f t="shared" si="25"/>
        <v/>
      </c>
      <c r="U84" s="11">
        <f t="shared" si="26"/>
        <v>2014.2280758697698</v>
      </c>
      <c r="V84" s="3">
        <f t="shared" si="36"/>
        <v>29259.761484814531</v>
      </c>
      <c r="W84" s="3"/>
      <c r="X84" s="3">
        <f t="shared" si="27"/>
        <v>4576</v>
      </c>
      <c r="Y84" t="b">
        <f t="shared" si="28"/>
        <v>1</v>
      </c>
      <c r="Z84">
        <f t="shared" si="29"/>
        <v>0</v>
      </c>
      <c r="AA84">
        <f t="shared" si="30"/>
        <v>0</v>
      </c>
      <c r="AB84" s="76">
        <f t="shared" si="31"/>
        <v>0</v>
      </c>
    </row>
    <row r="85" spans="1:28">
      <c r="A85" s="7">
        <v>84</v>
      </c>
      <c r="B85" s="7">
        <v>1977</v>
      </c>
      <c r="C85" s="7">
        <v>12</v>
      </c>
      <c r="D85" s="10">
        <v>1561</v>
      </c>
      <c r="E85" s="13">
        <v>31882.314049586777</v>
      </c>
      <c r="F85" s="11">
        <v>0</v>
      </c>
      <c r="G85" s="11">
        <f t="shared" si="32"/>
        <v>4397.3526212218658</v>
      </c>
      <c r="H85" s="13">
        <f t="shared" si="33"/>
        <v>0</v>
      </c>
      <c r="I85" s="7">
        <v>0</v>
      </c>
      <c r="J85" s="7">
        <f>51342</f>
        <v>51342</v>
      </c>
      <c r="K85" s="7">
        <f t="shared" si="34"/>
        <v>51342</v>
      </c>
      <c r="L85" s="11">
        <f t="shared" si="37"/>
        <v>29259.761484814531</v>
      </c>
      <c r="M85" s="11">
        <v>0</v>
      </c>
      <c r="N85" s="11">
        <f t="shared" si="35"/>
        <v>61142.075534401309</v>
      </c>
      <c r="O85" s="3">
        <v>2943.7883973985799</v>
      </c>
      <c r="P85" s="57" t="str">
        <f t="shared" si="22"/>
        <v/>
      </c>
      <c r="Q85" s="11" t="str">
        <f t="array" ref="Q85">IF(AND(O85&gt;D85,N85&lt;K86),0,"")</f>
        <v/>
      </c>
      <c r="R85" s="11">
        <f t="shared" si="23"/>
        <v>9800.0755344013087</v>
      </c>
      <c r="S85" s="11" t="str">
        <f t="shared" si="24"/>
        <v/>
      </c>
      <c r="T85" s="11" t="str">
        <f t="shared" si="25"/>
        <v/>
      </c>
      <c r="U85" s="11">
        <f t="shared" si="26"/>
        <v>9800.0755344013087</v>
      </c>
      <c r="V85" s="3">
        <f t="shared" si="36"/>
        <v>51342</v>
      </c>
      <c r="W85" s="3"/>
      <c r="X85" s="3">
        <f t="shared" si="27"/>
        <v>12743.86393179989</v>
      </c>
      <c r="Y85" t="b">
        <f t="shared" si="28"/>
        <v>1</v>
      </c>
      <c r="Z85">
        <f t="shared" si="29"/>
        <v>0</v>
      </c>
      <c r="AA85">
        <f t="shared" si="30"/>
        <v>0</v>
      </c>
      <c r="AB85" s="76">
        <f t="shared" si="31"/>
        <v>0</v>
      </c>
    </row>
    <row r="86" spans="1:28">
      <c r="A86" s="7">
        <v>85</v>
      </c>
      <c r="B86" s="7">
        <v>1978</v>
      </c>
      <c r="C86" s="7">
        <v>1</v>
      </c>
      <c r="D86" s="10">
        <v>1277</v>
      </c>
      <c r="E86" s="13">
        <v>35123.305785123965</v>
      </c>
      <c r="F86" s="11">
        <v>0</v>
      </c>
      <c r="G86" s="11">
        <f t="shared" si="32"/>
        <v>6296.3862360000003</v>
      </c>
      <c r="H86" s="13">
        <f t="shared" si="33"/>
        <v>0</v>
      </c>
      <c r="I86" s="7">
        <v>0</v>
      </c>
      <c r="J86" s="7">
        <f>51342</f>
        <v>51342</v>
      </c>
      <c r="K86" s="7">
        <f t="shared" si="34"/>
        <v>51342</v>
      </c>
      <c r="L86" s="11">
        <f t="shared" si="37"/>
        <v>51342</v>
      </c>
      <c r="M86" s="11">
        <v>0</v>
      </c>
      <c r="N86" s="11">
        <f t="shared" si="35"/>
        <v>86465.305785123957</v>
      </c>
      <c r="O86" s="3">
        <v>2822.3922197486499</v>
      </c>
      <c r="P86" s="57" t="str">
        <f t="shared" si="22"/>
        <v/>
      </c>
      <c r="Q86" s="11" t="str">
        <f t="array" ref="Q86">IF(AND(O86&gt;D86,N86&lt;K87),0,"")</f>
        <v/>
      </c>
      <c r="R86" s="11">
        <f t="shared" si="23"/>
        <v>35123.305785123957</v>
      </c>
      <c r="S86" s="11" t="str">
        <f t="shared" si="24"/>
        <v/>
      </c>
      <c r="T86" s="11" t="str">
        <f t="shared" si="25"/>
        <v/>
      </c>
      <c r="U86" s="11">
        <f t="shared" si="26"/>
        <v>35123.305785123957</v>
      </c>
      <c r="V86" s="3">
        <f t="shared" si="36"/>
        <v>51342</v>
      </c>
      <c r="W86" s="3"/>
      <c r="X86" s="3">
        <f t="shared" si="27"/>
        <v>37945.698004872611</v>
      </c>
      <c r="Y86" t="b">
        <f t="shared" si="28"/>
        <v>1</v>
      </c>
      <c r="Z86">
        <f t="shared" si="29"/>
        <v>0</v>
      </c>
      <c r="AA86">
        <f t="shared" si="30"/>
        <v>0</v>
      </c>
      <c r="AB86" s="76">
        <f t="shared" si="31"/>
        <v>0</v>
      </c>
    </row>
    <row r="87" spans="1:28">
      <c r="A87" s="7">
        <v>86</v>
      </c>
      <c r="B87" s="7">
        <v>1978</v>
      </c>
      <c r="C87" s="7">
        <v>2</v>
      </c>
      <c r="D87" s="10">
        <v>787</v>
      </c>
      <c r="E87" s="13">
        <v>36073.388429752064</v>
      </c>
      <c r="F87" s="11">
        <v>0</v>
      </c>
      <c r="G87" s="11">
        <f t="shared" si="32"/>
        <v>6296.3862360000003</v>
      </c>
      <c r="H87" s="13">
        <f t="shared" si="33"/>
        <v>0</v>
      </c>
      <c r="I87" s="7">
        <v>0</v>
      </c>
      <c r="J87" s="7">
        <f>51342</f>
        <v>51342</v>
      </c>
      <c r="K87" s="7">
        <f t="shared" si="34"/>
        <v>51342</v>
      </c>
      <c r="L87" s="11">
        <f t="shared" si="37"/>
        <v>51342</v>
      </c>
      <c r="M87" s="11">
        <v>0</v>
      </c>
      <c r="N87" s="11">
        <f t="shared" si="35"/>
        <v>87415.388429752056</v>
      </c>
      <c r="O87" s="3">
        <v>3163.9942860941601</v>
      </c>
      <c r="P87" s="57" t="str">
        <f t="shared" si="22"/>
        <v/>
      </c>
      <c r="Q87" s="11" t="str">
        <f t="array" ref="Q87">IF(AND(O87&gt;D87,N87&lt;K88),0,"")</f>
        <v/>
      </c>
      <c r="R87" s="11">
        <f t="shared" si="23"/>
        <v>36073.388429752056</v>
      </c>
      <c r="S87" s="11" t="str">
        <f t="shared" si="24"/>
        <v/>
      </c>
      <c r="T87" s="11" t="str">
        <f t="shared" si="25"/>
        <v/>
      </c>
      <c r="U87" s="11">
        <f t="shared" si="26"/>
        <v>36073.388429752056</v>
      </c>
      <c r="V87" s="3">
        <f t="shared" si="36"/>
        <v>51342</v>
      </c>
      <c r="W87" s="3"/>
      <c r="X87" s="3">
        <f t="shared" si="27"/>
        <v>39237.382715846215</v>
      </c>
      <c r="Y87" t="b">
        <f t="shared" si="28"/>
        <v>1</v>
      </c>
      <c r="Z87">
        <f t="shared" si="29"/>
        <v>0</v>
      </c>
      <c r="AA87">
        <f t="shared" si="30"/>
        <v>0</v>
      </c>
      <c r="AB87" s="76">
        <f t="shared" si="31"/>
        <v>0</v>
      </c>
    </row>
    <row r="88" spans="1:28">
      <c r="A88" s="7">
        <v>87</v>
      </c>
      <c r="B88" s="7">
        <v>1978</v>
      </c>
      <c r="C88" s="7">
        <v>3</v>
      </c>
      <c r="D88" s="10">
        <v>298</v>
      </c>
      <c r="E88" s="13">
        <v>66210.247933884297</v>
      </c>
      <c r="F88" s="11">
        <v>0.02</v>
      </c>
      <c r="G88" s="11">
        <f t="shared" si="32"/>
        <v>6296.3862360000003</v>
      </c>
      <c r="H88" s="13">
        <f t="shared" si="33"/>
        <v>125.92772472000001</v>
      </c>
      <c r="I88" s="7">
        <v>0</v>
      </c>
      <c r="J88" s="7">
        <f>51342</f>
        <v>51342</v>
      </c>
      <c r="K88" s="7">
        <f t="shared" si="34"/>
        <v>51342</v>
      </c>
      <c r="L88" s="11">
        <f t="shared" si="37"/>
        <v>51342</v>
      </c>
      <c r="M88" s="11">
        <v>0</v>
      </c>
      <c r="N88" s="11">
        <f t="shared" si="35"/>
        <v>117426.3202091643</v>
      </c>
      <c r="O88" s="3">
        <v>8453.9944644510506</v>
      </c>
      <c r="P88" s="57" t="str">
        <f t="shared" si="22"/>
        <v/>
      </c>
      <c r="Q88" s="11" t="str">
        <f t="array" ref="Q88">IF(AND(O88&gt;D88,N88&lt;K89),0,"")</f>
        <v/>
      </c>
      <c r="R88" s="11">
        <f t="shared" si="23"/>
        <v>81084.320209164303</v>
      </c>
      <c r="S88" s="11" t="str">
        <f t="shared" si="24"/>
        <v/>
      </c>
      <c r="T88" s="11" t="str">
        <f t="shared" si="25"/>
        <v/>
      </c>
      <c r="U88" s="11">
        <f t="shared" si="26"/>
        <v>81084.320209164303</v>
      </c>
      <c r="V88" s="3">
        <f t="shared" si="36"/>
        <v>36342</v>
      </c>
      <c r="W88" s="3"/>
      <c r="X88" s="3">
        <f t="shared" si="27"/>
        <v>89538.314673615358</v>
      </c>
      <c r="Y88" t="b">
        <f t="shared" si="28"/>
        <v>1</v>
      </c>
      <c r="Z88">
        <f t="shared" si="29"/>
        <v>0</v>
      </c>
      <c r="AA88">
        <f t="shared" si="30"/>
        <v>0</v>
      </c>
      <c r="AB88" s="76">
        <f t="shared" si="31"/>
        <v>0</v>
      </c>
    </row>
    <row r="89" spans="1:28">
      <c r="A89" s="7">
        <v>88</v>
      </c>
      <c r="B89" s="7">
        <v>1978</v>
      </c>
      <c r="C89" s="7">
        <v>4</v>
      </c>
      <c r="D89" s="10">
        <v>2544</v>
      </c>
      <c r="E89" s="13">
        <v>103914.04958677686</v>
      </c>
      <c r="F89" s="11">
        <v>0.13</v>
      </c>
      <c r="G89" s="11">
        <f t="shared" si="32"/>
        <v>5112.6462360000005</v>
      </c>
      <c r="H89" s="13">
        <f t="shared" si="33"/>
        <v>664.64401068000006</v>
      </c>
      <c r="I89" s="7">
        <v>15000</v>
      </c>
      <c r="J89" s="7">
        <f>51342</f>
        <v>51342</v>
      </c>
      <c r="K89" s="7">
        <f t="shared" si="34"/>
        <v>36342</v>
      </c>
      <c r="L89" s="11">
        <f t="shared" si="37"/>
        <v>36342</v>
      </c>
      <c r="M89" s="11">
        <v>0</v>
      </c>
      <c r="N89" s="11">
        <f t="shared" si="35"/>
        <v>139591.40557609688</v>
      </c>
      <c r="O89" s="3">
        <v>12582.2806222709</v>
      </c>
      <c r="P89" s="57" t="str">
        <f t="shared" si="22"/>
        <v/>
      </c>
      <c r="Q89" s="11" t="str">
        <f t="array" ref="Q89">IF(AND(O89&gt;D89,N89&lt;K90),0,"")</f>
        <v/>
      </c>
      <c r="R89" s="11">
        <f t="shared" si="23"/>
        <v>103249.40557609688</v>
      </c>
      <c r="S89" s="11" t="str">
        <f t="shared" si="24"/>
        <v/>
      </c>
      <c r="T89" s="11" t="str">
        <f t="shared" si="25"/>
        <v/>
      </c>
      <c r="U89" s="11">
        <f t="shared" si="26"/>
        <v>103249.40557609688</v>
      </c>
      <c r="V89" s="3">
        <f t="shared" si="36"/>
        <v>36342</v>
      </c>
      <c r="W89" s="3"/>
      <c r="X89" s="3">
        <f t="shared" si="27"/>
        <v>115831.68619836778</v>
      </c>
      <c r="Y89" t="b">
        <f t="shared" si="28"/>
        <v>1</v>
      </c>
      <c r="Z89">
        <f t="shared" si="29"/>
        <v>0</v>
      </c>
      <c r="AA89">
        <f t="shared" si="30"/>
        <v>0</v>
      </c>
      <c r="AB89" s="76">
        <f t="shared" si="31"/>
        <v>0</v>
      </c>
    </row>
    <row r="90" spans="1:28">
      <c r="A90" s="7">
        <v>89</v>
      </c>
      <c r="B90" s="7">
        <v>1978</v>
      </c>
      <c r="C90" s="7">
        <v>5</v>
      </c>
      <c r="D90" s="10">
        <v>34448</v>
      </c>
      <c r="E90" s="13">
        <v>105421.48760330578</v>
      </c>
      <c r="F90" s="11">
        <v>0.22</v>
      </c>
      <c r="G90" s="11">
        <f t="shared" si="32"/>
        <v>5112.6462360000005</v>
      </c>
      <c r="H90" s="13">
        <f t="shared" si="33"/>
        <v>1124.7821719200001</v>
      </c>
      <c r="I90" s="7">
        <v>15000</v>
      </c>
      <c r="J90" s="7">
        <f>51342</f>
        <v>51342</v>
      </c>
      <c r="K90" s="7">
        <f t="shared" si="34"/>
        <v>36342</v>
      </c>
      <c r="L90" s="11">
        <f t="shared" si="37"/>
        <v>36342</v>
      </c>
      <c r="M90" s="11">
        <v>0</v>
      </c>
      <c r="N90" s="11">
        <f t="shared" si="35"/>
        <v>140638.70543138578</v>
      </c>
      <c r="O90" s="3">
        <v>10688.830353842801</v>
      </c>
      <c r="P90" s="57" t="str">
        <f t="shared" si="22"/>
        <v/>
      </c>
      <c r="Q90" s="11" t="str">
        <f t="array" ref="Q90">IF(AND(O90&gt;D90,N90&lt;K91),0,"")</f>
        <v/>
      </c>
      <c r="R90" s="11" t="str">
        <f t="shared" si="23"/>
        <v/>
      </c>
      <c r="S90" s="11" t="str">
        <f t="shared" si="24"/>
        <v/>
      </c>
      <c r="T90" s="11">
        <f t="shared" si="25"/>
        <v>104296.70543138578</v>
      </c>
      <c r="U90" s="11">
        <f t="shared" si="26"/>
        <v>104296.70543138578</v>
      </c>
      <c r="V90" s="3">
        <f t="shared" si="36"/>
        <v>36342</v>
      </c>
      <c r="W90" s="3"/>
      <c r="X90" s="3">
        <f t="shared" si="27"/>
        <v>114985.53578522858</v>
      </c>
      <c r="Y90" t="b">
        <f t="shared" si="28"/>
        <v>1</v>
      </c>
      <c r="Z90">
        <f t="shared" si="29"/>
        <v>0</v>
      </c>
      <c r="AA90">
        <f t="shared" si="30"/>
        <v>0</v>
      </c>
      <c r="AB90" s="76">
        <f t="shared" si="31"/>
        <v>0</v>
      </c>
    </row>
    <row r="91" spans="1:28">
      <c r="A91" s="7">
        <v>90</v>
      </c>
      <c r="B91" s="7">
        <v>1978</v>
      </c>
      <c r="C91" s="7">
        <v>6</v>
      </c>
      <c r="D91" s="10">
        <v>45953</v>
      </c>
      <c r="E91" s="13">
        <v>48725.950413223138</v>
      </c>
      <c r="F91" s="11">
        <v>0.36</v>
      </c>
      <c r="G91" s="11">
        <f t="shared" si="32"/>
        <v>5112.6462360000005</v>
      </c>
      <c r="H91" s="13">
        <f t="shared" si="33"/>
        <v>1840.5526449600002</v>
      </c>
      <c r="I91" s="7">
        <v>15000</v>
      </c>
      <c r="J91" s="7">
        <f>51342</f>
        <v>51342</v>
      </c>
      <c r="K91" s="7">
        <f t="shared" si="34"/>
        <v>36342</v>
      </c>
      <c r="L91" s="11">
        <f t="shared" si="37"/>
        <v>36342</v>
      </c>
      <c r="M91" s="11">
        <v>0</v>
      </c>
      <c r="N91" s="11">
        <f t="shared" si="35"/>
        <v>83227.397768263138</v>
      </c>
      <c r="O91" s="3">
        <v>5535.6256479804697</v>
      </c>
      <c r="P91" s="57" t="str">
        <f t="shared" si="22"/>
        <v/>
      </c>
      <c r="Q91" s="11" t="str">
        <f t="array" ref="Q91">IF(AND(O91&gt;D91,N91&lt;K92),0,"")</f>
        <v/>
      </c>
      <c r="R91" s="11" t="str">
        <f t="shared" si="23"/>
        <v/>
      </c>
      <c r="S91" s="11">
        <f t="shared" si="24"/>
        <v>40417.374352019528</v>
      </c>
      <c r="T91" s="11" t="str">
        <f t="shared" si="25"/>
        <v/>
      </c>
      <c r="U91" s="11">
        <f t="shared" si="26"/>
        <v>40417.374352019528</v>
      </c>
      <c r="V91" s="3">
        <f t="shared" si="36"/>
        <v>42810.02341624361</v>
      </c>
      <c r="W91" s="3"/>
      <c r="X91" s="3">
        <f t="shared" si="27"/>
        <v>45953</v>
      </c>
      <c r="Y91" t="b">
        <f t="shared" si="28"/>
        <v>1</v>
      </c>
      <c r="Z91">
        <f t="shared" si="29"/>
        <v>0</v>
      </c>
      <c r="AA91">
        <f t="shared" si="30"/>
        <v>0</v>
      </c>
      <c r="AB91" s="76">
        <f t="shared" si="31"/>
        <v>0</v>
      </c>
    </row>
    <row r="92" spans="1:28">
      <c r="A92" s="7">
        <v>91</v>
      </c>
      <c r="B92" s="7">
        <v>1978</v>
      </c>
      <c r="C92" s="7">
        <v>7</v>
      </c>
      <c r="D92" s="10">
        <v>50966</v>
      </c>
      <c r="E92" s="13">
        <v>42817.190082644629</v>
      </c>
      <c r="F92" s="11">
        <v>0.43</v>
      </c>
      <c r="G92" s="11">
        <f t="shared" si="32"/>
        <v>5678.2617962468603</v>
      </c>
      <c r="H92" s="13">
        <f t="shared" si="33"/>
        <v>2441.65257238615</v>
      </c>
      <c r="I92" s="7">
        <v>0</v>
      </c>
      <c r="J92" s="7">
        <f>51342</f>
        <v>51342</v>
      </c>
      <c r="K92" s="7">
        <f t="shared" si="34"/>
        <v>51342</v>
      </c>
      <c r="L92" s="11">
        <f t="shared" si="37"/>
        <v>42810.02341624361</v>
      </c>
      <c r="M92" s="11">
        <v>0</v>
      </c>
      <c r="N92" s="11">
        <f t="shared" si="35"/>
        <v>83185.56092650209</v>
      </c>
      <c r="O92" s="3">
        <v>3701.4999999992201</v>
      </c>
      <c r="P92" s="57" t="str">
        <f t="shared" si="22"/>
        <v/>
      </c>
      <c r="Q92" s="11" t="str">
        <f t="array" ref="Q92">IF(AND(O92&gt;D92,N92&lt;K93),0,"")</f>
        <v/>
      </c>
      <c r="R92" s="11" t="str">
        <f t="shared" si="23"/>
        <v/>
      </c>
      <c r="S92" s="11">
        <f t="shared" si="24"/>
        <v>47264.500000000779</v>
      </c>
      <c r="T92" s="11" t="str">
        <f t="shared" si="25"/>
        <v/>
      </c>
      <c r="U92" s="11">
        <f t="shared" si="26"/>
        <v>47264.500000000779</v>
      </c>
      <c r="V92" s="3">
        <f t="shared" si="36"/>
        <v>35921.060926501312</v>
      </c>
      <c r="W92" s="3"/>
      <c r="X92" s="3">
        <f t="shared" si="27"/>
        <v>50966</v>
      </c>
      <c r="Y92" t="b">
        <f t="shared" si="28"/>
        <v>1</v>
      </c>
      <c r="Z92">
        <f t="shared" si="29"/>
        <v>0</v>
      </c>
      <c r="AA92">
        <f t="shared" si="30"/>
        <v>0</v>
      </c>
      <c r="AB92" s="76">
        <f t="shared" si="31"/>
        <v>0</v>
      </c>
    </row>
    <row r="93" spans="1:28">
      <c r="A93" s="7">
        <v>92</v>
      </c>
      <c r="B93" s="7">
        <v>1978</v>
      </c>
      <c r="C93" s="7">
        <v>8</v>
      </c>
      <c r="D93" s="10">
        <v>47807</v>
      </c>
      <c r="E93" s="13">
        <v>43128.595041322311</v>
      </c>
      <c r="F93" s="11">
        <v>0.39</v>
      </c>
      <c r="G93" s="11">
        <f t="shared" si="32"/>
        <v>5072.9361322696996</v>
      </c>
      <c r="H93" s="13">
        <f t="shared" si="33"/>
        <v>1978.4450915851828</v>
      </c>
      <c r="I93" s="7">
        <v>0</v>
      </c>
      <c r="J93" s="7">
        <f>51342</f>
        <v>51342</v>
      </c>
      <c r="K93" s="7">
        <f t="shared" si="34"/>
        <v>51342</v>
      </c>
      <c r="L93" s="11">
        <f t="shared" si="37"/>
        <v>35921.060926501312</v>
      </c>
      <c r="M93" s="11">
        <v>0</v>
      </c>
      <c r="N93" s="11">
        <f t="shared" si="35"/>
        <v>77071.210876238445</v>
      </c>
      <c r="O93" s="3">
        <v>3753.7231998521202</v>
      </c>
      <c r="P93" s="57" t="str">
        <f t="shared" si="22"/>
        <v/>
      </c>
      <c r="Q93" s="11" t="str">
        <f t="array" ref="Q93">IF(AND(O93&gt;D93,N93&lt;K94),0,"")</f>
        <v/>
      </c>
      <c r="R93" s="11" t="str">
        <f t="shared" si="23"/>
        <v/>
      </c>
      <c r="S93" s="11">
        <f t="shared" si="24"/>
        <v>44053.276800147883</v>
      </c>
      <c r="T93" s="11" t="str">
        <f t="shared" si="25"/>
        <v/>
      </c>
      <c r="U93" s="11">
        <f t="shared" si="26"/>
        <v>44053.276800147883</v>
      </c>
      <c r="V93" s="3">
        <f t="shared" si="36"/>
        <v>33017.934076090562</v>
      </c>
      <c r="W93" s="3"/>
      <c r="X93" s="3">
        <f t="shared" si="27"/>
        <v>47807</v>
      </c>
      <c r="Y93" t="b">
        <f t="shared" si="28"/>
        <v>1</v>
      </c>
      <c r="Z93">
        <f t="shared" si="29"/>
        <v>0</v>
      </c>
      <c r="AA93">
        <f t="shared" si="30"/>
        <v>0</v>
      </c>
      <c r="AB93" s="76">
        <f t="shared" si="31"/>
        <v>0</v>
      </c>
    </row>
    <row r="94" spans="1:28">
      <c r="A94" s="7">
        <v>93</v>
      </c>
      <c r="B94" s="7">
        <v>1978</v>
      </c>
      <c r="C94" s="7">
        <v>9</v>
      </c>
      <c r="D94" s="10">
        <v>35537</v>
      </c>
      <c r="E94" s="13">
        <v>26552.727272727272</v>
      </c>
      <c r="F94" s="11">
        <v>0.2</v>
      </c>
      <c r="G94" s="11">
        <f t="shared" si="32"/>
        <v>4789.4138464236248</v>
      </c>
      <c r="H94" s="13">
        <f t="shared" si="33"/>
        <v>957.88276928472499</v>
      </c>
      <c r="I94" s="7">
        <v>0</v>
      </c>
      <c r="J94" s="7">
        <f>51342</f>
        <v>51342</v>
      </c>
      <c r="K94" s="7">
        <f t="shared" si="34"/>
        <v>51342</v>
      </c>
      <c r="L94" s="11">
        <f t="shared" si="37"/>
        <v>33017.934076090562</v>
      </c>
      <c r="M94" s="11">
        <v>0</v>
      </c>
      <c r="N94" s="11">
        <f t="shared" si="35"/>
        <v>58612.778579533107</v>
      </c>
      <c r="O94" s="3">
        <v>2599.1596194192998</v>
      </c>
      <c r="P94" s="57" t="str">
        <f t="shared" si="22"/>
        <v/>
      </c>
      <c r="Q94" s="11" t="str">
        <f t="array" ref="Q94">IF(AND(O94&gt;D94,N94&lt;K95),0,"")</f>
        <v/>
      </c>
      <c r="R94" s="11" t="str">
        <f t="shared" si="23"/>
        <v/>
      </c>
      <c r="S94" s="11">
        <f t="shared" si="24"/>
        <v>32937.840380580703</v>
      </c>
      <c r="T94" s="11" t="str">
        <f t="shared" si="25"/>
        <v/>
      </c>
      <c r="U94" s="11">
        <f t="shared" si="26"/>
        <v>32937.840380580703</v>
      </c>
      <c r="V94" s="3">
        <f t="shared" si="36"/>
        <v>25674.938198952404</v>
      </c>
      <c r="W94" s="3"/>
      <c r="X94" s="3">
        <f t="shared" si="27"/>
        <v>35537</v>
      </c>
      <c r="Y94" t="b">
        <f t="shared" si="28"/>
        <v>1</v>
      </c>
      <c r="Z94">
        <f t="shared" si="29"/>
        <v>0</v>
      </c>
      <c r="AA94">
        <f t="shared" si="30"/>
        <v>0</v>
      </c>
      <c r="AB94" s="76">
        <f t="shared" si="31"/>
        <v>0</v>
      </c>
    </row>
    <row r="95" spans="1:28">
      <c r="A95" s="7">
        <v>94</v>
      </c>
      <c r="B95" s="7">
        <v>1978</v>
      </c>
      <c r="C95" s="7">
        <v>10</v>
      </c>
      <c r="D95" s="10">
        <v>16691</v>
      </c>
      <c r="E95" s="13">
        <v>34794.049586776862</v>
      </c>
      <c r="F95" s="11">
        <v>0.05</v>
      </c>
      <c r="G95" s="11">
        <f t="shared" si="32"/>
        <v>3997.0522524254452</v>
      </c>
      <c r="H95" s="13">
        <f t="shared" si="33"/>
        <v>199.85261262127227</v>
      </c>
      <c r="I95" s="7">
        <v>0</v>
      </c>
      <c r="J95" s="7">
        <f>51342</f>
        <v>51342</v>
      </c>
      <c r="K95" s="7">
        <f t="shared" si="34"/>
        <v>51342</v>
      </c>
      <c r="L95" s="11">
        <f t="shared" si="37"/>
        <v>25674.938198952404</v>
      </c>
      <c r="M95" s="11">
        <v>0</v>
      </c>
      <c r="N95" s="11">
        <f t="shared" si="35"/>
        <v>60269.135173107992</v>
      </c>
      <c r="O95" s="3">
        <v>4759.2836916306796</v>
      </c>
      <c r="P95" s="57" t="str">
        <f t="shared" si="22"/>
        <v/>
      </c>
      <c r="Q95" s="11" t="str">
        <f t="array" ref="Q95">IF(AND(O95&gt;D95,N95&lt;K96),0,"")</f>
        <v/>
      </c>
      <c r="R95" s="11" t="str">
        <f t="shared" si="23"/>
        <v/>
      </c>
      <c r="S95" s="11">
        <f t="shared" si="24"/>
        <v>11931.716308369319</v>
      </c>
      <c r="T95" s="11" t="str">
        <f t="shared" si="25"/>
        <v/>
      </c>
      <c r="U95" s="11">
        <f t="shared" si="26"/>
        <v>11931.716308369319</v>
      </c>
      <c r="V95" s="3">
        <f t="shared" si="36"/>
        <v>48337.418864738676</v>
      </c>
      <c r="W95" s="3"/>
      <c r="X95" s="3">
        <f t="shared" si="27"/>
        <v>16691</v>
      </c>
      <c r="Y95" t="b">
        <f t="shared" si="28"/>
        <v>1</v>
      </c>
      <c r="Z95">
        <f t="shared" si="29"/>
        <v>0</v>
      </c>
      <c r="AA95">
        <f t="shared" si="30"/>
        <v>0</v>
      </c>
      <c r="AB95" s="76">
        <f t="shared" si="31"/>
        <v>0</v>
      </c>
    </row>
    <row r="96" spans="1:28">
      <c r="A96" s="7">
        <v>95</v>
      </c>
      <c r="B96" s="7">
        <v>1978</v>
      </c>
      <c r="C96" s="7">
        <v>11</v>
      </c>
      <c r="D96" s="10">
        <v>4576</v>
      </c>
      <c r="E96" s="13">
        <v>32677.685950413223</v>
      </c>
      <c r="F96" s="11">
        <v>0</v>
      </c>
      <c r="G96" s="11">
        <f t="shared" si="32"/>
        <v>6095.3179203602695</v>
      </c>
      <c r="H96" s="13">
        <f t="shared" si="33"/>
        <v>0</v>
      </c>
      <c r="I96" s="7">
        <v>0</v>
      </c>
      <c r="J96" s="7">
        <f>51342</f>
        <v>51342</v>
      </c>
      <c r="K96" s="7">
        <f t="shared" si="34"/>
        <v>51342</v>
      </c>
      <c r="L96" s="11">
        <f t="shared" si="37"/>
        <v>48337.418864738676</v>
      </c>
      <c r="M96" s="11">
        <v>0</v>
      </c>
      <c r="N96" s="11">
        <f t="shared" si="35"/>
        <v>81015.104815151892</v>
      </c>
      <c r="O96" s="3">
        <v>4325.9727799189604</v>
      </c>
      <c r="P96" s="57" t="str">
        <f t="shared" si="22"/>
        <v/>
      </c>
      <c r="Q96" s="11" t="str">
        <f t="array" ref="Q96">IF(AND(O96&gt;D96,N96&lt;K97),0,"")</f>
        <v/>
      </c>
      <c r="R96" s="11" t="str">
        <f t="shared" si="23"/>
        <v/>
      </c>
      <c r="S96" s="11" t="str">
        <f t="shared" si="24"/>
        <v/>
      </c>
      <c r="T96" s="11">
        <f t="shared" si="25"/>
        <v>29673.104815151892</v>
      </c>
      <c r="U96" s="11">
        <f t="shared" si="26"/>
        <v>29673.104815151892</v>
      </c>
      <c r="V96" s="3">
        <f t="shared" si="36"/>
        <v>51342</v>
      </c>
      <c r="W96" s="3"/>
      <c r="X96" s="3">
        <f t="shared" si="27"/>
        <v>33999.077595070848</v>
      </c>
      <c r="Y96" t="b">
        <f t="shared" si="28"/>
        <v>1</v>
      </c>
      <c r="Z96">
        <f t="shared" si="29"/>
        <v>0</v>
      </c>
      <c r="AA96">
        <f t="shared" si="30"/>
        <v>0</v>
      </c>
      <c r="AB96" s="76">
        <f t="shared" si="31"/>
        <v>0</v>
      </c>
    </row>
    <row r="97" spans="1:28">
      <c r="A97" s="7">
        <v>96</v>
      </c>
      <c r="B97" s="7">
        <v>1978</v>
      </c>
      <c r="C97" s="7">
        <v>12</v>
      </c>
      <c r="D97" s="10">
        <v>1561</v>
      </c>
      <c r="E97" s="13">
        <v>36196.36363636364</v>
      </c>
      <c r="F97" s="11">
        <v>0</v>
      </c>
      <c r="G97" s="11">
        <f t="shared" si="32"/>
        <v>6296.3862360000003</v>
      </c>
      <c r="H97" s="13">
        <f t="shared" si="33"/>
        <v>0</v>
      </c>
      <c r="I97" s="7">
        <v>0</v>
      </c>
      <c r="J97" s="7">
        <f>51342</f>
        <v>51342</v>
      </c>
      <c r="K97" s="7">
        <f t="shared" si="34"/>
        <v>51342</v>
      </c>
      <c r="L97" s="11">
        <f t="shared" si="37"/>
        <v>51342</v>
      </c>
      <c r="M97" s="11">
        <v>0</v>
      </c>
      <c r="N97" s="11">
        <f t="shared" si="35"/>
        <v>87538.363636363647</v>
      </c>
      <c r="O97" s="3">
        <v>3903.5916211181002</v>
      </c>
      <c r="P97" s="57" t="str">
        <f t="shared" si="22"/>
        <v/>
      </c>
      <c r="Q97" s="11" t="str">
        <f t="array" ref="Q97">IF(AND(O97&gt;D97,N97&lt;K98),0,"")</f>
        <v/>
      </c>
      <c r="R97" s="11">
        <f t="shared" si="23"/>
        <v>36196.363636363647</v>
      </c>
      <c r="S97" s="11" t="str">
        <f t="shared" si="24"/>
        <v/>
      </c>
      <c r="T97" s="11" t="str">
        <f t="shared" si="25"/>
        <v/>
      </c>
      <c r="U97" s="11">
        <f t="shared" si="26"/>
        <v>36196.363636363647</v>
      </c>
      <c r="V97" s="3">
        <f t="shared" si="36"/>
        <v>51342</v>
      </c>
      <c r="W97" s="3"/>
      <c r="X97" s="3">
        <f t="shared" si="27"/>
        <v>40099.95525748175</v>
      </c>
      <c r="Y97" t="b">
        <f t="shared" si="28"/>
        <v>1</v>
      </c>
      <c r="Z97">
        <f t="shared" si="29"/>
        <v>0</v>
      </c>
      <c r="AA97">
        <f t="shared" si="30"/>
        <v>0</v>
      </c>
      <c r="AB97" s="76">
        <f t="shared" si="31"/>
        <v>0</v>
      </c>
    </row>
    <row r="98" spans="1:28">
      <c r="A98" s="7">
        <v>97</v>
      </c>
      <c r="B98" s="7">
        <v>1979</v>
      </c>
      <c r="C98" s="7">
        <v>1</v>
      </c>
      <c r="D98" s="10">
        <v>1277</v>
      </c>
      <c r="E98" s="13">
        <v>37249.586776859505</v>
      </c>
      <c r="F98" s="11">
        <v>0</v>
      </c>
      <c r="G98" s="11">
        <f t="shared" si="32"/>
        <v>6296.3862360000003</v>
      </c>
      <c r="H98" s="13">
        <f t="shared" si="33"/>
        <v>0</v>
      </c>
      <c r="I98" s="7">
        <v>0</v>
      </c>
      <c r="J98" s="7">
        <f>51342</f>
        <v>51342</v>
      </c>
      <c r="K98" s="7">
        <f t="shared" si="34"/>
        <v>51342</v>
      </c>
      <c r="L98" s="11">
        <f t="shared" si="37"/>
        <v>51342</v>
      </c>
      <c r="M98" s="11">
        <v>0</v>
      </c>
      <c r="N98" s="11">
        <f t="shared" si="35"/>
        <v>88591.586776859505</v>
      </c>
      <c r="O98" s="3">
        <v>3837.6887542744798</v>
      </c>
      <c r="P98" s="57" t="str">
        <f t="shared" si="22"/>
        <v/>
      </c>
      <c r="Q98" s="11" t="str">
        <f t="array" ref="Q98">IF(AND(O98&gt;D98,N98&lt;K99),0,"")</f>
        <v/>
      </c>
      <c r="R98" s="11">
        <f t="shared" si="23"/>
        <v>37249.586776859505</v>
      </c>
      <c r="S98" s="11" t="str">
        <f t="shared" si="24"/>
        <v/>
      </c>
      <c r="T98" s="11" t="str">
        <f t="shared" si="25"/>
        <v/>
      </c>
      <c r="U98" s="11">
        <f t="shared" si="26"/>
        <v>37249.586776859505</v>
      </c>
      <c r="V98" s="3">
        <f t="shared" si="36"/>
        <v>51342</v>
      </c>
      <c r="W98" s="3"/>
      <c r="X98" s="3">
        <f t="shared" si="27"/>
        <v>41087.275531133986</v>
      </c>
      <c r="Y98" t="b">
        <f t="shared" si="28"/>
        <v>1</v>
      </c>
      <c r="Z98">
        <f t="shared" si="29"/>
        <v>0</v>
      </c>
      <c r="AA98">
        <f t="shared" si="30"/>
        <v>0</v>
      </c>
      <c r="AB98" s="76">
        <f t="shared" si="31"/>
        <v>0</v>
      </c>
    </row>
    <row r="99" spans="1:28">
      <c r="A99" s="7">
        <v>98</v>
      </c>
      <c r="B99" s="7">
        <v>1979</v>
      </c>
      <c r="C99" s="7">
        <v>2</v>
      </c>
      <c r="D99" s="10">
        <v>787</v>
      </c>
      <c r="E99" s="13">
        <v>32628.099173553717</v>
      </c>
      <c r="F99" s="11">
        <v>0</v>
      </c>
      <c r="G99" s="11">
        <f t="shared" si="32"/>
        <v>6296.3862360000003</v>
      </c>
      <c r="H99" s="13">
        <f t="shared" si="33"/>
        <v>0</v>
      </c>
      <c r="I99" s="7">
        <v>0</v>
      </c>
      <c r="J99" s="7">
        <f>51342</f>
        <v>51342</v>
      </c>
      <c r="K99" s="7">
        <f t="shared" si="34"/>
        <v>51342</v>
      </c>
      <c r="L99" s="11">
        <f t="shared" si="37"/>
        <v>51342</v>
      </c>
      <c r="M99" s="11">
        <v>0</v>
      </c>
      <c r="N99" s="11">
        <f t="shared" si="35"/>
        <v>83970.099173553725</v>
      </c>
      <c r="O99" s="3">
        <v>3301.79118949446</v>
      </c>
      <c r="P99" s="57" t="str">
        <f t="shared" si="22"/>
        <v/>
      </c>
      <c r="Q99" s="11" t="str">
        <f t="array" ref="Q99">IF(AND(O99&gt;D99,N99&lt;K100),0,"")</f>
        <v/>
      </c>
      <c r="R99" s="11">
        <f t="shared" si="23"/>
        <v>32628.099173553725</v>
      </c>
      <c r="S99" s="11" t="str">
        <f t="shared" si="24"/>
        <v/>
      </c>
      <c r="T99" s="11" t="str">
        <f t="shared" si="25"/>
        <v/>
      </c>
      <c r="U99" s="11">
        <f t="shared" si="26"/>
        <v>32628.099173553725</v>
      </c>
      <c r="V99" s="3">
        <f t="shared" si="36"/>
        <v>51342</v>
      </c>
      <c r="W99" s="3"/>
      <c r="X99" s="3">
        <f t="shared" si="27"/>
        <v>35929.890363048187</v>
      </c>
      <c r="Y99" t="b">
        <f t="shared" si="28"/>
        <v>1</v>
      </c>
      <c r="Z99">
        <f t="shared" si="29"/>
        <v>0</v>
      </c>
      <c r="AA99">
        <f t="shared" si="30"/>
        <v>0</v>
      </c>
      <c r="AB99" s="76">
        <f t="shared" si="31"/>
        <v>0</v>
      </c>
    </row>
    <row r="100" spans="1:28">
      <c r="A100" s="7">
        <v>99</v>
      </c>
      <c r="B100" s="7">
        <v>1979</v>
      </c>
      <c r="C100" s="7">
        <v>3</v>
      </c>
      <c r="D100" s="10">
        <v>298</v>
      </c>
      <c r="E100" s="13">
        <v>54311.404958677689</v>
      </c>
      <c r="F100" s="11">
        <v>0.02</v>
      </c>
      <c r="G100" s="11">
        <f t="shared" si="32"/>
        <v>6296.3862360000003</v>
      </c>
      <c r="H100" s="13">
        <f t="shared" si="33"/>
        <v>125.92772472000001</v>
      </c>
      <c r="I100" s="7">
        <v>0</v>
      </c>
      <c r="J100" s="7">
        <f>51342</f>
        <v>51342</v>
      </c>
      <c r="K100" s="7">
        <f t="shared" si="34"/>
        <v>51342</v>
      </c>
      <c r="L100" s="11">
        <f t="shared" si="37"/>
        <v>51342</v>
      </c>
      <c r="M100" s="11">
        <v>0</v>
      </c>
      <c r="N100" s="11">
        <f t="shared" si="35"/>
        <v>105527.47723395769</v>
      </c>
      <c r="O100" s="3">
        <v>5392.2878485458205</v>
      </c>
      <c r="P100" s="57" t="str">
        <f t="shared" si="22"/>
        <v/>
      </c>
      <c r="Q100" s="11" t="str">
        <f t="array" ref="Q100">IF(AND(O100&gt;D100,N100&lt;K101),0,"")</f>
        <v/>
      </c>
      <c r="R100" s="11">
        <f t="shared" si="23"/>
        <v>69185.477233957688</v>
      </c>
      <c r="S100" s="11" t="str">
        <f t="shared" si="24"/>
        <v/>
      </c>
      <c r="T100" s="11" t="str">
        <f t="shared" si="25"/>
        <v/>
      </c>
      <c r="U100" s="11">
        <f t="shared" si="26"/>
        <v>69185.477233957688</v>
      </c>
      <c r="V100" s="3">
        <f t="shared" si="36"/>
        <v>36342</v>
      </c>
      <c r="W100" s="3"/>
      <c r="X100" s="3">
        <f t="shared" si="27"/>
        <v>74577.765082503509</v>
      </c>
      <c r="Y100" t="b">
        <f t="shared" si="28"/>
        <v>1</v>
      </c>
      <c r="Z100">
        <f t="shared" si="29"/>
        <v>0</v>
      </c>
      <c r="AA100">
        <f t="shared" si="30"/>
        <v>0</v>
      </c>
      <c r="AB100" s="76">
        <f t="shared" si="31"/>
        <v>0</v>
      </c>
    </row>
    <row r="101" spans="1:28">
      <c r="A101" s="7">
        <v>100</v>
      </c>
      <c r="B101" s="7">
        <v>1979</v>
      </c>
      <c r="C101" s="7">
        <v>4</v>
      </c>
      <c r="D101" s="10">
        <v>2544</v>
      </c>
      <c r="E101" s="13">
        <v>73408.264462809922</v>
      </c>
      <c r="F101" s="11">
        <v>0.13</v>
      </c>
      <c r="G101" s="11">
        <f t="shared" si="32"/>
        <v>5112.6462360000005</v>
      </c>
      <c r="H101" s="13">
        <f t="shared" si="33"/>
        <v>664.64401068000006</v>
      </c>
      <c r="I101" s="7">
        <v>15000</v>
      </c>
      <c r="J101" s="7">
        <f>51342</f>
        <v>51342</v>
      </c>
      <c r="K101" s="7">
        <f t="shared" si="34"/>
        <v>36342</v>
      </c>
      <c r="L101" s="11">
        <f t="shared" si="37"/>
        <v>36342</v>
      </c>
      <c r="M101" s="11">
        <v>0</v>
      </c>
      <c r="N101" s="11">
        <f t="shared" si="35"/>
        <v>109085.62045212992</v>
      </c>
      <c r="O101" s="3">
        <v>8720.6434034059694</v>
      </c>
      <c r="P101" s="57" t="str">
        <f t="shared" si="22"/>
        <v/>
      </c>
      <c r="Q101" s="11" t="str">
        <f t="array" ref="Q101">IF(AND(O101&gt;D101,N101&lt;K102),0,"")</f>
        <v/>
      </c>
      <c r="R101" s="11">
        <f t="shared" si="23"/>
        <v>72743.620452129922</v>
      </c>
      <c r="S101" s="11" t="str">
        <f t="shared" si="24"/>
        <v/>
      </c>
      <c r="T101" s="11" t="str">
        <f t="shared" si="25"/>
        <v/>
      </c>
      <c r="U101" s="11">
        <f t="shared" si="26"/>
        <v>72743.620452129922</v>
      </c>
      <c r="V101" s="3">
        <f t="shared" si="36"/>
        <v>36342</v>
      </c>
      <c r="W101" s="3"/>
      <c r="X101" s="3">
        <f t="shared" si="27"/>
        <v>81464.263855535886</v>
      </c>
      <c r="Y101" t="b">
        <f t="shared" si="28"/>
        <v>1</v>
      </c>
      <c r="Z101">
        <f t="shared" si="29"/>
        <v>0</v>
      </c>
      <c r="AA101">
        <f t="shared" si="30"/>
        <v>0</v>
      </c>
      <c r="AB101" s="76">
        <f t="shared" si="31"/>
        <v>0</v>
      </c>
    </row>
    <row r="102" spans="1:28">
      <c r="A102" s="7">
        <v>101</v>
      </c>
      <c r="B102" s="7">
        <v>1979</v>
      </c>
      <c r="C102" s="7">
        <v>5</v>
      </c>
      <c r="D102" s="10">
        <v>34448</v>
      </c>
      <c r="E102" s="13">
        <v>57895.537190082643</v>
      </c>
      <c r="F102" s="11">
        <v>0.22</v>
      </c>
      <c r="G102" s="11">
        <f t="shared" si="32"/>
        <v>5112.6462360000005</v>
      </c>
      <c r="H102" s="13">
        <f t="shared" si="33"/>
        <v>1124.7821719200001</v>
      </c>
      <c r="I102" s="7">
        <v>15000</v>
      </c>
      <c r="J102" s="7">
        <f>51342</f>
        <v>51342</v>
      </c>
      <c r="K102" s="7">
        <f t="shared" si="34"/>
        <v>36342</v>
      </c>
      <c r="L102" s="11">
        <f t="shared" si="37"/>
        <v>36342</v>
      </c>
      <c r="M102" s="11">
        <v>0</v>
      </c>
      <c r="N102" s="11">
        <f t="shared" si="35"/>
        <v>93112.755018162643</v>
      </c>
      <c r="O102" s="3">
        <v>10029.507424121801</v>
      </c>
      <c r="P102" s="57" t="str">
        <f t="shared" si="22"/>
        <v/>
      </c>
      <c r="Q102" s="11" t="str">
        <f t="array" ref="Q102">IF(AND(O102&gt;D102,N102&lt;K103),0,"")</f>
        <v/>
      </c>
      <c r="R102" s="11" t="str">
        <f t="shared" si="23"/>
        <v/>
      </c>
      <c r="S102" s="11" t="str">
        <f t="shared" si="24"/>
        <v/>
      </c>
      <c r="T102" s="11">
        <f t="shared" si="25"/>
        <v>56770.755018162643</v>
      </c>
      <c r="U102" s="11">
        <f t="shared" si="26"/>
        <v>56770.755018162643</v>
      </c>
      <c r="V102" s="3">
        <f t="shared" si="36"/>
        <v>36342</v>
      </c>
      <c r="W102" s="3"/>
      <c r="X102" s="3">
        <f t="shared" si="27"/>
        <v>66800.262442284438</v>
      </c>
      <c r="Y102" t="b">
        <f t="shared" si="28"/>
        <v>1</v>
      </c>
      <c r="Z102">
        <f t="shared" si="29"/>
        <v>0</v>
      </c>
      <c r="AA102">
        <f t="shared" si="30"/>
        <v>0</v>
      </c>
      <c r="AB102" s="76">
        <f t="shared" si="31"/>
        <v>0</v>
      </c>
    </row>
    <row r="103" spans="1:28">
      <c r="A103" s="7">
        <v>102</v>
      </c>
      <c r="B103" s="7">
        <v>1979</v>
      </c>
      <c r="C103" s="7">
        <v>6</v>
      </c>
      <c r="D103" s="10">
        <v>45953</v>
      </c>
      <c r="E103" s="13">
        <v>23510.082644628099</v>
      </c>
      <c r="F103" s="11">
        <v>0.36</v>
      </c>
      <c r="G103" s="11">
        <f t="shared" si="32"/>
        <v>5112.6462360000005</v>
      </c>
      <c r="H103" s="13">
        <f t="shared" si="33"/>
        <v>1840.5526449600002</v>
      </c>
      <c r="I103" s="7">
        <v>15000</v>
      </c>
      <c r="J103" s="7">
        <f>51342</f>
        <v>51342</v>
      </c>
      <c r="K103" s="7">
        <f t="shared" si="34"/>
        <v>36342</v>
      </c>
      <c r="L103" s="11">
        <f t="shared" si="37"/>
        <v>36342</v>
      </c>
      <c r="M103" s="11">
        <v>0</v>
      </c>
      <c r="N103" s="11">
        <f t="shared" si="35"/>
        <v>58011.529999668099</v>
      </c>
      <c r="O103" s="3">
        <v>2637.2277637792199</v>
      </c>
      <c r="P103" s="57" t="str">
        <f t="shared" si="22"/>
        <v/>
      </c>
      <c r="Q103" s="11" t="str">
        <f t="array" ref="Q103">IF(AND(O103&gt;D103,N103&lt;K104),0,"")</f>
        <v/>
      </c>
      <c r="R103" s="11" t="str">
        <f t="shared" si="23"/>
        <v/>
      </c>
      <c r="S103" s="11">
        <f t="shared" si="24"/>
        <v>43315.772236220779</v>
      </c>
      <c r="T103" s="11" t="str">
        <f t="shared" si="25"/>
        <v/>
      </c>
      <c r="U103" s="11">
        <f t="shared" si="26"/>
        <v>43315.772236220779</v>
      </c>
      <c r="V103" s="3">
        <f t="shared" si="36"/>
        <v>14695.75776344732</v>
      </c>
      <c r="W103" s="3"/>
      <c r="X103" s="3">
        <f t="shared" si="27"/>
        <v>45953</v>
      </c>
      <c r="Y103" t="b">
        <f t="shared" si="28"/>
        <v>1</v>
      </c>
      <c r="Z103">
        <f t="shared" si="29"/>
        <v>0</v>
      </c>
      <c r="AA103">
        <f t="shared" si="30"/>
        <v>0</v>
      </c>
      <c r="AB103" s="76">
        <f t="shared" si="31"/>
        <v>0</v>
      </c>
    </row>
    <row r="104" spans="1:28">
      <c r="A104" s="7">
        <v>103</v>
      </c>
      <c r="B104" s="7">
        <v>1979</v>
      </c>
      <c r="C104" s="7">
        <v>7</v>
      </c>
      <c r="D104" s="10">
        <v>50966</v>
      </c>
      <c r="E104" s="13">
        <v>50413.884297520664</v>
      </c>
      <c r="F104" s="11">
        <v>0.43</v>
      </c>
      <c r="G104" s="11">
        <f t="shared" si="32"/>
        <v>2611.157947148401</v>
      </c>
      <c r="H104" s="13">
        <f t="shared" si="33"/>
        <v>1122.7979172738123</v>
      </c>
      <c r="I104" s="7">
        <v>0</v>
      </c>
      <c r="J104" s="7">
        <f>51342</f>
        <v>51342</v>
      </c>
      <c r="K104" s="7">
        <f t="shared" si="34"/>
        <v>51342</v>
      </c>
      <c r="L104" s="11">
        <f t="shared" si="37"/>
        <v>14695.75776344732</v>
      </c>
      <c r="M104" s="11">
        <v>0</v>
      </c>
      <c r="N104" s="11">
        <f t="shared" si="35"/>
        <v>63986.844143694172</v>
      </c>
      <c r="O104" s="3">
        <v>3037.4999999992201</v>
      </c>
      <c r="P104" s="57" t="str">
        <f t="shared" si="22"/>
        <v/>
      </c>
      <c r="Q104" s="11" t="str">
        <f t="array" ref="Q104">IF(AND(O104&gt;D104,N104&lt;K105),0,"")</f>
        <v/>
      </c>
      <c r="R104" s="11" t="str">
        <f t="shared" si="23"/>
        <v/>
      </c>
      <c r="S104" s="11">
        <f t="shared" si="24"/>
        <v>47928.500000000779</v>
      </c>
      <c r="T104" s="11" t="str">
        <f t="shared" si="25"/>
        <v/>
      </c>
      <c r="U104" s="11">
        <f t="shared" si="26"/>
        <v>47928.500000000779</v>
      </c>
      <c r="V104" s="3">
        <f t="shared" si="36"/>
        <v>16058.344143693394</v>
      </c>
      <c r="W104" s="3"/>
      <c r="X104" s="3">
        <f t="shared" si="27"/>
        <v>50966</v>
      </c>
      <c r="Y104" t="b">
        <f t="shared" si="28"/>
        <v>1</v>
      </c>
      <c r="Z104">
        <f t="shared" si="29"/>
        <v>0</v>
      </c>
      <c r="AA104">
        <f t="shared" si="30"/>
        <v>0</v>
      </c>
      <c r="AB104" s="76">
        <f t="shared" si="31"/>
        <v>0</v>
      </c>
    </row>
    <row r="105" spans="1:28">
      <c r="A105" s="7">
        <v>104</v>
      </c>
      <c r="B105" s="7">
        <v>1979</v>
      </c>
      <c r="C105" s="7">
        <v>8</v>
      </c>
      <c r="D105" s="10">
        <v>47807</v>
      </c>
      <c r="E105" s="13">
        <v>38060.826446280989</v>
      </c>
      <c r="F105" s="11">
        <v>0.39</v>
      </c>
      <c r="G105" s="11">
        <f t="shared" si="32"/>
        <v>2796.2597177020275</v>
      </c>
      <c r="H105" s="13">
        <f t="shared" si="33"/>
        <v>1090.5412899037908</v>
      </c>
      <c r="I105" s="7">
        <v>0</v>
      </c>
      <c r="J105" s="7">
        <f>51342</f>
        <v>51342</v>
      </c>
      <c r="K105" s="7">
        <f t="shared" si="34"/>
        <v>51342</v>
      </c>
      <c r="L105" s="11">
        <f t="shared" si="37"/>
        <v>16058.344143693394</v>
      </c>
      <c r="M105" s="11">
        <v>0</v>
      </c>
      <c r="N105" s="11">
        <f t="shared" si="35"/>
        <v>53028.629300070592</v>
      </c>
      <c r="O105" s="3">
        <v>3068.0626065074298</v>
      </c>
      <c r="P105" s="57" t="str">
        <f t="shared" si="22"/>
        <v/>
      </c>
      <c r="Q105" s="11" t="str">
        <f t="array" ref="Q105">IF(AND(O105&gt;D105,N105&lt;K106),0,"")</f>
        <v/>
      </c>
      <c r="R105" s="11" t="str">
        <f t="shared" si="23"/>
        <v/>
      </c>
      <c r="S105" s="11">
        <f t="shared" si="24"/>
        <v>44738.937393492568</v>
      </c>
      <c r="T105" s="11" t="str">
        <f t="shared" si="25"/>
        <v/>
      </c>
      <c r="U105" s="11">
        <f t="shared" si="26"/>
        <v>44738.937393492568</v>
      </c>
      <c r="V105" s="3">
        <f t="shared" si="36"/>
        <v>8289.6919065780239</v>
      </c>
      <c r="W105" s="3"/>
      <c r="X105" s="3">
        <f t="shared" si="27"/>
        <v>47807</v>
      </c>
      <c r="Y105" t="b">
        <f t="shared" si="28"/>
        <v>1</v>
      </c>
      <c r="Z105">
        <f t="shared" si="29"/>
        <v>0</v>
      </c>
      <c r="AA105">
        <f t="shared" si="30"/>
        <v>0</v>
      </c>
      <c r="AB105" s="76">
        <f t="shared" si="31"/>
        <v>0</v>
      </c>
    </row>
    <row r="106" spans="1:28">
      <c r="A106" s="7">
        <v>105</v>
      </c>
      <c r="B106" s="7">
        <v>1979</v>
      </c>
      <c r="C106" s="7">
        <v>9</v>
      </c>
      <c r="D106" s="10">
        <v>35537</v>
      </c>
      <c r="E106" s="13">
        <v>26352.396694214876</v>
      </c>
      <c r="F106" s="11">
        <v>0.2</v>
      </c>
      <c r="G106" s="11">
        <f t="shared" si="32"/>
        <v>1691.1536797299136</v>
      </c>
      <c r="H106" s="13">
        <f t="shared" si="33"/>
        <v>338.23073594598276</v>
      </c>
      <c r="I106" s="7">
        <v>0</v>
      </c>
      <c r="J106" s="7">
        <f>51342</f>
        <v>51342</v>
      </c>
      <c r="K106" s="7">
        <f t="shared" si="34"/>
        <v>51342</v>
      </c>
      <c r="L106" s="11">
        <f t="shared" si="37"/>
        <v>8289.6919065780239</v>
      </c>
      <c r="M106" s="11">
        <v>0</v>
      </c>
      <c r="N106" s="11">
        <f t="shared" si="35"/>
        <v>34303.857864846919</v>
      </c>
      <c r="O106" s="3">
        <v>629.721390340516</v>
      </c>
      <c r="P106" s="57">
        <f t="shared" si="22"/>
        <v>34303.857864846919</v>
      </c>
      <c r="Q106" s="11" t="str">
        <f t="array" ref="Q106">IF(AND(O106&gt;D106,N106&lt;K107),0,"")</f>
        <v/>
      </c>
      <c r="R106" s="11" t="str">
        <f t="shared" si="23"/>
        <v/>
      </c>
      <c r="S106" s="11" t="str">
        <f t="shared" si="24"/>
        <v/>
      </c>
      <c r="T106" s="11" t="str">
        <f t="shared" si="25"/>
        <v/>
      </c>
      <c r="U106" s="11">
        <f t="shared" si="26"/>
        <v>34303.857864846919</v>
      </c>
      <c r="V106" s="3">
        <f t="shared" si="36"/>
        <v>0</v>
      </c>
      <c r="W106" s="3"/>
      <c r="X106" s="3">
        <f t="shared" si="27"/>
        <v>34933.579255187433</v>
      </c>
      <c r="Y106" t="b">
        <f t="shared" si="28"/>
        <v>0</v>
      </c>
      <c r="Z106">
        <f t="shared" si="29"/>
        <v>0</v>
      </c>
      <c r="AA106">
        <f t="shared" si="30"/>
        <v>603.42074481256714</v>
      </c>
      <c r="AB106" s="76">
        <f t="shared" si="31"/>
        <v>69342.222065890281</v>
      </c>
    </row>
    <row r="107" spans="1:28">
      <c r="A107" s="7">
        <v>106</v>
      </c>
      <c r="B107" s="7">
        <v>1979</v>
      </c>
      <c r="C107" s="7">
        <v>10</v>
      </c>
      <c r="D107" s="10">
        <v>16691</v>
      </c>
      <c r="E107" s="13">
        <v>32757.024793388431</v>
      </c>
      <c r="F107" s="11">
        <v>0.05</v>
      </c>
      <c r="G107" s="11">
        <f t="shared" si="32"/>
        <v>378.81</v>
      </c>
      <c r="H107" s="13">
        <f t="shared" si="33"/>
        <v>18.9405</v>
      </c>
      <c r="I107" s="7">
        <v>0</v>
      </c>
      <c r="J107" s="7">
        <f>51342</f>
        <v>51342</v>
      </c>
      <c r="K107" s="7">
        <f t="shared" si="34"/>
        <v>51342</v>
      </c>
      <c r="L107" s="11">
        <f t="shared" si="37"/>
        <v>0</v>
      </c>
      <c r="M107" s="11">
        <v>0</v>
      </c>
      <c r="N107" s="11">
        <f t="shared" si="35"/>
        <v>32738.084293388431</v>
      </c>
      <c r="O107" s="3">
        <v>2712.5145856055701</v>
      </c>
      <c r="P107" s="57" t="str">
        <f t="shared" si="22"/>
        <v/>
      </c>
      <c r="Q107" s="11" t="str">
        <f t="array" ref="Q107">IF(AND(O107&gt;D107,N107&lt;K108),0,"")</f>
        <v/>
      </c>
      <c r="R107" s="11" t="str">
        <f t="shared" si="23"/>
        <v/>
      </c>
      <c r="S107" s="11">
        <f t="shared" si="24"/>
        <v>13978.48541439443</v>
      </c>
      <c r="T107" s="11" t="str">
        <f t="shared" si="25"/>
        <v/>
      </c>
      <c r="U107" s="11">
        <f t="shared" si="26"/>
        <v>13978.48541439443</v>
      </c>
      <c r="V107" s="3">
        <f t="shared" si="36"/>
        <v>18759.598878994002</v>
      </c>
      <c r="W107" s="3"/>
      <c r="X107" s="3">
        <f t="shared" si="27"/>
        <v>16691</v>
      </c>
      <c r="Y107" t="b">
        <f t="shared" si="28"/>
        <v>1</v>
      </c>
      <c r="Z107">
        <f t="shared" si="29"/>
        <v>1</v>
      </c>
      <c r="AA107">
        <f t="shared" si="30"/>
        <v>0</v>
      </c>
      <c r="AB107" s="76">
        <f t="shared" si="31"/>
        <v>0</v>
      </c>
    </row>
    <row r="108" spans="1:28">
      <c r="A108" s="7">
        <v>107</v>
      </c>
      <c r="B108" s="7">
        <v>1979</v>
      </c>
      <c r="C108" s="7">
        <v>11</v>
      </c>
      <c r="D108" s="10">
        <v>4576</v>
      </c>
      <c r="E108" s="13">
        <v>26929.586776859505</v>
      </c>
      <c r="F108" s="11">
        <v>0</v>
      </c>
      <c r="G108" s="11">
        <f t="shared" si="32"/>
        <v>3152.2366231396477</v>
      </c>
      <c r="H108" s="13">
        <f t="shared" si="33"/>
        <v>0</v>
      </c>
      <c r="I108" s="7">
        <v>0</v>
      </c>
      <c r="J108" s="7">
        <f>51342</f>
        <v>51342</v>
      </c>
      <c r="K108" s="7">
        <f t="shared" si="34"/>
        <v>51342</v>
      </c>
      <c r="L108" s="11">
        <f t="shared" si="37"/>
        <v>18759.598878994002</v>
      </c>
      <c r="M108" s="11">
        <v>0</v>
      </c>
      <c r="N108" s="11">
        <f t="shared" si="35"/>
        <v>45689.185655853507</v>
      </c>
      <c r="O108" s="3">
        <v>3585.3782677979898</v>
      </c>
      <c r="P108" s="57" t="str">
        <f t="shared" si="22"/>
        <v/>
      </c>
      <c r="Q108" s="11" t="str">
        <f t="array" ref="Q108">IF(AND(O108&gt;D108,N108&lt;K109),0,"")</f>
        <v/>
      </c>
      <c r="R108" s="11" t="str">
        <f t="shared" si="23"/>
        <v/>
      </c>
      <c r="S108" s="11">
        <f t="shared" si="24"/>
        <v>990.62173220201021</v>
      </c>
      <c r="T108" s="11" t="str">
        <f t="shared" si="25"/>
        <v/>
      </c>
      <c r="U108" s="11">
        <f t="shared" si="26"/>
        <v>990.62173220201021</v>
      </c>
      <c r="V108" s="3">
        <f t="shared" si="36"/>
        <v>44698.563923651498</v>
      </c>
      <c r="W108" s="3"/>
      <c r="X108" s="3">
        <f t="shared" si="27"/>
        <v>4576</v>
      </c>
      <c r="Y108" t="b">
        <f t="shared" si="28"/>
        <v>1</v>
      </c>
      <c r="Z108">
        <f t="shared" si="29"/>
        <v>0</v>
      </c>
      <c r="AA108">
        <f t="shared" si="30"/>
        <v>0</v>
      </c>
      <c r="AB108" s="76">
        <f t="shared" si="31"/>
        <v>0</v>
      </c>
    </row>
    <row r="109" spans="1:28">
      <c r="A109" s="7">
        <v>108</v>
      </c>
      <c r="B109" s="7">
        <v>1979</v>
      </c>
      <c r="C109" s="7">
        <v>12</v>
      </c>
      <c r="D109" s="10">
        <v>1561</v>
      </c>
      <c r="E109" s="13">
        <v>20316.694214876032</v>
      </c>
      <c r="F109" s="11">
        <v>0</v>
      </c>
      <c r="G109" s="11">
        <f t="shared" si="32"/>
        <v>5827.6291328435809</v>
      </c>
      <c r="H109" s="13">
        <f t="shared" si="33"/>
        <v>0</v>
      </c>
      <c r="I109" s="7">
        <v>0</v>
      </c>
      <c r="J109" s="7">
        <f>51342</f>
        <v>51342</v>
      </c>
      <c r="K109" s="7">
        <f t="shared" si="34"/>
        <v>51342</v>
      </c>
      <c r="L109" s="11">
        <f t="shared" si="37"/>
        <v>44698.563923651498</v>
      </c>
      <c r="M109" s="11">
        <v>0</v>
      </c>
      <c r="N109" s="11">
        <f t="shared" si="35"/>
        <v>65015.258138527526</v>
      </c>
      <c r="O109" s="3">
        <v>3574.1907867321902</v>
      </c>
      <c r="P109" s="57" t="str">
        <f t="shared" si="22"/>
        <v/>
      </c>
      <c r="Q109" s="11" t="str">
        <f t="array" ref="Q109">IF(AND(O109&gt;D109,N109&lt;K110),0,"")</f>
        <v/>
      </c>
      <c r="R109" s="11">
        <f t="shared" si="23"/>
        <v>13673.258138527526</v>
      </c>
      <c r="S109" s="11" t="str">
        <f t="shared" si="24"/>
        <v/>
      </c>
      <c r="T109" s="11" t="str">
        <f t="shared" si="25"/>
        <v/>
      </c>
      <c r="U109" s="11">
        <f t="shared" si="26"/>
        <v>13673.258138527526</v>
      </c>
      <c r="V109" s="3">
        <f t="shared" si="36"/>
        <v>51342</v>
      </c>
      <c r="W109" s="3"/>
      <c r="X109" s="3">
        <f t="shared" si="27"/>
        <v>17247.448925259716</v>
      </c>
      <c r="Y109" t="b">
        <f t="shared" si="28"/>
        <v>1</v>
      </c>
      <c r="Z109">
        <f t="shared" si="29"/>
        <v>0</v>
      </c>
      <c r="AA109">
        <f t="shared" si="30"/>
        <v>0</v>
      </c>
      <c r="AB109" s="76">
        <f t="shared" si="31"/>
        <v>0</v>
      </c>
    </row>
    <row r="110" spans="1:28">
      <c r="A110" s="7">
        <v>109</v>
      </c>
      <c r="B110" s="7">
        <v>1980</v>
      </c>
      <c r="C110" s="7">
        <v>1</v>
      </c>
      <c r="D110" s="10">
        <v>1277</v>
      </c>
      <c r="E110" s="13">
        <v>50715.371900826445</v>
      </c>
      <c r="F110" s="11">
        <v>0</v>
      </c>
      <c r="G110" s="11">
        <f t="shared" si="32"/>
        <v>6296.3862360000003</v>
      </c>
      <c r="H110" s="13">
        <f t="shared" si="33"/>
        <v>0</v>
      </c>
      <c r="I110" s="7">
        <v>0</v>
      </c>
      <c r="J110" s="7">
        <f>51342</f>
        <v>51342</v>
      </c>
      <c r="K110" s="7">
        <f t="shared" si="34"/>
        <v>51342</v>
      </c>
      <c r="L110" s="11">
        <f t="shared" si="37"/>
        <v>51342</v>
      </c>
      <c r="M110" s="11">
        <v>0</v>
      </c>
      <c r="N110" s="11">
        <f t="shared" si="35"/>
        <v>102057.37190082645</v>
      </c>
      <c r="O110" s="3">
        <v>5886.6931175323198</v>
      </c>
      <c r="P110" s="57" t="str">
        <f t="shared" si="22"/>
        <v/>
      </c>
      <c r="Q110" s="11" t="str">
        <f t="array" ref="Q110">IF(AND(O110&gt;D110,N110&lt;K111),0,"")</f>
        <v/>
      </c>
      <c r="R110" s="11">
        <f t="shared" si="23"/>
        <v>50715.371900826445</v>
      </c>
      <c r="S110" s="11" t="str">
        <f t="shared" si="24"/>
        <v/>
      </c>
      <c r="T110" s="11" t="str">
        <f t="shared" si="25"/>
        <v/>
      </c>
      <c r="U110" s="11">
        <f t="shared" si="26"/>
        <v>50715.371900826445</v>
      </c>
      <c r="V110" s="3">
        <f t="shared" si="36"/>
        <v>51342</v>
      </c>
      <c r="W110" s="3"/>
      <c r="X110" s="3">
        <f t="shared" si="27"/>
        <v>56602.065018358764</v>
      </c>
      <c r="Y110" t="b">
        <f t="shared" si="28"/>
        <v>1</v>
      </c>
      <c r="Z110">
        <f t="shared" si="29"/>
        <v>0</v>
      </c>
      <c r="AA110">
        <f t="shared" si="30"/>
        <v>0</v>
      </c>
      <c r="AB110" s="76">
        <f t="shared" si="31"/>
        <v>0</v>
      </c>
    </row>
    <row r="111" spans="1:28">
      <c r="A111" s="7">
        <v>110</v>
      </c>
      <c r="B111" s="7">
        <v>1980</v>
      </c>
      <c r="C111" s="7">
        <v>2</v>
      </c>
      <c r="D111" s="10">
        <v>787</v>
      </c>
      <c r="E111" s="13">
        <v>45256.859504132233</v>
      </c>
      <c r="F111" s="11">
        <v>0</v>
      </c>
      <c r="G111" s="11">
        <f t="shared" si="32"/>
        <v>6296.3862360000003</v>
      </c>
      <c r="H111" s="13">
        <f t="shared" si="33"/>
        <v>0</v>
      </c>
      <c r="I111" s="7">
        <v>0</v>
      </c>
      <c r="J111" s="7">
        <f>51342</f>
        <v>51342</v>
      </c>
      <c r="K111" s="7">
        <f t="shared" si="34"/>
        <v>51342</v>
      </c>
      <c r="L111" s="11">
        <f t="shared" si="37"/>
        <v>51342</v>
      </c>
      <c r="M111" s="11">
        <v>0</v>
      </c>
      <c r="N111" s="11">
        <f t="shared" si="35"/>
        <v>96598.859504132241</v>
      </c>
      <c r="O111" s="3">
        <v>4882.2925668959897</v>
      </c>
      <c r="P111" s="57" t="str">
        <f t="shared" si="22"/>
        <v/>
      </c>
      <c r="Q111" s="11" t="str">
        <f t="array" ref="Q111">IF(AND(O111&gt;D111,N111&lt;K112),0,"")</f>
        <v/>
      </c>
      <c r="R111" s="11">
        <f t="shared" si="23"/>
        <v>45256.859504132241</v>
      </c>
      <c r="S111" s="11" t="str">
        <f t="shared" si="24"/>
        <v/>
      </c>
      <c r="T111" s="11" t="str">
        <f t="shared" si="25"/>
        <v/>
      </c>
      <c r="U111" s="11">
        <f t="shared" si="26"/>
        <v>45256.859504132241</v>
      </c>
      <c r="V111" s="3">
        <f t="shared" si="36"/>
        <v>51342</v>
      </c>
      <c r="W111" s="3"/>
      <c r="X111" s="3">
        <f t="shared" si="27"/>
        <v>50139.152071028228</v>
      </c>
      <c r="Y111" t="b">
        <f t="shared" si="28"/>
        <v>1</v>
      </c>
      <c r="Z111">
        <f t="shared" si="29"/>
        <v>0</v>
      </c>
      <c r="AA111">
        <f t="shared" si="30"/>
        <v>0</v>
      </c>
      <c r="AB111" s="76">
        <f t="shared" si="31"/>
        <v>0</v>
      </c>
    </row>
    <row r="112" spans="1:28">
      <c r="A112" s="7">
        <v>111</v>
      </c>
      <c r="B112" s="7">
        <v>1980</v>
      </c>
      <c r="C112" s="7">
        <v>3</v>
      </c>
      <c r="D112" s="10">
        <v>298</v>
      </c>
      <c r="E112" s="13">
        <v>43525.289256198346</v>
      </c>
      <c r="F112" s="11">
        <v>0.02</v>
      </c>
      <c r="G112" s="11">
        <f t="shared" si="32"/>
        <v>6296.3862360000003</v>
      </c>
      <c r="H112" s="13">
        <f t="shared" si="33"/>
        <v>125.92772472000001</v>
      </c>
      <c r="I112" s="7">
        <v>0</v>
      </c>
      <c r="J112" s="7">
        <f>51342</f>
        <v>51342</v>
      </c>
      <c r="K112" s="7">
        <f t="shared" si="34"/>
        <v>51342</v>
      </c>
      <c r="L112" s="11">
        <f t="shared" si="37"/>
        <v>51342</v>
      </c>
      <c r="M112" s="11">
        <v>0</v>
      </c>
      <c r="N112" s="11">
        <f t="shared" si="35"/>
        <v>94741.361531478353</v>
      </c>
      <c r="O112" s="3">
        <v>5012.0958392582897</v>
      </c>
      <c r="P112" s="57" t="str">
        <f t="shared" si="22"/>
        <v/>
      </c>
      <c r="Q112" s="11" t="str">
        <f t="array" ref="Q112">IF(AND(O112&gt;D112,N112&lt;K113),0,"")</f>
        <v/>
      </c>
      <c r="R112" s="11">
        <f t="shared" si="23"/>
        <v>58399.361531478353</v>
      </c>
      <c r="S112" s="11" t="str">
        <f t="shared" si="24"/>
        <v/>
      </c>
      <c r="T112" s="11" t="str">
        <f t="shared" si="25"/>
        <v/>
      </c>
      <c r="U112" s="11">
        <f t="shared" si="26"/>
        <v>58399.361531478353</v>
      </c>
      <c r="V112" s="3">
        <f t="shared" si="36"/>
        <v>36342</v>
      </c>
      <c r="W112" s="3"/>
      <c r="X112" s="3">
        <f t="shared" si="27"/>
        <v>63411.457370736643</v>
      </c>
      <c r="Y112" t="b">
        <f t="shared" si="28"/>
        <v>1</v>
      </c>
      <c r="Z112">
        <f t="shared" si="29"/>
        <v>0</v>
      </c>
      <c r="AA112">
        <f t="shared" si="30"/>
        <v>0</v>
      </c>
      <c r="AB112" s="76">
        <f t="shared" si="31"/>
        <v>0</v>
      </c>
    </row>
    <row r="113" spans="1:28">
      <c r="A113" s="7">
        <v>112</v>
      </c>
      <c r="B113" s="7">
        <v>1980</v>
      </c>
      <c r="C113" s="7">
        <v>4</v>
      </c>
      <c r="D113" s="10">
        <v>2544</v>
      </c>
      <c r="E113" s="13">
        <v>83022.148760330572</v>
      </c>
      <c r="F113" s="11">
        <v>0.13</v>
      </c>
      <c r="G113" s="11">
        <f t="shared" si="32"/>
        <v>5112.6462360000005</v>
      </c>
      <c r="H113" s="13">
        <f t="shared" si="33"/>
        <v>664.64401068000006</v>
      </c>
      <c r="I113" s="7">
        <v>15000</v>
      </c>
      <c r="J113" s="7">
        <f>51342</f>
        <v>51342</v>
      </c>
      <c r="K113" s="7">
        <f t="shared" si="34"/>
        <v>36342</v>
      </c>
      <c r="L113" s="11">
        <f t="shared" si="37"/>
        <v>36342</v>
      </c>
      <c r="M113" s="11">
        <v>0</v>
      </c>
      <c r="N113" s="11">
        <f t="shared" si="35"/>
        <v>118699.50474965057</v>
      </c>
      <c r="O113" s="3">
        <v>12790.293386137801</v>
      </c>
      <c r="P113" s="57" t="str">
        <f t="shared" si="22"/>
        <v/>
      </c>
      <c r="Q113" s="11" t="str">
        <f t="array" ref="Q113">IF(AND(O113&gt;D113,N113&lt;K114),0,"")</f>
        <v/>
      </c>
      <c r="R113" s="11">
        <f t="shared" si="23"/>
        <v>82357.504749650572</v>
      </c>
      <c r="S113" s="11" t="str">
        <f t="shared" si="24"/>
        <v/>
      </c>
      <c r="T113" s="11" t="str">
        <f t="shared" si="25"/>
        <v/>
      </c>
      <c r="U113" s="11">
        <f t="shared" si="26"/>
        <v>82357.504749650572</v>
      </c>
      <c r="V113" s="3">
        <f t="shared" si="36"/>
        <v>36342</v>
      </c>
      <c r="W113" s="3"/>
      <c r="X113" s="3">
        <f t="shared" si="27"/>
        <v>95147.798135788369</v>
      </c>
      <c r="Y113" t="b">
        <f t="shared" si="28"/>
        <v>1</v>
      </c>
      <c r="Z113">
        <f t="shared" si="29"/>
        <v>0</v>
      </c>
      <c r="AA113">
        <f t="shared" si="30"/>
        <v>0</v>
      </c>
      <c r="AB113" s="76">
        <f t="shared" si="31"/>
        <v>0</v>
      </c>
    </row>
    <row r="114" spans="1:28">
      <c r="A114" s="7">
        <v>113</v>
      </c>
      <c r="B114" s="7">
        <v>1980</v>
      </c>
      <c r="C114" s="7">
        <v>5</v>
      </c>
      <c r="D114" s="10">
        <v>34448</v>
      </c>
      <c r="E114" s="13">
        <v>126664.46280991736</v>
      </c>
      <c r="F114" s="11">
        <v>0.22</v>
      </c>
      <c r="G114" s="11">
        <f t="shared" si="32"/>
        <v>5112.6462360000005</v>
      </c>
      <c r="H114" s="13">
        <f t="shared" si="33"/>
        <v>1124.7821719200001</v>
      </c>
      <c r="I114" s="7">
        <v>15000</v>
      </c>
      <c r="J114" s="7">
        <f>51342</f>
        <v>51342</v>
      </c>
      <c r="K114" s="7">
        <f t="shared" si="34"/>
        <v>36342</v>
      </c>
      <c r="L114" s="11">
        <f t="shared" si="37"/>
        <v>36342</v>
      </c>
      <c r="M114" s="11">
        <v>0</v>
      </c>
      <c r="N114" s="11">
        <f t="shared" si="35"/>
        <v>161881.68063799734</v>
      </c>
      <c r="O114" s="3">
        <v>14123.326382970899</v>
      </c>
      <c r="P114" s="57" t="str">
        <f t="shared" si="22"/>
        <v/>
      </c>
      <c r="Q114" s="11" t="str">
        <f t="array" ref="Q114">IF(AND(O114&gt;D114,N114&lt;K115),0,"")</f>
        <v/>
      </c>
      <c r="R114" s="11" t="str">
        <f t="shared" si="23"/>
        <v/>
      </c>
      <c r="S114" s="11" t="str">
        <f t="shared" si="24"/>
        <v/>
      </c>
      <c r="T114" s="11">
        <f t="shared" si="25"/>
        <v>125539.68063799734</v>
      </c>
      <c r="U114" s="11">
        <f t="shared" si="26"/>
        <v>125539.68063799734</v>
      </c>
      <c r="V114" s="3">
        <f t="shared" si="36"/>
        <v>36342</v>
      </c>
      <c r="W114" s="3"/>
      <c r="X114" s="3">
        <f t="shared" si="27"/>
        <v>139663.00702096825</v>
      </c>
      <c r="Y114" t="b">
        <f t="shared" si="28"/>
        <v>1</v>
      </c>
      <c r="Z114">
        <f t="shared" si="29"/>
        <v>0</v>
      </c>
      <c r="AA114">
        <f t="shared" si="30"/>
        <v>0</v>
      </c>
      <c r="AB114" s="76">
        <f t="shared" si="31"/>
        <v>0</v>
      </c>
    </row>
    <row r="115" spans="1:28">
      <c r="A115" s="7">
        <v>114</v>
      </c>
      <c r="B115" s="7">
        <v>1980</v>
      </c>
      <c r="C115" s="7">
        <v>6</v>
      </c>
      <c r="D115" s="10">
        <v>45953</v>
      </c>
      <c r="E115" s="13">
        <v>155067.76859504133</v>
      </c>
      <c r="F115" s="11">
        <v>0.36</v>
      </c>
      <c r="G115" s="11">
        <f t="shared" si="32"/>
        <v>5112.6462360000005</v>
      </c>
      <c r="H115" s="13">
        <f t="shared" si="33"/>
        <v>1840.5526449600002</v>
      </c>
      <c r="I115" s="7">
        <v>15000</v>
      </c>
      <c r="J115" s="7">
        <f>51342</f>
        <v>51342</v>
      </c>
      <c r="K115" s="7">
        <f t="shared" si="34"/>
        <v>36342</v>
      </c>
      <c r="L115" s="11">
        <f t="shared" si="37"/>
        <v>36342</v>
      </c>
      <c r="M115" s="11">
        <v>0</v>
      </c>
      <c r="N115" s="11">
        <f t="shared" si="35"/>
        <v>189569.21595008133</v>
      </c>
      <c r="O115" s="3">
        <v>8482.0077119229009</v>
      </c>
      <c r="P115" s="57" t="str">
        <f t="shared" si="22"/>
        <v/>
      </c>
      <c r="Q115" s="11" t="str">
        <f t="array" ref="Q115">IF(AND(O115&gt;D115,N115&lt;K116),0,"")</f>
        <v/>
      </c>
      <c r="R115" s="11" t="str">
        <f t="shared" si="23"/>
        <v/>
      </c>
      <c r="S115" s="11" t="str">
        <f t="shared" si="24"/>
        <v/>
      </c>
      <c r="T115" s="11">
        <f t="shared" si="25"/>
        <v>138227.21595008133</v>
      </c>
      <c r="U115" s="11">
        <f t="shared" si="26"/>
        <v>138227.21595008133</v>
      </c>
      <c r="V115" s="3">
        <f t="shared" si="36"/>
        <v>51342</v>
      </c>
      <c r="W115" s="3"/>
      <c r="X115" s="3">
        <f t="shared" si="27"/>
        <v>146709.22366200422</v>
      </c>
      <c r="Y115" t="b">
        <f t="shared" si="28"/>
        <v>1</v>
      </c>
      <c r="Z115">
        <f t="shared" si="29"/>
        <v>0</v>
      </c>
      <c r="AA115">
        <f t="shared" si="30"/>
        <v>0</v>
      </c>
      <c r="AB115" s="76">
        <f t="shared" si="31"/>
        <v>0</v>
      </c>
    </row>
    <row r="116" spans="1:28">
      <c r="A116" s="7">
        <v>115</v>
      </c>
      <c r="B116" s="7">
        <v>1980</v>
      </c>
      <c r="C116" s="7">
        <v>7</v>
      </c>
      <c r="D116" s="10">
        <v>50966</v>
      </c>
      <c r="E116" s="13">
        <v>63203.305785123965</v>
      </c>
      <c r="F116" s="11">
        <v>0.43</v>
      </c>
      <c r="G116" s="11">
        <f t="shared" si="32"/>
        <v>6296.3862360000003</v>
      </c>
      <c r="H116" s="13">
        <f t="shared" si="33"/>
        <v>2707.44608148</v>
      </c>
      <c r="I116" s="7">
        <v>0</v>
      </c>
      <c r="J116" s="7">
        <f>51342</f>
        <v>51342</v>
      </c>
      <c r="K116" s="7">
        <f t="shared" si="34"/>
        <v>51342</v>
      </c>
      <c r="L116" s="11">
        <f t="shared" si="37"/>
        <v>51342</v>
      </c>
      <c r="M116" s="11">
        <v>0</v>
      </c>
      <c r="N116" s="11">
        <f t="shared" si="35"/>
        <v>111837.85970364396</v>
      </c>
      <c r="O116" s="3">
        <v>4679.0532837274704</v>
      </c>
      <c r="P116" s="57" t="str">
        <f t="shared" si="22"/>
        <v/>
      </c>
      <c r="Q116" s="11" t="str">
        <f t="array" ref="Q116">IF(AND(O116&gt;D116,N116&lt;K117),0,"")</f>
        <v/>
      </c>
      <c r="R116" s="11" t="str">
        <f t="shared" si="23"/>
        <v/>
      </c>
      <c r="S116" s="11" t="str">
        <f t="shared" si="24"/>
        <v/>
      </c>
      <c r="T116" s="11">
        <f t="shared" si="25"/>
        <v>60495.859703643961</v>
      </c>
      <c r="U116" s="11">
        <f t="shared" si="26"/>
        <v>60495.859703643961</v>
      </c>
      <c r="V116" s="3">
        <f t="shared" si="36"/>
        <v>51342</v>
      </c>
      <c r="W116" s="3"/>
      <c r="X116" s="3">
        <f t="shared" si="27"/>
        <v>65174.912987371434</v>
      </c>
      <c r="Y116" t="b">
        <f t="shared" si="28"/>
        <v>1</v>
      </c>
      <c r="Z116">
        <f t="shared" si="29"/>
        <v>0</v>
      </c>
      <c r="AA116">
        <f t="shared" si="30"/>
        <v>0</v>
      </c>
      <c r="AB116" s="76">
        <f t="shared" si="31"/>
        <v>0</v>
      </c>
    </row>
    <row r="117" spans="1:28">
      <c r="A117" s="7">
        <v>116</v>
      </c>
      <c r="B117" s="7">
        <v>1980</v>
      </c>
      <c r="C117" s="7">
        <v>8</v>
      </c>
      <c r="D117" s="10">
        <v>47807</v>
      </c>
      <c r="E117" s="13">
        <v>75193.388429752071</v>
      </c>
      <c r="F117" s="11">
        <v>0.39</v>
      </c>
      <c r="G117" s="11">
        <f t="shared" si="32"/>
        <v>6296.3862360000003</v>
      </c>
      <c r="H117" s="13">
        <f t="shared" si="33"/>
        <v>2455.5906320400004</v>
      </c>
      <c r="I117" s="7">
        <v>0</v>
      </c>
      <c r="J117" s="7">
        <f>51342</f>
        <v>51342</v>
      </c>
      <c r="K117" s="7">
        <f t="shared" si="34"/>
        <v>51342</v>
      </c>
      <c r="L117" s="11">
        <f t="shared" si="37"/>
        <v>51342</v>
      </c>
      <c r="M117" s="11">
        <v>0</v>
      </c>
      <c r="N117" s="11">
        <f t="shared" si="35"/>
        <v>124079.79779771208</v>
      </c>
      <c r="O117" s="3">
        <v>3457.5000000013001</v>
      </c>
      <c r="P117" s="57" t="str">
        <f t="shared" si="22"/>
        <v/>
      </c>
      <c r="Q117" s="11" t="str">
        <f t="array" ref="Q117">IF(AND(O117&gt;D117,N117&lt;K118),0,"")</f>
        <v/>
      </c>
      <c r="R117" s="11" t="str">
        <f t="shared" si="23"/>
        <v/>
      </c>
      <c r="S117" s="11" t="str">
        <f t="shared" si="24"/>
        <v/>
      </c>
      <c r="T117" s="11">
        <f t="shared" si="25"/>
        <v>72737.797797712075</v>
      </c>
      <c r="U117" s="11">
        <f t="shared" si="26"/>
        <v>72737.797797712075</v>
      </c>
      <c r="V117" s="3">
        <f t="shared" si="36"/>
        <v>51342</v>
      </c>
      <c r="W117" s="3"/>
      <c r="X117" s="3">
        <f t="shared" si="27"/>
        <v>76195.297797713371</v>
      </c>
      <c r="Y117" t="b">
        <f t="shared" si="28"/>
        <v>1</v>
      </c>
      <c r="Z117">
        <f t="shared" si="29"/>
        <v>0</v>
      </c>
      <c r="AA117">
        <f t="shared" si="30"/>
        <v>0</v>
      </c>
      <c r="AB117" s="76">
        <f t="shared" si="31"/>
        <v>0</v>
      </c>
    </row>
    <row r="118" spans="1:28">
      <c r="A118" s="7">
        <v>117</v>
      </c>
      <c r="B118" s="7">
        <v>1980</v>
      </c>
      <c r="C118" s="7">
        <v>9</v>
      </c>
      <c r="D118" s="10">
        <v>35537</v>
      </c>
      <c r="E118" s="13">
        <v>92201.652892561979</v>
      </c>
      <c r="F118" s="11">
        <v>0.2</v>
      </c>
      <c r="G118" s="11">
        <f t="shared" si="32"/>
        <v>6296.3862360000003</v>
      </c>
      <c r="H118" s="13">
        <f t="shared" si="33"/>
        <v>1259.2772472000001</v>
      </c>
      <c r="I118" s="7">
        <v>0</v>
      </c>
      <c r="J118" s="7">
        <f>51342</f>
        <v>51342</v>
      </c>
      <c r="K118" s="7">
        <f t="shared" si="34"/>
        <v>51342</v>
      </c>
      <c r="L118" s="11">
        <f t="shared" si="37"/>
        <v>51342</v>
      </c>
      <c r="M118" s="11">
        <v>0</v>
      </c>
      <c r="N118" s="11">
        <f t="shared" si="35"/>
        <v>142284.37564536199</v>
      </c>
      <c r="O118" s="3">
        <v>2626.6586500957801</v>
      </c>
      <c r="P118" s="57" t="str">
        <f t="shared" si="22"/>
        <v/>
      </c>
      <c r="Q118" s="11" t="str">
        <f t="array" ref="Q118">IF(AND(O118&gt;D118,N118&lt;K119),0,"")</f>
        <v/>
      </c>
      <c r="R118" s="11" t="str">
        <f t="shared" si="23"/>
        <v/>
      </c>
      <c r="S118" s="11" t="str">
        <f t="shared" si="24"/>
        <v/>
      </c>
      <c r="T118" s="11">
        <f t="shared" si="25"/>
        <v>90942.375645361986</v>
      </c>
      <c r="U118" s="11">
        <f t="shared" si="26"/>
        <v>90942.375645361986</v>
      </c>
      <c r="V118" s="3">
        <f t="shared" si="36"/>
        <v>51342</v>
      </c>
      <c r="W118" s="3"/>
      <c r="X118" s="3">
        <f t="shared" si="27"/>
        <v>93569.034295457765</v>
      </c>
      <c r="Y118" t="b">
        <f t="shared" si="28"/>
        <v>1</v>
      </c>
      <c r="Z118">
        <f t="shared" si="29"/>
        <v>0</v>
      </c>
      <c r="AA118">
        <f t="shared" si="30"/>
        <v>0</v>
      </c>
      <c r="AB118" s="76">
        <f t="shared" si="31"/>
        <v>0</v>
      </c>
    </row>
    <row r="119" spans="1:28">
      <c r="A119" s="7">
        <v>118</v>
      </c>
      <c r="B119" s="7">
        <v>1980</v>
      </c>
      <c r="C119" s="7">
        <v>10</v>
      </c>
      <c r="D119" s="10">
        <v>16691</v>
      </c>
      <c r="E119" s="13">
        <v>95500.165289256198</v>
      </c>
      <c r="F119" s="11">
        <v>0.05</v>
      </c>
      <c r="G119" s="11">
        <f t="shared" si="32"/>
        <v>6296.3862360000003</v>
      </c>
      <c r="H119" s="13">
        <f t="shared" si="33"/>
        <v>314.81931180000004</v>
      </c>
      <c r="I119" s="7">
        <v>0</v>
      </c>
      <c r="J119" s="7">
        <f>51342</f>
        <v>51342</v>
      </c>
      <c r="K119" s="7">
        <f t="shared" si="34"/>
        <v>51342</v>
      </c>
      <c r="L119" s="11">
        <f t="shared" si="37"/>
        <v>51342</v>
      </c>
      <c r="M119" s="11">
        <v>0</v>
      </c>
      <c r="N119" s="11">
        <f t="shared" si="35"/>
        <v>146527.34597745619</v>
      </c>
      <c r="O119" s="3">
        <v>5245.7845080187699</v>
      </c>
      <c r="P119" s="57" t="str">
        <f t="shared" si="22"/>
        <v/>
      </c>
      <c r="Q119" s="11" t="str">
        <f t="array" ref="Q119">IF(AND(O119&gt;D119,N119&lt;K120),0,"")</f>
        <v/>
      </c>
      <c r="R119" s="11" t="str">
        <f t="shared" si="23"/>
        <v/>
      </c>
      <c r="S119" s="11" t="str">
        <f t="shared" si="24"/>
        <v/>
      </c>
      <c r="T119" s="11">
        <f t="shared" si="25"/>
        <v>95185.345977456192</v>
      </c>
      <c r="U119" s="11">
        <f t="shared" si="26"/>
        <v>95185.345977456192</v>
      </c>
      <c r="V119" s="3">
        <f t="shared" si="36"/>
        <v>51342</v>
      </c>
      <c r="W119" s="3"/>
      <c r="X119" s="3">
        <f t="shared" si="27"/>
        <v>100431.13048547496</v>
      </c>
      <c r="Y119" t="b">
        <f t="shared" si="28"/>
        <v>1</v>
      </c>
      <c r="Z119">
        <f t="shared" si="29"/>
        <v>0</v>
      </c>
      <c r="AA119">
        <f t="shared" si="30"/>
        <v>0</v>
      </c>
      <c r="AB119" s="76">
        <f t="shared" si="31"/>
        <v>0</v>
      </c>
    </row>
    <row r="120" spans="1:28">
      <c r="A120" s="7">
        <v>119</v>
      </c>
      <c r="B120" s="7">
        <v>1980</v>
      </c>
      <c r="C120" s="7">
        <v>11</v>
      </c>
      <c r="D120" s="10">
        <v>4576</v>
      </c>
      <c r="E120" s="13">
        <v>78608.925619834714</v>
      </c>
      <c r="F120" s="11">
        <v>0</v>
      </c>
      <c r="G120" s="11">
        <f t="shared" si="32"/>
        <v>6296.3862360000003</v>
      </c>
      <c r="H120" s="13">
        <f t="shared" si="33"/>
        <v>0</v>
      </c>
      <c r="I120" s="7">
        <v>0</v>
      </c>
      <c r="J120" s="7">
        <f>51342</f>
        <v>51342</v>
      </c>
      <c r="K120" s="7">
        <f t="shared" si="34"/>
        <v>51342</v>
      </c>
      <c r="L120" s="11">
        <f t="shared" si="37"/>
        <v>51342</v>
      </c>
      <c r="M120" s="11">
        <v>0</v>
      </c>
      <c r="N120" s="11">
        <f t="shared" si="35"/>
        <v>129950.92561983471</v>
      </c>
      <c r="O120" s="3">
        <v>4665.8804559126102</v>
      </c>
      <c r="P120" s="57" t="str">
        <f t="shared" si="22"/>
        <v/>
      </c>
      <c r="Q120" s="11" t="str">
        <f t="array" ref="Q120">IF(AND(O120&gt;D120,N120&lt;K121),0,"")</f>
        <v/>
      </c>
      <c r="R120" s="11">
        <f t="shared" si="23"/>
        <v>78608.925619834714</v>
      </c>
      <c r="S120" s="11" t="str">
        <f t="shared" si="24"/>
        <v/>
      </c>
      <c r="T120" s="11" t="str">
        <f t="shared" si="25"/>
        <v/>
      </c>
      <c r="U120" s="11">
        <f t="shared" si="26"/>
        <v>78608.925619834714</v>
      </c>
      <c r="V120" s="3">
        <f t="shared" si="36"/>
        <v>51342</v>
      </c>
      <c r="W120" s="3"/>
      <c r="X120" s="3">
        <f t="shared" si="27"/>
        <v>83274.806075747329</v>
      </c>
      <c r="Y120" t="b">
        <f t="shared" si="28"/>
        <v>1</v>
      </c>
      <c r="Z120">
        <f t="shared" si="29"/>
        <v>0</v>
      </c>
      <c r="AA120">
        <f t="shared" si="30"/>
        <v>0</v>
      </c>
      <c r="AB120" s="76">
        <f t="shared" si="31"/>
        <v>0</v>
      </c>
    </row>
    <row r="121" spans="1:28">
      <c r="A121" s="7">
        <v>120</v>
      </c>
      <c r="B121" s="7">
        <v>1980</v>
      </c>
      <c r="C121" s="7">
        <v>12</v>
      </c>
      <c r="D121" s="10">
        <v>1561</v>
      </c>
      <c r="E121" s="13">
        <v>76097.851239669428</v>
      </c>
      <c r="F121" s="11">
        <v>0</v>
      </c>
      <c r="G121" s="11">
        <f t="shared" si="32"/>
        <v>6296.3862360000003</v>
      </c>
      <c r="H121" s="13">
        <f t="shared" si="33"/>
        <v>0</v>
      </c>
      <c r="I121" s="7">
        <v>0</v>
      </c>
      <c r="J121" s="7">
        <f>51342</f>
        <v>51342</v>
      </c>
      <c r="K121" s="7">
        <f t="shared" si="34"/>
        <v>51342</v>
      </c>
      <c r="L121" s="11">
        <f t="shared" si="37"/>
        <v>51342</v>
      </c>
      <c r="M121" s="11">
        <v>0</v>
      </c>
      <c r="N121" s="11">
        <f t="shared" si="35"/>
        <v>127439.85123966943</v>
      </c>
      <c r="O121" s="3">
        <v>4422.4885324633797</v>
      </c>
      <c r="P121" s="57" t="str">
        <f t="shared" si="22"/>
        <v/>
      </c>
      <c r="Q121" s="11" t="str">
        <f t="array" ref="Q121">IF(AND(O121&gt;D121,N121&lt;K122),0,"")</f>
        <v/>
      </c>
      <c r="R121" s="11">
        <f t="shared" si="23"/>
        <v>76097.851239669428</v>
      </c>
      <c r="S121" s="11" t="str">
        <f t="shared" si="24"/>
        <v/>
      </c>
      <c r="T121" s="11" t="str">
        <f t="shared" si="25"/>
        <v/>
      </c>
      <c r="U121" s="11">
        <f t="shared" si="26"/>
        <v>76097.851239669428</v>
      </c>
      <c r="V121" s="3">
        <f t="shared" si="36"/>
        <v>51342</v>
      </c>
      <c r="W121" s="3"/>
      <c r="X121" s="3">
        <f t="shared" si="27"/>
        <v>80520.339772132807</v>
      </c>
      <c r="Y121" t="b">
        <f t="shared" si="28"/>
        <v>1</v>
      </c>
      <c r="Z121">
        <f t="shared" si="29"/>
        <v>0</v>
      </c>
      <c r="AA121">
        <f t="shared" si="30"/>
        <v>0</v>
      </c>
      <c r="AB121" s="76">
        <f t="shared" si="31"/>
        <v>0</v>
      </c>
    </row>
    <row r="122" spans="1:28">
      <c r="A122" s="7">
        <v>121</v>
      </c>
      <c r="B122" s="7">
        <v>1981</v>
      </c>
      <c r="C122" s="7">
        <v>1</v>
      </c>
      <c r="D122" s="10">
        <v>1277</v>
      </c>
      <c r="E122" s="13">
        <v>64032.396694214876</v>
      </c>
      <c r="F122" s="11">
        <v>0</v>
      </c>
      <c r="G122" s="11">
        <f t="shared" si="32"/>
        <v>6296.3862360000003</v>
      </c>
      <c r="H122" s="13">
        <f t="shared" si="33"/>
        <v>0</v>
      </c>
      <c r="I122" s="7">
        <v>0</v>
      </c>
      <c r="J122" s="7">
        <f>51342</f>
        <v>51342</v>
      </c>
      <c r="K122" s="7">
        <f t="shared" si="34"/>
        <v>51342</v>
      </c>
      <c r="L122" s="11">
        <f t="shared" si="37"/>
        <v>51342</v>
      </c>
      <c r="M122" s="11">
        <v>0</v>
      </c>
      <c r="N122" s="11">
        <f t="shared" si="35"/>
        <v>115374.39669421487</v>
      </c>
      <c r="O122" s="3">
        <v>4126.4890772625804</v>
      </c>
      <c r="P122" s="57" t="str">
        <f t="shared" si="22"/>
        <v/>
      </c>
      <c r="Q122" s="11" t="str">
        <f t="array" ref="Q122">IF(AND(O122&gt;D122,N122&lt;K123),0,"")</f>
        <v/>
      </c>
      <c r="R122" s="11">
        <f t="shared" si="23"/>
        <v>64032.396694214869</v>
      </c>
      <c r="S122" s="11" t="str">
        <f t="shared" si="24"/>
        <v/>
      </c>
      <c r="T122" s="11" t="str">
        <f t="shared" si="25"/>
        <v/>
      </c>
      <c r="U122" s="11">
        <f t="shared" si="26"/>
        <v>64032.396694214869</v>
      </c>
      <c r="V122" s="3">
        <f t="shared" si="36"/>
        <v>51342</v>
      </c>
      <c r="W122" s="3"/>
      <c r="X122" s="3">
        <f t="shared" si="27"/>
        <v>68158.885771477449</v>
      </c>
      <c r="Y122" t="b">
        <f t="shared" si="28"/>
        <v>1</v>
      </c>
      <c r="Z122">
        <f t="shared" si="29"/>
        <v>0</v>
      </c>
      <c r="AA122">
        <f t="shared" si="30"/>
        <v>0</v>
      </c>
      <c r="AB122" s="76">
        <f t="shared" si="31"/>
        <v>0</v>
      </c>
    </row>
    <row r="123" spans="1:28">
      <c r="A123" s="7">
        <v>122</v>
      </c>
      <c r="B123" s="7">
        <v>1981</v>
      </c>
      <c r="C123" s="7">
        <v>2</v>
      </c>
      <c r="D123" s="10">
        <v>787</v>
      </c>
      <c r="E123" s="13">
        <v>40026.446280991739</v>
      </c>
      <c r="F123" s="11">
        <v>0</v>
      </c>
      <c r="G123" s="11">
        <f t="shared" si="32"/>
        <v>6296.3862360000003</v>
      </c>
      <c r="H123" s="13">
        <f t="shared" si="33"/>
        <v>0</v>
      </c>
      <c r="I123" s="7">
        <v>0</v>
      </c>
      <c r="J123" s="7">
        <f>51342</f>
        <v>51342</v>
      </c>
      <c r="K123" s="7">
        <f t="shared" si="34"/>
        <v>51342</v>
      </c>
      <c r="L123" s="11">
        <f t="shared" si="37"/>
        <v>51342</v>
      </c>
      <c r="M123" s="11">
        <v>0</v>
      </c>
      <c r="N123" s="11">
        <f t="shared" si="35"/>
        <v>91368.446280991746</v>
      </c>
      <c r="O123" s="3">
        <v>3653.0893843607</v>
      </c>
      <c r="P123" s="57" t="str">
        <f t="shared" si="22"/>
        <v/>
      </c>
      <c r="Q123" s="11" t="str">
        <f t="array" ref="Q123">IF(AND(O123&gt;D123,N123&lt;K124),0,"")</f>
        <v/>
      </c>
      <c r="R123" s="11">
        <f t="shared" si="23"/>
        <v>40026.446280991746</v>
      </c>
      <c r="S123" s="11" t="str">
        <f t="shared" si="24"/>
        <v/>
      </c>
      <c r="T123" s="11" t="str">
        <f t="shared" si="25"/>
        <v/>
      </c>
      <c r="U123" s="11">
        <f t="shared" si="26"/>
        <v>40026.446280991746</v>
      </c>
      <c r="V123" s="3">
        <f t="shared" si="36"/>
        <v>51342</v>
      </c>
      <c r="W123" s="3"/>
      <c r="X123" s="3">
        <f t="shared" si="27"/>
        <v>43679.535665352443</v>
      </c>
      <c r="Y123" t="b">
        <f t="shared" si="28"/>
        <v>1</v>
      </c>
      <c r="Z123">
        <f t="shared" si="29"/>
        <v>0</v>
      </c>
      <c r="AA123">
        <f t="shared" si="30"/>
        <v>0</v>
      </c>
      <c r="AB123" s="76">
        <f t="shared" si="31"/>
        <v>0</v>
      </c>
    </row>
    <row r="124" spans="1:28">
      <c r="A124" s="7">
        <v>123</v>
      </c>
      <c r="B124" s="7">
        <v>1981</v>
      </c>
      <c r="C124" s="7">
        <v>3</v>
      </c>
      <c r="D124" s="10">
        <v>298</v>
      </c>
      <c r="E124" s="13">
        <v>34609.586776859505</v>
      </c>
      <c r="F124" s="11">
        <v>0.02</v>
      </c>
      <c r="G124" s="11">
        <f t="shared" si="32"/>
        <v>6296.3862360000003</v>
      </c>
      <c r="H124" s="13">
        <f t="shared" si="33"/>
        <v>125.92772472000001</v>
      </c>
      <c r="I124" s="7">
        <v>0</v>
      </c>
      <c r="J124" s="7">
        <f>51342</f>
        <v>51342</v>
      </c>
      <c r="K124" s="7">
        <f t="shared" si="34"/>
        <v>51342</v>
      </c>
      <c r="L124" s="11">
        <f t="shared" si="37"/>
        <v>51342</v>
      </c>
      <c r="M124" s="11">
        <v>0</v>
      </c>
      <c r="N124" s="11">
        <f t="shared" si="35"/>
        <v>85825.659052139512</v>
      </c>
      <c r="O124" s="3">
        <v>4725.8897981486598</v>
      </c>
      <c r="P124" s="57" t="str">
        <f t="shared" si="22"/>
        <v/>
      </c>
      <c r="Q124" s="11" t="str">
        <f t="array" ref="Q124">IF(AND(O124&gt;D124,N124&lt;K125),0,"")</f>
        <v/>
      </c>
      <c r="R124" s="11">
        <f t="shared" si="23"/>
        <v>49483.659052139512</v>
      </c>
      <c r="S124" s="11" t="str">
        <f t="shared" si="24"/>
        <v/>
      </c>
      <c r="T124" s="11" t="str">
        <f t="shared" si="25"/>
        <v/>
      </c>
      <c r="U124" s="11">
        <f t="shared" si="26"/>
        <v>49483.659052139512</v>
      </c>
      <c r="V124" s="3">
        <f t="shared" si="36"/>
        <v>36342</v>
      </c>
      <c r="W124" s="3"/>
      <c r="X124" s="3">
        <f t="shared" si="27"/>
        <v>54209.548850288171</v>
      </c>
      <c r="Y124" t="b">
        <f t="shared" si="28"/>
        <v>1</v>
      </c>
      <c r="Z124">
        <f t="shared" si="29"/>
        <v>0</v>
      </c>
      <c r="AA124">
        <f t="shared" si="30"/>
        <v>0</v>
      </c>
      <c r="AB124" s="76">
        <f t="shared" si="31"/>
        <v>0</v>
      </c>
    </row>
    <row r="125" spans="1:28">
      <c r="A125" s="7">
        <v>124</v>
      </c>
      <c r="B125" s="7">
        <v>1981</v>
      </c>
      <c r="C125" s="7">
        <v>4</v>
      </c>
      <c r="D125" s="10">
        <v>2544</v>
      </c>
      <c r="E125" s="13">
        <v>33540.495867768594</v>
      </c>
      <c r="F125" s="11">
        <v>0.13</v>
      </c>
      <c r="G125" s="11">
        <f t="shared" si="32"/>
        <v>5112.6462360000005</v>
      </c>
      <c r="H125" s="13">
        <f t="shared" si="33"/>
        <v>664.64401068000006</v>
      </c>
      <c r="I125" s="7">
        <v>15000</v>
      </c>
      <c r="J125" s="7">
        <f>51342</f>
        <v>51342</v>
      </c>
      <c r="K125" s="7">
        <f t="shared" si="34"/>
        <v>36342</v>
      </c>
      <c r="L125" s="11">
        <f t="shared" si="37"/>
        <v>36342</v>
      </c>
      <c r="M125" s="11">
        <v>0</v>
      </c>
      <c r="N125" s="11">
        <f t="shared" si="35"/>
        <v>69217.851857088594</v>
      </c>
      <c r="O125" s="3">
        <v>5733.7412840398101</v>
      </c>
      <c r="P125" s="57" t="str">
        <f t="shared" si="22"/>
        <v/>
      </c>
      <c r="Q125" s="11" t="str">
        <f t="array" ref="Q125">IF(AND(O125&gt;D125,N125&lt;K126),0,"")</f>
        <v/>
      </c>
      <c r="R125" s="11">
        <f t="shared" si="23"/>
        <v>32875.851857088594</v>
      </c>
      <c r="S125" s="11" t="str">
        <f t="shared" si="24"/>
        <v/>
      </c>
      <c r="T125" s="11" t="str">
        <f t="shared" si="25"/>
        <v/>
      </c>
      <c r="U125" s="11">
        <f t="shared" si="26"/>
        <v>32875.851857088594</v>
      </c>
      <c r="V125" s="3">
        <f t="shared" si="36"/>
        <v>36342</v>
      </c>
      <c r="W125" s="3"/>
      <c r="X125" s="3">
        <f t="shared" si="27"/>
        <v>38609.593141128404</v>
      </c>
      <c r="Y125" t="b">
        <f t="shared" si="28"/>
        <v>1</v>
      </c>
      <c r="Z125">
        <f t="shared" si="29"/>
        <v>0</v>
      </c>
      <c r="AA125">
        <f t="shared" si="30"/>
        <v>0</v>
      </c>
      <c r="AB125" s="76">
        <f t="shared" si="31"/>
        <v>0</v>
      </c>
    </row>
    <row r="126" spans="1:28">
      <c r="A126" s="7">
        <v>125</v>
      </c>
      <c r="B126" s="7">
        <v>1981</v>
      </c>
      <c r="C126" s="7">
        <v>5</v>
      </c>
      <c r="D126" s="10">
        <v>34448</v>
      </c>
      <c r="E126" s="13">
        <v>44522.975206611569</v>
      </c>
      <c r="F126" s="11">
        <v>0.22</v>
      </c>
      <c r="G126" s="11">
        <f t="shared" si="32"/>
        <v>5112.6462360000005</v>
      </c>
      <c r="H126" s="13">
        <f t="shared" si="33"/>
        <v>1124.7821719200001</v>
      </c>
      <c r="I126" s="7">
        <v>15000</v>
      </c>
      <c r="J126" s="7">
        <f>51342</f>
        <v>51342</v>
      </c>
      <c r="K126" s="7">
        <f t="shared" si="34"/>
        <v>36342</v>
      </c>
      <c r="L126" s="11">
        <f t="shared" si="37"/>
        <v>36342</v>
      </c>
      <c r="M126" s="11">
        <v>0</v>
      </c>
      <c r="N126" s="11">
        <f t="shared" si="35"/>
        <v>79740.193034691561</v>
      </c>
      <c r="O126" s="3">
        <v>5443.1305317142896</v>
      </c>
      <c r="P126" s="57" t="str">
        <f t="shared" si="22"/>
        <v/>
      </c>
      <c r="Q126" s="11" t="str">
        <f t="array" ref="Q126">IF(AND(O126&gt;D126,N126&lt;K127),0,"")</f>
        <v/>
      </c>
      <c r="R126" s="11" t="str">
        <f t="shared" si="23"/>
        <v/>
      </c>
      <c r="S126" s="11" t="str">
        <f t="shared" si="24"/>
        <v/>
      </c>
      <c r="T126" s="11">
        <f t="shared" si="25"/>
        <v>43398.193034691561</v>
      </c>
      <c r="U126" s="11">
        <f t="shared" si="26"/>
        <v>43398.193034691561</v>
      </c>
      <c r="V126" s="3">
        <f t="shared" si="36"/>
        <v>36342</v>
      </c>
      <c r="W126" s="3"/>
      <c r="X126" s="3">
        <f t="shared" si="27"/>
        <v>48841.323566405852</v>
      </c>
      <c r="Y126" t="b">
        <f t="shared" si="28"/>
        <v>1</v>
      </c>
      <c r="Z126">
        <f t="shared" si="29"/>
        <v>0</v>
      </c>
      <c r="AA126">
        <f t="shared" si="30"/>
        <v>0</v>
      </c>
      <c r="AB126" s="76">
        <f t="shared" si="31"/>
        <v>0</v>
      </c>
    </row>
    <row r="127" spans="1:28">
      <c r="A127" s="7">
        <v>126</v>
      </c>
      <c r="B127" s="7">
        <v>1981</v>
      </c>
      <c r="C127" s="7">
        <v>6</v>
      </c>
      <c r="D127" s="10">
        <v>45953</v>
      </c>
      <c r="E127" s="13">
        <v>41984.132231404961</v>
      </c>
      <c r="F127" s="11">
        <v>0.36</v>
      </c>
      <c r="G127" s="11">
        <f t="shared" si="32"/>
        <v>5112.6462360000005</v>
      </c>
      <c r="H127" s="13">
        <f t="shared" si="33"/>
        <v>1840.5526449600002</v>
      </c>
      <c r="I127" s="7">
        <v>15000</v>
      </c>
      <c r="J127" s="7">
        <f>51342</f>
        <v>51342</v>
      </c>
      <c r="K127" s="7">
        <f t="shared" si="34"/>
        <v>36342</v>
      </c>
      <c r="L127" s="11">
        <f t="shared" si="37"/>
        <v>36342</v>
      </c>
      <c r="M127" s="11">
        <v>0</v>
      </c>
      <c r="N127" s="11">
        <f t="shared" si="35"/>
        <v>76485.579586444961</v>
      </c>
      <c r="O127" s="3">
        <v>2045.4999999992201</v>
      </c>
      <c r="P127" s="57" t="str">
        <f t="shared" si="22"/>
        <v/>
      </c>
      <c r="Q127" s="11" t="str">
        <f t="array" ref="Q127">IF(AND(O127&gt;D127,N127&lt;K128),0,"")</f>
        <v/>
      </c>
      <c r="R127" s="11" t="str">
        <f t="shared" si="23"/>
        <v/>
      </c>
      <c r="S127" s="11">
        <f t="shared" si="24"/>
        <v>43907.500000000779</v>
      </c>
      <c r="T127" s="11" t="str">
        <f t="shared" si="25"/>
        <v/>
      </c>
      <c r="U127" s="11">
        <f t="shared" si="26"/>
        <v>43907.500000000779</v>
      </c>
      <c r="V127" s="3">
        <f t="shared" si="36"/>
        <v>32578.079586444182</v>
      </c>
      <c r="W127" s="3"/>
      <c r="X127" s="3">
        <f t="shared" si="27"/>
        <v>45953</v>
      </c>
      <c r="Y127" t="b">
        <f t="shared" si="28"/>
        <v>1</v>
      </c>
      <c r="Z127">
        <f t="shared" si="29"/>
        <v>0</v>
      </c>
      <c r="AA127">
        <f t="shared" si="30"/>
        <v>0</v>
      </c>
      <c r="AB127" s="76">
        <f t="shared" si="31"/>
        <v>0</v>
      </c>
    </row>
    <row r="128" spans="1:28">
      <c r="A128" s="7">
        <v>127</v>
      </c>
      <c r="B128" s="7">
        <v>1981</v>
      </c>
      <c r="C128" s="7">
        <v>7</v>
      </c>
      <c r="D128" s="10">
        <v>50966</v>
      </c>
      <c r="E128" s="13">
        <v>46811.900826446283</v>
      </c>
      <c r="F128" s="11">
        <v>0.43</v>
      </c>
      <c r="G128" s="11">
        <f t="shared" si="32"/>
        <v>4744.9867895609095</v>
      </c>
      <c r="H128" s="13">
        <f t="shared" si="33"/>
        <v>2040.3443195111911</v>
      </c>
      <c r="I128" s="7">
        <v>0</v>
      </c>
      <c r="J128" s="7">
        <f>51342</f>
        <v>51342</v>
      </c>
      <c r="K128" s="7">
        <f t="shared" si="34"/>
        <v>51342</v>
      </c>
      <c r="L128" s="11">
        <f t="shared" si="37"/>
        <v>32578.079586444182</v>
      </c>
      <c r="M128" s="11">
        <v>0</v>
      </c>
      <c r="N128" s="11">
        <f t="shared" si="35"/>
        <v>77349.636093379275</v>
      </c>
      <c r="O128" s="3">
        <v>3111.0000000005198</v>
      </c>
      <c r="P128" s="57" t="str">
        <f t="shared" si="22"/>
        <v/>
      </c>
      <c r="Q128" s="11" t="str">
        <f t="array" ref="Q128">IF(AND(O128&gt;D128,N128&lt;K129),0,"")</f>
        <v/>
      </c>
      <c r="R128" s="11" t="str">
        <f t="shared" si="23"/>
        <v/>
      </c>
      <c r="S128" s="11">
        <f t="shared" si="24"/>
        <v>47854.999999999483</v>
      </c>
      <c r="T128" s="11" t="str">
        <f t="shared" si="25"/>
        <v/>
      </c>
      <c r="U128" s="11">
        <f t="shared" si="26"/>
        <v>47854.999999999483</v>
      </c>
      <c r="V128" s="3">
        <f t="shared" si="36"/>
        <v>29494.636093379791</v>
      </c>
      <c r="W128" s="3"/>
      <c r="X128" s="3">
        <f t="shared" si="27"/>
        <v>50966</v>
      </c>
      <c r="Y128" t="b">
        <f t="shared" si="28"/>
        <v>1</v>
      </c>
      <c r="Z128">
        <f t="shared" si="29"/>
        <v>0</v>
      </c>
      <c r="AA128">
        <f t="shared" si="30"/>
        <v>0</v>
      </c>
      <c r="AB128" s="76">
        <f t="shared" si="31"/>
        <v>0</v>
      </c>
    </row>
    <row r="129" spans="1:28">
      <c r="A129" s="7">
        <v>128</v>
      </c>
      <c r="B129" s="7">
        <v>1981</v>
      </c>
      <c r="C129" s="7">
        <v>8</v>
      </c>
      <c r="D129" s="10">
        <v>47807</v>
      </c>
      <c r="E129" s="13">
        <v>50477.355371900827</v>
      </c>
      <c r="F129" s="11">
        <v>0.39</v>
      </c>
      <c r="G129" s="11">
        <f t="shared" si="32"/>
        <v>4422.6828148761715</v>
      </c>
      <c r="H129" s="13">
        <f t="shared" si="33"/>
        <v>1724.8462978017069</v>
      </c>
      <c r="I129" s="7">
        <v>0</v>
      </c>
      <c r="J129" s="7">
        <f>51342</f>
        <v>51342</v>
      </c>
      <c r="K129" s="7">
        <f t="shared" si="34"/>
        <v>51342</v>
      </c>
      <c r="L129" s="11">
        <f t="shared" si="37"/>
        <v>29494.636093379791</v>
      </c>
      <c r="M129" s="11">
        <v>0</v>
      </c>
      <c r="N129" s="11">
        <f t="shared" si="35"/>
        <v>78247.145167478913</v>
      </c>
      <c r="O129" s="3">
        <v>3657.4915564232001</v>
      </c>
      <c r="P129" s="57" t="str">
        <f t="shared" si="22"/>
        <v/>
      </c>
      <c r="Q129" s="11" t="str">
        <f t="array" ref="Q129">IF(AND(O129&gt;D129,N129&lt;K130),0,"")</f>
        <v/>
      </c>
      <c r="R129" s="11" t="str">
        <f t="shared" si="23"/>
        <v/>
      </c>
      <c r="S129" s="11">
        <f t="shared" si="24"/>
        <v>44149.5084435768</v>
      </c>
      <c r="T129" s="11" t="str">
        <f t="shared" si="25"/>
        <v/>
      </c>
      <c r="U129" s="11">
        <f t="shared" si="26"/>
        <v>44149.5084435768</v>
      </c>
      <c r="V129" s="3">
        <f t="shared" si="36"/>
        <v>34097.636723902113</v>
      </c>
      <c r="W129" s="3"/>
      <c r="X129" s="3">
        <f t="shared" si="27"/>
        <v>47807</v>
      </c>
      <c r="Y129" t="b">
        <f t="shared" si="28"/>
        <v>1</v>
      </c>
      <c r="Z129">
        <f t="shared" si="29"/>
        <v>0</v>
      </c>
      <c r="AA129">
        <f t="shared" si="30"/>
        <v>0</v>
      </c>
      <c r="AB129" s="76">
        <f t="shared" si="31"/>
        <v>0</v>
      </c>
    </row>
    <row r="130" spans="1:28">
      <c r="A130" s="7">
        <v>129</v>
      </c>
      <c r="B130" s="7">
        <v>1981</v>
      </c>
      <c r="C130" s="7">
        <v>9</v>
      </c>
      <c r="D130" s="10">
        <v>35537</v>
      </c>
      <c r="E130" s="13">
        <v>26778.842975206611</v>
      </c>
      <c r="F130" s="11">
        <v>0.2</v>
      </c>
      <c r="G130" s="11">
        <f t="shared" si="32"/>
        <v>4896.8274480468945</v>
      </c>
      <c r="H130" s="13">
        <f t="shared" si="33"/>
        <v>979.36548960937898</v>
      </c>
      <c r="I130" s="7">
        <v>0</v>
      </c>
      <c r="J130" s="7">
        <f>51342</f>
        <v>51342</v>
      </c>
      <c r="K130" s="7">
        <f t="shared" si="34"/>
        <v>51342</v>
      </c>
      <c r="L130" s="11">
        <f t="shared" si="37"/>
        <v>34097.636723902113</v>
      </c>
      <c r="M130" s="11">
        <v>0</v>
      </c>
      <c r="N130" s="11">
        <f t="shared" si="35"/>
        <v>59897.114209499341</v>
      </c>
      <c r="O130" s="3">
        <v>483.91464164049398</v>
      </c>
      <c r="P130" s="57" t="str">
        <f t="shared" ref="P130:P193" si="38">IF(N130+O130&lt;D130,N130,"")</f>
        <v/>
      </c>
      <c r="Q130" s="11" t="str">
        <f t="array" ref="Q130">IF(AND(O130&gt;D130,N130&lt;K131),0,"")</f>
        <v/>
      </c>
      <c r="R130" s="11" t="str">
        <f t="shared" ref="R130:R193" si="39">IF(AND(O130&gt;D130,N130&gt;K131),N130-K131,"")</f>
        <v/>
      </c>
      <c r="S130" s="11">
        <f t="shared" ref="S130:S193" si="40">IF(AND(O130&lt;D130,N130+O130&gt;D130,N130+O130-D130&lt;K131),D130-O130,"")</f>
        <v>35053.085358359509</v>
      </c>
      <c r="T130" s="11" t="str">
        <f t="shared" ref="T130:T193" si="41">IF(AND(O130&lt;D130,N130+O130&gt;D130,N130+O130-D130&gt;K131),N130-K131,"")</f>
        <v/>
      </c>
      <c r="U130" s="11">
        <f t="shared" ref="U130:U193" si="42">SUM(P130:T130)</f>
        <v>35053.085358359509</v>
      </c>
      <c r="V130" s="3">
        <f t="shared" si="36"/>
        <v>24844.028851139832</v>
      </c>
      <c r="W130" s="3"/>
      <c r="X130" s="3">
        <f t="shared" ref="X130:X193" si="43">O130+U130</f>
        <v>35537</v>
      </c>
      <c r="Y130" t="b">
        <f t="shared" ref="Y130:Y193" si="44">X130&gt;=D130</f>
        <v>1</v>
      </c>
      <c r="Z130">
        <f t="shared" ref="Z130:Z193" si="45">IF(AND(X129&lt;D129,X130&gt;=D130),1,0)</f>
        <v>0</v>
      </c>
      <c r="AA130">
        <f t="shared" ref="AA130:AA193" si="46">IF(X130&lt;D130,ABS(X130-D130),0)</f>
        <v>0</v>
      </c>
      <c r="AB130" s="76">
        <f t="shared" ref="AB130:AB193" si="47">INDEX(AS$2:AS$13,MATCH(C130,AR$2:AR$13,0))*(AA130)^INDEX(AT$2:AT$13,MATCH(C130,AR$2:AR$13,0))</f>
        <v>0</v>
      </c>
    </row>
    <row r="131" spans="1:28">
      <c r="A131" s="7">
        <v>130</v>
      </c>
      <c r="B131" s="7">
        <v>1981</v>
      </c>
      <c r="C131" s="7">
        <v>10</v>
      </c>
      <c r="D131" s="10">
        <v>16691</v>
      </c>
      <c r="E131" s="13">
        <v>29964.297520661155</v>
      </c>
      <c r="F131" s="11">
        <v>0.05</v>
      </c>
      <c r="G131" s="11">
        <f t="shared" ref="G131:G194" si="48">-1*10^-6*L131^2+0.1666*L131+378.81</f>
        <v>3900.5994370436279</v>
      </c>
      <c r="H131" s="13">
        <f t="shared" ref="H131:H194" si="49">G131*F131</f>
        <v>195.0299718521814</v>
      </c>
      <c r="I131" s="7">
        <v>0</v>
      </c>
      <c r="J131" s="7">
        <f>51342</f>
        <v>51342</v>
      </c>
      <c r="K131" s="7">
        <f t="shared" ref="K131:K194" si="50">J131-I131</f>
        <v>51342</v>
      </c>
      <c r="L131" s="11">
        <f t="shared" si="37"/>
        <v>24844.028851139832</v>
      </c>
      <c r="M131" s="11">
        <v>0</v>
      </c>
      <c r="N131" s="11">
        <f t="shared" ref="N131:N194" si="51">E131+L131-H131-$M$2</f>
        <v>54613.296399948806</v>
      </c>
      <c r="O131" s="3">
        <v>0</v>
      </c>
      <c r="P131" s="57" t="str">
        <f t="shared" si="38"/>
        <v/>
      </c>
      <c r="Q131" s="11" t="str">
        <f t="array" ref="Q131">IF(AND(O131&gt;D131,N131&lt;K132),0,"")</f>
        <v/>
      </c>
      <c r="R131" s="11" t="str">
        <f t="shared" si="39"/>
        <v/>
      </c>
      <c r="S131" s="11">
        <f t="shared" si="40"/>
        <v>16691</v>
      </c>
      <c r="T131" s="11" t="str">
        <f t="shared" si="41"/>
        <v/>
      </c>
      <c r="U131" s="11">
        <f t="shared" si="42"/>
        <v>16691</v>
      </c>
      <c r="V131" s="3">
        <f t="shared" ref="V131:V194" si="52">N131-U131+$M$2</f>
        <v>37922.296399948806</v>
      </c>
      <c r="W131" s="3"/>
      <c r="X131" s="3">
        <f t="shared" si="43"/>
        <v>16691</v>
      </c>
      <c r="Y131" t="b">
        <f t="shared" si="44"/>
        <v>1</v>
      </c>
      <c r="Z131">
        <f t="shared" si="45"/>
        <v>0</v>
      </c>
      <c r="AA131">
        <f t="shared" si="46"/>
        <v>0</v>
      </c>
      <c r="AB131" s="76">
        <f t="shared" si="47"/>
        <v>0</v>
      </c>
    </row>
    <row r="132" spans="1:28">
      <c r="A132" s="7">
        <v>131</v>
      </c>
      <c r="B132" s="7">
        <v>1981</v>
      </c>
      <c r="C132" s="7">
        <v>11</v>
      </c>
      <c r="D132" s="10">
        <v>4576</v>
      </c>
      <c r="E132" s="13">
        <v>19525.289256198346</v>
      </c>
      <c r="F132" s="11">
        <v>0</v>
      </c>
      <c r="G132" s="11">
        <f t="shared" si="48"/>
        <v>5258.5640159859013</v>
      </c>
      <c r="H132" s="13">
        <f t="shared" si="49"/>
        <v>0</v>
      </c>
      <c r="I132" s="7">
        <v>0</v>
      </c>
      <c r="J132" s="7">
        <f>51342</f>
        <v>51342</v>
      </c>
      <c r="K132" s="7">
        <f t="shared" si="50"/>
        <v>51342</v>
      </c>
      <c r="L132" s="11">
        <f t="shared" si="37"/>
        <v>37922.296399948806</v>
      </c>
      <c r="M132" s="11">
        <v>0</v>
      </c>
      <c r="N132" s="11">
        <f t="shared" si="51"/>
        <v>57447.585656147152</v>
      </c>
      <c r="O132" s="3">
        <v>1166.9960024715699</v>
      </c>
      <c r="P132" s="57" t="str">
        <f t="shared" si="38"/>
        <v/>
      </c>
      <c r="Q132" s="11" t="str">
        <f t="array" ref="Q132">IF(AND(O132&gt;D132,N132&lt;K133),0,"")</f>
        <v/>
      </c>
      <c r="R132" s="11" t="str">
        <f t="shared" si="39"/>
        <v/>
      </c>
      <c r="S132" s="11" t="str">
        <f t="shared" si="40"/>
        <v/>
      </c>
      <c r="T132" s="11">
        <f t="shared" si="41"/>
        <v>6105.5856561471519</v>
      </c>
      <c r="U132" s="11">
        <f t="shared" si="42"/>
        <v>6105.5856561471519</v>
      </c>
      <c r="V132" s="3">
        <f t="shared" si="52"/>
        <v>51342</v>
      </c>
      <c r="W132" s="3"/>
      <c r="X132" s="3">
        <f t="shared" si="43"/>
        <v>7272.581658618722</v>
      </c>
      <c r="Y132" t="b">
        <f t="shared" si="44"/>
        <v>1</v>
      </c>
      <c r="Z132">
        <f t="shared" si="45"/>
        <v>0</v>
      </c>
      <c r="AA132">
        <f t="shared" si="46"/>
        <v>0</v>
      </c>
      <c r="AB132" s="76">
        <f t="shared" si="47"/>
        <v>0</v>
      </c>
    </row>
    <row r="133" spans="1:28">
      <c r="A133" s="7">
        <v>132</v>
      </c>
      <c r="B133" s="7">
        <v>1981</v>
      </c>
      <c r="C133" s="7">
        <v>12</v>
      </c>
      <c r="D133" s="10">
        <v>1561</v>
      </c>
      <c r="E133" s="13">
        <v>19041.322314049587</v>
      </c>
      <c r="F133" s="11">
        <v>0</v>
      </c>
      <c r="G133" s="11">
        <f t="shared" si="48"/>
        <v>6296.3862360000003</v>
      </c>
      <c r="H133" s="13">
        <f t="shared" si="49"/>
        <v>0</v>
      </c>
      <c r="I133" s="7">
        <v>0</v>
      </c>
      <c r="J133" s="7">
        <f>51342</f>
        <v>51342</v>
      </c>
      <c r="K133" s="7">
        <f t="shared" si="50"/>
        <v>51342</v>
      </c>
      <c r="L133" s="11">
        <f t="shared" si="37"/>
        <v>51342</v>
      </c>
      <c r="M133" s="11">
        <v>0</v>
      </c>
      <c r="N133" s="11">
        <f t="shared" si="51"/>
        <v>70383.322314049583</v>
      </c>
      <c r="O133" s="3">
        <v>3775.0935968259</v>
      </c>
      <c r="P133" s="57" t="str">
        <f t="shared" si="38"/>
        <v/>
      </c>
      <c r="Q133" s="11" t="str">
        <f t="array" ref="Q133">IF(AND(O133&gt;D133,N133&lt;K134),0,"")</f>
        <v/>
      </c>
      <c r="R133" s="11">
        <f t="shared" si="39"/>
        <v>19041.322314049583</v>
      </c>
      <c r="S133" s="11" t="str">
        <f t="shared" si="40"/>
        <v/>
      </c>
      <c r="T133" s="11" t="str">
        <f t="shared" si="41"/>
        <v/>
      </c>
      <c r="U133" s="11">
        <f t="shared" si="42"/>
        <v>19041.322314049583</v>
      </c>
      <c r="V133" s="3">
        <f t="shared" si="52"/>
        <v>51342</v>
      </c>
      <c r="W133" s="3"/>
      <c r="X133" s="3">
        <f t="shared" si="43"/>
        <v>22816.415910875483</v>
      </c>
      <c r="Y133" t="b">
        <f t="shared" si="44"/>
        <v>1</v>
      </c>
      <c r="Z133">
        <f t="shared" si="45"/>
        <v>0</v>
      </c>
      <c r="AA133">
        <f t="shared" si="46"/>
        <v>0</v>
      </c>
      <c r="AB133" s="76">
        <f t="shared" si="47"/>
        <v>0</v>
      </c>
    </row>
    <row r="134" spans="1:28">
      <c r="A134" s="7">
        <v>133</v>
      </c>
      <c r="B134" s="7">
        <v>1982</v>
      </c>
      <c r="C134" s="7">
        <v>1</v>
      </c>
      <c r="D134" s="10">
        <v>1277</v>
      </c>
      <c r="E134" s="13">
        <v>29980.165289256198</v>
      </c>
      <c r="F134" s="11">
        <v>0</v>
      </c>
      <c r="G134" s="11">
        <f t="shared" si="48"/>
        <v>6296.3862360000003</v>
      </c>
      <c r="H134" s="13">
        <f t="shared" si="49"/>
        <v>0</v>
      </c>
      <c r="I134" s="7">
        <v>0</v>
      </c>
      <c r="J134" s="7">
        <f>51342</f>
        <v>51342</v>
      </c>
      <c r="K134" s="7">
        <f t="shared" si="50"/>
        <v>51342</v>
      </c>
      <c r="L134" s="11">
        <f t="shared" ref="L134:L197" si="53">V133</f>
        <v>51342</v>
      </c>
      <c r="M134" s="11">
        <v>0</v>
      </c>
      <c r="N134" s="11">
        <f t="shared" si="51"/>
        <v>81322.165289256198</v>
      </c>
      <c r="O134" s="3">
        <v>3603.3926721265502</v>
      </c>
      <c r="P134" s="57" t="str">
        <f t="shared" si="38"/>
        <v/>
      </c>
      <c r="Q134" s="11" t="str">
        <f t="array" ref="Q134">IF(AND(O134&gt;D134,N134&lt;K135),0,"")</f>
        <v/>
      </c>
      <c r="R134" s="11">
        <f t="shared" si="39"/>
        <v>29980.165289256198</v>
      </c>
      <c r="S134" s="11" t="str">
        <f t="shared" si="40"/>
        <v/>
      </c>
      <c r="T134" s="11" t="str">
        <f t="shared" si="41"/>
        <v/>
      </c>
      <c r="U134" s="11">
        <f t="shared" si="42"/>
        <v>29980.165289256198</v>
      </c>
      <c r="V134" s="3">
        <f t="shared" si="52"/>
        <v>51342</v>
      </c>
      <c r="W134" s="3"/>
      <c r="X134" s="3">
        <f t="shared" si="43"/>
        <v>33583.55796138275</v>
      </c>
      <c r="Y134" t="b">
        <f t="shared" si="44"/>
        <v>1</v>
      </c>
      <c r="Z134">
        <f t="shared" si="45"/>
        <v>0</v>
      </c>
      <c r="AA134">
        <f t="shared" si="46"/>
        <v>0</v>
      </c>
      <c r="AB134" s="76">
        <f t="shared" si="47"/>
        <v>0</v>
      </c>
    </row>
    <row r="135" spans="1:28">
      <c r="A135" s="7">
        <v>134</v>
      </c>
      <c r="B135" s="7">
        <v>1982</v>
      </c>
      <c r="C135" s="7">
        <v>2</v>
      </c>
      <c r="D135" s="10">
        <v>787</v>
      </c>
      <c r="E135" s="13">
        <v>40266.446280991739</v>
      </c>
      <c r="F135" s="11">
        <v>0</v>
      </c>
      <c r="G135" s="11">
        <f t="shared" si="48"/>
        <v>6296.3862360000003</v>
      </c>
      <c r="H135" s="13">
        <f t="shared" si="49"/>
        <v>0</v>
      </c>
      <c r="I135" s="7">
        <v>0</v>
      </c>
      <c r="J135" s="7">
        <f>51342</f>
        <v>51342</v>
      </c>
      <c r="K135" s="7">
        <f t="shared" si="50"/>
        <v>51342</v>
      </c>
      <c r="L135" s="11">
        <f t="shared" si="53"/>
        <v>51342</v>
      </c>
      <c r="M135" s="11">
        <v>0</v>
      </c>
      <c r="N135" s="11">
        <f t="shared" si="51"/>
        <v>91608.446280991746</v>
      </c>
      <c r="O135" s="3">
        <v>4935.5888452364898</v>
      </c>
      <c r="P135" s="57" t="str">
        <f t="shared" si="38"/>
        <v/>
      </c>
      <c r="Q135" s="11" t="str">
        <f t="array" ref="Q135">IF(AND(O135&gt;D135,N135&lt;K136),0,"")</f>
        <v/>
      </c>
      <c r="R135" s="11">
        <f t="shared" si="39"/>
        <v>40266.446280991746</v>
      </c>
      <c r="S135" s="11" t="str">
        <f t="shared" si="40"/>
        <v/>
      </c>
      <c r="T135" s="11" t="str">
        <f t="shared" si="41"/>
        <v/>
      </c>
      <c r="U135" s="11">
        <f t="shared" si="42"/>
        <v>40266.446280991746</v>
      </c>
      <c r="V135" s="3">
        <f t="shared" si="52"/>
        <v>51342</v>
      </c>
      <c r="W135" s="3"/>
      <c r="X135" s="3">
        <f t="shared" si="43"/>
        <v>45202.035126228235</v>
      </c>
      <c r="Y135" t="b">
        <f t="shared" si="44"/>
        <v>1</v>
      </c>
      <c r="Z135">
        <f t="shared" si="45"/>
        <v>0</v>
      </c>
      <c r="AA135">
        <f t="shared" si="46"/>
        <v>0</v>
      </c>
      <c r="AB135" s="76">
        <f t="shared" si="47"/>
        <v>0</v>
      </c>
    </row>
    <row r="136" spans="1:28">
      <c r="A136" s="7">
        <v>135</v>
      </c>
      <c r="B136" s="7">
        <v>1982</v>
      </c>
      <c r="C136" s="7">
        <v>3</v>
      </c>
      <c r="D136" s="10">
        <v>298</v>
      </c>
      <c r="E136" s="13">
        <v>56027.10743801653</v>
      </c>
      <c r="F136" s="11">
        <v>0.02</v>
      </c>
      <c r="G136" s="11">
        <f t="shared" si="48"/>
        <v>6296.3862360000003</v>
      </c>
      <c r="H136" s="13">
        <f t="shared" si="49"/>
        <v>125.92772472000001</v>
      </c>
      <c r="I136" s="7">
        <v>0</v>
      </c>
      <c r="J136" s="7">
        <f>51342</f>
        <v>51342</v>
      </c>
      <c r="K136" s="7">
        <f t="shared" si="50"/>
        <v>51342</v>
      </c>
      <c r="L136" s="11">
        <f t="shared" si="53"/>
        <v>51342</v>
      </c>
      <c r="M136" s="11">
        <v>0</v>
      </c>
      <c r="N136" s="11">
        <f t="shared" si="51"/>
        <v>107243.17971329654</v>
      </c>
      <c r="O136" s="3">
        <v>8559.8898078772108</v>
      </c>
      <c r="P136" s="57" t="str">
        <f t="shared" si="38"/>
        <v/>
      </c>
      <c r="Q136" s="11" t="str">
        <f t="array" ref="Q136">IF(AND(O136&gt;D136,N136&lt;K137),0,"")</f>
        <v/>
      </c>
      <c r="R136" s="11">
        <f t="shared" si="39"/>
        <v>70901.179713296544</v>
      </c>
      <c r="S136" s="11" t="str">
        <f t="shared" si="40"/>
        <v/>
      </c>
      <c r="T136" s="11" t="str">
        <f t="shared" si="41"/>
        <v/>
      </c>
      <c r="U136" s="11">
        <f t="shared" si="42"/>
        <v>70901.179713296544</v>
      </c>
      <c r="V136" s="3">
        <f t="shared" si="52"/>
        <v>36342</v>
      </c>
      <c r="W136" s="3"/>
      <c r="X136" s="3">
        <f t="shared" si="43"/>
        <v>79461.069521173747</v>
      </c>
      <c r="Y136" t="b">
        <f t="shared" si="44"/>
        <v>1</v>
      </c>
      <c r="Z136">
        <f t="shared" si="45"/>
        <v>0</v>
      </c>
      <c r="AA136">
        <f t="shared" si="46"/>
        <v>0</v>
      </c>
      <c r="AB136" s="76">
        <f t="shared" si="47"/>
        <v>0</v>
      </c>
    </row>
    <row r="137" spans="1:28">
      <c r="A137" s="7">
        <v>136</v>
      </c>
      <c r="B137" s="7">
        <v>1982</v>
      </c>
      <c r="C137" s="7">
        <v>4</v>
      </c>
      <c r="D137" s="10">
        <v>2544</v>
      </c>
      <c r="E137" s="13">
        <v>85077.024793388424</v>
      </c>
      <c r="F137" s="11">
        <v>0.13</v>
      </c>
      <c r="G137" s="11">
        <f t="shared" si="48"/>
        <v>5112.6462360000005</v>
      </c>
      <c r="H137" s="13">
        <f t="shared" si="49"/>
        <v>664.64401068000006</v>
      </c>
      <c r="I137" s="7">
        <v>15000</v>
      </c>
      <c r="J137" s="7">
        <f>51342</f>
        <v>51342</v>
      </c>
      <c r="K137" s="7">
        <f t="shared" si="50"/>
        <v>36342</v>
      </c>
      <c r="L137" s="11">
        <f t="shared" si="53"/>
        <v>36342</v>
      </c>
      <c r="M137" s="11">
        <v>0</v>
      </c>
      <c r="N137" s="11">
        <f t="shared" si="51"/>
        <v>120754.38078270842</v>
      </c>
      <c r="O137" s="3">
        <v>14056.902870508</v>
      </c>
      <c r="P137" s="57" t="str">
        <f t="shared" si="38"/>
        <v/>
      </c>
      <c r="Q137" s="11" t="str">
        <f t="array" ref="Q137">IF(AND(O137&gt;D137,N137&lt;K138),0,"")</f>
        <v/>
      </c>
      <c r="R137" s="11">
        <f t="shared" si="39"/>
        <v>84412.380782708424</v>
      </c>
      <c r="S137" s="11" t="str">
        <f t="shared" si="40"/>
        <v/>
      </c>
      <c r="T137" s="11" t="str">
        <f t="shared" si="41"/>
        <v/>
      </c>
      <c r="U137" s="11">
        <f t="shared" si="42"/>
        <v>84412.380782708424</v>
      </c>
      <c r="V137" s="3">
        <f t="shared" si="52"/>
        <v>36342</v>
      </c>
      <c r="W137" s="3"/>
      <c r="X137" s="3">
        <f t="shared" si="43"/>
        <v>98469.283653216422</v>
      </c>
      <c r="Y137" t="b">
        <f t="shared" si="44"/>
        <v>1</v>
      </c>
      <c r="Z137">
        <f t="shared" si="45"/>
        <v>0</v>
      </c>
      <c r="AA137">
        <f t="shared" si="46"/>
        <v>0</v>
      </c>
      <c r="AB137" s="76">
        <f t="shared" si="47"/>
        <v>0</v>
      </c>
    </row>
    <row r="138" spans="1:28">
      <c r="A138" s="7">
        <v>137</v>
      </c>
      <c r="B138" s="7">
        <v>1982</v>
      </c>
      <c r="C138" s="7">
        <v>5</v>
      </c>
      <c r="D138" s="10">
        <v>34448</v>
      </c>
      <c r="E138" s="13">
        <v>120515.70247933884</v>
      </c>
      <c r="F138" s="11">
        <v>0.22</v>
      </c>
      <c r="G138" s="11">
        <f t="shared" si="48"/>
        <v>5112.6462360000005</v>
      </c>
      <c r="H138" s="13">
        <f t="shared" si="49"/>
        <v>1124.7821719200001</v>
      </c>
      <c r="I138" s="7">
        <v>15000</v>
      </c>
      <c r="J138" s="7">
        <f>51342</f>
        <v>51342</v>
      </c>
      <c r="K138" s="7">
        <f t="shared" si="50"/>
        <v>36342</v>
      </c>
      <c r="L138" s="11">
        <f t="shared" si="53"/>
        <v>36342</v>
      </c>
      <c r="M138" s="11">
        <v>0</v>
      </c>
      <c r="N138" s="11">
        <f t="shared" si="51"/>
        <v>155732.92030741886</v>
      </c>
      <c r="O138" s="3">
        <v>16985.029708191902</v>
      </c>
      <c r="P138" s="57" t="str">
        <f t="shared" si="38"/>
        <v/>
      </c>
      <c r="Q138" s="11" t="str">
        <f t="array" ref="Q138">IF(AND(O138&gt;D138,N138&lt;K139),0,"")</f>
        <v/>
      </c>
      <c r="R138" s="11" t="str">
        <f t="shared" si="39"/>
        <v/>
      </c>
      <c r="S138" s="11" t="str">
        <f t="shared" si="40"/>
        <v/>
      </c>
      <c r="T138" s="11">
        <f t="shared" si="41"/>
        <v>119390.92030741886</v>
      </c>
      <c r="U138" s="11">
        <f t="shared" si="42"/>
        <v>119390.92030741886</v>
      </c>
      <c r="V138" s="3">
        <f t="shared" si="52"/>
        <v>36342</v>
      </c>
      <c r="W138" s="3"/>
      <c r="X138" s="3">
        <f t="shared" si="43"/>
        <v>136375.95001561075</v>
      </c>
      <c r="Y138" t="b">
        <f t="shared" si="44"/>
        <v>1</v>
      </c>
      <c r="Z138">
        <f t="shared" si="45"/>
        <v>0</v>
      </c>
      <c r="AA138">
        <f t="shared" si="46"/>
        <v>0</v>
      </c>
      <c r="AB138" s="76">
        <f t="shared" si="47"/>
        <v>0</v>
      </c>
    </row>
    <row r="139" spans="1:28">
      <c r="A139" s="7">
        <v>138</v>
      </c>
      <c r="B139" s="7">
        <v>1982</v>
      </c>
      <c r="C139" s="7">
        <v>6</v>
      </c>
      <c r="D139" s="10">
        <v>45953</v>
      </c>
      <c r="E139" s="13">
        <v>71956.363636363632</v>
      </c>
      <c r="F139" s="11">
        <v>0.36</v>
      </c>
      <c r="G139" s="11">
        <f t="shared" si="48"/>
        <v>5112.6462360000005</v>
      </c>
      <c r="H139" s="13">
        <f t="shared" si="49"/>
        <v>1840.5526449600002</v>
      </c>
      <c r="I139" s="7">
        <v>15000</v>
      </c>
      <c r="J139" s="7">
        <f>51342</f>
        <v>51342</v>
      </c>
      <c r="K139" s="7">
        <f t="shared" si="50"/>
        <v>36342</v>
      </c>
      <c r="L139" s="11">
        <f t="shared" si="53"/>
        <v>36342</v>
      </c>
      <c r="M139" s="11">
        <v>0</v>
      </c>
      <c r="N139" s="11">
        <f t="shared" si="51"/>
        <v>106457.81099140363</v>
      </c>
      <c r="O139" s="3">
        <v>8813.6770423243506</v>
      </c>
      <c r="P139" s="57" t="str">
        <f t="shared" si="38"/>
        <v/>
      </c>
      <c r="Q139" s="11" t="str">
        <f t="array" ref="Q139">IF(AND(O139&gt;D139,N139&lt;K140),0,"")</f>
        <v/>
      </c>
      <c r="R139" s="11" t="str">
        <f t="shared" si="39"/>
        <v/>
      </c>
      <c r="S139" s="11" t="str">
        <f t="shared" si="40"/>
        <v/>
      </c>
      <c r="T139" s="11">
        <f t="shared" si="41"/>
        <v>55115.810991403632</v>
      </c>
      <c r="U139" s="11">
        <f t="shared" si="42"/>
        <v>55115.810991403632</v>
      </c>
      <c r="V139" s="3">
        <f t="shared" si="52"/>
        <v>51342</v>
      </c>
      <c r="W139" s="3"/>
      <c r="X139" s="3">
        <f t="shared" si="43"/>
        <v>63929.488033727983</v>
      </c>
      <c r="Y139" t="b">
        <f t="shared" si="44"/>
        <v>1</v>
      </c>
      <c r="Z139">
        <f t="shared" si="45"/>
        <v>0</v>
      </c>
      <c r="AA139">
        <f t="shared" si="46"/>
        <v>0</v>
      </c>
      <c r="AB139" s="76">
        <f t="shared" si="47"/>
        <v>0</v>
      </c>
    </row>
    <row r="140" spans="1:28">
      <c r="A140" s="7">
        <v>139</v>
      </c>
      <c r="B140" s="7">
        <v>1982</v>
      </c>
      <c r="C140" s="7">
        <v>7</v>
      </c>
      <c r="D140" s="10">
        <v>50966</v>
      </c>
      <c r="E140" s="13">
        <v>29059.834710743802</v>
      </c>
      <c r="F140" s="11">
        <v>0.43</v>
      </c>
      <c r="G140" s="11">
        <f t="shared" si="48"/>
        <v>6296.3862360000003</v>
      </c>
      <c r="H140" s="13">
        <f t="shared" si="49"/>
        <v>2707.44608148</v>
      </c>
      <c r="I140" s="7">
        <v>0</v>
      </c>
      <c r="J140" s="7">
        <f>51342</f>
        <v>51342</v>
      </c>
      <c r="K140" s="7">
        <f t="shared" si="50"/>
        <v>51342</v>
      </c>
      <c r="L140" s="11">
        <f t="shared" si="53"/>
        <v>51342</v>
      </c>
      <c r="M140" s="11">
        <v>0</v>
      </c>
      <c r="N140" s="11">
        <f t="shared" si="51"/>
        <v>77694.388629263805</v>
      </c>
      <c r="O140" s="3">
        <v>7570.4526110006</v>
      </c>
      <c r="P140" s="57" t="str">
        <f t="shared" si="38"/>
        <v/>
      </c>
      <c r="Q140" s="11" t="str">
        <f t="array" ref="Q140">IF(AND(O140&gt;D140,N140&lt;K141),0,"")</f>
        <v/>
      </c>
      <c r="R140" s="11" t="str">
        <f t="shared" si="39"/>
        <v/>
      </c>
      <c r="S140" s="11">
        <f t="shared" si="40"/>
        <v>43395.547388999403</v>
      </c>
      <c r="T140" s="11" t="str">
        <f t="shared" si="41"/>
        <v/>
      </c>
      <c r="U140" s="11">
        <f t="shared" si="42"/>
        <v>43395.547388999403</v>
      </c>
      <c r="V140" s="3">
        <f t="shared" si="52"/>
        <v>34298.841240264403</v>
      </c>
      <c r="W140" s="3"/>
      <c r="X140" s="3">
        <f t="shared" si="43"/>
        <v>50966</v>
      </c>
      <c r="Y140" t="b">
        <f t="shared" si="44"/>
        <v>1</v>
      </c>
      <c r="Z140">
        <f t="shared" si="45"/>
        <v>0</v>
      </c>
      <c r="AA140">
        <f t="shared" si="46"/>
        <v>0</v>
      </c>
      <c r="AB140" s="76">
        <f t="shared" si="47"/>
        <v>0</v>
      </c>
    </row>
    <row r="141" spans="1:28">
      <c r="A141" s="7">
        <v>140</v>
      </c>
      <c r="B141" s="7">
        <v>1982</v>
      </c>
      <c r="C141" s="7">
        <v>8</v>
      </c>
      <c r="D141" s="10">
        <v>47807</v>
      </c>
      <c r="E141" s="13">
        <v>68685.619834710742</v>
      </c>
      <c r="F141" s="11">
        <v>0.39</v>
      </c>
      <c r="G141" s="11">
        <f t="shared" si="48"/>
        <v>4916.5864402031875</v>
      </c>
      <c r="H141" s="13">
        <f t="shared" si="49"/>
        <v>1917.4687116792431</v>
      </c>
      <c r="I141" s="7">
        <v>0</v>
      </c>
      <c r="J141" s="7">
        <f>51342</f>
        <v>51342</v>
      </c>
      <c r="K141" s="7">
        <f t="shared" si="50"/>
        <v>51342</v>
      </c>
      <c r="L141" s="11">
        <f t="shared" si="53"/>
        <v>34298.841240264403</v>
      </c>
      <c r="M141" s="11">
        <v>0</v>
      </c>
      <c r="N141" s="11">
        <f t="shared" si="51"/>
        <v>101066.9923632959</v>
      </c>
      <c r="O141" s="3">
        <v>4286.4440077122799</v>
      </c>
      <c r="P141" s="57" t="str">
        <f t="shared" si="38"/>
        <v/>
      </c>
      <c r="Q141" s="11" t="str">
        <f t="array" ref="Q141">IF(AND(O141&gt;D141,N141&lt;K142),0,"")</f>
        <v/>
      </c>
      <c r="R141" s="11" t="str">
        <f t="shared" si="39"/>
        <v/>
      </c>
      <c r="S141" s="11" t="str">
        <f t="shared" si="40"/>
        <v/>
      </c>
      <c r="T141" s="11">
        <f t="shared" si="41"/>
        <v>49724.992363295896</v>
      </c>
      <c r="U141" s="11">
        <f t="shared" si="42"/>
        <v>49724.992363295896</v>
      </c>
      <c r="V141" s="3">
        <f t="shared" si="52"/>
        <v>51342</v>
      </c>
      <c r="W141" s="3"/>
      <c r="X141" s="3">
        <f t="shared" si="43"/>
        <v>54011.436371008174</v>
      </c>
      <c r="Y141" t="b">
        <f t="shared" si="44"/>
        <v>1</v>
      </c>
      <c r="Z141">
        <f t="shared" si="45"/>
        <v>0</v>
      </c>
      <c r="AA141">
        <f t="shared" si="46"/>
        <v>0</v>
      </c>
      <c r="AB141" s="76">
        <f t="shared" si="47"/>
        <v>0</v>
      </c>
    </row>
    <row r="142" spans="1:28">
      <c r="A142" s="7">
        <v>141</v>
      </c>
      <c r="B142" s="7">
        <v>1982</v>
      </c>
      <c r="C142" s="7">
        <v>9</v>
      </c>
      <c r="D142" s="10">
        <v>35537</v>
      </c>
      <c r="E142" s="13">
        <v>94492.561983471081</v>
      </c>
      <c r="F142" s="11">
        <v>0.2</v>
      </c>
      <c r="G142" s="11">
        <f t="shared" si="48"/>
        <v>6296.3862360000003</v>
      </c>
      <c r="H142" s="13">
        <f t="shared" si="49"/>
        <v>1259.2772472000001</v>
      </c>
      <c r="I142" s="7">
        <v>0</v>
      </c>
      <c r="J142" s="7">
        <f>51342</f>
        <v>51342</v>
      </c>
      <c r="K142" s="7">
        <f t="shared" si="50"/>
        <v>51342</v>
      </c>
      <c r="L142" s="11">
        <f t="shared" si="53"/>
        <v>51342</v>
      </c>
      <c r="M142" s="11">
        <v>0</v>
      </c>
      <c r="N142" s="11">
        <f t="shared" si="51"/>
        <v>144575.2847362711</v>
      </c>
      <c r="O142" s="3">
        <v>3893.6522786712699</v>
      </c>
      <c r="P142" s="57" t="str">
        <f t="shared" si="38"/>
        <v/>
      </c>
      <c r="Q142" s="11" t="str">
        <f t="array" ref="Q142">IF(AND(O142&gt;D142,N142&lt;K143),0,"")</f>
        <v/>
      </c>
      <c r="R142" s="11" t="str">
        <f t="shared" si="39"/>
        <v/>
      </c>
      <c r="S142" s="11" t="str">
        <f t="shared" si="40"/>
        <v/>
      </c>
      <c r="T142" s="11">
        <f t="shared" si="41"/>
        <v>93233.284736271104</v>
      </c>
      <c r="U142" s="11">
        <f t="shared" si="42"/>
        <v>93233.284736271104</v>
      </c>
      <c r="V142" s="3">
        <f t="shared" si="52"/>
        <v>51342</v>
      </c>
      <c r="W142" s="3"/>
      <c r="X142" s="3">
        <f t="shared" si="43"/>
        <v>97126.937014942378</v>
      </c>
      <c r="Y142" t="b">
        <f t="shared" si="44"/>
        <v>1</v>
      </c>
      <c r="Z142">
        <f t="shared" si="45"/>
        <v>0</v>
      </c>
      <c r="AA142">
        <f t="shared" si="46"/>
        <v>0</v>
      </c>
      <c r="AB142" s="76">
        <f t="shared" si="47"/>
        <v>0</v>
      </c>
    </row>
    <row r="143" spans="1:28">
      <c r="A143" s="7">
        <v>142</v>
      </c>
      <c r="B143" s="7">
        <v>1982</v>
      </c>
      <c r="C143" s="7">
        <v>10</v>
      </c>
      <c r="D143" s="10">
        <v>16691</v>
      </c>
      <c r="E143" s="13">
        <v>128290.90909090909</v>
      </c>
      <c r="F143" s="11">
        <v>0.05</v>
      </c>
      <c r="G143" s="11">
        <f t="shared" si="48"/>
        <v>6296.3862360000003</v>
      </c>
      <c r="H143" s="13">
        <f t="shared" si="49"/>
        <v>314.81931180000004</v>
      </c>
      <c r="I143" s="7">
        <v>0</v>
      </c>
      <c r="J143" s="7">
        <f>51342</f>
        <v>51342</v>
      </c>
      <c r="K143" s="7">
        <f t="shared" si="50"/>
        <v>51342</v>
      </c>
      <c r="L143" s="11">
        <f t="shared" si="53"/>
        <v>51342</v>
      </c>
      <c r="M143" s="11">
        <v>0</v>
      </c>
      <c r="N143" s="11">
        <f t="shared" si="51"/>
        <v>179318.08977910908</v>
      </c>
      <c r="O143" s="3">
        <v>6166.05068662535</v>
      </c>
      <c r="P143" s="57" t="str">
        <f t="shared" si="38"/>
        <v/>
      </c>
      <c r="Q143" s="11" t="str">
        <f t="array" ref="Q143">IF(AND(O143&gt;D143,N143&lt;K144),0,"")</f>
        <v/>
      </c>
      <c r="R143" s="11" t="str">
        <f t="shared" si="39"/>
        <v/>
      </c>
      <c r="S143" s="11" t="str">
        <f t="shared" si="40"/>
        <v/>
      </c>
      <c r="T143" s="11">
        <f t="shared" si="41"/>
        <v>127976.08977910908</v>
      </c>
      <c r="U143" s="11">
        <f t="shared" si="42"/>
        <v>127976.08977910908</v>
      </c>
      <c r="V143" s="3">
        <f t="shared" si="52"/>
        <v>51342</v>
      </c>
      <c r="W143" s="3"/>
      <c r="X143" s="3">
        <f t="shared" si="43"/>
        <v>134142.14046573444</v>
      </c>
      <c r="Y143" t="b">
        <f t="shared" si="44"/>
        <v>1</v>
      </c>
      <c r="Z143">
        <f t="shared" si="45"/>
        <v>0</v>
      </c>
      <c r="AA143">
        <f t="shared" si="46"/>
        <v>0</v>
      </c>
      <c r="AB143" s="76">
        <f t="shared" si="47"/>
        <v>0</v>
      </c>
    </row>
    <row r="144" spans="1:28">
      <c r="A144" s="7">
        <v>143</v>
      </c>
      <c r="B144" s="7">
        <v>1982</v>
      </c>
      <c r="C144" s="7">
        <v>11</v>
      </c>
      <c r="D144" s="10">
        <v>4576</v>
      </c>
      <c r="E144" s="13">
        <v>131960.3305785124</v>
      </c>
      <c r="F144" s="11">
        <v>0</v>
      </c>
      <c r="G144" s="11">
        <f t="shared" si="48"/>
        <v>6296.3862360000003</v>
      </c>
      <c r="H144" s="13">
        <f t="shared" si="49"/>
        <v>0</v>
      </c>
      <c r="I144" s="7">
        <v>0</v>
      </c>
      <c r="J144" s="7">
        <f>51342</f>
        <v>51342</v>
      </c>
      <c r="K144" s="7">
        <f t="shared" si="50"/>
        <v>51342</v>
      </c>
      <c r="L144" s="11">
        <f t="shared" si="53"/>
        <v>51342</v>
      </c>
      <c r="M144" s="11">
        <v>0</v>
      </c>
      <c r="N144" s="11">
        <f t="shared" si="51"/>
        <v>183302.3305785124</v>
      </c>
      <c r="O144" s="3">
        <v>6277.3753946308098</v>
      </c>
      <c r="P144" s="57" t="str">
        <f t="shared" si="38"/>
        <v/>
      </c>
      <c r="Q144" s="11" t="str">
        <f t="array" ref="Q144">IF(AND(O144&gt;D144,N144&lt;K145),0,"")</f>
        <v/>
      </c>
      <c r="R144" s="11">
        <f t="shared" si="39"/>
        <v>131960.3305785124</v>
      </c>
      <c r="S144" s="11" t="str">
        <f t="shared" si="40"/>
        <v/>
      </c>
      <c r="T144" s="11" t="str">
        <f t="shared" si="41"/>
        <v/>
      </c>
      <c r="U144" s="11">
        <f t="shared" si="42"/>
        <v>131960.3305785124</v>
      </c>
      <c r="V144" s="3">
        <f t="shared" si="52"/>
        <v>51342</v>
      </c>
      <c r="W144" s="3"/>
      <c r="X144" s="3">
        <f t="shared" si="43"/>
        <v>138237.70597314319</v>
      </c>
      <c r="Y144" t="b">
        <f t="shared" si="44"/>
        <v>1</v>
      </c>
      <c r="Z144">
        <f t="shared" si="45"/>
        <v>0</v>
      </c>
      <c r="AA144">
        <f t="shared" si="46"/>
        <v>0</v>
      </c>
      <c r="AB144" s="76">
        <f t="shared" si="47"/>
        <v>0</v>
      </c>
    </row>
    <row r="145" spans="1:28">
      <c r="A145" s="7">
        <v>144</v>
      </c>
      <c r="B145" s="7">
        <v>1982</v>
      </c>
      <c r="C145" s="7">
        <v>12</v>
      </c>
      <c r="D145" s="10">
        <v>1561</v>
      </c>
      <c r="E145" s="13">
        <v>118571.90082644628</v>
      </c>
      <c r="F145" s="11">
        <v>0</v>
      </c>
      <c r="G145" s="11">
        <f t="shared" si="48"/>
        <v>6296.3862360000003</v>
      </c>
      <c r="H145" s="13">
        <f t="shared" si="49"/>
        <v>0</v>
      </c>
      <c r="I145" s="7">
        <v>0</v>
      </c>
      <c r="J145" s="7">
        <f>51342</f>
        <v>51342</v>
      </c>
      <c r="K145" s="7">
        <f t="shared" si="50"/>
        <v>51342</v>
      </c>
      <c r="L145" s="11">
        <f t="shared" si="53"/>
        <v>51342</v>
      </c>
      <c r="M145" s="11">
        <v>0</v>
      </c>
      <c r="N145" s="11">
        <f t="shared" si="51"/>
        <v>169913.90082644628</v>
      </c>
      <c r="O145" s="3">
        <v>6283.18856699976</v>
      </c>
      <c r="P145" s="57" t="str">
        <f t="shared" si="38"/>
        <v/>
      </c>
      <c r="Q145" s="11" t="str">
        <f t="array" ref="Q145">IF(AND(O145&gt;D145,N145&lt;K146),0,"")</f>
        <v/>
      </c>
      <c r="R145" s="11">
        <f t="shared" si="39"/>
        <v>118571.90082644628</v>
      </c>
      <c r="S145" s="11" t="str">
        <f t="shared" si="40"/>
        <v/>
      </c>
      <c r="T145" s="11" t="str">
        <f t="shared" si="41"/>
        <v/>
      </c>
      <c r="U145" s="11">
        <f t="shared" si="42"/>
        <v>118571.90082644628</v>
      </c>
      <c r="V145" s="3">
        <f t="shared" si="52"/>
        <v>51342</v>
      </c>
      <c r="W145" s="3"/>
      <c r="X145" s="3">
        <f t="shared" si="43"/>
        <v>124855.08939344603</v>
      </c>
      <c r="Y145" t="b">
        <f t="shared" si="44"/>
        <v>1</v>
      </c>
      <c r="Z145">
        <f t="shared" si="45"/>
        <v>0</v>
      </c>
      <c r="AA145">
        <f t="shared" si="46"/>
        <v>0</v>
      </c>
      <c r="AB145" s="76">
        <f t="shared" si="47"/>
        <v>0</v>
      </c>
    </row>
    <row r="146" spans="1:28">
      <c r="A146" s="7">
        <v>145</v>
      </c>
      <c r="B146" s="7">
        <v>1983</v>
      </c>
      <c r="C146" s="7">
        <v>1</v>
      </c>
      <c r="D146" s="10">
        <v>1277</v>
      </c>
      <c r="E146" s="13">
        <v>112998.34710743802</v>
      </c>
      <c r="F146" s="11">
        <v>0</v>
      </c>
      <c r="G146" s="11">
        <f t="shared" si="48"/>
        <v>6296.3862360000003</v>
      </c>
      <c r="H146" s="13">
        <f t="shared" si="49"/>
        <v>0</v>
      </c>
      <c r="I146" s="7">
        <v>0</v>
      </c>
      <c r="J146" s="7">
        <f>51342</f>
        <v>51342</v>
      </c>
      <c r="K146" s="7">
        <f t="shared" si="50"/>
        <v>51342</v>
      </c>
      <c r="L146" s="11">
        <f t="shared" si="53"/>
        <v>51342</v>
      </c>
      <c r="M146" s="11">
        <v>0</v>
      </c>
      <c r="N146" s="11">
        <f t="shared" si="51"/>
        <v>164340.34710743802</v>
      </c>
      <c r="O146" s="3">
        <v>5977.7929471204297</v>
      </c>
      <c r="P146" s="57" t="str">
        <f t="shared" si="38"/>
        <v/>
      </c>
      <c r="Q146" s="11" t="str">
        <f t="array" ref="Q146">IF(AND(O146&gt;D146,N146&lt;K147),0,"")</f>
        <v/>
      </c>
      <c r="R146" s="11">
        <f t="shared" si="39"/>
        <v>112998.34710743802</v>
      </c>
      <c r="S146" s="11" t="str">
        <f t="shared" si="40"/>
        <v/>
      </c>
      <c r="T146" s="11" t="str">
        <f t="shared" si="41"/>
        <v/>
      </c>
      <c r="U146" s="11">
        <f t="shared" si="42"/>
        <v>112998.34710743802</v>
      </c>
      <c r="V146" s="3">
        <f t="shared" si="52"/>
        <v>51342</v>
      </c>
      <c r="W146" s="3"/>
      <c r="X146" s="3">
        <f t="shared" si="43"/>
        <v>118976.14005455845</v>
      </c>
      <c r="Y146" t="b">
        <f t="shared" si="44"/>
        <v>1</v>
      </c>
      <c r="Z146">
        <f t="shared" si="45"/>
        <v>0</v>
      </c>
      <c r="AA146">
        <f t="shared" si="46"/>
        <v>0</v>
      </c>
      <c r="AB146" s="76">
        <f t="shared" si="47"/>
        <v>0</v>
      </c>
    </row>
    <row r="147" spans="1:28">
      <c r="A147" s="7">
        <v>146</v>
      </c>
      <c r="B147" s="7">
        <v>1983</v>
      </c>
      <c r="C147" s="7">
        <v>2</v>
      </c>
      <c r="D147" s="10">
        <v>787</v>
      </c>
      <c r="E147" s="13">
        <v>106095.86776859504</v>
      </c>
      <c r="F147" s="11">
        <v>0</v>
      </c>
      <c r="G147" s="11">
        <f t="shared" si="48"/>
        <v>6296.3862360000003</v>
      </c>
      <c r="H147" s="13">
        <f t="shared" si="49"/>
        <v>0</v>
      </c>
      <c r="I147" s="7">
        <v>0</v>
      </c>
      <c r="J147" s="7">
        <f>51342</f>
        <v>51342</v>
      </c>
      <c r="K147" s="7">
        <f t="shared" si="50"/>
        <v>51342</v>
      </c>
      <c r="L147" s="11">
        <f t="shared" si="53"/>
        <v>51342</v>
      </c>
      <c r="M147" s="11">
        <v>0</v>
      </c>
      <c r="N147" s="11">
        <f t="shared" si="51"/>
        <v>157437.86776859505</v>
      </c>
      <c r="O147" s="3">
        <v>4737.49110242387</v>
      </c>
      <c r="P147" s="57" t="str">
        <f t="shared" si="38"/>
        <v/>
      </c>
      <c r="Q147" s="11" t="str">
        <f t="array" ref="Q147">IF(AND(O147&gt;D147,N147&lt;K148),0,"")</f>
        <v/>
      </c>
      <c r="R147" s="11">
        <f t="shared" si="39"/>
        <v>106095.86776859505</v>
      </c>
      <c r="S147" s="11" t="str">
        <f t="shared" si="40"/>
        <v/>
      </c>
      <c r="T147" s="11" t="str">
        <f t="shared" si="41"/>
        <v/>
      </c>
      <c r="U147" s="11">
        <f t="shared" si="42"/>
        <v>106095.86776859505</v>
      </c>
      <c r="V147" s="3">
        <f t="shared" si="52"/>
        <v>51342</v>
      </c>
      <c r="W147" s="3"/>
      <c r="X147" s="3">
        <f t="shared" si="43"/>
        <v>110833.35887101892</v>
      </c>
      <c r="Y147" t="b">
        <f t="shared" si="44"/>
        <v>1</v>
      </c>
      <c r="Z147">
        <f t="shared" si="45"/>
        <v>0</v>
      </c>
      <c r="AA147">
        <f t="shared" si="46"/>
        <v>0</v>
      </c>
      <c r="AB147" s="76">
        <f t="shared" si="47"/>
        <v>0</v>
      </c>
    </row>
    <row r="148" spans="1:28">
      <c r="A148" s="7">
        <v>147</v>
      </c>
      <c r="B148" s="7">
        <v>1983</v>
      </c>
      <c r="C148" s="7">
        <v>3</v>
      </c>
      <c r="D148" s="10">
        <v>298</v>
      </c>
      <c r="E148" s="13">
        <v>156000</v>
      </c>
      <c r="F148" s="11">
        <v>0.02</v>
      </c>
      <c r="G148" s="11">
        <f t="shared" si="48"/>
        <v>6296.3862360000003</v>
      </c>
      <c r="H148" s="13">
        <f t="shared" si="49"/>
        <v>125.92772472000001</v>
      </c>
      <c r="I148" s="7">
        <v>0</v>
      </c>
      <c r="J148" s="7">
        <f>51342</f>
        <v>51342</v>
      </c>
      <c r="K148" s="7">
        <f t="shared" si="50"/>
        <v>51342</v>
      </c>
      <c r="L148" s="11">
        <f t="shared" si="53"/>
        <v>51342</v>
      </c>
      <c r="M148" s="11">
        <v>0</v>
      </c>
      <c r="N148" s="11">
        <f t="shared" si="51"/>
        <v>207216.07227527999</v>
      </c>
      <c r="O148" s="3">
        <v>9403.2908465628298</v>
      </c>
      <c r="P148" s="57" t="str">
        <f t="shared" si="38"/>
        <v/>
      </c>
      <c r="Q148" s="11" t="str">
        <f t="array" ref="Q148">IF(AND(O148&gt;D148,N148&lt;K149),0,"")</f>
        <v/>
      </c>
      <c r="R148" s="11">
        <f t="shared" si="39"/>
        <v>170874.07227527999</v>
      </c>
      <c r="S148" s="11" t="str">
        <f t="shared" si="40"/>
        <v/>
      </c>
      <c r="T148" s="11" t="str">
        <f t="shared" si="41"/>
        <v/>
      </c>
      <c r="U148" s="11">
        <f t="shared" si="42"/>
        <v>170874.07227527999</v>
      </c>
      <c r="V148" s="3">
        <f t="shared" si="52"/>
        <v>36342</v>
      </c>
      <c r="W148" s="3"/>
      <c r="X148" s="3">
        <f t="shared" si="43"/>
        <v>180277.36312184282</v>
      </c>
      <c r="Y148" t="b">
        <f t="shared" si="44"/>
        <v>1</v>
      </c>
      <c r="Z148">
        <f t="shared" si="45"/>
        <v>0</v>
      </c>
      <c r="AA148">
        <f t="shared" si="46"/>
        <v>0</v>
      </c>
      <c r="AB148" s="76">
        <f t="shared" si="47"/>
        <v>0</v>
      </c>
    </row>
    <row r="149" spans="1:28">
      <c r="A149" s="7">
        <v>148</v>
      </c>
      <c r="B149" s="7">
        <v>1983</v>
      </c>
      <c r="C149" s="7">
        <v>4</v>
      </c>
      <c r="D149" s="10">
        <v>2544</v>
      </c>
      <c r="E149" s="13">
        <v>144337.19008264464</v>
      </c>
      <c r="F149" s="11">
        <v>0.13</v>
      </c>
      <c r="G149" s="11">
        <f t="shared" si="48"/>
        <v>5112.6462360000005</v>
      </c>
      <c r="H149" s="13">
        <f t="shared" si="49"/>
        <v>664.64401068000006</v>
      </c>
      <c r="I149" s="7">
        <v>15000</v>
      </c>
      <c r="J149" s="7">
        <f>51342</f>
        <v>51342</v>
      </c>
      <c r="K149" s="7">
        <f t="shared" si="50"/>
        <v>36342</v>
      </c>
      <c r="L149" s="11">
        <f t="shared" si="53"/>
        <v>36342</v>
      </c>
      <c r="M149" s="11">
        <v>0</v>
      </c>
      <c r="N149" s="11">
        <f t="shared" si="51"/>
        <v>180014.54607196464</v>
      </c>
      <c r="O149" s="3">
        <v>11437.8780286376</v>
      </c>
      <c r="P149" s="57" t="str">
        <f t="shared" si="38"/>
        <v/>
      </c>
      <c r="Q149" s="11" t="str">
        <f t="array" ref="Q149">IF(AND(O149&gt;D149,N149&lt;K150),0,"")</f>
        <v/>
      </c>
      <c r="R149" s="11">
        <f t="shared" si="39"/>
        <v>143672.54607196464</v>
      </c>
      <c r="S149" s="11" t="str">
        <f t="shared" si="40"/>
        <v/>
      </c>
      <c r="T149" s="11" t="str">
        <f t="shared" si="41"/>
        <v/>
      </c>
      <c r="U149" s="11">
        <f t="shared" si="42"/>
        <v>143672.54607196464</v>
      </c>
      <c r="V149" s="3">
        <f t="shared" si="52"/>
        <v>36342</v>
      </c>
      <c r="W149" s="3"/>
      <c r="X149" s="3">
        <f t="shared" si="43"/>
        <v>155110.42410060225</v>
      </c>
      <c r="Y149" t="b">
        <f t="shared" si="44"/>
        <v>1</v>
      </c>
      <c r="Z149">
        <f t="shared" si="45"/>
        <v>0</v>
      </c>
      <c r="AA149">
        <f t="shared" si="46"/>
        <v>0</v>
      </c>
      <c r="AB149" s="76">
        <f t="shared" si="47"/>
        <v>0</v>
      </c>
    </row>
    <row r="150" spans="1:28">
      <c r="A150" s="7">
        <v>149</v>
      </c>
      <c r="B150" s="7">
        <v>1983</v>
      </c>
      <c r="C150" s="7">
        <v>5</v>
      </c>
      <c r="D150" s="10">
        <v>34448</v>
      </c>
      <c r="E150" s="13">
        <v>163894.21487603305</v>
      </c>
      <c r="F150" s="11">
        <v>0.22</v>
      </c>
      <c r="G150" s="11">
        <f t="shared" si="48"/>
        <v>5112.6462360000005</v>
      </c>
      <c r="H150" s="13">
        <f t="shared" si="49"/>
        <v>1124.7821719200001</v>
      </c>
      <c r="I150" s="7">
        <v>15000</v>
      </c>
      <c r="J150" s="7">
        <f>51342</f>
        <v>51342</v>
      </c>
      <c r="K150" s="7">
        <f t="shared" si="50"/>
        <v>36342</v>
      </c>
      <c r="L150" s="11">
        <f t="shared" si="53"/>
        <v>36342</v>
      </c>
      <c r="M150" s="11">
        <v>0</v>
      </c>
      <c r="N150" s="11">
        <f t="shared" si="51"/>
        <v>199111.43270411305</v>
      </c>
      <c r="O150" s="3">
        <v>19201.299388658001</v>
      </c>
      <c r="P150" s="57" t="str">
        <f t="shared" si="38"/>
        <v/>
      </c>
      <c r="Q150" s="11" t="str">
        <f t="array" ref="Q150">IF(AND(O150&gt;D150,N150&lt;K151),0,"")</f>
        <v/>
      </c>
      <c r="R150" s="11" t="str">
        <f t="shared" si="39"/>
        <v/>
      </c>
      <c r="S150" s="11" t="str">
        <f t="shared" si="40"/>
        <v/>
      </c>
      <c r="T150" s="11">
        <f t="shared" si="41"/>
        <v>162769.43270411305</v>
      </c>
      <c r="U150" s="11">
        <f t="shared" si="42"/>
        <v>162769.43270411305</v>
      </c>
      <c r="V150" s="3">
        <f t="shared" si="52"/>
        <v>36342</v>
      </c>
      <c r="W150" s="3"/>
      <c r="X150" s="3">
        <f t="shared" si="43"/>
        <v>181970.73209277104</v>
      </c>
      <c r="Y150" t="b">
        <f t="shared" si="44"/>
        <v>1</v>
      </c>
      <c r="Z150">
        <f t="shared" si="45"/>
        <v>0</v>
      </c>
      <c r="AA150">
        <f t="shared" si="46"/>
        <v>0</v>
      </c>
      <c r="AB150" s="76">
        <f t="shared" si="47"/>
        <v>0</v>
      </c>
    </row>
    <row r="151" spans="1:28">
      <c r="A151" s="7">
        <v>150</v>
      </c>
      <c r="B151" s="7">
        <v>1983</v>
      </c>
      <c r="C151" s="7">
        <v>6</v>
      </c>
      <c r="D151" s="10">
        <v>45953</v>
      </c>
      <c r="E151" s="13">
        <v>245652.89256198346</v>
      </c>
      <c r="F151" s="11">
        <v>0.36</v>
      </c>
      <c r="G151" s="11">
        <f t="shared" si="48"/>
        <v>5112.6462360000005</v>
      </c>
      <c r="H151" s="13">
        <f t="shared" si="49"/>
        <v>1840.5526449600002</v>
      </c>
      <c r="I151" s="7">
        <v>15000</v>
      </c>
      <c r="J151" s="7">
        <f>51342</f>
        <v>51342</v>
      </c>
      <c r="K151" s="7">
        <f t="shared" si="50"/>
        <v>36342</v>
      </c>
      <c r="L151" s="11">
        <f t="shared" si="53"/>
        <v>36342</v>
      </c>
      <c r="M151" s="11">
        <v>0</v>
      </c>
      <c r="N151" s="11">
        <f t="shared" si="51"/>
        <v>280154.33991702343</v>
      </c>
      <c r="O151" s="3">
        <v>17222.485391373</v>
      </c>
      <c r="P151" s="57" t="str">
        <f t="shared" si="38"/>
        <v/>
      </c>
      <c r="Q151" s="11" t="str">
        <f t="array" ref="Q151">IF(AND(O151&gt;D151,N151&lt;K152),0,"")</f>
        <v/>
      </c>
      <c r="R151" s="11" t="str">
        <f t="shared" si="39"/>
        <v/>
      </c>
      <c r="S151" s="11" t="str">
        <f t="shared" si="40"/>
        <v/>
      </c>
      <c r="T151" s="11">
        <f t="shared" si="41"/>
        <v>228812.33991702343</v>
      </c>
      <c r="U151" s="11">
        <f t="shared" si="42"/>
        <v>228812.33991702343</v>
      </c>
      <c r="V151" s="3">
        <f t="shared" si="52"/>
        <v>51342</v>
      </c>
      <c r="W151" s="3"/>
      <c r="X151" s="3">
        <f t="shared" si="43"/>
        <v>246034.82530839642</v>
      </c>
      <c r="Y151" t="b">
        <f t="shared" si="44"/>
        <v>1</v>
      </c>
      <c r="Z151">
        <f t="shared" si="45"/>
        <v>0</v>
      </c>
      <c r="AA151">
        <f t="shared" si="46"/>
        <v>0</v>
      </c>
      <c r="AB151" s="76">
        <f t="shared" si="47"/>
        <v>0</v>
      </c>
    </row>
    <row r="152" spans="1:28">
      <c r="A152" s="7">
        <v>151</v>
      </c>
      <c r="B152" s="7">
        <v>1983</v>
      </c>
      <c r="C152" s="7">
        <v>7</v>
      </c>
      <c r="D152" s="10">
        <v>50966</v>
      </c>
      <c r="E152" s="13">
        <v>211656.19834710745</v>
      </c>
      <c r="F152" s="11">
        <v>0.43</v>
      </c>
      <c r="G152" s="11">
        <f t="shared" si="48"/>
        <v>6296.3862360000003</v>
      </c>
      <c r="H152" s="13">
        <f t="shared" si="49"/>
        <v>2707.44608148</v>
      </c>
      <c r="I152" s="7">
        <v>0</v>
      </c>
      <c r="J152" s="7">
        <f>51342</f>
        <v>51342</v>
      </c>
      <c r="K152" s="7">
        <f t="shared" si="50"/>
        <v>51342</v>
      </c>
      <c r="L152" s="11">
        <f t="shared" si="53"/>
        <v>51342</v>
      </c>
      <c r="M152" s="11">
        <v>0</v>
      </c>
      <c r="N152" s="11">
        <f t="shared" si="51"/>
        <v>260290.75226562744</v>
      </c>
      <c r="O152" s="3">
        <v>10413.151052482899</v>
      </c>
      <c r="P152" s="57" t="str">
        <f t="shared" si="38"/>
        <v/>
      </c>
      <c r="Q152" s="11" t="str">
        <f t="array" ref="Q152">IF(AND(O152&gt;D152,N152&lt;K153),0,"")</f>
        <v/>
      </c>
      <c r="R152" s="11" t="str">
        <f t="shared" si="39"/>
        <v/>
      </c>
      <c r="S152" s="11" t="str">
        <f t="shared" si="40"/>
        <v/>
      </c>
      <c r="T152" s="11">
        <f t="shared" si="41"/>
        <v>208948.75226562744</v>
      </c>
      <c r="U152" s="11">
        <f t="shared" si="42"/>
        <v>208948.75226562744</v>
      </c>
      <c r="V152" s="3">
        <f t="shared" si="52"/>
        <v>51342</v>
      </c>
      <c r="W152" s="3"/>
      <c r="X152" s="3">
        <f t="shared" si="43"/>
        <v>219361.90331811033</v>
      </c>
      <c r="Y152" t="b">
        <f t="shared" si="44"/>
        <v>1</v>
      </c>
      <c r="Z152">
        <f t="shared" si="45"/>
        <v>0</v>
      </c>
      <c r="AA152">
        <f t="shared" si="46"/>
        <v>0</v>
      </c>
      <c r="AB152" s="76">
        <f t="shared" si="47"/>
        <v>0</v>
      </c>
    </row>
    <row r="153" spans="1:28">
      <c r="A153" s="7">
        <v>152</v>
      </c>
      <c r="B153" s="7">
        <v>1983</v>
      </c>
      <c r="C153" s="7">
        <v>8</v>
      </c>
      <c r="D153" s="10">
        <v>47807</v>
      </c>
      <c r="E153" s="13">
        <v>145507.43801652893</v>
      </c>
      <c r="F153" s="11">
        <v>0.39</v>
      </c>
      <c r="G153" s="11">
        <f t="shared" si="48"/>
        <v>6296.3862360000003</v>
      </c>
      <c r="H153" s="13">
        <f t="shared" si="49"/>
        <v>2455.5906320400004</v>
      </c>
      <c r="I153" s="7">
        <v>0</v>
      </c>
      <c r="J153" s="7">
        <f>51342</f>
        <v>51342</v>
      </c>
      <c r="K153" s="7">
        <f t="shared" si="50"/>
        <v>51342</v>
      </c>
      <c r="L153" s="11">
        <f t="shared" si="53"/>
        <v>51342</v>
      </c>
      <c r="M153" s="11">
        <v>0</v>
      </c>
      <c r="N153" s="11">
        <f t="shared" si="51"/>
        <v>194393.84738448894</v>
      </c>
      <c r="O153" s="3">
        <v>8084.6324693182996</v>
      </c>
      <c r="P153" s="57" t="str">
        <f t="shared" si="38"/>
        <v/>
      </c>
      <c r="Q153" s="11" t="str">
        <f t="array" ref="Q153">IF(AND(O153&gt;D153,N153&lt;K154),0,"")</f>
        <v/>
      </c>
      <c r="R153" s="11" t="str">
        <f t="shared" si="39"/>
        <v/>
      </c>
      <c r="S153" s="11" t="str">
        <f t="shared" si="40"/>
        <v/>
      </c>
      <c r="T153" s="11">
        <f t="shared" si="41"/>
        <v>143051.84738448894</v>
      </c>
      <c r="U153" s="11">
        <f t="shared" si="42"/>
        <v>143051.84738448894</v>
      </c>
      <c r="V153" s="3">
        <f t="shared" si="52"/>
        <v>51342</v>
      </c>
      <c r="W153" s="3"/>
      <c r="X153" s="3">
        <f t="shared" si="43"/>
        <v>151136.47985380725</v>
      </c>
      <c r="Y153" t="b">
        <f t="shared" si="44"/>
        <v>1</v>
      </c>
      <c r="Z153">
        <f t="shared" si="45"/>
        <v>0</v>
      </c>
      <c r="AA153">
        <f t="shared" si="46"/>
        <v>0</v>
      </c>
      <c r="AB153" s="76">
        <f t="shared" si="47"/>
        <v>0</v>
      </c>
    </row>
    <row r="154" spans="1:28">
      <c r="A154" s="7">
        <v>153</v>
      </c>
      <c r="B154" s="7">
        <v>1983</v>
      </c>
      <c r="C154" s="7">
        <v>9</v>
      </c>
      <c r="D154" s="10">
        <v>35537</v>
      </c>
      <c r="E154" s="13">
        <v>133872.39669421487</v>
      </c>
      <c r="F154" s="11">
        <v>0.2</v>
      </c>
      <c r="G154" s="11">
        <f t="shared" si="48"/>
        <v>6296.3862360000003</v>
      </c>
      <c r="H154" s="13">
        <f t="shared" si="49"/>
        <v>1259.2772472000001</v>
      </c>
      <c r="I154" s="7">
        <v>0</v>
      </c>
      <c r="J154" s="7">
        <f>51342</f>
        <v>51342</v>
      </c>
      <c r="K154" s="7">
        <f t="shared" si="50"/>
        <v>51342</v>
      </c>
      <c r="L154" s="11">
        <f t="shared" si="53"/>
        <v>51342</v>
      </c>
      <c r="M154" s="11">
        <v>0</v>
      </c>
      <c r="N154" s="11">
        <f t="shared" si="51"/>
        <v>183955.11944701488</v>
      </c>
      <c r="O154" s="3">
        <v>6453.8124830860897</v>
      </c>
      <c r="P154" s="57" t="str">
        <f t="shared" si="38"/>
        <v/>
      </c>
      <c r="Q154" s="11" t="str">
        <f t="array" ref="Q154">IF(AND(O154&gt;D154,N154&lt;K155),0,"")</f>
        <v/>
      </c>
      <c r="R154" s="11" t="str">
        <f t="shared" si="39"/>
        <v/>
      </c>
      <c r="S154" s="11" t="str">
        <f t="shared" si="40"/>
        <v/>
      </c>
      <c r="T154" s="11">
        <f t="shared" si="41"/>
        <v>132613.11944701488</v>
      </c>
      <c r="U154" s="11">
        <f t="shared" si="42"/>
        <v>132613.11944701488</v>
      </c>
      <c r="V154" s="3">
        <f t="shared" si="52"/>
        <v>51342</v>
      </c>
      <c r="W154" s="3"/>
      <c r="X154" s="3">
        <f t="shared" si="43"/>
        <v>139066.93193010095</v>
      </c>
      <c r="Y154" t="b">
        <f t="shared" si="44"/>
        <v>1</v>
      </c>
      <c r="Z154">
        <f t="shared" si="45"/>
        <v>0</v>
      </c>
      <c r="AA154">
        <f t="shared" si="46"/>
        <v>0</v>
      </c>
      <c r="AB154" s="76">
        <f t="shared" si="47"/>
        <v>0</v>
      </c>
    </row>
    <row r="155" spans="1:28">
      <c r="A155" s="7">
        <v>154</v>
      </c>
      <c r="B155" s="7">
        <v>1983</v>
      </c>
      <c r="C155" s="7">
        <v>10</v>
      </c>
      <c r="D155" s="10">
        <v>16691</v>
      </c>
      <c r="E155" s="13">
        <v>175259.50413223141</v>
      </c>
      <c r="F155" s="11">
        <v>0.05</v>
      </c>
      <c r="G155" s="11">
        <f t="shared" si="48"/>
        <v>6296.3862360000003</v>
      </c>
      <c r="H155" s="13">
        <f t="shared" si="49"/>
        <v>314.81931180000004</v>
      </c>
      <c r="I155" s="7">
        <v>0</v>
      </c>
      <c r="J155" s="7">
        <f>51342</f>
        <v>51342</v>
      </c>
      <c r="K155" s="7">
        <f t="shared" si="50"/>
        <v>51342</v>
      </c>
      <c r="L155" s="11">
        <f t="shared" si="53"/>
        <v>51342</v>
      </c>
      <c r="M155" s="11">
        <v>0</v>
      </c>
      <c r="N155" s="11">
        <f t="shared" si="51"/>
        <v>226286.6848204314</v>
      </c>
      <c r="O155" s="3">
        <v>8801.3856436656606</v>
      </c>
      <c r="P155" s="57" t="str">
        <f t="shared" si="38"/>
        <v/>
      </c>
      <c r="Q155" s="11" t="str">
        <f t="array" ref="Q155">IF(AND(O155&gt;D155,N155&lt;K156),0,"")</f>
        <v/>
      </c>
      <c r="R155" s="11" t="str">
        <f t="shared" si="39"/>
        <v/>
      </c>
      <c r="S155" s="11" t="str">
        <f t="shared" si="40"/>
        <v/>
      </c>
      <c r="T155" s="11">
        <f t="shared" si="41"/>
        <v>174944.6848204314</v>
      </c>
      <c r="U155" s="11">
        <f t="shared" si="42"/>
        <v>174944.6848204314</v>
      </c>
      <c r="V155" s="3">
        <f t="shared" si="52"/>
        <v>51342</v>
      </c>
      <c r="W155" s="3"/>
      <c r="X155" s="3">
        <f t="shared" si="43"/>
        <v>183746.07046409705</v>
      </c>
      <c r="Y155" t="b">
        <f t="shared" si="44"/>
        <v>1</v>
      </c>
      <c r="Z155">
        <f t="shared" si="45"/>
        <v>0</v>
      </c>
      <c r="AA155">
        <f t="shared" si="46"/>
        <v>0</v>
      </c>
      <c r="AB155" s="76">
        <f t="shared" si="47"/>
        <v>0</v>
      </c>
    </row>
    <row r="156" spans="1:28">
      <c r="A156" s="7">
        <v>155</v>
      </c>
      <c r="B156" s="7">
        <v>1983</v>
      </c>
      <c r="C156" s="7">
        <v>11</v>
      </c>
      <c r="D156" s="10">
        <v>4576</v>
      </c>
      <c r="E156" s="13">
        <v>177500.82644628099</v>
      </c>
      <c r="F156" s="11">
        <v>0</v>
      </c>
      <c r="G156" s="11">
        <f t="shared" si="48"/>
        <v>6296.3862360000003</v>
      </c>
      <c r="H156" s="13">
        <f t="shared" si="49"/>
        <v>0</v>
      </c>
      <c r="I156" s="7">
        <v>0</v>
      </c>
      <c r="J156" s="7">
        <f>51342</f>
        <v>51342</v>
      </c>
      <c r="K156" s="7">
        <f t="shared" si="50"/>
        <v>51342</v>
      </c>
      <c r="L156" s="11">
        <f t="shared" si="53"/>
        <v>51342</v>
      </c>
      <c r="M156" s="11">
        <v>0</v>
      </c>
      <c r="N156" s="11">
        <f t="shared" si="51"/>
        <v>228842.82644628099</v>
      </c>
      <c r="O156" s="3">
        <v>7616.7706999534703</v>
      </c>
      <c r="P156" s="57" t="str">
        <f t="shared" si="38"/>
        <v/>
      </c>
      <c r="Q156" s="11" t="str">
        <f t="array" ref="Q156">IF(AND(O156&gt;D156,N156&lt;K157),0,"")</f>
        <v/>
      </c>
      <c r="R156" s="11">
        <f t="shared" si="39"/>
        <v>177500.82644628099</v>
      </c>
      <c r="S156" s="11" t="str">
        <f t="shared" si="40"/>
        <v/>
      </c>
      <c r="T156" s="11" t="str">
        <f t="shared" si="41"/>
        <v/>
      </c>
      <c r="U156" s="11">
        <f t="shared" si="42"/>
        <v>177500.82644628099</v>
      </c>
      <c r="V156" s="3">
        <f t="shared" si="52"/>
        <v>51342</v>
      </c>
      <c r="W156" s="3"/>
      <c r="X156" s="3">
        <f t="shared" si="43"/>
        <v>185117.59714623445</v>
      </c>
      <c r="Y156" t="b">
        <f t="shared" si="44"/>
        <v>1</v>
      </c>
      <c r="Z156">
        <f t="shared" si="45"/>
        <v>0</v>
      </c>
      <c r="AA156">
        <f t="shared" si="46"/>
        <v>0</v>
      </c>
      <c r="AB156" s="76">
        <f t="shared" si="47"/>
        <v>0</v>
      </c>
    </row>
    <row r="157" spans="1:28">
      <c r="A157" s="7">
        <v>156</v>
      </c>
      <c r="B157" s="7">
        <v>1983</v>
      </c>
      <c r="C157" s="7">
        <v>12</v>
      </c>
      <c r="D157" s="10">
        <v>1561</v>
      </c>
      <c r="E157" s="13">
        <v>151993.38842975206</v>
      </c>
      <c r="F157" s="11">
        <v>0</v>
      </c>
      <c r="G157" s="11">
        <f t="shared" si="48"/>
        <v>6296.3862360000003</v>
      </c>
      <c r="H157" s="13">
        <f t="shared" si="49"/>
        <v>0</v>
      </c>
      <c r="I157" s="7">
        <v>0</v>
      </c>
      <c r="J157" s="7">
        <f>51342</f>
        <v>51342</v>
      </c>
      <c r="K157" s="7">
        <f t="shared" si="50"/>
        <v>51342</v>
      </c>
      <c r="L157" s="11">
        <f t="shared" si="53"/>
        <v>51342</v>
      </c>
      <c r="M157" s="11">
        <v>0</v>
      </c>
      <c r="N157" s="11">
        <f t="shared" si="51"/>
        <v>203335.38842975206</v>
      </c>
      <c r="O157" s="3">
        <v>8849.5900223918998</v>
      </c>
      <c r="P157" s="57" t="str">
        <f t="shared" si="38"/>
        <v/>
      </c>
      <c r="Q157" s="11" t="str">
        <f t="array" ref="Q157">IF(AND(O157&gt;D157,N157&lt;K158),0,"")</f>
        <v/>
      </c>
      <c r="R157" s="11">
        <f t="shared" si="39"/>
        <v>151993.38842975206</v>
      </c>
      <c r="S157" s="11" t="str">
        <f t="shared" si="40"/>
        <v/>
      </c>
      <c r="T157" s="11" t="str">
        <f t="shared" si="41"/>
        <v/>
      </c>
      <c r="U157" s="11">
        <f t="shared" si="42"/>
        <v>151993.38842975206</v>
      </c>
      <c r="V157" s="3">
        <f t="shared" si="52"/>
        <v>51342</v>
      </c>
      <c r="W157" s="3"/>
      <c r="X157" s="3">
        <f t="shared" si="43"/>
        <v>160842.97845214396</v>
      </c>
      <c r="Y157" t="b">
        <f t="shared" si="44"/>
        <v>1</v>
      </c>
      <c r="Z157">
        <f t="shared" si="45"/>
        <v>0</v>
      </c>
      <c r="AA157">
        <f t="shared" si="46"/>
        <v>0</v>
      </c>
      <c r="AB157" s="76">
        <f t="shared" si="47"/>
        <v>0</v>
      </c>
    </row>
    <row r="158" spans="1:28">
      <c r="A158" s="7">
        <v>157</v>
      </c>
      <c r="B158" s="7">
        <v>1984</v>
      </c>
      <c r="C158" s="7">
        <v>1</v>
      </c>
      <c r="D158" s="10">
        <v>1277</v>
      </c>
      <c r="E158" s="13">
        <v>117084.29752066116</v>
      </c>
      <c r="F158" s="11">
        <v>0</v>
      </c>
      <c r="G158" s="11">
        <f t="shared" si="48"/>
        <v>6296.3862360000003</v>
      </c>
      <c r="H158" s="13">
        <f t="shared" si="49"/>
        <v>0</v>
      </c>
      <c r="I158" s="7">
        <v>0</v>
      </c>
      <c r="J158" s="7">
        <f>51342</f>
        <v>51342</v>
      </c>
      <c r="K158" s="7">
        <f t="shared" si="50"/>
        <v>51342</v>
      </c>
      <c r="L158" s="11">
        <f t="shared" si="53"/>
        <v>51342</v>
      </c>
      <c r="M158" s="11">
        <v>0</v>
      </c>
      <c r="N158" s="11">
        <f t="shared" si="51"/>
        <v>168426.29752066114</v>
      </c>
      <c r="O158" s="3">
        <v>7520.2880950026001</v>
      </c>
      <c r="P158" s="57" t="str">
        <f t="shared" si="38"/>
        <v/>
      </c>
      <c r="Q158" s="11" t="str">
        <f t="array" ref="Q158">IF(AND(O158&gt;D158,N158&lt;K159),0,"")</f>
        <v/>
      </c>
      <c r="R158" s="11">
        <f t="shared" si="39"/>
        <v>117084.29752066114</v>
      </c>
      <c r="S158" s="11" t="str">
        <f t="shared" si="40"/>
        <v/>
      </c>
      <c r="T158" s="11" t="str">
        <f t="shared" si="41"/>
        <v/>
      </c>
      <c r="U158" s="11">
        <f t="shared" si="42"/>
        <v>117084.29752066114</v>
      </c>
      <c r="V158" s="3">
        <f t="shared" si="52"/>
        <v>51342</v>
      </c>
      <c r="W158" s="3"/>
      <c r="X158" s="3">
        <f t="shared" si="43"/>
        <v>124604.58561566375</v>
      </c>
      <c r="Y158" t="b">
        <f t="shared" si="44"/>
        <v>1</v>
      </c>
      <c r="Z158">
        <f t="shared" si="45"/>
        <v>0</v>
      </c>
      <c r="AA158">
        <f t="shared" si="46"/>
        <v>0</v>
      </c>
      <c r="AB158" s="76">
        <f t="shared" si="47"/>
        <v>0</v>
      </c>
    </row>
    <row r="159" spans="1:28">
      <c r="A159" s="7">
        <v>158</v>
      </c>
      <c r="B159" s="7">
        <v>1984</v>
      </c>
      <c r="C159" s="7">
        <v>2</v>
      </c>
      <c r="D159" s="10">
        <v>787</v>
      </c>
      <c r="E159" s="13">
        <v>110657.85123966943</v>
      </c>
      <c r="F159" s="11">
        <v>0</v>
      </c>
      <c r="G159" s="11">
        <f t="shared" si="48"/>
        <v>6296.3862360000003</v>
      </c>
      <c r="H159" s="13">
        <f t="shared" si="49"/>
        <v>0</v>
      </c>
      <c r="I159" s="7">
        <v>0</v>
      </c>
      <c r="J159" s="7">
        <f>51342</f>
        <v>51342</v>
      </c>
      <c r="K159" s="7">
        <f t="shared" si="50"/>
        <v>51342</v>
      </c>
      <c r="L159" s="11">
        <f t="shared" si="53"/>
        <v>51342</v>
      </c>
      <c r="M159" s="11">
        <v>0</v>
      </c>
      <c r="N159" s="11">
        <f t="shared" si="51"/>
        <v>161999.85123966943</v>
      </c>
      <c r="O159" s="3">
        <v>6288.5879161592902</v>
      </c>
      <c r="P159" s="57" t="str">
        <f t="shared" si="38"/>
        <v/>
      </c>
      <c r="Q159" s="11" t="str">
        <f t="array" ref="Q159">IF(AND(O159&gt;D159,N159&lt;K160),0,"")</f>
        <v/>
      </c>
      <c r="R159" s="11">
        <f t="shared" si="39"/>
        <v>110657.85123966943</v>
      </c>
      <c r="S159" s="11" t="str">
        <f t="shared" si="40"/>
        <v/>
      </c>
      <c r="T159" s="11" t="str">
        <f t="shared" si="41"/>
        <v/>
      </c>
      <c r="U159" s="11">
        <f t="shared" si="42"/>
        <v>110657.85123966943</v>
      </c>
      <c r="V159" s="3">
        <f t="shared" si="52"/>
        <v>51342</v>
      </c>
      <c r="W159" s="3"/>
      <c r="X159" s="3">
        <f t="shared" si="43"/>
        <v>116946.43915582872</v>
      </c>
      <c r="Y159" t="b">
        <f t="shared" si="44"/>
        <v>1</v>
      </c>
      <c r="Z159">
        <f t="shared" si="45"/>
        <v>0</v>
      </c>
      <c r="AA159">
        <f t="shared" si="46"/>
        <v>0</v>
      </c>
      <c r="AB159" s="76">
        <f t="shared" si="47"/>
        <v>0</v>
      </c>
    </row>
    <row r="160" spans="1:28">
      <c r="A160" s="7">
        <v>159</v>
      </c>
      <c r="B160" s="7">
        <v>1984</v>
      </c>
      <c r="C160" s="7">
        <v>3</v>
      </c>
      <c r="D160" s="10">
        <v>298</v>
      </c>
      <c r="E160" s="13">
        <v>135490.90909090909</v>
      </c>
      <c r="F160" s="11">
        <v>0.02</v>
      </c>
      <c r="G160" s="11">
        <f t="shared" si="48"/>
        <v>6296.3862360000003</v>
      </c>
      <c r="H160" s="13">
        <f t="shared" si="49"/>
        <v>125.92772472000001</v>
      </c>
      <c r="I160" s="7">
        <v>0</v>
      </c>
      <c r="J160" s="7">
        <f>51342</f>
        <v>51342</v>
      </c>
      <c r="K160" s="7">
        <f t="shared" si="50"/>
        <v>51342</v>
      </c>
      <c r="L160" s="11">
        <f t="shared" si="53"/>
        <v>51342</v>
      </c>
      <c r="M160" s="11">
        <v>0</v>
      </c>
      <c r="N160" s="11">
        <f t="shared" si="51"/>
        <v>186706.98136618908</v>
      </c>
      <c r="O160" s="3">
        <v>7381.59130007572</v>
      </c>
      <c r="P160" s="57" t="str">
        <f t="shared" si="38"/>
        <v/>
      </c>
      <c r="Q160" s="11" t="str">
        <f t="array" ref="Q160">IF(AND(O160&gt;D160,N160&lt;K161),0,"")</f>
        <v/>
      </c>
      <c r="R160" s="11">
        <f t="shared" si="39"/>
        <v>150364.98136618908</v>
      </c>
      <c r="S160" s="11" t="str">
        <f t="shared" si="40"/>
        <v/>
      </c>
      <c r="T160" s="11" t="str">
        <f t="shared" si="41"/>
        <v/>
      </c>
      <c r="U160" s="11">
        <f t="shared" si="42"/>
        <v>150364.98136618908</v>
      </c>
      <c r="V160" s="3">
        <f t="shared" si="52"/>
        <v>36342</v>
      </c>
      <c r="W160" s="3"/>
      <c r="X160" s="3">
        <f t="shared" si="43"/>
        <v>157746.57266626481</v>
      </c>
      <c r="Y160" t="b">
        <f t="shared" si="44"/>
        <v>1</v>
      </c>
      <c r="Z160">
        <f t="shared" si="45"/>
        <v>0</v>
      </c>
      <c r="AA160">
        <f t="shared" si="46"/>
        <v>0</v>
      </c>
      <c r="AB160" s="76">
        <f t="shared" si="47"/>
        <v>0</v>
      </c>
    </row>
    <row r="161" spans="1:28">
      <c r="A161" s="7">
        <v>160</v>
      </c>
      <c r="B161" s="7">
        <v>1984</v>
      </c>
      <c r="C161" s="7">
        <v>4</v>
      </c>
      <c r="D161" s="10">
        <v>2544</v>
      </c>
      <c r="E161" s="13">
        <v>198743.80165289255</v>
      </c>
      <c r="F161" s="11">
        <v>0.13</v>
      </c>
      <c r="G161" s="11">
        <f t="shared" si="48"/>
        <v>5112.6462360000005</v>
      </c>
      <c r="H161" s="13">
        <f t="shared" si="49"/>
        <v>664.64401068000006</v>
      </c>
      <c r="I161" s="7">
        <v>15000</v>
      </c>
      <c r="J161" s="7">
        <f>51342</f>
        <v>51342</v>
      </c>
      <c r="K161" s="7">
        <f t="shared" si="50"/>
        <v>36342</v>
      </c>
      <c r="L161" s="11">
        <f t="shared" si="53"/>
        <v>36342</v>
      </c>
      <c r="M161" s="11">
        <v>0</v>
      </c>
      <c r="N161" s="11">
        <f t="shared" si="51"/>
        <v>234421.15764221255</v>
      </c>
      <c r="O161" s="3">
        <v>15160.429310293899</v>
      </c>
      <c r="P161" s="57" t="str">
        <f t="shared" si="38"/>
        <v/>
      </c>
      <c r="Q161" s="11" t="str">
        <f t="array" ref="Q161">IF(AND(O161&gt;D161,N161&lt;K162),0,"")</f>
        <v/>
      </c>
      <c r="R161" s="11">
        <f t="shared" si="39"/>
        <v>198079.15764221255</v>
      </c>
      <c r="S161" s="11" t="str">
        <f t="shared" si="40"/>
        <v/>
      </c>
      <c r="T161" s="11" t="str">
        <f t="shared" si="41"/>
        <v/>
      </c>
      <c r="U161" s="11">
        <f t="shared" si="42"/>
        <v>198079.15764221255</v>
      </c>
      <c r="V161" s="3">
        <f t="shared" si="52"/>
        <v>36342</v>
      </c>
      <c r="W161" s="3"/>
      <c r="X161" s="3">
        <f t="shared" si="43"/>
        <v>213239.58695250645</v>
      </c>
      <c r="Y161" t="b">
        <f t="shared" si="44"/>
        <v>1</v>
      </c>
      <c r="Z161">
        <f t="shared" si="45"/>
        <v>0</v>
      </c>
      <c r="AA161">
        <f t="shared" si="46"/>
        <v>0</v>
      </c>
      <c r="AB161" s="76">
        <f t="shared" si="47"/>
        <v>0</v>
      </c>
    </row>
    <row r="162" spans="1:28">
      <c r="A162" s="7">
        <v>161</v>
      </c>
      <c r="B162" s="7">
        <v>1984</v>
      </c>
      <c r="C162" s="7">
        <v>5</v>
      </c>
      <c r="D162" s="10">
        <v>34448</v>
      </c>
      <c r="E162" s="13">
        <v>234386.77685950414</v>
      </c>
      <c r="F162" s="11">
        <v>0.22</v>
      </c>
      <c r="G162" s="11">
        <f t="shared" si="48"/>
        <v>5112.6462360000005</v>
      </c>
      <c r="H162" s="13">
        <f t="shared" si="49"/>
        <v>1124.7821719200001</v>
      </c>
      <c r="I162" s="7">
        <v>15000</v>
      </c>
      <c r="J162" s="7">
        <f>51342</f>
        <v>51342</v>
      </c>
      <c r="K162" s="7">
        <f t="shared" si="50"/>
        <v>36342</v>
      </c>
      <c r="L162" s="11">
        <f t="shared" si="53"/>
        <v>36342</v>
      </c>
      <c r="M162" s="11">
        <v>0</v>
      </c>
      <c r="N162" s="11">
        <f t="shared" si="51"/>
        <v>269603.99468758417</v>
      </c>
      <c r="O162" s="3">
        <v>24942.915987845801</v>
      </c>
      <c r="P162" s="57" t="str">
        <f t="shared" si="38"/>
        <v/>
      </c>
      <c r="Q162" s="11" t="str">
        <f t="array" ref="Q162">IF(AND(O162&gt;D162,N162&lt;K163),0,"")</f>
        <v/>
      </c>
      <c r="R162" s="11" t="str">
        <f t="shared" si="39"/>
        <v/>
      </c>
      <c r="S162" s="11" t="str">
        <f t="shared" si="40"/>
        <v/>
      </c>
      <c r="T162" s="11">
        <f t="shared" si="41"/>
        <v>233261.99468758417</v>
      </c>
      <c r="U162" s="11">
        <f t="shared" si="42"/>
        <v>233261.99468758417</v>
      </c>
      <c r="V162" s="3">
        <f t="shared" si="52"/>
        <v>36342</v>
      </c>
      <c r="W162" s="3"/>
      <c r="X162" s="3">
        <f t="shared" si="43"/>
        <v>258204.91067542997</v>
      </c>
      <c r="Y162" t="b">
        <f t="shared" si="44"/>
        <v>1</v>
      </c>
      <c r="Z162">
        <f t="shared" si="45"/>
        <v>0</v>
      </c>
      <c r="AA162">
        <f t="shared" si="46"/>
        <v>0</v>
      </c>
      <c r="AB162" s="76">
        <f t="shared" si="47"/>
        <v>0</v>
      </c>
    </row>
    <row r="163" spans="1:28">
      <c r="A163" s="7">
        <v>162</v>
      </c>
      <c r="B163" s="7">
        <v>1984</v>
      </c>
      <c r="C163" s="7">
        <v>6</v>
      </c>
      <c r="D163" s="10">
        <v>45953</v>
      </c>
      <c r="E163" s="13">
        <v>249480.99173553719</v>
      </c>
      <c r="F163" s="11">
        <v>0.36</v>
      </c>
      <c r="G163" s="11">
        <f t="shared" si="48"/>
        <v>5112.6462360000005</v>
      </c>
      <c r="H163" s="13">
        <f t="shared" si="49"/>
        <v>1840.5526449600002</v>
      </c>
      <c r="I163" s="7">
        <v>15000</v>
      </c>
      <c r="J163" s="7">
        <f>51342</f>
        <v>51342</v>
      </c>
      <c r="K163" s="7">
        <f t="shared" si="50"/>
        <v>36342</v>
      </c>
      <c r="L163" s="11">
        <f t="shared" si="53"/>
        <v>36342</v>
      </c>
      <c r="M163" s="11">
        <v>0</v>
      </c>
      <c r="N163" s="11">
        <f t="shared" si="51"/>
        <v>283982.43909057719</v>
      </c>
      <c r="O163" s="3">
        <v>13582.7217280198</v>
      </c>
      <c r="P163" s="57" t="str">
        <f t="shared" si="38"/>
        <v/>
      </c>
      <c r="Q163" s="11" t="str">
        <f t="array" ref="Q163">IF(AND(O163&gt;D163,N163&lt;K164),0,"")</f>
        <v/>
      </c>
      <c r="R163" s="11" t="str">
        <f t="shared" si="39"/>
        <v/>
      </c>
      <c r="S163" s="11" t="str">
        <f t="shared" si="40"/>
        <v/>
      </c>
      <c r="T163" s="11">
        <f t="shared" si="41"/>
        <v>232640.43909057719</v>
      </c>
      <c r="U163" s="11">
        <f t="shared" si="42"/>
        <v>232640.43909057719</v>
      </c>
      <c r="V163" s="3">
        <f t="shared" si="52"/>
        <v>51342</v>
      </c>
      <c r="W163" s="3"/>
      <c r="X163" s="3">
        <f t="shared" si="43"/>
        <v>246223.16081859698</v>
      </c>
      <c r="Y163" t="b">
        <f t="shared" si="44"/>
        <v>1</v>
      </c>
      <c r="Z163">
        <f t="shared" si="45"/>
        <v>0</v>
      </c>
      <c r="AA163">
        <f t="shared" si="46"/>
        <v>0</v>
      </c>
      <c r="AB163" s="76">
        <f t="shared" si="47"/>
        <v>0</v>
      </c>
    </row>
    <row r="164" spans="1:28">
      <c r="A164" s="7">
        <v>163</v>
      </c>
      <c r="B164" s="7">
        <v>1984</v>
      </c>
      <c r="C164" s="7">
        <v>7</v>
      </c>
      <c r="D164" s="10">
        <v>50966</v>
      </c>
      <c r="E164" s="13">
        <v>154413.22314049586</v>
      </c>
      <c r="F164" s="11">
        <v>0.43</v>
      </c>
      <c r="G164" s="11">
        <f t="shared" si="48"/>
        <v>6296.3862360000003</v>
      </c>
      <c r="H164" s="13">
        <f t="shared" si="49"/>
        <v>2707.44608148</v>
      </c>
      <c r="I164" s="7">
        <v>0</v>
      </c>
      <c r="J164" s="7">
        <f>51342</f>
        <v>51342</v>
      </c>
      <c r="K164" s="7">
        <f t="shared" si="50"/>
        <v>51342</v>
      </c>
      <c r="L164" s="11">
        <f t="shared" si="53"/>
        <v>51342</v>
      </c>
      <c r="M164" s="11">
        <v>0</v>
      </c>
      <c r="N164" s="11">
        <f t="shared" si="51"/>
        <v>203047.77705901585</v>
      </c>
      <c r="O164" s="3">
        <v>8423.0544641257202</v>
      </c>
      <c r="P164" s="57" t="str">
        <f t="shared" si="38"/>
        <v/>
      </c>
      <c r="Q164" s="11" t="str">
        <f t="array" ref="Q164">IF(AND(O164&gt;D164,N164&lt;K165),0,"")</f>
        <v/>
      </c>
      <c r="R164" s="11" t="str">
        <f t="shared" si="39"/>
        <v/>
      </c>
      <c r="S164" s="11" t="str">
        <f t="shared" si="40"/>
        <v/>
      </c>
      <c r="T164" s="11">
        <f t="shared" si="41"/>
        <v>151705.77705901585</v>
      </c>
      <c r="U164" s="11">
        <f t="shared" si="42"/>
        <v>151705.77705901585</v>
      </c>
      <c r="V164" s="3">
        <f t="shared" si="52"/>
        <v>51342</v>
      </c>
      <c r="W164" s="3"/>
      <c r="X164" s="3">
        <f t="shared" si="43"/>
        <v>160128.83152314156</v>
      </c>
      <c r="Y164" t="b">
        <f t="shared" si="44"/>
        <v>1</v>
      </c>
      <c r="Z164">
        <f t="shared" si="45"/>
        <v>0</v>
      </c>
      <c r="AA164">
        <f t="shared" si="46"/>
        <v>0</v>
      </c>
      <c r="AB164" s="76">
        <f t="shared" si="47"/>
        <v>0</v>
      </c>
    </row>
    <row r="165" spans="1:28">
      <c r="A165" s="7">
        <v>164</v>
      </c>
      <c r="B165" s="7">
        <v>1984</v>
      </c>
      <c r="C165" s="7">
        <v>8</v>
      </c>
      <c r="D165" s="10">
        <v>47807</v>
      </c>
      <c r="E165" s="13">
        <v>148581.81818181818</v>
      </c>
      <c r="F165" s="11">
        <v>0.39</v>
      </c>
      <c r="G165" s="11">
        <f t="shared" si="48"/>
        <v>6296.3862360000003</v>
      </c>
      <c r="H165" s="13">
        <f t="shared" si="49"/>
        <v>2455.5906320400004</v>
      </c>
      <c r="I165" s="7">
        <v>0</v>
      </c>
      <c r="J165" s="7">
        <f>51342</f>
        <v>51342</v>
      </c>
      <c r="K165" s="7">
        <f t="shared" si="50"/>
        <v>51342</v>
      </c>
      <c r="L165" s="11">
        <f t="shared" si="53"/>
        <v>51342</v>
      </c>
      <c r="M165" s="11">
        <v>0</v>
      </c>
      <c r="N165" s="11">
        <f t="shared" si="51"/>
        <v>197468.22754977818</v>
      </c>
      <c r="O165" s="3">
        <v>7154.4460182786597</v>
      </c>
      <c r="P165" s="57" t="str">
        <f t="shared" si="38"/>
        <v/>
      </c>
      <c r="Q165" s="11" t="str">
        <f t="array" ref="Q165">IF(AND(O165&gt;D165,N165&lt;K166),0,"")</f>
        <v/>
      </c>
      <c r="R165" s="11" t="str">
        <f t="shared" si="39"/>
        <v/>
      </c>
      <c r="S165" s="11" t="str">
        <f t="shared" si="40"/>
        <v/>
      </c>
      <c r="T165" s="11">
        <f t="shared" si="41"/>
        <v>146126.22754977818</v>
      </c>
      <c r="U165" s="11">
        <f t="shared" si="42"/>
        <v>146126.22754977818</v>
      </c>
      <c r="V165" s="3">
        <f t="shared" si="52"/>
        <v>51342</v>
      </c>
      <c r="W165" s="3"/>
      <c r="X165" s="3">
        <f t="shared" si="43"/>
        <v>153280.67356805684</v>
      </c>
      <c r="Y165" t="b">
        <f t="shared" si="44"/>
        <v>1</v>
      </c>
      <c r="Z165">
        <f t="shared" si="45"/>
        <v>0</v>
      </c>
      <c r="AA165">
        <f t="shared" si="46"/>
        <v>0</v>
      </c>
      <c r="AB165" s="76">
        <f t="shared" si="47"/>
        <v>0</v>
      </c>
    </row>
    <row r="166" spans="1:28">
      <c r="A166" s="7">
        <v>165</v>
      </c>
      <c r="B166" s="7">
        <v>1984</v>
      </c>
      <c r="C166" s="7">
        <v>9</v>
      </c>
      <c r="D166" s="10">
        <v>35537</v>
      </c>
      <c r="E166" s="13">
        <v>126466.11570247934</v>
      </c>
      <c r="F166" s="11">
        <v>0.2</v>
      </c>
      <c r="G166" s="11">
        <f t="shared" si="48"/>
        <v>6296.3862360000003</v>
      </c>
      <c r="H166" s="13">
        <f t="shared" si="49"/>
        <v>1259.2772472000001</v>
      </c>
      <c r="I166" s="7">
        <v>0</v>
      </c>
      <c r="J166" s="7">
        <f>51342</f>
        <v>51342</v>
      </c>
      <c r="K166" s="7">
        <f t="shared" si="50"/>
        <v>51342</v>
      </c>
      <c r="L166" s="11">
        <f t="shared" si="53"/>
        <v>51342</v>
      </c>
      <c r="M166" s="11">
        <v>0</v>
      </c>
      <c r="N166" s="11">
        <f t="shared" si="51"/>
        <v>176548.83845527933</v>
      </c>
      <c r="O166" s="3">
        <v>6089.3098914442198</v>
      </c>
      <c r="P166" s="57" t="str">
        <f t="shared" si="38"/>
        <v/>
      </c>
      <c r="Q166" s="11" t="str">
        <f t="array" ref="Q166">IF(AND(O166&gt;D166,N166&lt;K167),0,"")</f>
        <v/>
      </c>
      <c r="R166" s="11" t="str">
        <f t="shared" si="39"/>
        <v/>
      </c>
      <c r="S166" s="11" t="str">
        <f t="shared" si="40"/>
        <v/>
      </c>
      <c r="T166" s="11">
        <f t="shared" si="41"/>
        <v>125206.83845527933</v>
      </c>
      <c r="U166" s="11">
        <f t="shared" si="42"/>
        <v>125206.83845527933</v>
      </c>
      <c r="V166" s="3">
        <f t="shared" si="52"/>
        <v>51342</v>
      </c>
      <c r="W166" s="3"/>
      <c r="X166" s="3">
        <f t="shared" si="43"/>
        <v>131296.14834672355</v>
      </c>
      <c r="Y166" t="b">
        <f t="shared" si="44"/>
        <v>1</v>
      </c>
      <c r="Z166">
        <f t="shared" si="45"/>
        <v>0</v>
      </c>
      <c r="AA166">
        <f t="shared" si="46"/>
        <v>0</v>
      </c>
      <c r="AB166" s="76">
        <f t="shared" si="47"/>
        <v>0</v>
      </c>
    </row>
    <row r="167" spans="1:28">
      <c r="A167" s="7">
        <v>166</v>
      </c>
      <c r="B167" s="7">
        <v>1984</v>
      </c>
      <c r="C167" s="7">
        <v>10</v>
      </c>
      <c r="D167" s="10">
        <v>16691</v>
      </c>
      <c r="E167" s="13">
        <v>132555.37190082646</v>
      </c>
      <c r="F167" s="11">
        <v>0.05</v>
      </c>
      <c r="G167" s="11">
        <f t="shared" si="48"/>
        <v>6296.3862360000003</v>
      </c>
      <c r="H167" s="13">
        <f t="shared" si="49"/>
        <v>314.81931180000004</v>
      </c>
      <c r="I167" s="7">
        <v>0</v>
      </c>
      <c r="J167" s="7">
        <f>51342</f>
        <v>51342</v>
      </c>
      <c r="K167" s="7">
        <f t="shared" si="50"/>
        <v>51342</v>
      </c>
      <c r="L167" s="11">
        <f t="shared" si="53"/>
        <v>51342</v>
      </c>
      <c r="M167" s="11">
        <v>0</v>
      </c>
      <c r="N167" s="11">
        <f t="shared" si="51"/>
        <v>183582.55258902645</v>
      </c>
      <c r="O167" s="3">
        <v>8629.5874333958709</v>
      </c>
      <c r="P167" s="57" t="str">
        <f t="shared" si="38"/>
        <v/>
      </c>
      <c r="Q167" s="11" t="str">
        <f t="array" ref="Q167">IF(AND(O167&gt;D167,N167&lt;K168),0,"")</f>
        <v/>
      </c>
      <c r="R167" s="11" t="str">
        <f t="shared" si="39"/>
        <v/>
      </c>
      <c r="S167" s="11" t="str">
        <f t="shared" si="40"/>
        <v/>
      </c>
      <c r="T167" s="11">
        <f t="shared" si="41"/>
        <v>132240.55258902645</v>
      </c>
      <c r="U167" s="11">
        <f t="shared" si="42"/>
        <v>132240.55258902645</v>
      </c>
      <c r="V167" s="3">
        <f t="shared" si="52"/>
        <v>51342</v>
      </c>
      <c r="W167" s="3"/>
      <c r="X167" s="3">
        <f t="shared" si="43"/>
        <v>140870.14002242233</v>
      </c>
      <c r="Y167" t="b">
        <f t="shared" si="44"/>
        <v>1</v>
      </c>
      <c r="Z167">
        <f t="shared" si="45"/>
        <v>0</v>
      </c>
      <c r="AA167">
        <f t="shared" si="46"/>
        <v>0</v>
      </c>
      <c r="AB167" s="76">
        <f t="shared" si="47"/>
        <v>0</v>
      </c>
    </row>
    <row r="168" spans="1:28">
      <c r="A168" s="7">
        <v>167</v>
      </c>
      <c r="B168" s="7">
        <v>1984</v>
      </c>
      <c r="C168" s="7">
        <v>11</v>
      </c>
      <c r="D168" s="10">
        <v>4576</v>
      </c>
      <c r="E168" s="13">
        <v>142369.58677685951</v>
      </c>
      <c r="F168" s="11">
        <v>0</v>
      </c>
      <c r="G168" s="11">
        <f t="shared" si="48"/>
        <v>6296.3862360000003</v>
      </c>
      <c r="H168" s="13">
        <f t="shared" si="49"/>
        <v>0</v>
      </c>
      <c r="I168" s="7">
        <v>0</v>
      </c>
      <c r="J168" s="7">
        <f>51342</f>
        <v>51342</v>
      </c>
      <c r="K168" s="7">
        <f t="shared" si="50"/>
        <v>51342</v>
      </c>
      <c r="L168" s="11">
        <f t="shared" si="53"/>
        <v>51342</v>
      </c>
      <c r="M168" s="11">
        <v>0</v>
      </c>
      <c r="N168" s="11">
        <f t="shared" si="51"/>
        <v>193711.58677685951</v>
      </c>
      <c r="O168" s="3">
        <v>7983.7724073152303</v>
      </c>
      <c r="P168" s="57" t="str">
        <f t="shared" si="38"/>
        <v/>
      </c>
      <c r="Q168" s="11" t="str">
        <f t="array" ref="Q168">IF(AND(O168&gt;D168,N168&lt;K169),0,"")</f>
        <v/>
      </c>
      <c r="R168" s="11">
        <f t="shared" si="39"/>
        <v>142369.58677685951</v>
      </c>
      <c r="S168" s="11" t="str">
        <f t="shared" si="40"/>
        <v/>
      </c>
      <c r="T168" s="11" t="str">
        <f t="shared" si="41"/>
        <v/>
      </c>
      <c r="U168" s="11">
        <f t="shared" si="42"/>
        <v>142369.58677685951</v>
      </c>
      <c r="V168" s="3">
        <f t="shared" si="52"/>
        <v>51342</v>
      </c>
      <c r="W168" s="3"/>
      <c r="X168" s="3">
        <f t="shared" si="43"/>
        <v>150353.35918417474</v>
      </c>
      <c r="Y168" t="b">
        <f t="shared" si="44"/>
        <v>1</v>
      </c>
      <c r="Z168">
        <f t="shared" si="45"/>
        <v>0</v>
      </c>
      <c r="AA168">
        <f t="shared" si="46"/>
        <v>0</v>
      </c>
      <c r="AB168" s="76">
        <f t="shared" si="47"/>
        <v>0</v>
      </c>
    </row>
    <row r="169" spans="1:28">
      <c r="A169" s="7">
        <v>168</v>
      </c>
      <c r="B169" s="7">
        <v>1984</v>
      </c>
      <c r="C169" s="7">
        <v>12</v>
      </c>
      <c r="D169" s="10">
        <v>1561</v>
      </c>
      <c r="E169" s="13">
        <v>156912.39669421487</v>
      </c>
      <c r="F169" s="11">
        <v>0</v>
      </c>
      <c r="G169" s="11">
        <f t="shared" si="48"/>
        <v>6296.3862360000003</v>
      </c>
      <c r="H169" s="13">
        <f t="shared" si="49"/>
        <v>0</v>
      </c>
      <c r="I169" s="7">
        <v>0</v>
      </c>
      <c r="J169" s="7">
        <f>51342</f>
        <v>51342</v>
      </c>
      <c r="K169" s="7">
        <f t="shared" si="50"/>
        <v>51342</v>
      </c>
      <c r="L169" s="11">
        <f t="shared" si="53"/>
        <v>51342</v>
      </c>
      <c r="M169" s="11">
        <v>0</v>
      </c>
      <c r="N169" s="11">
        <f t="shared" si="51"/>
        <v>208254.39669421487</v>
      </c>
      <c r="O169" s="3">
        <v>7382.6938698740596</v>
      </c>
      <c r="P169" s="57" t="str">
        <f t="shared" si="38"/>
        <v/>
      </c>
      <c r="Q169" s="11" t="str">
        <f t="array" ref="Q169">IF(AND(O169&gt;D169,N169&lt;K170),0,"")</f>
        <v/>
      </c>
      <c r="R169" s="11">
        <f t="shared" si="39"/>
        <v>156912.39669421487</v>
      </c>
      <c r="S169" s="11" t="str">
        <f t="shared" si="40"/>
        <v/>
      </c>
      <c r="T169" s="11" t="str">
        <f t="shared" si="41"/>
        <v/>
      </c>
      <c r="U169" s="11">
        <f t="shared" si="42"/>
        <v>156912.39669421487</v>
      </c>
      <c r="V169" s="3">
        <f t="shared" si="52"/>
        <v>51342</v>
      </c>
      <c r="W169" s="3"/>
      <c r="X169" s="3">
        <f t="shared" si="43"/>
        <v>164295.09056408893</v>
      </c>
      <c r="Y169" t="b">
        <f t="shared" si="44"/>
        <v>1</v>
      </c>
      <c r="Z169">
        <f t="shared" si="45"/>
        <v>0</v>
      </c>
      <c r="AA169">
        <f t="shared" si="46"/>
        <v>0</v>
      </c>
      <c r="AB169" s="76">
        <f t="shared" si="47"/>
        <v>0</v>
      </c>
    </row>
    <row r="170" spans="1:28">
      <c r="A170" s="7">
        <v>169</v>
      </c>
      <c r="B170" s="7">
        <v>1985</v>
      </c>
      <c r="C170" s="7">
        <v>1</v>
      </c>
      <c r="D170" s="10">
        <v>1277</v>
      </c>
      <c r="E170" s="13">
        <v>108753.71900826447</v>
      </c>
      <c r="F170" s="11">
        <v>0</v>
      </c>
      <c r="G170" s="11">
        <f t="shared" si="48"/>
        <v>6296.3862360000003</v>
      </c>
      <c r="H170" s="13">
        <f t="shared" si="49"/>
        <v>0</v>
      </c>
      <c r="I170" s="7">
        <v>0</v>
      </c>
      <c r="J170" s="7">
        <f>51342</f>
        <v>51342</v>
      </c>
      <c r="K170" s="7">
        <f t="shared" si="50"/>
        <v>51342</v>
      </c>
      <c r="L170" s="11">
        <f t="shared" si="53"/>
        <v>51342</v>
      </c>
      <c r="M170" s="11">
        <v>0</v>
      </c>
      <c r="N170" s="11">
        <f t="shared" si="51"/>
        <v>160095.71900826448</v>
      </c>
      <c r="O170" s="3">
        <v>6900.5952255484899</v>
      </c>
      <c r="P170" s="57" t="str">
        <f t="shared" si="38"/>
        <v/>
      </c>
      <c r="Q170" s="11" t="str">
        <f t="array" ref="Q170">IF(AND(O170&gt;D170,N170&lt;K171),0,"")</f>
        <v/>
      </c>
      <c r="R170" s="11">
        <f t="shared" si="39"/>
        <v>108753.71900826448</v>
      </c>
      <c r="S170" s="11" t="str">
        <f t="shared" si="40"/>
        <v/>
      </c>
      <c r="T170" s="11" t="str">
        <f t="shared" si="41"/>
        <v/>
      </c>
      <c r="U170" s="11">
        <f t="shared" si="42"/>
        <v>108753.71900826448</v>
      </c>
      <c r="V170" s="3">
        <f t="shared" si="52"/>
        <v>51342</v>
      </c>
      <c r="W170" s="3"/>
      <c r="X170" s="3">
        <f t="shared" si="43"/>
        <v>115654.31423381297</v>
      </c>
      <c r="Y170" t="b">
        <f t="shared" si="44"/>
        <v>1</v>
      </c>
      <c r="Z170">
        <f t="shared" si="45"/>
        <v>0</v>
      </c>
      <c r="AA170">
        <f t="shared" si="46"/>
        <v>0</v>
      </c>
      <c r="AB170" s="76">
        <f t="shared" si="47"/>
        <v>0</v>
      </c>
    </row>
    <row r="171" spans="1:28">
      <c r="A171" s="7">
        <v>170</v>
      </c>
      <c r="B171" s="7">
        <v>1985</v>
      </c>
      <c r="C171" s="7">
        <v>2</v>
      </c>
      <c r="D171" s="10">
        <v>787</v>
      </c>
      <c r="E171" s="13">
        <v>95365.289256198346</v>
      </c>
      <c r="F171" s="11">
        <v>0</v>
      </c>
      <c r="G171" s="11">
        <f t="shared" si="48"/>
        <v>6296.3862360000003</v>
      </c>
      <c r="H171" s="13">
        <f t="shared" si="49"/>
        <v>0</v>
      </c>
      <c r="I171" s="7">
        <v>0</v>
      </c>
      <c r="J171" s="7">
        <f>51342</f>
        <v>51342</v>
      </c>
      <c r="K171" s="7">
        <f t="shared" si="50"/>
        <v>51342</v>
      </c>
      <c r="L171" s="11">
        <f t="shared" si="53"/>
        <v>51342</v>
      </c>
      <c r="M171" s="11">
        <v>0</v>
      </c>
      <c r="N171" s="11">
        <f t="shared" si="51"/>
        <v>146707.28925619833</v>
      </c>
      <c r="O171" s="3">
        <v>5361.8942149135501</v>
      </c>
      <c r="P171" s="57" t="str">
        <f t="shared" si="38"/>
        <v/>
      </c>
      <c r="Q171" s="11" t="str">
        <f t="array" ref="Q171">IF(AND(O171&gt;D171,N171&lt;K172),0,"")</f>
        <v/>
      </c>
      <c r="R171" s="11">
        <f t="shared" si="39"/>
        <v>95365.289256198332</v>
      </c>
      <c r="S171" s="11" t="str">
        <f t="shared" si="40"/>
        <v/>
      </c>
      <c r="T171" s="11" t="str">
        <f t="shared" si="41"/>
        <v/>
      </c>
      <c r="U171" s="11">
        <f t="shared" si="42"/>
        <v>95365.289256198332</v>
      </c>
      <c r="V171" s="3">
        <f t="shared" si="52"/>
        <v>51342</v>
      </c>
      <c r="W171" s="3"/>
      <c r="X171" s="3">
        <f t="shared" si="43"/>
        <v>100727.18347111189</v>
      </c>
      <c r="Y171" t="b">
        <f t="shared" si="44"/>
        <v>1</v>
      </c>
      <c r="Z171">
        <f t="shared" si="45"/>
        <v>0</v>
      </c>
      <c r="AA171">
        <f t="shared" si="46"/>
        <v>0</v>
      </c>
      <c r="AB171" s="76">
        <f t="shared" si="47"/>
        <v>0</v>
      </c>
    </row>
    <row r="172" spans="1:28">
      <c r="A172" s="7">
        <v>171</v>
      </c>
      <c r="B172" s="7">
        <v>1985</v>
      </c>
      <c r="C172" s="7">
        <v>3</v>
      </c>
      <c r="D172" s="10">
        <v>298</v>
      </c>
      <c r="E172" s="13">
        <v>120694.21487603306</v>
      </c>
      <c r="F172" s="11">
        <v>0.02</v>
      </c>
      <c r="G172" s="11">
        <f t="shared" si="48"/>
        <v>6296.3862360000003</v>
      </c>
      <c r="H172" s="13">
        <f t="shared" si="49"/>
        <v>125.92772472000001</v>
      </c>
      <c r="I172" s="7">
        <v>0</v>
      </c>
      <c r="J172" s="7">
        <f>51342</f>
        <v>51342</v>
      </c>
      <c r="K172" s="7">
        <f t="shared" si="50"/>
        <v>51342</v>
      </c>
      <c r="L172" s="11">
        <f t="shared" si="53"/>
        <v>51342</v>
      </c>
      <c r="M172" s="11">
        <v>0</v>
      </c>
      <c r="N172" s="11">
        <f t="shared" si="51"/>
        <v>171910.28715131307</v>
      </c>
      <c r="O172" s="3">
        <v>6756.0937249185599</v>
      </c>
      <c r="P172" s="57" t="str">
        <f t="shared" si="38"/>
        <v/>
      </c>
      <c r="Q172" s="11" t="str">
        <f t="array" ref="Q172">IF(AND(O172&gt;D172,N172&lt;K173),0,"")</f>
        <v/>
      </c>
      <c r="R172" s="11">
        <f t="shared" si="39"/>
        <v>135568.28715131307</v>
      </c>
      <c r="S172" s="11" t="str">
        <f t="shared" si="40"/>
        <v/>
      </c>
      <c r="T172" s="11" t="str">
        <f t="shared" si="41"/>
        <v/>
      </c>
      <c r="U172" s="11">
        <f t="shared" si="42"/>
        <v>135568.28715131307</v>
      </c>
      <c r="V172" s="3">
        <f t="shared" si="52"/>
        <v>36342</v>
      </c>
      <c r="W172" s="3"/>
      <c r="X172" s="3">
        <f t="shared" si="43"/>
        <v>142324.38087623162</v>
      </c>
      <c r="Y172" t="b">
        <f t="shared" si="44"/>
        <v>1</v>
      </c>
      <c r="Z172">
        <f t="shared" si="45"/>
        <v>0</v>
      </c>
      <c r="AA172">
        <f t="shared" si="46"/>
        <v>0</v>
      </c>
      <c r="AB172" s="76">
        <f t="shared" si="47"/>
        <v>0</v>
      </c>
    </row>
    <row r="173" spans="1:28">
      <c r="A173" s="7">
        <v>172</v>
      </c>
      <c r="B173" s="7">
        <v>1985</v>
      </c>
      <c r="C173" s="7">
        <v>4</v>
      </c>
      <c r="D173" s="10">
        <v>2544</v>
      </c>
      <c r="E173" s="13">
        <v>205983.47107438016</v>
      </c>
      <c r="F173" s="11">
        <v>0.13</v>
      </c>
      <c r="G173" s="11">
        <f t="shared" si="48"/>
        <v>5112.6462360000005</v>
      </c>
      <c r="H173" s="13">
        <f t="shared" si="49"/>
        <v>664.64401068000006</v>
      </c>
      <c r="I173" s="7">
        <v>15000</v>
      </c>
      <c r="J173" s="7">
        <f>51342</f>
        <v>51342</v>
      </c>
      <c r="K173" s="7">
        <f t="shared" si="50"/>
        <v>36342</v>
      </c>
      <c r="L173" s="11">
        <f t="shared" si="53"/>
        <v>36342</v>
      </c>
      <c r="M173" s="11">
        <v>0</v>
      </c>
      <c r="N173" s="11">
        <f t="shared" si="51"/>
        <v>241660.82706370016</v>
      </c>
      <c r="O173" s="3">
        <v>16778.296453876101</v>
      </c>
      <c r="P173" s="57" t="str">
        <f t="shared" si="38"/>
        <v/>
      </c>
      <c r="Q173" s="11" t="str">
        <f t="array" ref="Q173">IF(AND(O173&gt;D173,N173&lt;K174),0,"")</f>
        <v/>
      </c>
      <c r="R173" s="11">
        <f t="shared" si="39"/>
        <v>205318.82706370016</v>
      </c>
      <c r="S173" s="11" t="str">
        <f t="shared" si="40"/>
        <v/>
      </c>
      <c r="T173" s="11" t="str">
        <f t="shared" si="41"/>
        <v/>
      </c>
      <c r="U173" s="11">
        <f t="shared" si="42"/>
        <v>205318.82706370016</v>
      </c>
      <c r="V173" s="3">
        <f t="shared" si="52"/>
        <v>36342</v>
      </c>
      <c r="W173" s="3"/>
      <c r="X173" s="3">
        <f t="shared" si="43"/>
        <v>222097.12351757626</v>
      </c>
      <c r="Y173" t="b">
        <f t="shared" si="44"/>
        <v>1</v>
      </c>
      <c r="Z173">
        <f t="shared" si="45"/>
        <v>0</v>
      </c>
      <c r="AA173">
        <f t="shared" si="46"/>
        <v>0</v>
      </c>
      <c r="AB173" s="76">
        <f t="shared" si="47"/>
        <v>0</v>
      </c>
    </row>
    <row r="174" spans="1:28">
      <c r="A174" s="7">
        <v>173</v>
      </c>
      <c r="B174" s="7">
        <v>1985</v>
      </c>
      <c r="C174" s="7">
        <v>5</v>
      </c>
      <c r="D174" s="10">
        <v>34448</v>
      </c>
      <c r="E174" s="13">
        <v>96912.396694214869</v>
      </c>
      <c r="F174" s="11">
        <v>0.22</v>
      </c>
      <c r="G174" s="11">
        <f t="shared" si="48"/>
        <v>5112.6462360000005</v>
      </c>
      <c r="H174" s="13">
        <f t="shared" si="49"/>
        <v>1124.7821719200001</v>
      </c>
      <c r="I174" s="7">
        <v>15000</v>
      </c>
      <c r="J174" s="7">
        <f>51342</f>
        <v>51342</v>
      </c>
      <c r="K174" s="7">
        <f t="shared" si="50"/>
        <v>36342</v>
      </c>
      <c r="L174" s="11">
        <f t="shared" si="53"/>
        <v>36342</v>
      </c>
      <c r="M174" s="11">
        <v>0</v>
      </c>
      <c r="N174" s="11">
        <f t="shared" si="51"/>
        <v>132129.61452229487</v>
      </c>
      <c r="O174" s="3">
        <v>12131.6204861689</v>
      </c>
      <c r="P174" s="57" t="str">
        <f t="shared" si="38"/>
        <v/>
      </c>
      <c r="Q174" s="11" t="str">
        <f t="array" ref="Q174">IF(AND(O174&gt;D174,N174&lt;K175),0,"")</f>
        <v/>
      </c>
      <c r="R174" s="11" t="str">
        <f t="shared" si="39"/>
        <v/>
      </c>
      <c r="S174" s="11" t="str">
        <f t="shared" si="40"/>
        <v/>
      </c>
      <c r="T174" s="11">
        <f t="shared" si="41"/>
        <v>95787.614522294869</v>
      </c>
      <c r="U174" s="11">
        <f t="shared" si="42"/>
        <v>95787.614522294869</v>
      </c>
      <c r="V174" s="3">
        <f t="shared" si="52"/>
        <v>36342</v>
      </c>
      <c r="W174" s="3"/>
      <c r="X174" s="3">
        <f t="shared" si="43"/>
        <v>107919.23500846377</v>
      </c>
      <c r="Y174" t="b">
        <f t="shared" si="44"/>
        <v>1</v>
      </c>
      <c r="Z174">
        <f t="shared" si="45"/>
        <v>0</v>
      </c>
      <c r="AA174">
        <f t="shared" si="46"/>
        <v>0</v>
      </c>
      <c r="AB174" s="76">
        <f t="shared" si="47"/>
        <v>0</v>
      </c>
    </row>
    <row r="175" spans="1:28">
      <c r="A175" s="7">
        <v>174</v>
      </c>
      <c r="B175" s="7">
        <v>1985</v>
      </c>
      <c r="C175" s="7">
        <v>6</v>
      </c>
      <c r="D175" s="10">
        <v>45953</v>
      </c>
      <c r="E175" s="13">
        <v>35115.371900826445</v>
      </c>
      <c r="F175" s="11">
        <v>0.36</v>
      </c>
      <c r="G175" s="11">
        <f t="shared" si="48"/>
        <v>5112.6462360000005</v>
      </c>
      <c r="H175" s="13">
        <f t="shared" si="49"/>
        <v>1840.5526449600002</v>
      </c>
      <c r="I175" s="7">
        <v>15000</v>
      </c>
      <c r="J175" s="7">
        <f>51342</f>
        <v>51342</v>
      </c>
      <c r="K175" s="7">
        <f t="shared" si="50"/>
        <v>36342</v>
      </c>
      <c r="L175" s="11">
        <f t="shared" si="53"/>
        <v>36342</v>
      </c>
      <c r="M175" s="11">
        <v>0</v>
      </c>
      <c r="N175" s="11">
        <f t="shared" si="51"/>
        <v>69616.819255866445</v>
      </c>
      <c r="O175" s="3">
        <v>3604.6219300481798</v>
      </c>
      <c r="P175" s="57" t="str">
        <f t="shared" si="38"/>
        <v/>
      </c>
      <c r="Q175" s="11" t="str">
        <f t="array" ref="Q175">IF(AND(O175&gt;D175,N175&lt;K176),0,"")</f>
        <v/>
      </c>
      <c r="R175" s="11" t="str">
        <f t="shared" si="39"/>
        <v/>
      </c>
      <c r="S175" s="11">
        <f t="shared" si="40"/>
        <v>42348.378069951817</v>
      </c>
      <c r="T175" s="11" t="str">
        <f t="shared" si="41"/>
        <v/>
      </c>
      <c r="U175" s="11">
        <f t="shared" si="42"/>
        <v>42348.378069951817</v>
      </c>
      <c r="V175" s="3">
        <f t="shared" si="52"/>
        <v>27268.441185914628</v>
      </c>
      <c r="W175" s="3"/>
      <c r="X175" s="3">
        <f t="shared" si="43"/>
        <v>45953</v>
      </c>
      <c r="Y175" t="b">
        <f t="shared" si="44"/>
        <v>1</v>
      </c>
      <c r="Z175">
        <f t="shared" si="45"/>
        <v>0</v>
      </c>
      <c r="AA175">
        <f t="shared" si="46"/>
        <v>0</v>
      </c>
      <c r="AB175" s="76">
        <f t="shared" si="47"/>
        <v>0</v>
      </c>
    </row>
    <row r="176" spans="1:28">
      <c r="A176" s="7">
        <v>175</v>
      </c>
      <c r="B176" s="7">
        <v>1985</v>
      </c>
      <c r="C176" s="7">
        <v>7</v>
      </c>
      <c r="D176" s="10">
        <v>50966</v>
      </c>
      <c r="E176" s="13">
        <v>58444.958677685951</v>
      </c>
      <c r="F176" s="11">
        <v>0.43</v>
      </c>
      <c r="G176" s="11">
        <f t="shared" si="48"/>
        <v>4178.1644168636922</v>
      </c>
      <c r="H176" s="13">
        <f t="shared" si="49"/>
        <v>1796.6106992513876</v>
      </c>
      <c r="I176" s="7">
        <v>0</v>
      </c>
      <c r="J176" s="7">
        <f>51342</f>
        <v>51342</v>
      </c>
      <c r="K176" s="7">
        <f t="shared" si="50"/>
        <v>51342</v>
      </c>
      <c r="L176" s="11">
        <f t="shared" si="53"/>
        <v>27268.441185914628</v>
      </c>
      <c r="M176" s="11">
        <v>0</v>
      </c>
      <c r="N176" s="11">
        <f t="shared" si="51"/>
        <v>83916.789164349204</v>
      </c>
      <c r="O176" s="3">
        <v>3649.9482777386302</v>
      </c>
      <c r="P176" s="57" t="str">
        <f t="shared" si="38"/>
        <v/>
      </c>
      <c r="Q176" s="11" t="str">
        <f t="array" ref="Q176">IF(AND(O176&gt;D176,N176&lt;K177),0,"")</f>
        <v/>
      </c>
      <c r="R176" s="11" t="str">
        <f t="shared" si="39"/>
        <v/>
      </c>
      <c r="S176" s="11">
        <f t="shared" si="40"/>
        <v>47316.051722261371</v>
      </c>
      <c r="T176" s="11" t="str">
        <f t="shared" si="41"/>
        <v/>
      </c>
      <c r="U176" s="11">
        <f t="shared" si="42"/>
        <v>47316.051722261371</v>
      </c>
      <c r="V176" s="3">
        <f t="shared" si="52"/>
        <v>36600.737442087833</v>
      </c>
      <c r="W176" s="3"/>
      <c r="X176" s="3">
        <f t="shared" si="43"/>
        <v>50966</v>
      </c>
      <c r="Y176" t="b">
        <f t="shared" si="44"/>
        <v>1</v>
      </c>
      <c r="Z176">
        <f t="shared" si="45"/>
        <v>0</v>
      </c>
      <c r="AA176">
        <f t="shared" si="46"/>
        <v>0</v>
      </c>
      <c r="AB176" s="76">
        <f t="shared" si="47"/>
        <v>0</v>
      </c>
    </row>
    <row r="177" spans="1:28">
      <c r="A177" s="7">
        <v>176</v>
      </c>
      <c r="B177" s="7">
        <v>1985</v>
      </c>
      <c r="C177" s="7">
        <v>8</v>
      </c>
      <c r="D177" s="10">
        <v>47807</v>
      </c>
      <c r="E177" s="13">
        <v>57014.876033057852</v>
      </c>
      <c r="F177" s="11">
        <v>0.39</v>
      </c>
      <c r="G177" s="11">
        <f t="shared" si="48"/>
        <v>5136.8788765471827</v>
      </c>
      <c r="H177" s="13">
        <f t="shared" si="49"/>
        <v>2003.3827618534012</v>
      </c>
      <c r="I177" s="7">
        <v>0</v>
      </c>
      <c r="J177" s="7">
        <f>51342</f>
        <v>51342</v>
      </c>
      <c r="K177" s="7">
        <f t="shared" si="50"/>
        <v>51342</v>
      </c>
      <c r="L177" s="11">
        <f t="shared" si="53"/>
        <v>36600.737442087833</v>
      </c>
      <c r="M177" s="11">
        <v>0</v>
      </c>
      <c r="N177" s="11">
        <f t="shared" si="51"/>
        <v>91612.230713292287</v>
      </c>
      <c r="O177" s="3">
        <v>4244.9416566440696</v>
      </c>
      <c r="P177" s="57" t="str">
        <f t="shared" si="38"/>
        <v/>
      </c>
      <c r="Q177" s="11" t="str">
        <f t="array" ref="Q177">IF(AND(O177&gt;D177,N177&lt;K178),0,"")</f>
        <v/>
      </c>
      <c r="R177" s="11" t="str">
        <f t="shared" si="39"/>
        <v/>
      </c>
      <c r="S177" s="11">
        <f t="shared" si="40"/>
        <v>43562.05834335593</v>
      </c>
      <c r="T177" s="11" t="str">
        <f t="shared" si="41"/>
        <v/>
      </c>
      <c r="U177" s="11">
        <f t="shared" si="42"/>
        <v>43562.05834335593</v>
      </c>
      <c r="V177" s="3">
        <f t="shared" si="52"/>
        <v>48050.172369936357</v>
      </c>
      <c r="W177" s="3"/>
      <c r="X177" s="3">
        <f t="shared" si="43"/>
        <v>47807</v>
      </c>
      <c r="Y177" t="b">
        <f t="shared" si="44"/>
        <v>1</v>
      </c>
      <c r="Z177">
        <f t="shared" si="45"/>
        <v>0</v>
      </c>
      <c r="AA177">
        <f t="shared" si="46"/>
        <v>0</v>
      </c>
      <c r="AB177" s="76">
        <f t="shared" si="47"/>
        <v>0</v>
      </c>
    </row>
    <row r="178" spans="1:28">
      <c r="A178" s="7">
        <v>177</v>
      </c>
      <c r="B178" s="7">
        <v>1985</v>
      </c>
      <c r="C178" s="7">
        <v>9</v>
      </c>
      <c r="D178" s="10">
        <v>35537</v>
      </c>
      <c r="E178" s="13">
        <v>72456.198347107435</v>
      </c>
      <c r="F178" s="11">
        <v>0.2</v>
      </c>
      <c r="G178" s="11">
        <f t="shared" si="48"/>
        <v>6075.1496520508026</v>
      </c>
      <c r="H178" s="13">
        <f t="shared" si="49"/>
        <v>1215.0299304101607</v>
      </c>
      <c r="I178" s="7">
        <v>0</v>
      </c>
      <c r="J178" s="7">
        <f>51342</f>
        <v>51342</v>
      </c>
      <c r="K178" s="7">
        <f t="shared" si="50"/>
        <v>51342</v>
      </c>
      <c r="L178" s="11">
        <f t="shared" si="53"/>
        <v>48050.172369936357</v>
      </c>
      <c r="M178" s="11">
        <v>0</v>
      </c>
      <c r="N178" s="11">
        <f t="shared" si="51"/>
        <v>119291.34078663362</v>
      </c>
      <c r="O178" s="3">
        <v>4322.2067160439801</v>
      </c>
      <c r="P178" s="57" t="str">
        <f t="shared" si="38"/>
        <v/>
      </c>
      <c r="Q178" s="11" t="str">
        <f t="array" ref="Q178">IF(AND(O178&gt;D178,N178&lt;K179),0,"")</f>
        <v/>
      </c>
      <c r="R178" s="11" t="str">
        <f t="shared" si="39"/>
        <v/>
      </c>
      <c r="S178" s="11" t="str">
        <f t="shared" si="40"/>
        <v/>
      </c>
      <c r="T178" s="11">
        <f t="shared" si="41"/>
        <v>67949.34078663362</v>
      </c>
      <c r="U178" s="11">
        <f t="shared" si="42"/>
        <v>67949.34078663362</v>
      </c>
      <c r="V178" s="3">
        <f t="shared" si="52"/>
        <v>51342</v>
      </c>
      <c r="W178" s="3"/>
      <c r="X178" s="3">
        <f t="shared" si="43"/>
        <v>72271.547502677597</v>
      </c>
      <c r="Y178" t="b">
        <f t="shared" si="44"/>
        <v>1</v>
      </c>
      <c r="Z178">
        <f t="shared" si="45"/>
        <v>0</v>
      </c>
      <c r="AA178">
        <f t="shared" si="46"/>
        <v>0</v>
      </c>
      <c r="AB178" s="76">
        <f t="shared" si="47"/>
        <v>0</v>
      </c>
    </row>
    <row r="179" spans="1:28">
      <c r="A179" s="7">
        <v>178</v>
      </c>
      <c r="B179" s="7">
        <v>1985</v>
      </c>
      <c r="C179" s="7">
        <v>10</v>
      </c>
      <c r="D179" s="10">
        <v>16691</v>
      </c>
      <c r="E179" s="13">
        <v>72208.264462809922</v>
      </c>
      <c r="F179" s="11">
        <v>0.05</v>
      </c>
      <c r="G179" s="11">
        <f t="shared" si="48"/>
        <v>6296.3862360000003</v>
      </c>
      <c r="H179" s="13">
        <f t="shared" si="49"/>
        <v>314.81931180000004</v>
      </c>
      <c r="I179" s="7">
        <v>0</v>
      </c>
      <c r="J179" s="7">
        <f>51342</f>
        <v>51342</v>
      </c>
      <c r="K179" s="7">
        <f t="shared" si="50"/>
        <v>51342</v>
      </c>
      <c r="L179" s="11">
        <f t="shared" si="53"/>
        <v>51342</v>
      </c>
      <c r="M179" s="11">
        <v>0</v>
      </c>
      <c r="N179" s="11">
        <f t="shared" si="51"/>
        <v>123235.44515100992</v>
      </c>
      <c r="O179" s="3">
        <v>6304.3812285221902</v>
      </c>
      <c r="P179" s="57" t="str">
        <f t="shared" si="38"/>
        <v/>
      </c>
      <c r="Q179" s="11" t="str">
        <f t="array" ref="Q179">IF(AND(O179&gt;D179,N179&lt;K180),0,"")</f>
        <v/>
      </c>
      <c r="R179" s="11" t="str">
        <f t="shared" si="39"/>
        <v/>
      </c>
      <c r="S179" s="11" t="str">
        <f t="shared" si="40"/>
        <v/>
      </c>
      <c r="T179" s="11">
        <f t="shared" si="41"/>
        <v>71893.445151009917</v>
      </c>
      <c r="U179" s="11">
        <f t="shared" si="42"/>
        <v>71893.445151009917</v>
      </c>
      <c r="V179" s="3">
        <f t="shared" si="52"/>
        <v>51342</v>
      </c>
      <c r="W179" s="3"/>
      <c r="X179" s="3">
        <f t="shared" si="43"/>
        <v>78197.826379532111</v>
      </c>
      <c r="Y179" t="b">
        <f t="shared" si="44"/>
        <v>1</v>
      </c>
      <c r="Z179">
        <f t="shared" si="45"/>
        <v>0</v>
      </c>
      <c r="AA179">
        <f t="shared" si="46"/>
        <v>0</v>
      </c>
      <c r="AB179" s="76">
        <f t="shared" si="47"/>
        <v>0</v>
      </c>
    </row>
    <row r="180" spans="1:28">
      <c r="A180" s="7">
        <v>179</v>
      </c>
      <c r="B180" s="7">
        <v>1985</v>
      </c>
      <c r="C180" s="7">
        <v>11</v>
      </c>
      <c r="D180" s="10">
        <v>4576</v>
      </c>
      <c r="E180" s="13">
        <v>75998.677685950417</v>
      </c>
      <c r="F180" s="11">
        <v>0</v>
      </c>
      <c r="G180" s="11">
        <f t="shared" si="48"/>
        <v>6296.3862360000003</v>
      </c>
      <c r="H180" s="13">
        <f t="shared" si="49"/>
        <v>0</v>
      </c>
      <c r="I180" s="7">
        <v>0</v>
      </c>
      <c r="J180" s="7">
        <f>51342</f>
        <v>51342</v>
      </c>
      <c r="K180" s="7">
        <f t="shared" si="50"/>
        <v>51342</v>
      </c>
      <c r="L180" s="11">
        <f t="shared" si="53"/>
        <v>51342</v>
      </c>
      <c r="M180" s="11">
        <v>0</v>
      </c>
      <c r="N180" s="11">
        <f t="shared" si="51"/>
        <v>127340.67768595042</v>
      </c>
      <c r="O180" s="3">
        <v>6128.07447252574</v>
      </c>
      <c r="P180" s="57" t="str">
        <f t="shared" si="38"/>
        <v/>
      </c>
      <c r="Q180" s="11" t="str">
        <f t="array" ref="Q180">IF(AND(O180&gt;D180,N180&lt;K181),0,"")</f>
        <v/>
      </c>
      <c r="R180" s="11">
        <f t="shared" si="39"/>
        <v>75998.677685950417</v>
      </c>
      <c r="S180" s="11" t="str">
        <f t="shared" si="40"/>
        <v/>
      </c>
      <c r="T180" s="11" t="str">
        <f t="shared" si="41"/>
        <v/>
      </c>
      <c r="U180" s="11">
        <f t="shared" si="42"/>
        <v>75998.677685950417</v>
      </c>
      <c r="V180" s="3">
        <f t="shared" si="52"/>
        <v>51342</v>
      </c>
      <c r="W180" s="3"/>
      <c r="X180" s="3">
        <f t="shared" si="43"/>
        <v>82126.752158476156</v>
      </c>
      <c r="Y180" t="b">
        <f t="shared" si="44"/>
        <v>1</v>
      </c>
      <c r="Z180">
        <f t="shared" si="45"/>
        <v>0</v>
      </c>
      <c r="AA180">
        <f t="shared" si="46"/>
        <v>0</v>
      </c>
      <c r="AB180" s="76">
        <f t="shared" si="47"/>
        <v>0</v>
      </c>
    </row>
    <row r="181" spans="1:28">
      <c r="A181" s="7">
        <v>180</v>
      </c>
      <c r="B181" s="7">
        <v>1985</v>
      </c>
      <c r="C181" s="7">
        <v>12</v>
      </c>
      <c r="D181" s="10">
        <v>1561</v>
      </c>
      <c r="E181" s="13">
        <v>88244.628099173555</v>
      </c>
      <c r="F181" s="11">
        <v>0</v>
      </c>
      <c r="G181" s="11">
        <f t="shared" si="48"/>
        <v>6296.3862360000003</v>
      </c>
      <c r="H181" s="13">
        <f t="shared" si="49"/>
        <v>0</v>
      </c>
      <c r="I181" s="7">
        <v>0</v>
      </c>
      <c r="J181" s="7">
        <f>51342</f>
        <v>51342</v>
      </c>
      <c r="K181" s="7">
        <f t="shared" si="50"/>
        <v>51342</v>
      </c>
      <c r="L181" s="11">
        <f t="shared" si="53"/>
        <v>51342</v>
      </c>
      <c r="M181" s="11">
        <v>0</v>
      </c>
      <c r="N181" s="11">
        <f t="shared" si="51"/>
        <v>139586.62809917354</v>
      </c>
      <c r="O181" s="3">
        <v>6085.2853953280201</v>
      </c>
      <c r="P181" s="57" t="str">
        <f t="shared" si="38"/>
        <v/>
      </c>
      <c r="Q181" s="11" t="str">
        <f t="array" ref="Q181">IF(AND(O181&gt;D181,N181&lt;K182),0,"")</f>
        <v/>
      </c>
      <c r="R181" s="11">
        <f t="shared" si="39"/>
        <v>88244.62809917354</v>
      </c>
      <c r="S181" s="11" t="str">
        <f t="shared" si="40"/>
        <v/>
      </c>
      <c r="T181" s="11" t="str">
        <f t="shared" si="41"/>
        <v/>
      </c>
      <c r="U181" s="11">
        <f t="shared" si="42"/>
        <v>88244.62809917354</v>
      </c>
      <c r="V181" s="3">
        <f t="shared" si="52"/>
        <v>51342</v>
      </c>
      <c r="W181" s="3"/>
      <c r="X181" s="3">
        <f t="shared" si="43"/>
        <v>94329.913494501554</v>
      </c>
      <c r="Y181" t="b">
        <f t="shared" si="44"/>
        <v>1</v>
      </c>
      <c r="Z181">
        <f t="shared" si="45"/>
        <v>0</v>
      </c>
      <c r="AA181">
        <f t="shared" si="46"/>
        <v>0</v>
      </c>
      <c r="AB181" s="76">
        <f t="shared" si="47"/>
        <v>0</v>
      </c>
    </row>
    <row r="182" spans="1:28">
      <c r="A182" s="7">
        <v>181</v>
      </c>
      <c r="B182" s="7">
        <v>1986</v>
      </c>
      <c r="C182" s="7">
        <v>1</v>
      </c>
      <c r="D182" s="10">
        <v>1277</v>
      </c>
      <c r="E182" s="13">
        <v>79973.553719008269</v>
      </c>
      <c r="F182" s="11">
        <v>0</v>
      </c>
      <c r="G182" s="11">
        <f t="shared" si="48"/>
        <v>6296.3862360000003</v>
      </c>
      <c r="H182" s="13">
        <f t="shared" si="49"/>
        <v>0</v>
      </c>
      <c r="I182" s="7">
        <v>0</v>
      </c>
      <c r="J182" s="7">
        <f>51342</f>
        <v>51342</v>
      </c>
      <c r="K182" s="7">
        <f t="shared" si="50"/>
        <v>51342</v>
      </c>
      <c r="L182" s="11">
        <f t="shared" si="53"/>
        <v>51342</v>
      </c>
      <c r="M182" s="11">
        <v>0</v>
      </c>
      <c r="N182" s="11">
        <f t="shared" si="51"/>
        <v>131315.55371900828</v>
      </c>
      <c r="O182" s="3">
        <v>6045.5928825876699</v>
      </c>
      <c r="P182" s="57" t="str">
        <f t="shared" si="38"/>
        <v/>
      </c>
      <c r="Q182" s="11" t="str">
        <f t="array" ref="Q182">IF(AND(O182&gt;D182,N182&lt;K183),0,"")</f>
        <v/>
      </c>
      <c r="R182" s="11">
        <f t="shared" si="39"/>
        <v>79973.553719008283</v>
      </c>
      <c r="S182" s="11" t="str">
        <f t="shared" si="40"/>
        <v/>
      </c>
      <c r="T182" s="11" t="str">
        <f t="shared" si="41"/>
        <v/>
      </c>
      <c r="U182" s="11">
        <f t="shared" si="42"/>
        <v>79973.553719008283</v>
      </c>
      <c r="V182" s="3">
        <f t="shared" si="52"/>
        <v>51342</v>
      </c>
      <c r="W182" s="3"/>
      <c r="X182" s="3">
        <f t="shared" si="43"/>
        <v>86019.14660159596</v>
      </c>
      <c r="Y182" t="b">
        <f t="shared" si="44"/>
        <v>1</v>
      </c>
      <c r="Z182">
        <f t="shared" si="45"/>
        <v>0</v>
      </c>
      <c r="AA182">
        <f t="shared" si="46"/>
        <v>0</v>
      </c>
      <c r="AB182" s="76">
        <f t="shared" si="47"/>
        <v>0</v>
      </c>
    </row>
    <row r="183" spans="1:28">
      <c r="A183" s="7">
        <v>182</v>
      </c>
      <c r="B183" s="7">
        <v>1986</v>
      </c>
      <c r="C183" s="7">
        <v>2</v>
      </c>
      <c r="D183" s="10">
        <v>787</v>
      </c>
      <c r="E183" s="13">
        <v>141957.02479338844</v>
      </c>
      <c r="F183" s="11">
        <v>0</v>
      </c>
      <c r="G183" s="11">
        <f t="shared" si="48"/>
        <v>6296.3862360000003</v>
      </c>
      <c r="H183" s="13">
        <f t="shared" si="49"/>
        <v>0</v>
      </c>
      <c r="I183" s="7">
        <v>0</v>
      </c>
      <c r="J183" s="7">
        <f>51342</f>
        <v>51342</v>
      </c>
      <c r="K183" s="7">
        <f t="shared" si="50"/>
        <v>51342</v>
      </c>
      <c r="L183" s="11">
        <f t="shared" si="53"/>
        <v>51342</v>
      </c>
      <c r="M183" s="11">
        <v>0</v>
      </c>
      <c r="N183" s="11">
        <f t="shared" si="51"/>
        <v>193299.02479338844</v>
      </c>
      <c r="O183" s="3">
        <v>15837.936832479099</v>
      </c>
      <c r="P183" s="57" t="str">
        <f t="shared" si="38"/>
        <v/>
      </c>
      <c r="Q183" s="11" t="str">
        <f t="array" ref="Q183">IF(AND(O183&gt;D183,N183&lt;K184),0,"")</f>
        <v/>
      </c>
      <c r="R183" s="11">
        <f t="shared" si="39"/>
        <v>141957.02479338844</v>
      </c>
      <c r="S183" s="11" t="str">
        <f t="shared" si="40"/>
        <v/>
      </c>
      <c r="T183" s="11" t="str">
        <f t="shared" si="41"/>
        <v/>
      </c>
      <c r="U183" s="11">
        <f t="shared" si="42"/>
        <v>141957.02479338844</v>
      </c>
      <c r="V183" s="3">
        <f t="shared" si="52"/>
        <v>51342</v>
      </c>
      <c r="W183" s="3"/>
      <c r="X183" s="3">
        <f t="shared" si="43"/>
        <v>157794.96162586752</v>
      </c>
      <c r="Y183" t="b">
        <f t="shared" si="44"/>
        <v>1</v>
      </c>
      <c r="Z183">
        <f t="shared" si="45"/>
        <v>0</v>
      </c>
      <c r="AA183">
        <f t="shared" si="46"/>
        <v>0</v>
      </c>
      <c r="AB183" s="76">
        <f t="shared" si="47"/>
        <v>0</v>
      </c>
    </row>
    <row r="184" spans="1:28">
      <c r="A184" s="7">
        <v>183</v>
      </c>
      <c r="B184" s="7">
        <v>1986</v>
      </c>
      <c r="C184" s="7">
        <v>3</v>
      </c>
      <c r="D184" s="10">
        <v>298</v>
      </c>
      <c r="E184" s="13">
        <v>200687.60330578513</v>
      </c>
      <c r="F184" s="11">
        <v>0.02</v>
      </c>
      <c r="G184" s="11">
        <f t="shared" si="48"/>
        <v>6296.3862360000003</v>
      </c>
      <c r="H184" s="13">
        <f t="shared" si="49"/>
        <v>125.92772472000001</v>
      </c>
      <c r="I184" s="7">
        <v>0</v>
      </c>
      <c r="J184" s="7">
        <f>51342</f>
        <v>51342</v>
      </c>
      <c r="K184" s="7">
        <f t="shared" si="50"/>
        <v>51342</v>
      </c>
      <c r="L184" s="11">
        <f t="shared" si="53"/>
        <v>51342</v>
      </c>
      <c r="M184" s="11">
        <v>0</v>
      </c>
      <c r="N184" s="11">
        <f t="shared" si="51"/>
        <v>251903.67558106512</v>
      </c>
      <c r="O184" s="3">
        <v>16440.888476686301</v>
      </c>
      <c r="P184" s="57" t="str">
        <f t="shared" si="38"/>
        <v/>
      </c>
      <c r="Q184" s="11" t="str">
        <f t="array" ref="Q184">IF(AND(O184&gt;D184,N184&lt;K185),0,"")</f>
        <v/>
      </c>
      <c r="R184" s="11">
        <f t="shared" si="39"/>
        <v>215561.67558106512</v>
      </c>
      <c r="S184" s="11" t="str">
        <f t="shared" si="40"/>
        <v/>
      </c>
      <c r="T184" s="11" t="str">
        <f t="shared" si="41"/>
        <v/>
      </c>
      <c r="U184" s="11">
        <f t="shared" si="42"/>
        <v>215561.67558106512</v>
      </c>
      <c r="V184" s="3">
        <f t="shared" si="52"/>
        <v>36342</v>
      </c>
      <c r="W184" s="3"/>
      <c r="X184" s="3">
        <f t="shared" si="43"/>
        <v>232002.56405775141</v>
      </c>
      <c r="Y184" t="b">
        <f t="shared" si="44"/>
        <v>1</v>
      </c>
      <c r="Z184">
        <f t="shared" si="45"/>
        <v>0</v>
      </c>
      <c r="AA184">
        <f t="shared" si="46"/>
        <v>0</v>
      </c>
      <c r="AB184" s="76">
        <f t="shared" si="47"/>
        <v>0</v>
      </c>
    </row>
    <row r="185" spans="1:28">
      <c r="A185" s="7">
        <v>184</v>
      </c>
      <c r="B185" s="7">
        <v>1986</v>
      </c>
      <c r="C185" s="7">
        <v>4</v>
      </c>
      <c r="D185" s="10">
        <v>2544</v>
      </c>
      <c r="E185" s="13">
        <v>213857.85123966943</v>
      </c>
      <c r="F185" s="11">
        <v>0.13</v>
      </c>
      <c r="G185" s="11">
        <f t="shared" si="48"/>
        <v>5112.6462360000005</v>
      </c>
      <c r="H185" s="13">
        <f t="shared" si="49"/>
        <v>664.64401068000006</v>
      </c>
      <c r="I185" s="7">
        <v>15000</v>
      </c>
      <c r="J185" s="7">
        <f>51342</f>
        <v>51342</v>
      </c>
      <c r="K185" s="7">
        <f t="shared" si="50"/>
        <v>36342</v>
      </c>
      <c r="L185" s="11">
        <f t="shared" si="53"/>
        <v>36342</v>
      </c>
      <c r="M185" s="11">
        <v>0</v>
      </c>
      <c r="N185" s="11">
        <f t="shared" si="51"/>
        <v>249535.20722898943</v>
      </c>
      <c r="O185" s="3">
        <v>19750.767880293399</v>
      </c>
      <c r="P185" s="57" t="str">
        <f t="shared" si="38"/>
        <v/>
      </c>
      <c r="Q185" s="11" t="str">
        <f t="array" ref="Q185">IF(AND(O185&gt;D185,N185&lt;K186),0,"")</f>
        <v/>
      </c>
      <c r="R185" s="11">
        <f t="shared" si="39"/>
        <v>213193.20722898943</v>
      </c>
      <c r="S185" s="11" t="str">
        <f t="shared" si="40"/>
        <v/>
      </c>
      <c r="T185" s="11" t="str">
        <f t="shared" si="41"/>
        <v/>
      </c>
      <c r="U185" s="11">
        <f t="shared" si="42"/>
        <v>213193.20722898943</v>
      </c>
      <c r="V185" s="3">
        <f t="shared" si="52"/>
        <v>36342</v>
      </c>
      <c r="W185" s="3"/>
      <c r="X185" s="3">
        <f t="shared" si="43"/>
        <v>232943.97510928282</v>
      </c>
      <c r="Y185" t="b">
        <f t="shared" si="44"/>
        <v>1</v>
      </c>
      <c r="Z185">
        <f t="shared" si="45"/>
        <v>0</v>
      </c>
      <c r="AA185">
        <f t="shared" si="46"/>
        <v>0</v>
      </c>
      <c r="AB185" s="76">
        <f t="shared" si="47"/>
        <v>0</v>
      </c>
    </row>
    <row r="186" spans="1:28">
      <c r="A186" s="7">
        <v>185</v>
      </c>
      <c r="B186" s="7">
        <v>1986</v>
      </c>
      <c r="C186" s="7">
        <v>5</v>
      </c>
      <c r="D186" s="10">
        <v>34448</v>
      </c>
      <c r="E186" s="13">
        <v>243986.77685950414</v>
      </c>
      <c r="F186" s="11">
        <v>0.22</v>
      </c>
      <c r="G186" s="11">
        <f t="shared" si="48"/>
        <v>5112.6462360000005</v>
      </c>
      <c r="H186" s="13">
        <f t="shared" si="49"/>
        <v>1124.7821719200001</v>
      </c>
      <c r="I186" s="7">
        <v>15000</v>
      </c>
      <c r="J186" s="7">
        <f>51342</f>
        <v>51342</v>
      </c>
      <c r="K186" s="7">
        <f t="shared" si="50"/>
        <v>36342</v>
      </c>
      <c r="L186" s="11">
        <f t="shared" si="53"/>
        <v>36342</v>
      </c>
      <c r="M186" s="11">
        <v>0</v>
      </c>
      <c r="N186" s="11">
        <f t="shared" si="51"/>
        <v>279203.99468758417</v>
      </c>
      <c r="O186" s="3">
        <v>19033.811436664699</v>
      </c>
      <c r="P186" s="57" t="str">
        <f t="shared" si="38"/>
        <v/>
      </c>
      <c r="Q186" s="11" t="str">
        <f t="array" ref="Q186">IF(AND(O186&gt;D186,N186&lt;K187),0,"")</f>
        <v/>
      </c>
      <c r="R186" s="11" t="str">
        <f t="shared" si="39"/>
        <v/>
      </c>
      <c r="S186" s="11" t="str">
        <f t="shared" si="40"/>
        <v/>
      </c>
      <c r="T186" s="11">
        <f t="shared" si="41"/>
        <v>242861.99468758417</v>
      </c>
      <c r="U186" s="11">
        <f t="shared" si="42"/>
        <v>242861.99468758417</v>
      </c>
      <c r="V186" s="3">
        <f t="shared" si="52"/>
        <v>36342</v>
      </c>
      <c r="W186" s="3"/>
      <c r="X186" s="3">
        <f t="shared" si="43"/>
        <v>261895.80612424886</v>
      </c>
      <c r="Y186" t="b">
        <f t="shared" si="44"/>
        <v>1</v>
      </c>
      <c r="Z186">
        <f t="shared" si="45"/>
        <v>0</v>
      </c>
      <c r="AA186">
        <f t="shared" si="46"/>
        <v>0</v>
      </c>
      <c r="AB186" s="76">
        <f t="shared" si="47"/>
        <v>0</v>
      </c>
    </row>
    <row r="187" spans="1:28">
      <c r="A187" s="7">
        <v>186</v>
      </c>
      <c r="B187" s="7">
        <v>1986</v>
      </c>
      <c r="C187" s="7">
        <v>6</v>
      </c>
      <c r="D187" s="10">
        <v>45953</v>
      </c>
      <c r="E187" s="13">
        <v>253666.11570247935</v>
      </c>
      <c r="F187" s="11">
        <v>0.36</v>
      </c>
      <c r="G187" s="11">
        <f t="shared" si="48"/>
        <v>5112.6462360000005</v>
      </c>
      <c r="H187" s="13">
        <f t="shared" si="49"/>
        <v>1840.5526449600002</v>
      </c>
      <c r="I187" s="7">
        <v>15000</v>
      </c>
      <c r="J187" s="7">
        <f>51342</f>
        <v>51342</v>
      </c>
      <c r="K187" s="7">
        <f t="shared" si="50"/>
        <v>36342</v>
      </c>
      <c r="L187" s="11">
        <f t="shared" si="53"/>
        <v>36342</v>
      </c>
      <c r="M187" s="11">
        <v>0</v>
      </c>
      <c r="N187" s="11">
        <f t="shared" si="51"/>
        <v>288167.56305751938</v>
      </c>
      <c r="O187" s="3">
        <v>14752.6044275636</v>
      </c>
      <c r="P187" s="57" t="str">
        <f t="shared" si="38"/>
        <v/>
      </c>
      <c r="Q187" s="11" t="str">
        <f t="array" ref="Q187">IF(AND(O187&gt;D187,N187&lt;K188),0,"")</f>
        <v/>
      </c>
      <c r="R187" s="11" t="str">
        <f t="shared" si="39"/>
        <v/>
      </c>
      <c r="S187" s="11" t="str">
        <f t="shared" si="40"/>
        <v/>
      </c>
      <c r="T187" s="11">
        <f t="shared" si="41"/>
        <v>236825.56305751938</v>
      </c>
      <c r="U187" s="11">
        <f t="shared" si="42"/>
        <v>236825.56305751938</v>
      </c>
      <c r="V187" s="3">
        <f t="shared" si="52"/>
        <v>51342</v>
      </c>
      <c r="W187" s="3"/>
      <c r="X187" s="3">
        <f t="shared" si="43"/>
        <v>251578.16748508299</v>
      </c>
      <c r="Y187" t="b">
        <f t="shared" si="44"/>
        <v>1</v>
      </c>
      <c r="Z187">
        <f t="shared" si="45"/>
        <v>0</v>
      </c>
      <c r="AA187">
        <f t="shared" si="46"/>
        <v>0</v>
      </c>
      <c r="AB187" s="76">
        <f t="shared" si="47"/>
        <v>0</v>
      </c>
    </row>
    <row r="188" spans="1:28">
      <c r="A188" s="7">
        <v>187</v>
      </c>
      <c r="B188" s="7">
        <v>1986</v>
      </c>
      <c r="C188" s="7">
        <v>7</v>
      </c>
      <c r="D188" s="10">
        <v>50966</v>
      </c>
      <c r="E188" s="13">
        <v>156535.53719008266</v>
      </c>
      <c r="F188" s="11">
        <v>0.43</v>
      </c>
      <c r="G188" s="11">
        <f t="shared" si="48"/>
        <v>6296.3862360000003</v>
      </c>
      <c r="H188" s="13">
        <f t="shared" si="49"/>
        <v>2707.44608148</v>
      </c>
      <c r="I188" s="7">
        <v>0</v>
      </c>
      <c r="J188" s="7">
        <f>51342</f>
        <v>51342</v>
      </c>
      <c r="K188" s="7">
        <f t="shared" si="50"/>
        <v>51342</v>
      </c>
      <c r="L188" s="11">
        <f t="shared" si="53"/>
        <v>51342</v>
      </c>
      <c r="M188" s="11">
        <v>0</v>
      </c>
      <c r="N188" s="11">
        <f t="shared" si="51"/>
        <v>205170.09110860265</v>
      </c>
      <c r="O188" s="3">
        <v>8957.0451530872106</v>
      </c>
      <c r="P188" s="57" t="str">
        <f t="shared" si="38"/>
        <v/>
      </c>
      <c r="Q188" s="11" t="str">
        <f t="array" ref="Q188">IF(AND(O188&gt;D188,N188&lt;K189),0,"")</f>
        <v/>
      </c>
      <c r="R188" s="11" t="str">
        <f t="shared" si="39"/>
        <v/>
      </c>
      <c r="S188" s="11" t="str">
        <f t="shared" si="40"/>
        <v/>
      </c>
      <c r="T188" s="11">
        <f t="shared" si="41"/>
        <v>153828.09110860265</v>
      </c>
      <c r="U188" s="11">
        <f t="shared" si="42"/>
        <v>153828.09110860265</v>
      </c>
      <c r="V188" s="3">
        <f t="shared" si="52"/>
        <v>51342</v>
      </c>
      <c r="W188" s="3"/>
      <c r="X188" s="3">
        <f t="shared" si="43"/>
        <v>162785.13626168986</v>
      </c>
      <c r="Y188" t="b">
        <f t="shared" si="44"/>
        <v>1</v>
      </c>
      <c r="Z188">
        <f t="shared" si="45"/>
        <v>0</v>
      </c>
      <c r="AA188">
        <f t="shared" si="46"/>
        <v>0</v>
      </c>
      <c r="AB188" s="76">
        <f t="shared" si="47"/>
        <v>0</v>
      </c>
    </row>
    <row r="189" spans="1:28">
      <c r="A189" s="7">
        <v>188</v>
      </c>
      <c r="B189" s="7">
        <v>1986</v>
      </c>
      <c r="C189" s="7">
        <v>8</v>
      </c>
      <c r="D189" s="10">
        <v>47807</v>
      </c>
      <c r="E189" s="13">
        <v>123966.94214876032</v>
      </c>
      <c r="F189" s="11">
        <v>0.39</v>
      </c>
      <c r="G189" s="11">
        <f t="shared" si="48"/>
        <v>6296.3862360000003</v>
      </c>
      <c r="H189" s="13">
        <f t="shared" si="49"/>
        <v>2455.5906320400004</v>
      </c>
      <c r="I189" s="7">
        <v>0</v>
      </c>
      <c r="J189" s="7">
        <f>51342</f>
        <v>51342</v>
      </c>
      <c r="K189" s="7">
        <f t="shared" si="50"/>
        <v>51342</v>
      </c>
      <c r="L189" s="11">
        <f t="shared" si="53"/>
        <v>51342</v>
      </c>
      <c r="M189" s="11">
        <v>0</v>
      </c>
      <c r="N189" s="11">
        <f t="shared" si="51"/>
        <v>172853.35151672031</v>
      </c>
      <c r="O189" s="3">
        <v>5886.4373274364398</v>
      </c>
      <c r="P189" s="57" t="str">
        <f t="shared" si="38"/>
        <v/>
      </c>
      <c r="Q189" s="11" t="str">
        <f t="array" ref="Q189">IF(AND(O189&gt;D189,N189&lt;K190),0,"")</f>
        <v/>
      </c>
      <c r="R189" s="11" t="str">
        <f t="shared" si="39"/>
        <v/>
      </c>
      <c r="S189" s="11" t="str">
        <f t="shared" si="40"/>
        <v/>
      </c>
      <c r="T189" s="11">
        <f t="shared" si="41"/>
        <v>121511.35151672031</v>
      </c>
      <c r="U189" s="11">
        <f t="shared" si="42"/>
        <v>121511.35151672031</v>
      </c>
      <c r="V189" s="3">
        <f t="shared" si="52"/>
        <v>51342</v>
      </c>
      <c r="W189" s="3"/>
      <c r="X189" s="3">
        <f t="shared" si="43"/>
        <v>127397.78884415675</v>
      </c>
      <c r="Y189" t="b">
        <f t="shared" si="44"/>
        <v>1</v>
      </c>
      <c r="Z189">
        <f t="shared" si="45"/>
        <v>0</v>
      </c>
      <c r="AA189">
        <f t="shared" si="46"/>
        <v>0</v>
      </c>
      <c r="AB189" s="76">
        <f t="shared" si="47"/>
        <v>0</v>
      </c>
    </row>
    <row r="190" spans="1:28">
      <c r="A190" s="7">
        <v>189</v>
      </c>
      <c r="B190" s="7">
        <v>1986</v>
      </c>
      <c r="C190" s="7">
        <v>9</v>
      </c>
      <c r="D190" s="10">
        <v>35537</v>
      </c>
      <c r="E190" s="13">
        <v>151418.18181818182</v>
      </c>
      <c r="F190" s="11">
        <v>0.2</v>
      </c>
      <c r="G190" s="11">
        <f t="shared" si="48"/>
        <v>6296.3862360000003</v>
      </c>
      <c r="H190" s="13">
        <f t="shared" si="49"/>
        <v>1259.2772472000001</v>
      </c>
      <c r="I190" s="7">
        <v>0</v>
      </c>
      <c r="J190" s="7">
        <f>51342</f>
        <v>51342</v>
      </c>
      <c r="K190" s="7">
        <f t="shared" si="50"/>
        <v>51342</v>
      </c>
      <c r="L190" s="11">
        <f t="shared" si="53"/>
        <v>51342</v>
      </c>
      <c r="M190" s="11">
        <v>0</v>
      </c>
      <c r="N190" s="11">
        <f t="shared" si="51"/>
        <v>201500.90457098183</v>
      </c>
      <c r="O190" s="3">
        <v>5104.90871899173</v>
      </c>
      <c r="P190" s="57" t="str">
        <f t="shared" si="38"/>
        <v/>
      </c>
      <c r="Q190" s="11" t="str">
        <f t="array" ref="Q190">IF(AND(O190&gt;D190,N190&lt;K191),0,"")</f>
        <v/>
      </c>
      <c r="R190" s="11" t="str">
        <f t="shared" si="39"/>
        <v/>
      </c>
      <c r="S190" s="11" t="str">
        <f t="shared" si="40"/>
        <v/>
      </c>
      <c r="T190" s="11">
        <f t="shared" si="41"/>
        <v>150158.90457098183</v>
      </c>
      <c r="U190" s="11">
        <f t="shared" si="42"/>
        <v>150158.90457098183</v>
      </c>
      <c r="V190" s="3">
        <f t="shared" si="52"/>
        <v>51342</v>
      </c>
      <c r="W190" s="3"/>
      <c r="X190" s="3">
        <f t="shared" si="43"/>
        <v>155263.81328997356</v>
      </c>
      <c r="Y190" t="b">
        <f t="shared" si="44"/>
        <v>1</v>
      </c>
      <c r="Z190">
        <f t="shared" si="45"/>
        <v>0</v>
      </c>
      <c r="AA190">
        <f t="shared" si="46"/>
        <v>0</v>
      </c>
      <c r="AB190" s="76">
        <f t="shared" si="47"/>
        <v>0</v>
      </c>
    </row>
    <row r="191" spans="1:28">
      <c r="A191" s="7">
        <v>190</v>
      </c>
      <c r="B191" s="7">
        <v>1986</v>
      </c>
      <c r="C191" s="7">
        <v>10</v>
      </c>
      <c r="D191" s="10">
        <v>16691</v>
      </c>
      <c r="E191" s="13">
        <v>137662.80991735536</v>
      </c>
      <c r="F191" s="11">
        <v>0.05</v>
      </c>
      <c r="G191" s="11">
        <f t="shared" si="48"/>
        <v>6296.3862360000003</v>
      </c>
      <c r="H191" s="13">
        <f t="shared" si="49"/>
        <v>314.81931180000004</v>
      </c>
      <c r="I191" s="7">
        <v>0</v>
      </c>
      <c r="J191" s="7">
        <f>51342</f>
        <v>51342</v>
      </c>
      <c r="K191" s="7">
        <f t="shared" si="50"/>
        <v>51342</v>
      </c>
      <c r="L191" s="11">
        <f t="shared" si="53"/>
        <v>51342</v>
      </c>
      <c r="M191" s="11">
        <v>0</v>
      </c>
      <c r="N191" s="11">
        <f t="shared" si="51"/>
        <v>188689.99060555536</v>
      </c>
      <c r="O191" s="3">
        <v>7954.6850027158998</v>
      </c>
      <c r="P191" s="57" t="str">
        <f t="shared" si="38"/>
        <v/>
      </c>
      <c r="Q191" s="11" t="str">
        <f t="array" ref="Q191">IF(AND(O191&gt;D191,N191&lt;K192),0,"")</f>
        <v/>
      </c>
      <c r="R191" s="11" t="str">
        <f t="shared" si="39"/>
        <v/>
      </c>
      <c r="S191" s="11" t="str">
        <f t="shared" si="40"/>
        <v/>
      </c>
      <c r="T191" s="11">
        <f t="shared" si="41"/>
        <v>137347.99060555536</v>
      </c>
      <c r="U191" s="11">
        <f t="shared" si="42"/>
        <v>137347.99060555536</v>
      </c>
      <c r="V191" s="3">
        <f t="shared" si="52"/>
        <v>51342</v>
      </c>
      <c r="W191" s="3"/>
      <c r="X191" s="3">
        <f t="shared" si="43"/>
        <v>145302.67560827127</v>
      </c>
      <c r="Y191" t="b">
        <f t="shared" si="44"/>
        <v>1</v>
      </c>
      <c r="Z191">
        <f t="shared" si="45"/>
        <v>0</v>
      </c>
      <c r="AA191">
        <f t="shared" si="46"/>
        <v>0</v>
      </c>
      <c r="AB191" s="76">
        <f t="shared" si="47"/>
        <v>0</v>
      </c>
    </row>
    <row r="192" spans="1:28">
      <c r="A192" s="7">
        <v>191</v>
      </c>
      <c r="B192" s="7">
        <v>1986</v>
      </c>
      <c r="C192" s="7">
        <v>11</v>
      </c>
      <c r="D192" s="10">
        <v>4576</v>
      </c>
      <c r="E192" s="13">
        <v>154968.59504132232</v>
      </c>
      <c r="F192" s="11">
        <v>0</v>
      </c>
      <c r="G192" s="11">
        <f t="shared" si="48"/>
        <v>6296.3862360000003</v>
      </c>
      <c r="H192" s="13">
        <f t="shared" si="49"/>
        <v>0</v>
      </c>
      <c r="I192" s="7">
        <v>0</v>
      </c>
      <c r="J192" s="7">
        <f>51342</f>
        <v>51342</v>
      </c>
      <c r="K192" s="7">
        <f t="shared" si="50"/>
        <v>51342</v>
      </c>
      <c r="L192" s="11">
        <f t="shared" si="53"/>
        <v>51342</v>
      </c>
      <c r="M192" s="11">
        <v>0</v>
      </c>
      <c r="N192" s="11">
        <f t="shared" si="51"/>
        <v>206310.59504132232</v>
      </c>
      <c r="O192" s="3">
        <v>7389.5764644477904</v>
      </c>
      <c r="P192" s="57" t="str">
        <f t="shared" si="38"/>
        <v/>
      </c>
      <c r="Q192" s="11" t="str">
        <f t="array" ref="Q192">IF(AND(O192&gt;D192,N192&lt;K193),0,"")</f>
        <v/>
      </c>
      <c r="R192" s="11">
        <f t="shared" si="39"/>
        <v>154968.59504132232</v>
      </c>
      <c r="S192" s="11" t="str">
        <f t="shared" si="40"/>
        <v/>
      </c>
      <c r="T192" s="11" t="str">
        <f t="shared" si="41"/>
        <v/>
      </c>
      <c r="U192" s="11">
        <f t="shared" si="42"/>
        <v>154968.59504132232</v>
      </c>
      <c r="V192" s="3">
        <f t="shared" si="52"/>
        <v>51342</v>
      </c>
      <c r="W192" s="3"/>
      <c r="X192" s="3">
        <f t="shared" si="43"/>
        <v>162358.17150577012</v>
      </c>
      <c r="Y192" t="b">
        <f t="shared" si="44"/>
        <v>1</v>
      </c>
      <c r="Z192">
        <f t="shared" si="45"/>
        <v>0</v>
      </c>
      <c r="AA192">
        <f t="shared" si="46"/>
        <v>0</v>
      </c>
      <c r="AB192" s="76">
        <f t="shared" si="47"/>
        <v>0</v>
      </c>
    </row>
    <row r="193" spans="1:28">
      <c r="A193" s="7">
        <v>192</v>
      </c>
      <c r="B193" s="7">
        <v>1986</v>
      </c>
      <c r="C193" s="7">
        <v>12</v>
      </c>
      <c r="D193" s="10">
        <v>1561</v>
      </c>
      <c r="E193" s="13">
        <v>126842.97520661158</v>
      </c>
      <c r="F193" s="11">
        <v>0</v>
      </c>
      <c r="G193" s="11">
        <f t="shared" si="48"/>
        <v>6296.3862360000003</v>
      </c>
      <c r="H193" s="13">
        <f t="shared" si="49"/>
        <v>0</v>
      </c>
      <c r="I193" s="7">
        <v>0</v>
      </c>
      <c r="J193" s="7">
        <f>51342</f>
        <v>51342</v>
      </c>
      <c r="K193" s="7">
        <f t="shared" si="50"/>
        <v>51342</v>
      </c>
      <c r="L193" s="11">
        <f t="shared" si="53"/>
        <v>51342</v>
      </c>
      <c r="M193" s="11">
        <v>0</v>
      </c>
      <c r="N193" s="11">
        <f t="shared" si="51"/>
        <v>178184.97520661156</v>
      </c>
      <c r="O193" s="3">
        <v>6646.5907082551703</v>
      </c>
      <c r="P193" s="57" t="str">
        <f t="shared" si="38"/>
        <v/>
      </c>
      <c r="Q193" s="11" t="str">
        <f t="array" ref="Q193">IF(AND(O193&gt;D193,N193&lt;K194),0,"")</f>
        <v/>
      </c>
      <c r="R193" s="11">
        <f t="shared" si="39"/>
        <v>126842.97520661156</v>
      </c>
      <c r="S193" s="11" t="str">
        <f t="shared" si="40"/>
        <v/>
      </c>
      <c r="T193" s="11" t="str">
        <f t="shared" si="41"/>
        <v/>
      </c>
      <c r="U193" s="11">
        <f t="shared" si="42"/>
        <v>126842.97520661156</v>
      </c>
      <c r="V193" s="3">
        <f t="shared" si="52"/>
        <v>51342</v>
      </c>
      <c r="W193" s="3"/>
      <c r="X193" s="3">
        <f t="shared" si="43"/>
        <v>133489.56591486672</v>
      </c>
      <c r="Y193" t="b">
        <f t="shared" si="44"/>
        <v>1</v>
      </c>
      <c r="Z193">
        <f t="shared" si="45"/>
        <v>0</v>
      </c>
      <c r="AA193">
        <f t="shared" si="46"/>
        <v>0</v>
      </c>
      <c r="AB193" s="76">
        <f t="shared" si="47"/>
        <v>0</v>
      </c>
    </row>
    <row r="194" spans="1:28">
      <c r="A194" s="7">
        <v>193</v>
      </c>
      <c r="B194" s="7">
        <v>1987</v>
      </c>
      <c r="C194" s="7">
        <v>1</v>
      </c>
      <c r="D194" s="10">
        <v>1277</v>
      </c>
      <c r="E194" s="13">
        <v>91100.826446280989</v>
      </c>
      <c r="F194" s="11">
        <v>0</v>
      </c>
      <c r="G194" s="11">
        <f t="shared" si="48"/>
        <v>6296.3862360000003</v>
      </c>
      <c r="H194" s="13">
        <f t="shared" si="49"/>
        <v>0</v>
      </c>
      <c r="I194" s="7">
        <v>0</v>
      </c>
      <c r="J194" s="7">
        <f>51342</f>
        <v>51342</v>
      </c>
      <c r="K194" s="7">
        <f t="shared" si="50"/>
        <v>51342</v>
      </c>
      <c r="L194" s="11">
        <f t="shared" si="53"/>
        <v>51342</v>
      </c>
      <c r="M194" s="11">
        <v>0</v>
      </c>
      <c r="N194" s="11">
        <f t="shared" si="51"/>
        <v>142442.82644628099</v>
      </c>
      <c r="O194" s="3">
        <v>6337.1901657259696</v>
      </c>
      <c r="P194" s="57" t="str">
        <f t="shared" ref="P194:P257" si="54">IF(N194+O194&lt;D194,N194,"")</f>
        <v/>
      </c>
      <c r="Q194" s="11" t="str">
        <f t="array" ref="Q194">IF(AND(O194&gt;D194,N194&lt;K195),0,"")</f>
        <v/>
      </c>
      <c r="R194" s="11">
        <f t="shared" ref="R194:R257" si="55">IF(AND(O194&gt;D194,N194&gt;K195),N194-K195,"")</f>
        <v>91100.826446280989</v>
      </c>
      <c r="S194" s="11" t="str">
        <f t="shared" ref="S194:S257" si="56">IF(AND(O194&lt;D194,N194+O194&gt;D194,N194+O194-D194&lt;K195),D194-O194,"")</f>
        <v/>
      </c>
      <c r="T194" s="11" t="str">
        <f t="shared" ref="T194:T257" si="57">IF(AND(O194&lt;D194,N194+O194&gt;D194,N194+O194-D194&gt;K195),N194-K195,"")</f>
        <v/>
      </c>
      <c r="U194" s="11">
        <f t="shared" ref="U194:U257" si="58">SUM(P194:T194)</f>
        <v>91100.826446280989</v>
      </c>
      <c r="V194" s="3">
        <f t="shared" si="52"/>
        <v>51342</v>
      </c>
      <c r="W194" s="3"/>
      <c r="X194" s="3">
        <f t="shared" ref="X194:X257" si="59">O194+U194</f>
        <v>97438.016612006963</v>
      </c>
      <c r="Y194" t="b">
        <f t="shared" ref="Y194:Y257" si="60">X194&gt;=D194</f>
        <v>1</v>
      </c>
      <c r="Z194">
        <f t="shared" ref="Z194:Z257" si="61">IF(AND(X193&lt;D193,X194&gt;=D194),1,0)</f>
        <v>0</v>
      </c>
      <c r="AA194">
        <f t="shared" ref="AA194:AA257" si="62">IF(X194&lt;D194,ABS(X194-D194),0)</f>
        <v>0</v>
      </c>
      <c r="AB194" s="76">
        <f t="shared" ref="AB194:AB257" si="63">INDEX(AS$2:AS$13,MATCH(C194,AR$2:AR$13,0))*(AA194)^INDEX(AT$2:AT$13,MATCH(C194,AR$2:AR$13,0))</f>
        <v>0</v>
      </c>
    </row>
    <row r="195" spans="1:28">
      <c r="A195" s="7">
        <v>194</v>
      </c>
      <c r="B195" s="7">
        <v>1987</v>
      </c>
      <c r="C195" s="7">
        <v>2</v>
      </c>
      <c r="D195" s="10">
        <v>787</v>
      </c>
      <c r="E195" s="13">
        <v>70924.958677685951</v>
      </c>
      <c r="F195" s="11">
        <v>0</v>
      </c>
      <c r="G195" s="11">
        <f t="shared" ref="G195:G258" si="64">-1*10^-6*L195^2+0.1666*L195+378.81</f>
        <v>6296.3862360000003</v>
      </c>
      <c r="H195" s="13">
        <f t="shared" ref="H195:H258" si="65">G195*F195</f>
        <v>0</v>
      </c>
      <c r="I195" s="7">
        <v>0</v>
      </c>
      <c r="J195" s="7">
        <f>51342</f>
        <v>51342</v>
      </c>
      <c r="K195" s="7">
        <f t="shared" ref="K195:K258" si="66">J195-I195</f>
        <v>51342</v>
      </c>
      <c r="L195" s="11">
        <f t="shared" si="53"/>
        <v>51342</v>
      </c>
      <c r="M195" s="11">
        <v>0</v>
      </c>
      <c r="N195" s="11">
        <f t="shared" ref="N195:N258" si="67">E195+L195-H195-$M$2</f>
        <v>122266.95867768595</v>
      </c>
      <c r="O195" s="3">
        <v>5502.0908290514199</v>
      </c>
      <c r="P195" s="57" t="str">
        <f t="shared" si="54"/>
        <v/>
      </c>
      <c r="Q195" s="11" t="str">
        <f t="array" ref="Q195">IF(AND(O195&gt;D195,N195&lt;K196),0,"")</f>
        <v/>
      </c>
      <c r="R195" s="11">
        <f t="shared" si="55"/>
        <v>70924.958677685951</v>
      </c>
      <c r="S195" s="11" t="str">
        <f t="shared" si="56"/>
        <v/>
      </c>
      <c r="T195" s="11" t="str">
        <f t="shared" si="57"/>
        <v/>
      </c>
      <c r="U195" s="11">
        <f t="shared" si="58"/>
        <v>70924.958677685951</v>
      </c>
      <c r="V195" s="3">
        <f t="shared" ref="V195:V258" si="68">N195-U195+$M$2</f>
        <v>51342</v>
      </c>
      <c r="W195" s="3"/>
      <c r="X195" s="3">
        <f t="shared" si="59"/>
        <v>76427.04950673737</v>
      </c>
      <c r="Y195" t="b">
        <f t="shared" si="60"/>
        <v>1</v>
      </c>
      <c r="Z195">
        <f t="shared" si="61"/>
        <v>0</v>
      </c>
      <c r="AA195">
        <f t="shared" si="62"/>
        <v>0</v>
      </c>
      <c r="AB195" s="76">
        <f t="shared" si="63"/>
        <v>0</v>
      </c>
    </row>
    <row r="196" spans="1:28">
      <c r="A196" s="7">
        <v>195</v>
      </c>
      <c r="B196" s="7">
        <v>1987</v>
      </c>
      <c r="C196" s="7">
        <v>3</v>
      </c>
      <c r="D196" s="10">
        <v>298</v>
      </c>
      <c r="E196" s="13">
        <v>65446.611570247936</v>
      </c>
      <c r="F196" s="11">
        <v>0.02</v>
      </c>
      <c r="G196" s="11">
        <f t="shared" si="64"/>
        <v>6296.3862360000003</v>
      </c>
      <c r="H196" s="13">
        <f t="shared" si="65"/>
        <v>125.92772472000001</v>
      </c>
      <c r="I196" s="7">
        <v>0</v>
      </c>
      <c r="J196" s="7">
        <f>51342</f>
        <v>51342</v>
      </c>
      <c r="K196" s="7">
        <f t="shared" si="66"/>
        <v>51342</v>
      </c>
      <c r="L196" s="11">
        <f t="shared" si="53"/>
        <v>51342</v>
      </c>
      <c r="M196" s="11">
        <v>0</v>
      </c>
      <c r="N196" s="11">
        <f t="shared" si="67"/>
        <v>116662.68384552795</v>
      </c>
      <c r="O196" s="3">
        <v>6908.4915710160403</v>
      </c>
      <c r="P196" s="57" t="str">
        <f t="shared" si="54"/>
        <v/>
      </c>
      <c r="Q196" s="11" t="str">
        <f t="array" ref="Q196">IF(AND(O196&gt;D196,N196&lt;K197),0,"")</f>
        <v/>
      </c>
      <c r="R196" s="11">
        <f t="shared" si="55"/>
        <v>80320.68384552795</v>
      </c>
      <c r="S196" s="11" t="str">
        <f t="shared" si="56"/>
        <v/>
      </c>
      <c r="T196" s="11" t="str">
        <f t="shared" si="57"/>
        <v/>
      </c>
      <c r="U196" s="11">
        <f t="shared" si="58"/>
        <v>80320.68384552795</v>
      </c>
      <c r="V196" s="3">
        <f t="shared" si="68"/>
        <v>36342</v>
      </c>
      <c r="W196" s="3"/>
      <c r="X196" s="3">
        <f t="shared" si="59"/>
        <v>87229.175416543992</v>
      </c>
      <c r="Y196" t="b">
        <f t="shared" si="60"/>
        <v>1</v>
      </c>
      <c r="Z196">
        <f t="shared" si="61"/>
        <v>0</v>
      </c>
      <c r="AA196">
        <f t="shared" si="62"/>
        <v>0</v>
      </c>
      <c r="AB196" s="76">
        <f t="shared" si="63"/>
        <v>0</v>
      </c>
    </row>
    <row r="197" spans="1:28">
      <c r="A197" s="7">
        <v>196</v>
      </c>
      <c r="B197" s="7">
        <v>1987</v>
      </c>
      <c r="C197" s="7">
        <v>4</v>
      </c>
      <c r="D197" s="10">
        <v>2544</v>
      </c>
      <c r="E197" s="13">
        <v>41280</v>
      </c>
      <c r="F197" s="11">
        <v>0.13</v>
      </c>
      <c r="G197" s="11">
        <f t="shared" si="64"/>
        <v>5112.6462360000005</v>
      </c>
      <c r="H197" s="13">
        <f t="shared" si="65"/>
        <v>664.64401068000006</v>
      </c>
      <c r="I197" s="7">
        <v>15000</v>
      </c>
      <c r="J197" s="7">
        <f>51342</f>
        <v>51342</v>
      </c>
      <c r="K197" s="7">
        <f t="shared" si="66"/>
        <v>36342</v>
      </c>
      <c r="L197" s="11">
        <f t="shared" si="53"/>
        <v>36342</v>
      </c>
      <c r="M197" s="11">
        <v>0</v>
      </c>
      <c r="N197" s="11">
        <f t="shared" si="67"/>
        <v>76957.35598932</v>
      </c>
      <c r="O197" s="3">
        <v>9153.1426210678401</v>
      </c>
      <c r="P197" s="57" t="str">
        <f t="shared" si="54"/>
        <v/>
      </c>
      <c r="Q197" s="11" t="str">
        <f t="array" ref="Q197">IF(AND(O197&gt;D197,N197&lt;K198),0,"")</f>
        <v/>
      </c>
      <c r="R197" s="11">
        <f t="shared" si="55"/>
        <v>40615.35598932</v>
      </c>
      <c r="S197" s="11" t="str">
        <f t="shared" si="56"/>
        <v/>
      </c>
      <c r="T197" s="11" t="str">
        <f t="shared" si="57"/>
        <v/>
      </c>
      <c r="U197" s="11">
        <f t="shared" si="58"/>
        <v>40615.35598932</v>
      </c>
      <c r="V197" s="3">
        <f t="shared" si="68"/>
        <v>36342</v>
      </c>
      <c r="W197" s="3"/>
      <c r="X197" s="3">
        <f t="shared" si="59"/>
        <v>49768.49861038784</v>
      </c>
      <c r="Y197" t="b">
        <f t="shared" si="60"/>
        <v>1</v>
      </c>
      <c r="Z197">
        <f t="shared" si="61"/>
        <v>0</v>
      </c>
      <c r="AA197">
        <f t="shared" si="62"/>
        <v>0</v>
      </c>
      <c r="AB197" s="76">
        <f t="shared" si="63"/>
        <v>0</v>
      </c>
    </row>
    <row r="198" spans="1:28">
      <c r="A198" s="7">
        <v>197</v>
      </c>
      <c r="B198" s="7">
        <v>1987</v>
      </c>
      <c r="C198" s="7">
        <v>5</v>
      </c>
      <c r="D198" s="10">
        <v>34448</v>
      </c>
      <c r="E198" s="13">
        <v>54156.694214876035</v>
      </c>
      <c r="F198" s="11">
        <v>0.22</v>
      </c>
      <c r="G198" s="11">
        <f t="shared" si="64"/>
        <v>5112.6462360000005</v>
      </c>
      <c r="H198" s="13">
        <f t="shared" si="65"/>
        <v>1124.7821719200001</v>
      </c>
      <c r="I198" s="7">
        <v>15000</v>
      </c>
      <c r="J198" s="7">
        <f>51342</f>
        <v>51342</v>
      </c>
      <c r="K198" s="7">
        <f t="shared" si="66"/>
        <v>36342</v>
      </c>
      <c r="L198" s="11">
        <f t="shared" ref="L198:L261" si="69">V197</f>
        <v>36342</v>
      </c>
      <c r="M198" s="11">
        <v>0</v>
      </c>
      <c r="N198" s="11">
        <f t="shared" si="67"/>
        <v>89373.912042956043</v>
      </c>
      <c r="O198" s="3">
        <v>5870.0251730629197</v>
      </c>
      <c r="P198" s="57" t="str">
        <f t="shared" si="54"/>
        <v/>
      </c>
      <c r="Q198" s="11" t="str">
        <f t="array" ref="Q198">IF(AND(O198&gt;D198,N198&lt;K199),0,"")</f>
        <v/>
      </c>
      <c r="R198" s="11" t="str">
        <f t="shared" si="55"/>
        <v/>
      </c>
      <c r="S198" s="11" t="str">
        <f t="shared" si="56"/>
        <v/>
      </c>
      <c r="T198" s="11">
        <f t="shared" si="57"/>
        <v>53031.912042956043</v>
      </c>
      <c r="U198" s="11">
        <f t="shared" si="58"/>
        <v>53031.912042956043</v>
      </c>
      <c r="V198" s="3">
        <f t="shared" si="68"/>
        <v>36342</v>
      </c>
      <c r="W198" s="3"/>
      <c r="X198" s="3">
        <f t="shared" si="59"/>
        <v>58901.93721601896</v>
      </c>
      <c r="Y198" t="b">
        <f t="shared" si="60"/>
        <v>1</v>
      </c>
      <c r="Z198">
        <f t="shared" si="61"/>
        <v>0</v>
      </c>
      <c r="AA198">
        <f t="shared" si="62"/>
        <v>0</v>
      </c>
      <c r="AB198" s="76">
        <f t="shared" si="63"/>
        <v>0</v>
      </c>
    </row>
    <row r="199" spans="1:28">
      <c r="A199" s="7">
        <v>198</v>
      </c>
      <c r="B199" s="7">
        <v>1987</v>
      </c>
      <c r="C199" s="7">
        <v>6</v>
      </c>
      <c r="D199" s="10">
        <v>45953</v>
      </c>
      <c r="E199" s="13">
        <v>38003.305785123965</v>
      </c>
      <c r="F199" s="11">
        <v>0.36</v>
      </c>
      <c r="G199" s="11">
        <f t="shared" si="64"/>
        <v>5112.6462360000005</v>
      </c>
      <c r="H199" s="13">
        <f t="shared" si="65"/>
        <v>1840.5526449600002</v>
      </c>
      <c r="I199" s="7">
        <v>15000</v>
      </c>
      <c r="J199" s="7">
        <f>51342</f>
        <v>51342</v>
      </c>
      <c r="K199" s="7">
        <f t="shared" si="66"/>
        <v>36342</v>
      </c>
      <c r="L199" s="11">
        <f t="shared" si="69"/>
        <v>36342</v>
      </c>
      <c r="M199" s="11">
        <v>0</v>
      </c>
      <c r="N199" s="11">
        <f t="shared" si="67"/>
        <v>72504.753140163957</v>
      </c>
      <c r="O199" s="3">
        <v>2208.5000000018199</v>
      </c>
      <c r="P199" s="57" t="str">
        <f t="shared" si="54"/>
        <v/>
      </c>
      <c r="Q199" s="11" t="str">
        <f t="array" ref="Q199">IF(AND(O199&gt;D199,N199&lt;K200),0,"")</f>
        <v/>
      </c>
      <c r="R199" s="11" t="str">
        <f t="shared" si="55"/>
        <v/>
      </c>
      <c r="S199" s="11">
        <f t="shared" si="56"/>
        <v>43744.499999998181</v>
      </c>
      <c r="T199" s="11" t="str">
        <f t="shared" si="57"/>
        <v/>
      </c>
      <c r="U199" s="11">
        <f t="shared" si="58"/>
        <v>43744.499999998181</v>
      </c>
      <c r="V199" s="3">
        <f t="shared" si="68"/>
        <v>28760.253140165776</v>
      </c>
      <c r="W199" s="3"/>
      <c r="X199" s="3">
        <f t="shared" si="59"/>
        <v>45953</v>
      </c>
      <c r="Y199" t="b">
        <f t="shared" si="60"/>
        <v>1</v>
      </c>
      <c r="Z199">
        <f t="shared" si="61"/>
        <v>0</v>
      </c>
      <c r="AA199">
        <f t="shared" si="62"/>
        <v>0</v>
      </c>
      <c r="AB199" s="76">
        <f t="shared" si="63"/>
        <v>0</v>
      </c>
    </row>
    <row r="200" spans="1:28">
      <c r="A200" s="7">
        <v>199</v>
      </c>
      <c r="B200" s="7">
        <v>1987</v>
      </c>
      <c r="C200" s="7">
        <v>7</v>
      </c>
      <c r="D200" s="10">
        <v>50966</v>
      </c>
      <c r="E200" s="13">
        <v>44687.603305785124</v>
      </c>
      <c r="F200" s="11">
        <v>0.43</v>
      </c>
      <c r="G200" s="11">
        <f t="shared" si="64"/>
        <v>4343.1160124652033</v>
      </c>
      <c r="H200" s="13">
        <f t="shared" si="65"/>
        <v>1867.5398853600375</v>
      </c>
      <c r="I200" s="7">
        <v>0</v>
      </c>
      <c r="J200" s="7">
        <f>51342</f>
        <v>51342</v>
      </c>
      <c r="K200" s="7">
        <f t="shared" si="66"/>
        <v>51342</v>
      </c>
      <c r="L200" s="11">
        <f t="shared" si="69"/>
        <v>28760.253140165776</v>
      </c>
      <c r="M200" s="11">
        <v>0</v>
      </c>
      <c r="N200" s="11">
        <f t="shared" si="67"/>
        <v>71580.316560590858</v>
      </c>
      <c r="O200" s="3">
        <v>2946.8807019768801</v>
      </c>
      <c r="P200" s="57" t="str">
        <f t="shared" si="54"/>
        <v/>
      </c>
      <c r="Q200" s="11" t="str">
        <f t="array" ref="Q200">IF(AND(O200&gt;D200,N200&lt;K201),0,"")</f>
        <v/>
      </c>
      <c r="R200" s="11" t="str">
        <f t="shared" si="55"/>
        <v/>
      </c>
      <c r="S200" s="11">
        <f t="shared" si="56"/>
        <v>48019.119298023121</v>
      </c>
      <c r="T200" s="11" t="str">
        <f t="shared" si="57"/>
        <v/>
      </c>
      <c r="U200" s="11">
        <f t="shared" si="58"/>
        <v>48019.119298023121</v>
      </c>
      <c r="V200" s="3">
        <f t="shared" si="68"/>
        <v>23561.197262567737</v>
      </c>
      <c r="W200" s="3"/>
      <c r="X200" s="3">
        <f t="shared" si="59"/>
        <v>50966</v>
      </c>
      <c r="Y200" t="b">
        <f t="shared" si="60"/>
        <v>1</v>
      </c>
      <c r="Z200">
        <f t="shared" si="61"/>
        <v>0</v>
      </c>
      <c r="AA200">
        <f t="shared" si="62"/>
        <v>0</v>
      </c>
      <c r="AB200" s="76">
        <f t="shared" si="63"/>
        <v>0</v>
      </c>
    </row>
    <row r="201" spans="1:28">
      <c r="A201" s="7">
        <v>200</v>
      </c>
      <c r="B201" s="7">
        <v>1987</v>
      </c>
      <c r="C201" s="7">
        <v>8</v>
      </c>
      <c r="D201" s="10">
        <v>47807</v>
      </c>
      <c r="E201" s="13">
        <v>38586.446280991739</v>
      </c>
      <c r="F201" s="11">
        <v>0.39</v>
      </c>
      <c r="G201" s="11">
        <f t="shared" si="64"/>
        <v>3748.9754474981551</v>
      </c>
      <c r="H201" s="13">
        <f t="shared" si="65"/>
        <v>1462.1004245242805</v>
      </c>
      <c r="I201" s="7">
        <v>0</v>
      </c>
      <c r="J201" s="7">
        <f>51342</f>
        <v>51342</v>
      </c>
      <c r="K201" s="7">
        <f t="shared" si="66"/>
        <v>51342</v>
      </c>
      <c r="L201" s="11">
        <f t="shared" si="69"/>
        <v>23561.197262567737</v>
      </c>
      <c r="M201" s="11">
        <v>0</v>
      </c>
      <c r="N201" s="11">
        <f t="shared" si="67"/>
        <v>60685.543119035196</v>
      </c>
      <c r="O201" s="3">
        <v>2255.0000000005198</v>
      </c>
      <c r="P201" s="57" t="str">
        <f t="shared" si="54"/>
        <v/>
      </c>
      <c r="Q201" s="11" t="str">
        <f t="array" ref="Q201">IF(AND(O201&gt;D201,N201&lt;K202),0,"")</f>
        <v/>
      </c>
      <c r="R201" s="11" t="str">
        <f t="shared" si="55"/>
        <v/>
      </c>
      <c r="S201" s="11">
        <f t="shared" si="56"/>
        <v>45551.999999999483</v>
      </c>
      <c r="T201" s="11" t="str">
        <f t="shared" si="57"/>
        <v/>
      </c>
      <c r="U201" s="11">
        <f t="shared" si="58"/>
        <v>45551.999999999483</v>
      </c>
      <c r="V201" s="3">
        <f t="shared" si="68"/>
        <v>15133.543119035712</v>
      </c>
      <c r="W201" s="3"/>
      <c r="X201" s="3">
        <f t="shared" si="59"/>
        <v>47807</v>
      </c>
      <c r="Y201" t="b">
        <f t="shared" si="60"/>
        <v>1</v>
      </c>
      <c r="Z201">
        <f t="shared" si="61"/>
        <v>0</v>
      </c>
      <c r="AA201">
        <f t="shared" si="62"/>
        <v>0</v>
      </c>
      <c r="AB201" s="76">
        <f t="shared" si="63"/>
        <v>0</v>
      </c>
    </row>
    <row r="202" spans="1:28">
      <c r="A202" s="7">
        <v>201</v>
      </c>
      <c r="B202" s="7">
        <v>1987</v>
      </c>
      <c r="C202" s="7">
        <v>9</v>
      </c>
      <c r="D202" s="10">
        <v>35537</v>
      </c>
      <c r="E202" s="13">
        <v>27635.702479338845</v>
      </c>
      <c r="F202" s="11">
        <v>0.2</v>
      </c>
      <c r="G202" s="11">
        <f t="shared" si="64"/>
        <v>2671.0341562956364</v>
      </c>
      <c r="H202" s="13">
        <f t="shared" si="65"/>
        <v>534.20683125912728</v>
      </c>
      <c r="I202" s="7">
        <v>0</v>
      </c>
      <c r="J202" s="7">
        <f>51342</f>
        <v>51342</v>
      </c>
      <c r="K202" s="7">
        <f t="shared" si="66"/>
        <v>51342</v>
      </c>
      <c r="L202" s="11">
        <f t="shared" si="69"/>
        <v>15133.543119035712</v>
      </c>
      <c r="M202" s="11">
        <v>0</v>
      </c>
      <c r="N202" s="11">
        <f t="shared" si="67"/>
        <v>42235.038767115431</v>
      </c>
      <c r="O202" s="3">
        <v>2191.4999999981801</v>
      </c>
      <c r="P202" s="57" t="str">
        <f t="shared" si="54"/>
        <v/>
      </c>
      <c r="Q202" s="11" t="str">
        <f t="array" ref="Q202">IF(AND(O202&gt;D202,N202&lt;K203),0,"")</f>
        <v/>
      </c>
      <c r="R202" s="11" t="str">
        <f t="shared" si="55"/>
        <v/>
      </c>
      <c r="S202" s="11">
        <f t="shared" si="56"/>
        <v>33345.500000001819</v>
      </c>
      <c r="T202" s="11" t="str">
        <f t="shared" si="57"/>
        <v/>
      </c>
      <c r="U202" s="11">
        <f t="shared" si="58"/>
        <v>33345.500000001819</v>
      </c>
      <c r="V202" s="3">
        <f t="shared" si="68"/>
        <v>8889.5387671136123</v>
      </c>
      <c r="W202" s="3"/>
      <c r="X202" s="3">
        <f t="shared" si="59"/>
        <v>35537</v>
      </c>
      <c r="Y202" t="b">
        <f t="shared" si="60"/>
        <v>1</v>
      </c>
      <c r="Z202">
        <f t="shared" si="61"/>
        <v>0</v>
      </c>
      <c r="AA202">
        <f t="shared" si="62"/>
        <v>0</v>
      </c>
      <c r="AB202" s="76">
        <f t="shared" si="63"/>
        <v>0</v>
      </c>
    </row>
    <row r="203" spans="1:28">
      <c r="A203" s="7">
        <v>202</v>
      </c>
      <c r="B203" s="7">
        <v>1987</v>
      </c>
      <c r="C203" s="7">
        <v>10</v>
      </c>
      <c r="D203">
        <v>16691</v>
      </c>
      <c r="E203">
        <v>27968.92561983471</v>
      </c>
      <c r="F203">
        <v>0.05</v>
      </c>
      <c r="G203">
        <f t="shared" si="64"/>
        <v>1780.7832591091119</v>
      </c>
      <c r="H203">
        <f t="shared" si="65"/>
        <v>89.039162955455595</v>
      </c>
      <c r="I203">
        <v>0</v>
      </c>
      <c r="J203" s="7">
        <f>51342</f>
        <v>51342</v>
      </c>
      <c r="K203">
        <f t="shared" si="66"/>
        <v>51342</v>
      </c>
      <c r="L203">
        <f t="shared" si="69"/>
        <v>8889.5387671136123</v>
      </c>
      <c r="M203" s="11">
        <v>0</v>
      </c>
      <c r="N203" s="11">
        <f t="shared" si="67"/>
        <v>36769.425223992868</v>
      </c>
      <c r="O203">
        <v>2776.6435777443098</v>
      </c>
      <c r="P203" t="str">
        <f t="shared" si="54"/>
        <v/>
      </c>
      <c r="Q203" t="str">
        <f t="array" ref="Q203">IF(AND(O203&gt;D203,N203&lt;K204),0,"")</f>
        <v/>
      </c>
      <c r="R203" t="str">
        <f t="shared" si="55"/>
        <v/>
      </c>
      <c r="S203" s="11">
        <f t="shared" si="56"/>
        <v>13914.356422255691</v>
      </c>
      <c r="T203" s="11" t="str">
        <f t="shared" si="57"/>
        <v/>
      </c>
      <c r="U203" s="11">
        <f t="shared" si="58"/>
        <v>13914.356422255691</v>
      </c>
      <c r="V203" s="3">
        <f t="shared" si="68"/>
        <v>22855.068801737179</v>
      </c>
      <c r="W203" s="3"/>
      <c r="X203" s="3">
        <f t="shared" si="59"/>
        <v>16691</v>
      </c>
      <c r="Y203" t="b">
        <f t="shared" si="60"/>
        <v>1</v>
      </c>
      <c r="Z203">
        <f t="shared" si="61"/>
        <v>0</v>
      </c>
      <c r="AA203">
        <f t="shared" si="62"/>
        <v>0</v>
      </c>
      <c r="AB203" s="76">
        <f t="shared" si="63"/>
        <v>0</v>
      </c>
    </row>
    <row r="204" spans="1:28">
      <c r="A204" s="7">
        <v>203</v>
      </c>
      <c r="B204" s="7">
        <v>1987</v>
      </c>
      <c r="C204" s="7">
        <v>11</v>
      </c>
      <c r="D204" s="10">
        <v>4576</v>
      </c>
      <c r="E204" s="13">
        <v>24860.826446280993</v>
      </c>
      <c r="F204" s="11">
        <v>0</v>
      </c>
      <c r="G204" s="11">
        <f t="shared" si="64"/>
        <v>3664.110292437274</v>
      </c>
      <c r="H204" s="13">
        <f t="shared" si="65"/>
        <v>0</v>
      </c>
      <c r="I204" s="7">
        <v>0</v>
      </c>
      <c r="J204" s="7">
        <f>51342</f>
        <v>51342</v>
      </c>
      <c r="K204" s="7">
        <f t="shared" si="66"/>
        <v>51342</v>
      </c>
      <c r="L204" s="11">
        <f t="shared" si="69"/>
        <v>22855.068801737179</v>
      </c>
      <c r="M204" s="11">
        <v>0</v>
      </c>
      <c r="N204" s="11">
        <f t="shared" si="67"/>
        <v>47715.895248018176</v>
      </c>
      <c r="O204" s="3">
        <v>3843.07963676811</v>
      </c>
      <c r="P204" s="57" t="str">
        <f t="shared" si="54"/>
        <v/>
      </c>
      <c r="Q204" s="11" t="str">
        <f t="array" ref="Q204">IF(AND(O204&gt;D204,N204&lt;K205),0,"")</f>
        <v/>
      </c>
      <c r="R204" s="11" t="str">
        <f t="shared" si="55"/>
        <v/>
      </c>
      <c r="S204" s="11">
        <f t="shared" si="56"/>
        <v>732.92036323188995</v>
      </c>
      <c r="T204" s="11" t="str">
        <f t="shared" si="57"/>
        <v/>
      </c>
      <c r="U204" s="11">
        <f t="shared" si="58"/>
        <v>732.92036323188995</v>
      </c>
      <c r="V204" s="3">
        <f t="shared" si="68"/>
        <v>46982.974884786287</v>
      </c>
      <c r="W204" s="3"/>
      <c r="X204" s="3">
        <f t="shared" si="59"/>
        <v>4576</v>
      </c>
      <c r="Y204" t="b">
        <f t="shared" si="60"/>
        <v>1</v>
      </c>
      <c r="Z204">
        <f t="shared" si="61"/>
        <v>0</v>
      </c>
      <c r="AA204">
        <f t="shared" si="62"/>
        <v>0</v>
      </c>
      <c r="AB204" s="76">
        <f t="shared" si="63"/>
        <v>0</v>
      </c>
    </row>
    <row r="205" spans="1:28">
      <c r="A205" s="7">
        <v>204</v>
      </c>
      <c r="B205" s="7">
        <v>1987</v>
      </c>
      <c r="C205" s="7">
        <v>12</v>
      </c>
      <c r="D205" s="10">
        <v>1561</v>
      </c>
      <c r="E205" s="13">
        <v>31332.89256198347</v>
      </c>
      <c r="F205" s="11">
        <v>0</v>
      </c>
      <c r="G205" s="11">
        <f t="shared" si="64"/>
        <v>5998.7736867809372</v>
      </c>
      <c r="H205" s="13">
        <f t="shared" si="65"/>
        <v>0</v>
      </c>
      <c r="I205" s="7">
        <v>0</v>
      </c>
      <c r="J205" s="7">
        <f>51342</f>
        <v>51342</v>
      </c>
      <c r="K205" s="7">
        <f t="shared" si="66"/>
        <v>51342</v>
      </c>
      <c r="L205" s="11">
        <f t="shared" si="69"/>
        <v>46982.974884786287</v>
      </c>
      <c r="M205" s="11">
        <v>0</v>
      </c>
      <c r="N205" s="11">
        <f t="shared" si="67"/>
        <v>78315.867446769756</v>
      </c>
      <c r="O205" s="3">
        <v>3681.3913782284599</v>
      </c>
      <c r="P205" s="57" t="str">
        <f t="shared" si="54"/>
        <v/>
      </c>
      <c r="Q205" s="11" t="str">
        <f t="array" ref="Q205">IF(AND(O205&gt;D205,N205&lt;K206),0,"")</f>
        <v/>
      </c>
      <c r="R205" s="11">
        <f t="shared" si="55"/>
        <v>26973.867446769756</v>
      </c>
      <c r="S205" s="11" t="str">
        <f t="shared" si="56"/>
        <v/>
      </c>
      <c r="T205" s="11" t="str">
        <f t="shared" si="57"/>
        <v/>
      </c>
      <c r="U205" s="11">
        <f t="shared" si="58"/>
        <v>26973.867446769756</v>
      </c>
      <c r="V205" s="3">
        <f t="shared" si="68"/>
        <v>51342</v>
      </c>
      <c r="W205" s="3"/>
      <c r="X205" s="3">
        <f t="shared" si="59"/>
        <v>30655.258824998215</v>
      </c>
      <c r="Y205" t="b">
        <f t="shared" si="60"/>
        <v>1</v>
      </c>
      <c r="Z205">
        <f t="shared" si="61"/>
        <v>0</v>
      </c>
      <c r="AA205">
        <f t="shared" si="62"/>
        <v>0</v>
      </c>
      <c r="AB205" s="76">
        <f t="shared" si="63"/>
        <v>0</v>
      </c>
    </row>
    <row r="206" spans="1:28">
      <c r="A206" s="7">
        <v>205</v>
      </c>
      <c r="B206" s="7">
        <v>1988</v>
      </c>
      <c r="C206" s="7">
        <v>1</v>
      </c>
      <c r="D206" s="10">
        <v>1277</v>
      </c>
      <c r="E206" s="13">
        <v>46470.74380165289</v>
      </c>
      <c r="F206" s="11">
        <v>0</v>
      </c>
      <c r="G206" s="11">
        <f t="shared" si="64"/>
        <v>6296.3862360000003</v>
      </c>
      <c r="H206" s="13">
        <f t="shared" si="65"/>
        <v>0</v>
      </c>
      <c r="I206" s="7">
        <v>0</v>
      </c>
      <c r="J206" s="7">
        <f>51342</f>
        <v>51342</v>
      </c>
      <c r="K206" s="7">
        <f t="shared" si="66"/>
        <v>51342</v>
      </c>
      <c r="L206" s="11">
        <f t="shared" si="69"/>
        <v>51342</v>
      </c>
      <c r="M206" s="11">
        <v>0</v>
      </c>
      <c r="N206" s="11">
        <f t="shared" si="67"/>
        <v>97812.74380165289</v>
      </c>
      <c r="O206" s="3">
        <v>3649.5952109556501</v>
      </c>
      <c r="P206" s="57" t="str">
        <f t="shared" si="54"/>
        <v/>
      </c>
      <c r="Q206" s="11" t="str">
        <f t="array" ref="Q206">IF(AND(O206&gt;D206,N206&lt;K207),0,"")</f>
        <v/>
      </c>
      <c r="R206" s="11">
        <f t="shared" si="55"/>
        <v>46470.74380165289</v>
      </c>
      <c r="S206" s="11" t="str">
        <f t="shared" si="56"/>
        <v/>
      </c>
      <c r="T206" s="11" t="str">
        <f t="shared" si="57"/>
        <v/>
      </c>
      <c r="U206" s="11">
        <f t="shared" si="58"/>
        <v>46470.74380165289</v>
      </c>
      <c r="V206" s="3">
        <f t="shared" si="68"/>
        <v>51342</v>
      </c>
      <c r="W206" s="3"/>
      <c r="X206" s="3">
        <f t="shared" si="59"/>
        <v>50120.339012608543</v>
      </c>
      <c r="Y206" t="b">
        <f t="shared" si="60"/>
        <v>1</v>
      </c>
      <c r="Z206">
        <f t="shared" si="61"/>
        <v>0</v>
      </c>
      <c r="AA206">
        <f t="shared" si="62"/>
        <v>0</v>
      </c>
      <c r="AB206" s="76">
        <f t="shared" si="63"/>
        <v>0</v>
      </c>
    </row>
    <row r="207" spans="1:28">
      <c r="A207" s="7">
        <v>206</v>
      </c>
      <c r="B207" s="7">
        <v>1988</v>
      </c>
      <c r="C207" s="7">
        <v>2</v>
      </c>
      <c r="D207" s="10">
        <v>787</v>
      </c>
      <c r="E207" s="13">
        <v>36388.760330578516</v>
      </c>
      <c r="F207" s="11">
        <v>0</v>
      </c>
      <c r="G207" s="11">
        <f t="shared" si="64"/>
        <v>6296.3862360000003</v>
      </c>
      <c r="H207" s="13">
        <f t="shared" si="65"/>
        <v>0</v>
      </c>
      <c r="I207" s="7">
        <v>0</v>
      </c>
      <c r="J207" s="7">
        <f>51342</f>
        <v>51342</v>
      </c>
      <c r="K207" s="7">
        <f t="shared" si="66"/>
        <v>51342</v>
      </c>
      <c r="L207" s="11">
        <f t="shared" si="69"/>
        <v>51342</v>
      </c>
      <c r="M207" s="11">
        <v>0</v>
      </c>
      <c r="N207" s="11">
        <f t="shared" si="67"/>
        <v>87730.760330578516</v>
      </c>
      <c r="O207" s="3">
        <v>3473.0948647811601</v>
      </c>
      <c r="P207" s="57" t="str">
        <f t="shared" si="54"/>
        <v/>
      </c>
      <c r="Q207" s="11" t="str">
        <f t="array" ref="Q207">IF(AND(O207&gt;D207,N207&lt;K208),0,"")</f>
        <v/>
      </c>
      <c r="R207" s="11">
        <f t="shared" si="55"/>
        <v>36388.760330578516</v>
      </c>
      <c r="S207" s="11" t="str">
        <f t="shared" si="56"/>
        <v/>
      </c>
      <c r="T207" s="11" t="str">
        <f t="shared" si="57"/>
        <v/>
      </c>
      <c r="U207" s="11">
        <f t="shared" si="58"/>
        <v>36388.760330578516</v>
      </c>
      <c r="V207" s="3">
        <f t="shared" si="68"/>
        <v>51342</v>
      </c>
      <c r="W207" s="3"/>
      <c r="X207" s="3">
        <f t="shared" si="59"/>
        <v>39861.855195359676</v>
      </c>
      <c r="Y207" t="b">
        <f t="shared" si="60"/>
        <v>1</v>
      </c>
      <c r="Z207">
        <f t="shared" si="61"/>
        <v>0</v>
      </c>
      <c r="AA207">
        <f t="shared" si="62"/>
        <v>0</v>
      </c>
      <c r="AB207" s="76">
        <f t="shared" si="63"/>
        <v>0</v>
      </c>
    </row>
    <row r="208" spans="1:28">
      <c r="A208" s="7">
        <v>207</v>
      </c>
      <c r="B208" s="7">
        <v>1988</v>
      </c>
      <c r="C208" s="7">
        <v>3</v>
      </c>
      <c r="D208" s="10">
        <v>298</v>
      </c>
      <c r="E208" s="13">
        <v>33498.842975206615</v>
      </c>
      <c r="F208" s="11">
        <v>0.02</v>
      </c>
      <c r="G208" s="11">
        <f t="shared" si="64"/>
        <v>6296.3862360000003</v>
      </c>
      <c r="H208" s="13">
        <f t="shared" si="65"/>
        <v>125.92772472000001</v>
      </c>
      <c r="I208" s="7">
        <v>0</v>
      </c>
      <c r="J208" s="7">
        <f>51342</f>
        <v>51342</v>
      </c>
      <c r="K208" s="7">
        <f t="shared" si="66"/>
        <v>51342</v>
      </c>
      <c r="L208" s="11">
        <f t="shared" si="69"/>
        <v>51342</v>
      </c>
      <c r="M208" s="11">
        <v>0</v>
      </c>
      <c r="N208" s="11">
        <f t="shared" si="67"/>
        <v>84714.915250486622</v>
      </c>
      <c r="O208" s="3">
        <v>4470.6935326174198</v>
      </c>
      <c r="P208" s="57" t="str">
        <f t="shared" si="54"/>
        <v/>
      </c>
      <c r="Q208" s="11" t="str">
        <f t="array" ref="Q208">IF(AND(O208&gt;D208,N208&lt;K209),0,"")</f>
        <v/>
      </c>
      <c r="R208" s="11">
        <f t="shared" si="55"/>
        <v>48372.915250486622</v>
      </c>
      <c r="S208" s="11" t="str">
        <f t="shared" si="56"/>
        <v/>
      </c>
      <c r="T208" s="11" t="str">
        <f t="shared" si="57"/>
        <v/>
      </c>
      <c r="U208" s="11">
        <f t="shared" si="58"/>
        <v>48372.915250486622</v>
      </c>
      <c r="V208" s="3">
        <f t="shared" si="68"/>
        <v>36342</v>
      </c>
      <c r="W208" s="3"/>
      <c r="X208" s="3">
        <f t="shared" si="59"/>
        <v>52843.608783104042</v>
      </c>
      <c r="Y208" t="b">
        <f t="shared" si="60"/>
        <v>1</v>
      </c>
      <c r="Z208">
        <f t="shared" si="61"/>
        <v>0</v>
      </c>
      <c r="AA208">
        <f t="shared" si="62"/>
        <v>0</v>
      </c>
      <c r="AB208" s="76">
        <f t="shared" si="63"/>
        <v>0</v>
      </c>
    </row>
    <row r="209" spans="1:28">
      <c r="A209" s="7">
        <v>208</v>
      </c>
      <c r="B209" s="7">
        <v>1988</v>
      </c>
      <c r="C209" s="7">
        <v>4</v>
      </c>
      <c r="D209" s="10">
        <v>2544</v>
      </c>
      <c r="E209" s="13">
        <v>42878.67768595041</v>
      </c>
      <c r="F209" s="11">
        <v>0.13</v>
      </c>
      <c r="G209" s="11">
        <f t="shared" si="64"/>
        <v>5112.6462360000005</v>
      </c>
      <c r="H209" s="13">
        <f t="shared" si="65"/>
        <v>664.64401068000006</v>
      </c>
      <c r="I209" s="7">
        <v>15000</v>
      </c>
      <c r="J209" s="7">
        <f>51342</f>
        <v>51342</v>
      </c>
      <c r="K209" s="7">
        <f t="shared" si="66"/>
        <v>36342</v>
      </c>
      <c r="L209" s="11">
        <f t="shared" si="69"/>
        <v>36342</v>
      </c>
      <c r="M209" s="11">
        <v>0</v>
      </c>
      <c r="N209" s="11">
        <f t="shared" si="67"/>
        <v>78556.033675270417</v>
      </c>
      <c r="O209" s="3">
        <v>5801.0385773931102</v>
      </c>
      <c r="P209" s="57" t="str">
        <f t="shared" si="54"/>
        <v/>
      </c>
      <c r="Q209" s="11" t="str">
        <f t="array" ref="Q209">IF(AND(O209&gt;D209,N209&lt;K210),0,"")</f>
        <v/>
      </c>
      <c r="R209" s="11">
        <f t="shared" si="55"/>
        <v>42214.033675270417</v>
      </c>
      <c r="S209" s="11" t="str">
        <f t="shared" si="56"/>
        <v/>
      </c>
      <c r="T209" s="11" t="str">
        <f t="shared" si="57"/>
        <v/>
      </c>
      <c r="U209" s="11">
        <f t="shared" si="58"/>
        <v>42214.033675270417</v>
      </c>
      <c r="V209" s="3">
        <f t="shared" si="68"/>
        <v>36342</v>
      </c>
      <c r="W209" s="3"/>
      <c r="X209" s="3">
        <f t="shared" si="59"/>
        <v>48015.072252663529</v>
      </c>
      <c r="Y209" t="b">
        <f t="shared" si="60"/>
        <v>1</v>
      </c>
      <c r="Z209">
        <f t="shared" si="61"/>
        <v>0</v>
      </c>
      <c r="AA209">
        <f t="shared" si="62"/>
        <v>0</v>
      </c>
      <c r="AB209" s="76">
        <f t="shared" si="63"/>
        <v>0</v>
      </c>
    </row>
    <row r="210" spans="1:28">
      <c r="A210" s="7">
        <v>209</v>
      </c>
      <c r="B210" s="7">
        <v>1988</v>
      </c>
      <c r="C210" s="7">
        <v>5</v>
      </c>
      <c r="D210" s="10">
        <v>34448</v>
      </c>
      <c r="E210" s="13">
        <v>21941.157024793389</v>
      </c>
      <c r="F210" s="11">
        <v>0.22</v>
      </c>
      <c r="G210" s="11">
        <f t="shared" si="64"/>
        <v>5112.6462360000005</v>
      </c>
      <c r="H210" s="13">
        <f t="shared" si="65"/>
        <v>1124.7821719200001</v>
      </c>
      <c r="I210" s="7">
        <v>15000</v>
      </c>
      <c r="J210" s="7">
        <f>51342</f>
        <v>51342</v>
      </c>
      <c r="K210" s="7">
        <f t="shared" si="66"/>
        <v>36342</v>
      </c>
      <c r="L210" s="11">
        <f t="shared" si="69"/>
        <v>36342</v>
      </c>
      <c r="M210" s="11">
        <v>0</v>
      </c>
      <c r="N210" s="11">
        <f t="shared" si="67"/>
        <v>57158.374852873385</v>
      </c>
      <c r="O210" s="3">
        <v>4715.6268356738401</v>
      </c>
      <c r="P210" s="57" t="str">
        <f t="shared" si="54"/>
        <v/>
      </c>
      <c r="Q210" s="11" t="str">
        <f t="array" ref="Q210">IF(AND(O210&gt;D210,N210&lt;K211),0,"")</f>
        <v/>
      </c>
      <c r="R210" s="11" t="str">
        <f t="shared" si="55"/>
        <v/>
      </c>
      <c r="S210" s="11">
        <f t="shared" si="56"/>
        <v>29732.37316432616</v>
      </c>
      <c r="T210" s="11" t="str">
        <f t="shared" si="57"/>
        <v/>
      </c>
      <c r="U210" s="11">
        <f t="shared" si="58"/>
        <v>29732.37316432616</v>
      </c>
      <c r="V210" s="3">
        <f t="shared" si="68"/>
        <v>27426.001688547225</v>
      </c>
      <c r="W210" s="3"/>
      <c r="X210" s="3">
        <f t="shared" si="59"/>
        <v>34448</v>
      </c>
      <c r="Y210" t="b">
        <f t="shared" si="60"/>
        <v>1</v>
      </c>
      <c r="Z210">
        <f t="shared" si="61"/>
        <v>0</v>
      </c>
      <c r="AA210">
        <f t="shared" si="62"/>
        <v>0</v>
      </c>
      <c r="AB210" s="76">
        <f t="shared" si="63"/>
        <v>0</v>
      </c>
    </row>
    <row r="211" spans="1:28">
      <c r="A211" s="7">
        <v>210</v>
      </c>
      <c r="B211" s="7">
        <v>1988</v>
      </c>
      <c r="C211" s="7">
        <v>6</v>
      </c>
      <c r="D211" s="10">
        <v>45953</v>
      </c>
      <c r="E211" s="13">
        <v>29466.446280991735</v>
      </c>
      <c r="F211" s="11">
        <v>0.36</v>
      </c>
      <c r="G211" s="11">
        <f t="shared" si="64"/>
        <v>4195.796312691773</v>
      </c>
      <c r="H211" s="13">
        <f t="shared" si="65"/>
        <v>1510.4866725690383</v>
      </c>
      <c r="I211" s="7">
        <v>15000</v>
      </c>
      <c r="J211" s="7">
        <f>51342</f>
        <v>51342</v>
      </c>
      <c r="K211" s="7">
        <f t="shared" si="66"/>
        <v>36342</v>
      </c>
      <c r="L211" s="11">
        <f t="shared" si="69"/>
        <v>27426.001688547225</v>
      </c>
      <c r="M211" s="11">
        <v>0</v>
      </c>
      <c r="N211" s="11">
        <f t="shared" si="67"/>
        <v>55381.961296969923</v>
      </c>
      <c r="O211" s="3">
        <v>2373.4999999992201</v>
      </c>
      <c r="P211" s="57" t="str">
        <f t="shared" si="54"/>
        <v/>
      </c>
      <c r="Q211" s="11" t="str">
        <f t="array" ref="Q211">IF(AND(O211&gt;D211,N211&lt;K212),0,"")</f>
        <v/>
      </c>
      <c r="R211" s="11" t="str">
        <f t="shared" si="55"/>
        <v/>
      </c>
      <c r="S211" s="11">
        <f t="shared" si="56"/>
        <v>43579.500000000779</v>
      </c>
      <c r="T211" s="11" t="str">
        <f t="shared" si="57"/>
        <v/>
      </c>
      <c r="U211" s="11">
        <f t="shared" si="58"/>
        <v>43579.500000000779</v>
      </c>
      <c r="V211" s="3">
        <f t="shared" si="68"/>
        <v>11802.461296969144</v>
      </c>
      <c r="W211" s="3"/>
      <c r="X211" s="3">
        <f t="shared" si="59"/>
        <v>45953</v>
      </c>
      <c r="Y211" t="b">
        <f t="shared" si="60"/>
        <v>1</v>
      </c>
      <c r="Z211">
        <f t="shared" si="61"/>
        <v>0</v>
      </c>
      <c r="AA211">
        <f t="shared" si="62"/>
        <v>0</v>
      </c>
      <c r="AB211" s="76">
        <f t="shared" si="63"/>
        <v>0</v>
      </c>
    </row>
    <row r="212" spans="1:28">
      <c r="A212" s="7">
        <v>211</v>
      </c>
      <c r="B212" s="7">
        <v>1988</v>
      </c>
      <c r="C212" s="7">
        <v>7</v>
      </c>
      <c r="D212" s="10">
        <v>50966</v>
      </c>
      <c r="E212" s="13">
        <v>41605.289256198346</v>
      </c>
      <c r="F212" s="11">
        <v>0.43</v>
      </c>
      <c r="G212" s="11">
        <f t="shared" si="64"/>
        <v>2205.8019594086049</v>
      </c>
      <c r="H212" s="13">
        <f t="shared" si="65"/>
        <v>948.49484254570007</v>
      </c>
      <c r="I212" s="7">
        <v>0</v>
      </c>
      <c r="J212" s="7">
        <f>51342</f>
        <v>51342</v>
      </c>
      <c r="K212" s="7">
        <f t="shared" si="66"/>
        <v>51342</v>
      </c>
      <c r="L212" s="11">
        <f t="shared" si="69"/>
        <v>11802.461296969144</v>
      </c>
      <c r="M212" s="11">
        <v>0</v>
      </c>
      <c r="N212" s="11">
        <f t="shared" si="67"/>
        <v>52459.255710621794</v>
      </c>
      <c r="O212" s="3">
        <v>2734.00000000104</v>
      </c>
      <c r="P212" s="57" t="str">
        <f t="shared" si="54"/>
        <v/>
      </c>
      <c r="Q212" s="11" t="str">
        <f t="array" ref="Q212">IF(AND(O212&gt;D212,N212&lt;K213),0,"")</f>
        <v/>
      </c>
      <c r="R212" s="11" t="str">
        <f t="shared" si="55"/>
        <v/>
      </c>
      <c r="S212" s="11">
        <f t="shared" si="56"/>
        <v>48231.99999999896</v>
      </c>
      <c r="T212" s="11" t="str">
        <f t="shared" si="57"/>
        <v/>
      </c>
      <c r="U212" s="11">
        <f t="shared" si="58"/>
        <v>48231.99999999896</v>
      </c>
      <c r="V212" s="3">
        <f t="shared" si="68"/>
        <v>4227.2557106228342</v>
      </c>
      <c r="W212" s="3"/>
      <c r="X212" s="3">
        <f t="shared" si="59"/>
        <v>50966</v>
      </c>
      <c r="Y212" t="b">
        <f t="shared" si="60"/>
        <v>1</v>
      </c>
      <c r="Z212">
        <f t="shared" si="61"/>
        <v>0</v>
      </c>
      <c r="AA212">
        <f t="shared" si="62"/>
        <v>0</v>
      </c>
      <c r="AB212" s="76">
        <f t="shared" si="63"/>
        <v>0</v>
      </c>
    </row>
    <row r="213" spans="1:28">
      <c r="A213" s="7">
        <v>212</v>
      </c>
      <c r="B213" s="7">
        <v>1988</v>
      </c>
      <c r="C213" s="7">
        <v>8</v>
      </c>
      <c r="D213" s="10">
        <v>47807</v>
      </c>
      <c r="E213" s="13">
        <v>38860.165289256198</v>
      </c>
      <c r="F213" s="11">
        <v>0.39</v>
      </c>
      <c r="G213" s="11">
        <f t="shared" si="64"/>
        <v>1065.2011105467709</v>
      </c>
      <c r="H213" s="13">
        <f t="shared" si="65"/>
        <v>415.42843311324066</v>
      </c>
      <c r="I213" s="7">
        <v>0</v>
      </c>
      <c r="J213" s="7">
        <f>51342</f>
        <v>51342</v>
      </c>
      <c r="K213" s="7">
        <f t="shared" si="66"/>
        <v>51342</v>
      </c>
      <c r="L213" s="11">
        <f t="shared" si="69"/>
        <v>4227.2557106228342</v>
      </c>
      <c r="M213" s="11">
        <v>0</v>
      </c>
      <c r="N213" s="11">
        <f t="shared" si="67"/>
        <v>42671.992566765788</v>
      </c>
      <c r="O213" s="3">
        <v>526.67975698064504</v>
      </c>
      <c r="P213" s="57">
        <f t="shared" si="54"/>
        <v>42671.992566765788</v>
      </c>
      <c r="Q213" s="11" t="str">
        <f t="array" ref="Q213">IF(AND(O213&gt;D213,N213&lt;K214),0,"")</f>
        <v/>
      </c>
      <c r="R213" s="11" t="str">
        <f t="shared" si="55"/>
        <v/>
      </c>
      <c r="S213" s="11" t="str">
        <f t="shared" si="56"/>
        <v/>
      </c>
      <c r="T213" s="11" t="str">
        <f t="shared" si="57"/>
        <v/>
      </c>
      <c r="U213" s="11">
        <f t="shared" si="58"/>
        <v>42671.992566765788</v>
      </c>
      <c r="V213" s="3">
        <f t="shared" si="68"/>
        <v>0</v>
      </c>
      <c r="W213" s="3"/>
      <c r="X213" s="3">
        <f t="shared" si="59"/>
        <v>43198.672323746432</v>
      </c>
      <c r="Y213" t="b">
        <f t="shared" si="60"/>
        <v>0</v>
      </c>
      <c r="Z213">
        <f t="shared" si="61"/>
        <v>0</v>
      </c>
      <c r="AA213">
        <f t="shared" si="62"/>
        <v>4608.3276762535679</v>
      </c>
      <c r="AB213" s="76">
        <f t="shared" si="63"/>
        <v>2197693.1317602214</v>
      </c>
    </row>
    <row r="214" spans="1:28">
      <c r="A214" s="7">
        <v>213</v>
      </c>
      <c r="B214" s="7">
        <v>1988</v>
      </c>
      <c r="C214" s="7">
        <v>9</v>
      </c>
      <c r="D214" s="10">
        <v>35537</v>
      </c>
      <c r="E214" s="13">
        <v>35462.479338842975</v>
      </c>
      <c r="F214" s="11">
        <v>0.2</v>
      </c>
      <c r="G214" s="11">
        <f t="shared" si="64"/>
        <v>378.81</v>
      </c>
      <c r="H214" s="13">
        <f t="shared" si="65"/>
        <v>75.762</v>
      </c>
      <c r="I214" s="7">
        <v>0</v>
      </c>
      <c r="J214" s="7">
        <f>51342</f>
        <v>51342</v>
      </c>
      <c r="K214" s="7">
        <f t="shared" si="66"/>
        <v>51342</v>
      </c>
      <c r="L214" s="11">
        <f t="shared" si="69"/>
        <v>0</v>
      </c>
      <c r="M214" s="11">
        <v>0</v>
      </c>
      <c r="N214" s="11">
        <f t="shared" si="67"/>
        <v>35386.717338842973</v>
      </c>
      <c r="O214" s="3">
        <v>717.66976200508998</v>
      </c>
      <c r="P214" s="57" t="str">
        <f t="shared" si="54"/>
        <v/>
      </c>
      <c r="Q214" s="11" t="str">
        <f t="array" ref="Q214">IF(AND(O214&gt;D214,N214&lt;K215),0,"")</f>
        <v/>
      </c>
      <c r="R214" s="11" t="str">
        <f t="shared" si="55"/>
        <v/>
      </c>
      <c r="S214" s="11">
        <f t="shared" si="56"/>
        <v>34819.330237994909</v>
      </c>
      <c r="T214" s="11" t="str">
        <f t="shared" si="57"/>
        <v/>
      </c>
      <c r="U214" s="11">
        <f t="shared" si="58"/>
        <v>34819.330237994909</v>
      </c>
      <c r="V214" s="3">
        <f t="shared" si="68"/>
        <v>567.38710084806371</v>
      </c>
      <c r="W214" s="3"/>
      <c r="X214" s="3">
        <f t="shared" si="59"/>
        <v>35537</v>
      </c>
      <c r="Y214" t="b">
        <f t="shared" si="60"/>
        <v>1</v>
      </c>
      <c r="Z214">
        <f t="shared" si="61"/>
        <v>1</v>
      </c>
      <c r="AA214">
        <f t="shared" si="62"/>
        <v>0</v>
      </c>
      <c r="AB214" s="76">
        <f t="shared" si="63"/>
        <v>0</v>
      </c>
    </row>
    <row r="215" spans="1:28">
      <c r="A215" s="7">
        <v>214</v>
      </c>
      <c r="B215" s="7">
        <v>1988</v>
      </c>
      <c r="C215" s="7">
        <v>10</v>
      </c>
      <c r="D215" s="10">
        <v>16691</v>
      </c>
      <c r="E215" s="13">
        <v>31412.231404958678</v>
      </c>
      <c r="F215" s="11">
        <v>0.05</v>
      </c>
      <c r="G215" s="11">
        <f t="shared" si="64"/>
        <v>473.01476287907866</v>
      </c>
      <c r="H215" s="13">
        <f t="shared" si="65"/>
        <v>23.650738143953934</v>
      </c>
      <c r="I215" s="7">
        <v>0</v>
      </c>
      <c r="J215" s="7">
        <f>51342</f>
        <v>51342</v>
      </c>
      <c r="K215" s="7">
        <f t="shared" si="66"/>
        <v>51342</v>
      </c>
      <c r="L215" s="11">
        <f t="shared" si="69"/>
        <v>567.38710084806371</v>
      </c>
      <c r="M215" s="11">
        <v>0</v>
      </c>
      <c r="N215" s="11">
        <f t="shared" si="67"/>
        <v>31955.967767662787</v>
      </c>
      <c r="O215" s="3">
        <v>3144.6837217892098</v>
      </c>
      <c r="P215" s="57" t="str">
        <f t="shared" si="54"/>
        <v/>
      </c>
      <c r="Q215" s="11" t="str">
        <f t="array" ref="Q215">IF(AND(O215&gt;D215,N215&lt;K216),0,"")</f>
        <v/>
      </c>
      <c r="R215" s="11" t="str">
        <f t="shared" si="55"/>
        <v/>
      </c>
      <c r="S215" s="11">
        <f t="shared" si="56"/>
        <v>13546.31627821079</v>
      </c>
      <c r="T215" s="11" t="str">
        <f t="shared" si="57"/>
        <v/>
      </c>
      <c r="U215" s="11">
        <f t="shared" si="58"/>
        <v>13546.31627821079</v>
      </c>
      <c r="V215" s="3">
        <f t="shared" si="68"/>
        <v>18409.651489451997</v>
      </c>
      <c r="W215" s="3"/>
      <c r="X215" s="3">
        <f t="shared" si="59"/>
        <v>16691</v>
      </c>
      <c r="Y215" t="b">
        <f t="shared" si="60"/>
        <v>1</v>
      </c>
      <c r="Z215">
        <f t="shared" si="61"/>
        <v>0</v>
      </c>
      <c r="AA215">
        <f t="shared" si="62"/>
        <v>0</v>
      </c>
      <c r="AB215" s="76">
        <f t="shared" si="63"/>
        <v>0</v>
      </c>
    </row>
    <row r="216" spans="1:28">
      <c r="A216" s="7">
        <v>215</v>
      </c>
      <c r="B216" s="7">
        <v>1988</v>
      </c>
      <c r="C216" s="7">
        <v>11</v>
      </c>
      <c r="D216" s="10">
        <v>4576</v>
      </c>
      <c r="E216" s="13">
        <v>19527.272727272728</v>
      </c>
      <c r="F216" s="11">
        <v>0</v>
      </c>
      <c r="G216" s="11">
        <f t="shared" si="64"/>
        <v>3106.9426701796206</v>
      </c>
      <c r="H216" s="13">
        <f t="shared" si="65"/>
        <v>0</v>
      </c>
      <c r="I216" s="7">
        <v>0</v>
      </c>
      <c r="J216" s="7">
        <f>51342</f>
        <v>51342</v>
      </c>
      <c r="K216" s="7">
        <f t="shared" si="66"/>
        <v>51342</v>
      </c>
      <c r="L216" s="11">
        <f t="shared" si="69"/>
        <v>18409.651489451997</v>
      </c>
      <c r="M216" s="11">
        <v>0</v>
      </c>
      <c r="N216" s="11">
        <f t="shared" si="67"/>
        <v>37936.924216724728</v>
      </c>
      <c r="O216" s="3">
        <v>3372.9714389995102</v>
      </c>
      <c r="P216" s="57" t="str">
        <f t="shared" si="54"/>
        <v/>
      </c>
      <c r="Q216" s="11" t="str">
        <f t="array" ref="Q216">IF(AND(O216&gt;D216,N216&lt;K217),0,"")</f>
        <v/>
      </c>
      <c r="R216" s="11" t="str">
        <f t="shared" si="55"/>
        <v/>
      </c>
      <c r="S216" s="11">
        <f t="shared" si="56"/>
        <v>1203.0285610004898</v>
      </c>
      <c r="T216" s="11" t="str">
        <f t="shared" si="57"/>
        <v/>
      </c>
      <c r="U216" s="11">
        <f t="shared" si="58"/>
        <v>1203.0285610004898</v>
      </c>
      <c r="V216" s="3">
        <f t="shared" si="68"/>
        <v>36733.895655724242</v>
      </c>
      <c r="W216" s="3"/>
      <c r="X216" s="3">
        <f t="shared" si="59"/>
        <v>4576</v>
      </c>
      <c r="Y216" t="b">
        <f t="shared" si="60"/>
        <v>1</v>
      </c>
      <c r="Z216">
        <f t="shared" si="61"/>
        <v>0</v>
      </c>
      <c r="AA216">
        <f t="shared" si="62"/>
        <v>0</v>
      </c>
      <c r="AB216" s="76">
        <f t="shared" si="63"/>
        <v>0</v>
      </c>
    </row>
    <row r="217" spans="1:28">
      <c r="A217" s="7">
        <v>216</v>
      </c>
      <c r="B217" s="7">
        <v>1988</v>
      </c>
      <c r="C217" s="7">
        <v>12</v>
      </c>
      <c r="D217" s="10">
        <v>1561</v>
      </c>
      <c r="E217" s="13">
        <v>28407.272727272728</v>
      </c>
      <c r="F217" s="11">
        <v>0</v>
      </c>
      <c r="G217" s="11">
        <f t="shared" si="64"/>
        <v>5149.2979261980227</v>
      </c>
      <c r="H217" s="13">
        <f t="shared" si="65"/>
        <v>0</v>
      </c>
      <c r="I217" s="7">
        <v>0</v>
      </c>
      <c r="J217" s="7">
        <f>51342</f>
        <v>51342</v>
      </c>
      <c r="K217" s="7">
        <f t="shared" si="66"/>
        <v>51342</v>
      </c>
      <c r="L217" s="11">
        <f t="shared" si="69"/>
        <v>36733.895655724242</v>
      </c>
      <c r="M217" s="11">
        <v>0</v>
      </c>
      <c r="N217" s="11">
        <f t="shared" si="67"/>
        <v>65141.16838299697</v>
      </c>
      <c r="O217" s="3">
        <v>3145.7937772906298</v>
      </c>
      <c r="P217" s="57" t="str">
        <f t="shared" si="54"/>
        <v/>
      </c>
      <c r="Q217" s="11" t="str">
        <f t="array" ref="Q217">IF(AND(O217&gt;D217,N217&lt;K218),0,"")</f>
        <v/>
      </c>
      <c r="R217" s="11">
        <f t="shared" si="55"/>
        <v>13799.16838299697</v>
      </c>
      <c r="S217" s="11" t="str">
        <f t="shared" si="56"/>
        <v/>
      </c>
      <c r="T217" s="11" t="str">
        <f t="shared" si="57"/>
        <v/>
      </c>
      <c r="U217" s="11">
        <f t="shared" si="58"/>
        <v>13799.16838299697</v>
      </c>
      <c r="V217" s="3">
        <f t="shared" si="68"/>
        <v>51342</v>
      </c>
      <c r="W217" s="3"/>
      <c r="X217" s="3">
        <f t="shared" si="59"/>
        <v>16944.9621602876</v>
      </c>
      <c r="Y217" t="b">
        <f t="shared" si="60"/>
        <v>1</v>
      </c>
      <c r="Z217">
        <f t="shared" si="61"/>
        <v>0</v>
      </c>
      <c r="AA217">
        <f t="shared" si="62"/>
        <v>0</v>
      </c>
      <c r="AB217" s="76">
        <f t="shared" si="63"/>
        <v>0</v>
      </c>
    </row>
    <row r="218" spans="1:28">
      <c r="A218" s="7">
        <v>217</v>
      </c>
      <c r="B218" s="7">
        <v>1989</v>
      </c>
      <c r="C218" s="7">
        <v>1</v>
      </c>
      <c r="D218" s="10">
        <v>1277</v>
      </c>
      <c r="E218" s="13">
        <v>28129.586776859505</v>
      </c>
      <c r="F218" s="11">
        <v>0</v>
      </c>
      <c r="G218" s="11">
        <f t="shared" si="64"/>
        <v>6296.3862360000003</v>
      </c>
      <c r="H218" s="13">
        <f t="shared" si="65"/>
        <v>0</v>
      </c>
      <c r="I218" s="7">
        <v>0</v>
      </c>
      <c r="J218" s="7">
        <f>51342</f>
        <v>51342</v>
      </c>
      <c r="K218" s="7">
        <f t="shared" si="66"/>
        <v>51342</v>
      </c>
      <c r="L218" s="11">
        <f t="shared" si="69"/>
        <v>51342</v>
      </c>
      <c r="M218" s="11">
        <v>0</v>
      </c>
      <c r="N218" s="11">
        <f t="shared" si="67"/>
        <v>79471.586776859505</v>
      </c>
      <c r="O218" s="3">
        <v>3096.09706505648</v>
      </c>
      <c r="P218" s="57" t="str">
        <f t="shared" si="54"/>
        <v/>
      </c>
      <c r="Q218" s="11" t="str">
        <f t="array" ref="Q218">IF(AND(O218&gt;D218,N218&lt;K219),0,"")</f>
        <v/>
      </c>
      <c r="R218" s="11">
        <f t="shared" si="55"/>
        <v>28129.586776859505</v>
      </c>
      <c r="S218" s="11" t="str">
        <f t="shared" si="56"/>
        <v/>
      </c>
      <c r="T218" s="11" t="str">
        <f t="shared" si="57"/>
        <v/>
      </c>
      <c r="U218" s="11">
        <f t="shared" si="58"/>
        <v>28129.586776859505</v>
      </c>
      <c r="V218" s="3">
        <f t="shared" si="68"/>
        <v>51342</v>
      </c>
      <c r="W218" s="3"/>
      <c r="X218" s="3">
        <f t="shared" si="59"/>
        <v>31225.683841915987</v>
      </c>
      <c r="Y218" t="b">
        <f t="shared" si="60"/>
        <v>1</v>
      </c>
      <c r="Z218">
        <f t="shared" si="61"/>
        <v>0</v>
      </c>
      <c r="AA218">
        <f t="shared" si="62"/>
        <v>0</v>
      </c>
      <c r="AB218" s="76">
        <f t="shared" si="63"/>
        <v>0</v>
      </c>
    </row>
    <row r="219" spans="1:28">
      <c r="A219" s="7">
        <v>218</v>
      </c>
      <c r="B219" s="7">
        <v>1989</v>
      </c>
      <c r="C219" s="7">
        <v>2</v>
      </c>
      <c r="D219" s="10">
        <v>787</v>
      </c>
      <c r="E219" s="13">
        <v>26786.776859504131</v>
      </c>
      <c r="F219" s="11">
        <v>0</v>
      </c>
      <c r="G219" s="11">
        <f t="shared" si="64"/>
        <v>6296.3862360000003</v>
      </c>
      <c r="H219" s="13">
        <f t="shared" si="65"/>
        <v>0</v>
      </c>
      <c r="I219" s="7">
        <v>0</v>
      </c>
      <c r="J219" s="7">
        <f>51342</f>
        <v>51342</v>
      </c>
      <c r="K219" s="7">
        <f t="shared" si="66"/>
        <v>51342</v>
      </c>
      <c r="L219" s="11">
        <f t="shared" si="69"/>
        <v>51342</v>
      </c>
      <c r="M219" s="11">
        <v>0</v>
      </c>
      <c r="N219" s="11">
        <f t="shared" si="67"/>
        <v>78128.776859504127</v>
      </c>
      <c r="O219" s="3">
        <v>2939.4916180373898</v>
      </c>
      <c r="P219" s="57" t="str">
        <f t="shared" si="54"/>
        <v/>
      </c>
      <c r="Q219" s="11" t="str">
        <f t="array" ref="Q219">IF(AND(O219&gt;D219,N219&lt;K220),0,"")</f>
        <v/>
      </c>
      <c r="R219" s="11">
        <f t="shared" si="55"/>
        <v>26786.776859504127</v>
      </c>
      <c r="S219" s="11" t="str">
        <f t="shared" si="56"/>
        <v/>
      </c>
      <c r="T219" s="11" t="str">
        <f t="shared" si="57"/>
        <v/>
      </c>
      <c r="U219" s="11">
        <f t="shared" si="58"/>
        <v>26786.776859504127</v>
      </c>
      <c r="V219" s="3">
        <f t="shared" si="68"/>
        <v>51342</v>
      </c>
      <c r="W219" s="3"/>
      <c r="X219" s="3">
        <f t="shared" si="59"/>
        <v>29726.268477541518</v>
      </c>
      <c r="Y219" t="b">
        <f t="shared" si="60"/>
        <v>1</v>
      </c>
      <c r="Z219">
        <f t="shared" si="61"/>
        <v>0</v>
      </c>
      <c r="AA219">
        <f t="shared" si="62"/>
        <v>0</v>
      </c>
      <c r="AB219" s="76">
        <f t="shared" si="63"/>
        <v>0</v>
      </c>
    </row>
    <row r="220" spans="1:28">
      <c r="A220" s="7">
        <v>219</v>
      </c>
      <c r="B220" s="7">
        <v>1989</v>
      </c>
      <c r="C220" s="7">
        <v>3</v>
      </c>
      <c r="D220" s="10">
        <v>298</v>
      </c>
      <c r="E220" s="13">
        <v>52496.528925619838</v>
      </c>
      <c r="F220" s="11">
        <v>0.02</v>
      </c>
      <c r="G220" s="11">
        <f t="shared" si="64"/>
        <v>6296.3862360000003</v>
      </c>
      <c r="H220" s="13">
        <f t="shared" si="65"/>
        <v>125.92772472000001</v>
      </c>
      <c r="I220" s="7">
        <v>0</v>
      </c>
      <c r="J220" s="7">
        <f>51342</f>
        <v>51342</v>
      </c>
      <c r="K220" s="7">
        <f t="shared" si="66"/>
        <v>51342</v>
      </c>
      <c r="L220" s="11">
        <f t="shared" si="69"/>
        <v>51342</v>
      </c>
      <c r="M220" s="11">
        <v>0</v>
      </c>
      <c r="N220" s="11">
        <f t="shared" si="67"/>
        <v>103712.60120089985</v>
      </c>
      <c r="O220" s="3">
        <v>9008.9924295611909</v>
      </c>
      <c r="P220" s="57" t="str">
        <f t="shared" si="54"/>
        <v/>
      </c>
      <c r="Q220" s="11" t="str">
        <f t="array" ref="Q220">IF(AND(O220&gt;D220,N220&lt;K221),0,"")</f>
        <v/>
      </c>
      <c r="R220" s="11">
        <f t="shared" si="55"/>
        <v>67370.601200899851</v>
      </c>
      <c r="S220" s="11" t="str">
        <f t="shared" si="56"/>
        <v/>
      </c>
      <c r="T220" s="11" t="str">
        <f t="shared" si="57"/>
        <v/>
      </c>
      <c r="U220" s="11">
        <f t="shared" si="58"/>
        <v>67370.601200899851</v>
      </c>
      <c r="V220" s="3">
        <f t="shared" si="68"/>
        <v>36342</v>
      </c>
      <c r="W220" s="3"/>
      <c r="X220" s="3">
        <f t="shared" si="59"/>
        <v>76379.593630461037</v>
      </c>
      <c r="Y220" t="b">
        <f t="shared" si="60"/>
        <v>1</v>
      </c>
      <c r="Z220">
        <f t="shared" si="61"/>
        <v>0</v>
      </c>
      <c r="AA220">
        <f t="shared" si="62"/>
        <v>0</v>
      </c>
      <c r="AB220" s="76">
        <f t="shared" si="63"/>
        <v>0</v>
      </c>
    </row>
    <row r="221" spans="1:28">
      <c r="A221" s="7">
        <v>220</v>
      </c>
      <c r="B221" s="7">
        <v>1989</v>
      </c>
      <c r="C221" s="7">
        <v>4</v>
      </c>
      <c r="D221" s="10">
        <v>2544</v>
      </c>
      <c r="E221" s="13">
        <v>50451.570247933887</v>
      </c>
      <c r="F221" s="11">
        <v>0.13</v>
      </c>
      <c r="G221" s="11">
        <f t="shared" si="64"/>
        <v>5112.6462360000005</v>
      </c>
      <c r="H221" s="13">
        <f t="shared" si="65"/>
        <v>664.64401068000006</v>
      </c>
      <c r="I221" s="7">
        <v>15000</v>
      </c>
      <c r="J221" s="7">
        <f>51342</f>
        <v>51342</v>
      </c>
      <c r="K221" s="7">
        <f t="shared" si="66"/>
        <v>36342</v>
      </c>
      <c r="L221" s="11">
        <f t="shared" si="69"/>
        <v>36342</v>
      </c>
      <c r="M221" s="11">
        <v>0</v>
      </c>
      <c r="N221" s="11">
        <f t="shared" si="67"/>
        <v>86128.92623725388</v>
      </c>
      <c r="O221" s="3">
        <v>9684.7434064866793</v>
      </c>
      <c r="P221" s="57" t="str">
        <f t="shared" si="54"/>
        <v/>
      </c>
      <c r="Q221" s="11" t="str">
        <f t="array" ref="Q221">IF(AND(O221&gt;D221,N221&lt;K222),0,"")</f>
        <v/>
      </c>
      <c r="R221" s="11">
        <f t="shared" si="55"/>
        <v>49786.92623725388</v>
      </c>
      <c r="S221" s="11" t="str">
        <f t="shared" si="56"/>
        <v/>
      </c>
      <c r="T221" s="11" t="str">
        <f t="shared" si="57"/>
        <v/>
      </c>
      <c r="U221" s="11">
        <f t="shared" si="58"/>
        <v>49786.92623725388</v>
      </c>
      <c r="V221" s="3">
        <f t="shared" si="68"/>
        <v>36342</v>
      </c>
      <c r="W221" s="3"/>
      <c r="X221" s="3">
        <f t="shared" si="59"/>
        <v>59471.669643740563</v>
      </c>
      <c r="Y221" t="b">
        <f t="shared" si="60"/>
        <v>1</v>
      </c>
      <c r="Z221">
        <f t="shared" si="61"/>
        <v>0</v>
      </c>
      <c r="AA221">
        <f t="shared" si="62"/>
        <v>0</v>
      </c>
      <c r="AB221" s="76">
        <f t="shared" si="63"/>
        <v>0</v>
      </c>
    </row>
    <row r="222" spans="1:28">
      <c r="A222" s="7">
        <v>221</v>
      </c>
      <c r="B222" s="7">
        <v>1989</v>
      </c>
      <c r="C222" s="7">
        <v>5</v>
      </c>
      <c r="D222" s="10">
        <v>34448</v>
      </c>
      <c r="E222" s="13">
        <v>33619.834710743802</v>
      </c>
      <c r="F222" s="11">
        <v>0.22</v>
      </c>
      <c r="G222" s="11">
        <f t="shared" si="64"/>
        <v>5112.6462360000005</v>
      </c>
      <c r="H222" s="13">
        <f t="shared" si="65"/>
        <v>1124.7821719200001</v>
      </c>
      <c r="I222" s="7">
        <v>15000</v>
      </c>
      <c r="J222" s="7">
        <f>51342</f>
        <v>51342</v>
      </c>
      <c r="K222" s="7">
        <f t="shared" si="66"/>
        <v>36342</v>
      </c>
      <c r="L222" s="11">
        <f t="shared" si="69"/>
        <v>36342</v>
      </c>
      <c r="M222" s="11">
        <v>0</v>
      </c>
      <c r="N222" s="11">
        <f t="shared" si="67"/>
        <v>68837.052538823802</v>
      </c>
      <c r="O222" s="3">
        <v>6285.0303956766302</v>
      </c>
      <c r="P222" s="57" t="str">
        <f t="shared" si="54"/>
        <v/>
      </c>
      <c r="Q222" s="11" t="str">
        <f t="array" ref="Q222">IF(AND(O222&gt;D222,N222&lt;K223),0,"")</f>
        <v/>
      </c>
      <c r="R222" s="11" t="str">
        <f t="shared" si="55"/>
        <v/>
      </c>
      <c r="S222" s="11" t="str">
        <f t="shared" si="56"/>
        <v/>
      </c>
      <c r="T222" s="11">
        <f t="shared" si="57"/>
        <v>32495.052538823802</v>
      </c>
      <c r="U222" s="11">
        <f t="shared" si="58"/>
        <v>32495.052538823802</v>
      </c>
      <c r="V222" s="3">
        <f t="shared" si="68"/>
        <v>36342</v>
      </c>
      <c r="W222" s="3"/>
      <c r="X222" s="3">
        <f t="shared" si="59"/>
        <v>38780.082934500431</v>
      </c>
      <c r="Y222" t="b">
        <f t="shared" si="60"/>
        <v>1</v>
      </c>
      <c r="Z222">
        <f t="shared" si="61"/>
        <v>0</v>
      </c>
      <c r="AA222">
        <f t="shared" si="62"/>
        <v>0</v>
      </c>
      <c r="AB222" s="76">
        <f t="shared" si="63"/>
        <v>0</v>
      </c>
    </row>
    <row r="223" spans="1:28">
      <c r="A223" s="7">
        <v>222</v>
      </c>
      <c r="B223" s="7">
        <v>1989</v>
      </c>
      <c r="C223" s="7">
        <v>6</v>
      </c>
      <c r="D223" s="10">
        <v>45953</v>
      </c>
      <c r="E223" s="13">
        <v>19834.710743801654</v>
      </c>
      <c r="F223" s="11">
        <v>0.36</v>
      </c>
      <c r="G223" s="11">
        <f t="shared" si="64"/>
        <v>5112.6462360000005</v>
      </c>
      <c r="H223" s="13">
        <f t="shared" si="65"/>
        <v>1840.5526449600002</v>
      </c>
      <c r="I223" s="7">
        <v>15000</v>
      </c>
      <c r="J223" s="7">
        <f>51342</f>
        <v>51342</v>
      </c>
      <c r="K223" s="7">
        <f t="shared" si="66"/>
        <v>36342</v>
      </c>
      <c r="L223" s="11">
        <f t="shared" si="69"/>
        <v>36342</v>
      </c>
      <c r="M223" s="11">
        <v>0</v>
      </c>
      <c r="N223" s="11">
        <f t="shared" si="67"/>
        <v>54336.158098841654</v>
      </c>
      <c r="O223" s="3">
        <v>2106.9999999984402</v>
      </c>
      <c r="P223" s="57" t="str">
        <f t="shared" si="54"/>
        <v/>
      </c>
      <c r="Q223" s="11" t="str">
        <f t="array" ref="Q223">IF(AND(O223&gt;D223,N223&lt;K224),0,"")</f>
        <v/>
      </c>
      <c r="R223" s="11" t="str">
        <f t="shared" si="55"/>
        <v/>
      </c>
      <c r="S223" s="11">
        <f t="shared" si="56"/>
        <v>43846.000000001557</v>
      </c>
      <c r="T223" s="11" t="str">
        <f t="shared" si="57"/>
        <v/>
      </c>
      <c r="U223" s="11">
        <f t="shared" si="58"/>
        <v>43846.000000001557</v>
      </c>
      <c r="V223" s="3">
        <f t="shared" si="68"/>
        <v>10490.158098840096</v>
      </c>
      <c r="W223" s="3"/>
      <c r="X223" s="3">
        <f t="shared" si="59"/>
        <v>45953</v>
      </c>
      <c r="Y223" t="b">
        <f t="shared" si="60"/>
        <v>1</v>
      </c>
      <c r="Z223">
        <f t="shared" si="61"/>
        <v>0</v>
      </c>
      <c r="AA223">
        <f t="shared" si="62"/>
        <v>0</v>
      </c>
      <c r="AB223" s="76">
        <f t="shared" si="63"/>
        <v>0</v>
      </c>
    </row>
    <row r="224" spans="1:28">
      <c r="A224" s="7">
        <v>223</v>
      </c>
      <c r="B224" s="7">
        <v>1989</v>
      </c>
      <c r="C224" s="7">
        <v>7</v>
      </c>
      <c r="D224" s="10">
        <v>50966</v>
      </c>
      <c r="E224" s="13">
        <v>48577.190082644629</v>
      </c>
      <c r="F224" s="11">
        <v>0.43</v>
      </c>
      <c r="G224" s="11">
        <f t="shared" si="64"/>
        <v>2016.4269223280994</v>
      </c>
      <c r="H224" s="13">
        <f t="shared" si="65"/>
        <v>867.06357660108279</v>
      </c>
      <c r="I224" s="7">
        <v>0</v>
      </c>
      <c r="J224" s="7">
        <f>51342</f>
        <v>51342</v>
      </c>
      <c r="K224" s="7">
        <f t="shared" si="66"/>
        <v>51342</v>
      </c>
      <c r="L224" s="11">
        <f t="shared" si="69"/>
        <v>10490.158098840096</v>
      </c>
      <c r="M224" s="11">
        <v>0</v>
      </c>
      <c r="N224" s="11">
        <f t="shared" si="67"/>
        <v>58200.284604883644</v>
      </c>
      <c r="O224" s="3">
        <v>2270.00000000104</v>
      </c>
      <c r="P224" s="57" t="str">
        <f t="shared" si="54"/>
        <v/>
      </c>
      <c r="Q224" s="11" t="str">
        <f t="array" ref="Q224">IF(AND(O224&gt;D224,N224&lt;K225),0,"")</f>
        <v/>
      </c>
      <c r="R224" s="11" t="str">
        <f t="shared" si="55"/>
        <v/>
      </c>
      <c r="S224" s="11">
        <f t="shared" si="56"/>
        <v>48695.99999999896</v>
      </c>
      <c r="T224" s="11" t="str">
        <f t="shared" si="57"/>
        <v/>
      </c>
      <c r="U224" s="11">
        <f t="shared" si="58"/>
        <v>48695.99999999896</v>
      </c>
      <c r="V224" s="3">
        <f t="shared" si="68"/>
        <v>9504.2846048846841</v>
      </c>
      <c r="W224" s="3"/>
      <c r="X224" s="3">
        <f t="shared" si="59"/>
        <v>50966</v>
      </c>
      <c r="Y224" t="b">
        <f t="shared" si="60"/>
        <v>1</v>
      </c>
      <c r="Z224">
        <f t="shared" si="61"/>
        <v>0</v>
      </c>
      <c r="AA224">
        <f t="shared" si="62"/>
        <v>0</v>
      </c>
      <c r="AB224" s="76">
        <f t="shared" si="63"/>
        <v>0</v>
      </c>
    </row>
    <row r="225" spans="1:28">
      <c r="A225" s="7">
        <v>224</v>
      </c>
      <c r="B225" s="7">
        <v>1989</v>
      </c>
      <c r="C225" s="7">
        <v>8</v>
      </c>
      <c r="D225" s="10">
        <v>47807</v>
      </c>
      <c r="E225" s="13">
        <v>44856.198347107435</v>
      </c>
      <c r="F225" s="11">
        <v>0.39</v>
      </c>
      <c r="G225" s="11">
        <f t="shared" si="64"/>
        <v>1871.8923893231404</v>
      </c>
      <c r="H225" s="13">
        <f t="shared" si="65"/>
        <v>730.03803183602474</v>
      </c>
      <c r="I225" s="7">
        <v>0</v>
      </c>
      <c r="J225" s="7">
        <f>51342</f>
        <v>51342</v>
      </c>
      <c r="K225" s="7">
        <f t="shared" si="66"/>
        <v>51342</v>
      </c>
      <c r="L225" s="11">
        <f t="shared" si="69"/>
        <v>9504.2846048846841</v>
      </c>
      <c r="M225" s="11">
        <v>0</v>
      </c>
      <c r="N225" s="11">
        <f t="shared" si="67"/>
        <v>53630.444920156093</v>
      </c>
      <c r="O225" s="3">
        <v>2190.00000000104</v>
      </c>
      <c r="P225" s="57" t="str">
        <f t="shared" si="54"/>
        <v/>
      </c>
      <c r="Q225" s="11" t="str">
        <f t="array" ref="Q225">IF(AND(O225&gt;D225,N225&lt;K226),0,"")</f>
        <v/>
      </c>
      <c r="R225" s="11" t="str">
        <f t="shared" si="55"/>
        <v/>
      </c>
      <c r="S225" s="11">
        <f t="shared" si="56"/>
        <v>45616.99999999896</v>
      </c>
      <c r="T225" s="11" t="str">
        <f t="shared" si="57"/>
        <v/>
      </c>
      <c r="U225" s="11">
        <f t="shared" si="58"/>
        <v>45616.99999999896</v>
      </c>
      <c r="V225" s="3">
        <f t="shared" si="68"/>
        <v>8013.4449201571333</v>
      </c>
      <c r="W225" s="3"/>
      <c r="X225" s="3">
        <f t="shared" si="59"/>
        <v>47807</v>
      </c>
      <c r="Y225" t="b">
        <f t="shared" si="60"/>
        <v>1</v>
      </c>
      <c r="Z225">
        <f t="shared" si="61"/>
        <v>0</v>
      </c>
      <c r="AA225">
        <f t="shared" si="62"/>
        <v>0</v>
      </c>
      <c r="AB225" s="76">
        <f t="shared" si="63"/>
        <v>0</v>
      </c>
    </row>
    <row r="226" spans="1:28">
      <c r="A226" s="7">
        <v>225</v>
      </c>
      <c r="B226" s="7">
        <v>1989</v>
      </c>
      <c r="C226" s="7">
        <v>9</v>
      </c>
      <c r="D226" s="10">
        <v>35537</v>
      </c>
      <c r="E226" s="13">
        <v>30767.603305785124</v>
      </c>
      <c r="F226" s="11">
        <v>0.2</v>
      </c>
      <c r="G226" s="11">
        <f t="shared" si="64"/>
        <v>1649.6346242097861</v>
      </c>
      <c r="H226" s="13">
        <f t="shared" si="65"/>
        <v>329.92692484195726</v>
      </c>
      <c r="I226" s="7">
        <v>0</v>
      </c>
      <c r="J226" s="7">
        <f>51342</f>
        <v>51342</v>
      </c>
      <c r="K226" s="7">
        <f t="shared" si="66"/>
        <v>51342</v>
      </c>
      <c r="L226" s="11">
        <f t="shared" si="69"/>
        <v>8013.4449201571333</v>
      </c>
      <c r="M226" s="11">
        <v>0</v>
      </c>
      <c r="N226" s="11">
        <f t="shared" si="67"/>
        <v>38451.121301100298</v>
      </c>
      <c r="O226" s="3">
        <v>841.601255632429</v>
      </c>
      <c r="P226" s="57" t="str">
        <f t="shared" si="54"/>
        <v/>
      </c>
      <c r="Q226" s="11" t="str">
        <f t="array" ref="Q226">IF(AND(O226&gt;D226,N226&lt;K227),0,"")</f>
        <v/>
      </c>
      <c r="R226" s="11" t="str">
        <f t="shared" si="55"/>
        <v/>
      </c>
      <c r="S226" s="11">
        <f t="shared" si="56"/>
        <v>34695.398744367572</v>
      </c>
      <c r="T226" s="11" t="str">
        <f t="shared" si="57"/>
        <v/>
      </c>
      <c r="U226" s="11">
        <f t="shared" si="58"/>
        <v>34695.398744367572</v>
      </c>
      <c r="V226" s="3">
        <f t="shared" si="68"/>
        <v>3755.7225567327259</v>
      </c>
      <c r="W226" s="3"/>
      <c r="X226" s="3">
        <f t="shared" si="59"/>
        <v>35537</v>
      </c>
      <c r="Y226" t="b">
        <f t="shared" si="60"/>
        <v>1</v>
      </c>
      <c r="Z226">
        <f t="shared" si="61"/>
        <v>0</v>
      </c>
      <c r="AA226">
        <f t="shared" si="62"/>
        <v>0</v>
      </c>
      <c r="AB226" s="76">
        <f t="shared" si="63"/>
        <v>0</v>
      </c>
    </row>
    <row r="227" spans="1:28">
      <c r="A227" s="7">
        <v>226</v>
      </c>
      <c r="B227" s="7">
        <v>1989</v>
      </c>
      <c r="C227" s="7">
        <v>10</v>
      </c>
      <c r="D227" s="10">
        <v>16691</v>
      </c>
      <c r="E227" s="13">
        <v>18680.330578512396</v>
      </c>
      <c r="F227" s="11">
        <v>0.05</v>
      </c>
      <c r="G227" s="11">
        <f t="shared" si="64"/>
        <v>990.40792602852116</v>
      </c>
      <c r="H227" s="13">
        <f t="shared" si="65"/>
        <v>49.520396301426061</v>
      </c>
      <c r="I227" s="7">
        <v>0</v>
      </c>
      <c r="J227" s="7">
        <f>51342</f>
        <v>51342</v>
      </c>
      <c r="K227" s="7">
        <f t="shared" si="66"/>
        <v>51342</v>
      </c>
      <c r="L227" s="11">
        <f t="shared" si="69"/>
        <v>3755.7225567327259</v>
      </c>
      <c r="M227" s="11">
        <v>0</v>
      </c>
      <c r="N227" s="11">
        <f t="shared" si="67"/>
        <v>22386.532738943697</v>
      </c>
      <c r="O227" s="3">
        <v>2361.5005469060102</v>
      </c>
      <c r="P227" s="57" t="str">
        <f t="shared" si="54"/>
        <v/>
      </c>
      <c r="Q227" s="11" t="str">
        <f t="array" ref="Q227">IF(AND(O227&gt;D227,N227&lt;K228),0,"")</f>
        <v/>
      </c>
      <c r="R227" s="11" t="str">
        <f t="shared" si="55"/>
        <v/>
      </c>
      <c r="S227" s="11">
        <f t="shared" si="56"/>
        <v>14329.499453093989</v>
      </c>
      <c r="T227" s="11" t="str">
        <f t="shared" si="57"/>
        <v/>
      </c>
      <c r="U227" s="11">
        <f t="shared" si="58"/>
        <v>14329.499453093989</v>
      </c>
      <c r="V227" s="3">
        <f t="shared" si="68"/>
        <v>8057.0332858497077</v>
      </c>
      <c r="W227" s="3"/>
      <c r="X227" s="3">
        <f t="shared" si="59"/>
        <v>16691</v>
      </c>
      <c r="Y227" t="b">
        <f t="shared" si="60"/>
        <v>1</v>
      </c>
      <c r="Z227">
        <f t="shared" si="61"/>
        <v>0</v>
      </c>
      <c r="AA227">
        <f t="shared" si="62"/>
        <v>0</v>
      </c>
      <c r="AB227" s="76">
        <f t="shared" si="63"/>
        <v>0</v>
      </c>
    </row>
    <row r="228" spans="1:28">
      <c r="A228" s="7">
        <v>227</v>
      </c>
      <c r="B228" s="7">
        <v>1989</v>
      </c>
      <c r="C228" s="7">
        <v>11</v>
      </c>
      <c r="D228" s="10">
        <v>4576</v>
      </c>
      <c r="E228" s="13">
        <v>24489.917355371901</v>
      </c>
      <c r="F228" s="11">
        <v>0</v>
      </c>
      <c r="G228" s="11">
        <f t="shared" si="64"/>
        <v>1656.1959600532709</v>
      </c>
      <c r="H228" s="13">
        <f t="shared" si="65"/>
        <v>0</v>
      </c>
      <c r="I228" s="7">
        <v>0</v>
      </c>
      <c r="J228" s="7">
        <f>51342</f>
        <v>51342</v>
      </c>
      <c r="K228" s="7">
        <f t="shared" si="66"/>
        <v>51342</v>
      </c>
      <c r="L228" s="11">
        <f t="shared" si="69"/>
        <v>8057.0332858497077</v>
      </c>
      <c r="M228" s="11">
        <v>0</v>
      </c>
      <c r="N228" s="11">
        <f t="shared" si="67"/>
        <v>32546.950641221607</v>
      </c>
      <c r="O228" s="3">
        <v>3323.8767486535899</v>
      </c>
      <c r="P228" s="57" t="str">
        <f t="shared" si="54"/>
        <v/>
      </c>
      <c r="Q228" s="11" t="str">
        <f t="array" ref="Q228">IF(AND(O228&gt;D228,N228&lt;K229),0,"")</f>
        <v/>
      </c>
      <c r="R228" s="11" t="str">
        <f t="shared" si="55"/>
        <v/>
      </c>
      <c r="S228" s="11">
        <f t="shared" si="56"/>
        <v>1252.1232513464101</v>
      </c>
      <c r="T228" s="11" t="str">
        <f t="shared" si="57"/>
        <v/>
      </c>
      <c r="U228" s="11">
        <f t="shared" si="58"/>
        <v>1252.1232513464101</v>
      </c>
      <c r="V228" s="3">
        <f t="shared" si="68"/>
        <v>31294.827389875198</v>
      </c>
      <c r="W228" s="3"/>
      <c r="X228" s="3">
        <f t="shared" si="59"/>
        <v>4576</v>
      </c>
      <c r="Y228" t="b">
        <f t="shared" si="60"/>
        <v>1</v>
      </c>
      <c r="Z228">
        <f t="shared" si="61"/>
        <v>0</v>
      </c>
      <c r="AA228">
        <f t="shared" si="62"/>
        <v>0</v>
      </c>
      <c r="AB228" s="76">
        <f t="shared" si="63"/>
        <v>0</v>
      </c>
    </row>
    <row r="229" spans="1:28">
      <c r="A229" s="7">
        <v>228</v>
      </c>
      <c r="B229" s="7">
        <v>1989</v>
      </c>
      <c r="C229" s="7">
        <v>12</v>
      </c>
      <c r="D229" s="10">
        <v>1561</v>
      </c>
      <c r="E229" s="13">
        <v>29555.702479338845</v>
      </c>
      <c r="F229" s="11">
        <v>0</v>
      </c>
      <c r="G229" s="11">
        <f t="shared" si="64"/>
        <v>4613.1620217911259</v>
      </c>
      <c r="H229" s="13">
        <f t="shared" si="65"/>
        <v>0</v>
      </c>
      <c r="I229" s="7">
        <v>0</v>
      </c>
      <c r="J229" s="7">
        <f>51342</f>
        <v>51342</v>
      </c>
      <c r="K229" s="7">
        <f t="shared" si="66"/>
        <v>51342</v>
      </c>
      <c r="L229" s="11">
        <f t="shared" si="69"/>
        <v>31294.827389875198</v>
      </c>
      <c r="M229" s="11">
        <v>0</v>
      </c>
      <c r="N229" s="11">
        <f t="shared" si="67"/>
        <v>60850.529869214042</v>
      </c>
      <c r="O229" s="3">
        <v>3202.7895494218801</v>
      </c>
      <c r="P229" s="57" t="str">
        <f t="shared" si="54"/>
        <v/>
      </c>
      <c r="Q229" s="11" t="str">
        <f t="array" ref="Q229">IF(AND(O229&gt;D229,N229&lt;K230),0,"")</f>
        <v/>
      </c>
      <c r="R229" s="11">
        <f t="shared" si="55"/>
        <v>9508.5298692140423</v>
      </c>
      <c r="S229" s="11" t="str">
        <f t="shared" si="56"/>
        <v/>
      </c>
      <c r="T229" s="11" t="str">
        <f t="shared" si="57"/>
        <v/>
      </c>
      <c r="U229" s="11">
        <f t="shared" si="58"/>
        <v>9508.5298692140423</v>
      </c>
      <c r="V229" s="3">
        <f t="shared" si="68"/>
        <v>51342</v>
      </c>
      <c r="W229" s="3"/>
      <c r="X229" s="3">
        <f t="shared" si="59"/>
        <v>12711.319418635921</v>
      </c>
      <c r="Y229" t="b">
        <f t="shared" si="60"/>
        <v>1</v>
      </c>
      <c r="Z229">
        <f t="shared" si="61"/>
        <v>0</v>
      </c>
      <c r="AA229">
        <f t="shared" si="62"/>
        <v>0</v>
      </c>
      <c r="AB229" s="76">
        <f t="shared" si="63"/>
        <v>0</v>
      </c>
    </row>
    <row r="230" spans="1:28">
      <c r="A230" s="7">
        <v>229</v>
      </c>
      <c r="B230" s="7">
        <v>1990</v>
      </c>
      <c r="C230" s="7">
        <v>1</v>
      </c>
      <c r="D230" s="10">
        <v>1277</v>
      </c>
      <c r="E230" s="13">
        <v>34629.421487603307</v>
      </c>
      <c r="F230" s="11">
        <v>0</v>
      </c>
      <c r="G230" s="11">
        <f t="shared" si="64"/>
        <v>6296.3862360000003</v>
      </c>
      <c r="H230" s="13">
        <f t="shared" si="65"/>
        <v>0</v>
      </c>
      <c r="I230" s="7">
        <v>0</v>
      </c>
      <c r="J230" s="7">
        <f>51342</f>
        <v>51342</v>
      </c>
      <c r="K230" s="7">
        <f t="shared" si="66"/>
        <v>51342</v>
      </c>
      <c r="L230" s="11">
        <f t="shared" si="69"/>
        <v>51342</v>
      </c>
      <c r="M230" s="11">
        <v>0</v>
      </c>
      <c r="N230" s="11">
        <f t="shared" si="67"/>
        <v>85971.421487603307</v>
      </c>
      <c r="O230" s="3">
        <v>3320.38894771063</v>
      </c>
      <c r="P230" s="57" t="str">
        <f t="shared" si="54"/>
        <v/>
      </c>
      <c r="Q230" s="11" t="str">
        <f t="array" ref="Q230">IF(AND(O230&gt;D230,N230&lt;K231),0,"")</f>
        <v/>
      </c>
      <c r="R230" s="11">
        <f t="shared" si="55"/>
        <v>34629.421487603307</v>
      </c>
      <c r="S230" s="11" t="str">
        <f t="shared" si="56"/>
        <v/>
      </c>
      <c r="T230" s="11" t="str">
        <f t="shared" si="57"/>
        <v/>
      </c>
      <c r="U230" s="11">
        <f t="shared" si="58"/>
        <v>34629.421487603307</v>
      </c>
      <c r="V230" s="3">
        <f t="shared" si="68"/>
        <v>51342</v>
      </c>
      <c r="W230" s="3"/>
      <c r="X230" s="3">
        <f t="shared" si="59"/>
        <v>37949.810435313935</v>
      </c>
      <c r="Y230" t="b">
        <f t="shared" si="60"/>
        <v>1</v>
      </c>
      <c r="Z230">
        <f t="shared" si="61"/>
        <v>0</v>
      </c>
      <c r="AA230">
        <f t="shared" si="62"/>
        <v>0</v>
      </c>
      <c r="AB230" s="76">
        <f t="shared" si="63"/>
        <v>0</v>
      </c>
    </row>
    <row r="231" spans="1:28">
      <c r="A231" s="7">
        <v>230</v>
      </c>
      <c r="B231" s="7">
        <v>1990</v>
      </c>
      <c r="C231" s="7">
        <v>2</v>
      </c>
      <c r="D231" s="10">
        <v>787</v>
      </c>
      <c r="E231" s="13">
        <v>23462.479338842975</v>
      </c>
      <c r="F231" s="11">
        <v>0</v>
      </c>
      <c r="G231" s="11">
        <f t="shared" si="64"/>
        <v>6296.3862360000003</v>
      </c>
      <c r="H231" s="13">
        <f t="shared" si="65"/>
        <v>0</v>
      </c>
      <c r="I231" s="7">
        <v>0</v>
      </c>
      <c r="J231" s="7">
        <f>51342</f>
        <v>51342</v>
      </c>
      <c r="K231" s="7">
        <f t="shared" si="66"/>
        <v>51342</v>
      </c>
      <c r="L231" s="11">
        <f t="shared" si="69"/>
        <v>51342</v>
      </c>
      <c r="M231" s="11">
        <v>0</v>
      </c>
      <c r="N231" s="11">
        <f t="shared" si="67"/>
        <v>74804.479338842968</v>
      </c>
      <c r="O231" s="3">
        <v>2750.99271817505</v>
      </c>
      <c r="P231" s="57" t="str">
        <f t="shared" si="54"/>
        <v/>
      </c>
      <c r="Q231" s="11" t="str">
        <f t="array" ref="Q231">IF(AND(O231&gt;D231,N231&lt;K232),0,"")</f>
        <v/>
      </c>
      <c r="R231" s="11">
        <f t="shared" si="55"/>
        <v>23462.479338842968</v>
      </c>
      <c r="S231" s="11" t="str">
        <f t="shared" si="56"/>
        <v/>
      </c>
      <c r="T231" s="11" t="str">
        <f t="shared" si="57"/>
        <v/>
      </c>
      <c r="U231" s="11">
        <f t="shared" si="58"/>
        <v>23462.479338842968</v>
      </c>
      <c r="V231" s="3">
        <f t="shared" si="68"/>
        <v>51342</v>
      </c>
      <c r="W231" s="3"/>
      <c r="X231" s="3">
        <f t="shared" si="59"/>
        <v>26213.472057018018</v>
      </c>
      <c r="Y231" t="b">
        <f t="shared" si="60"/>
        <v>1</v>
      </c>
      <c r="Z231">
        <f t="shared" si="61"/>
        <v>0</v>
      </c>
      <c r="AA231">
        <f t="shared" si="62"/>
        <v>0</v>
      </c>
      <c r="AB231" s="76">
        <f t="shared" si="63"/>
        <v>0</v>
      </c>
    </row>
    <row r="232" spans="1:28">
      <c r="A232" s="7">
        <v>231</v>
      </c>
      <c r="B232" s="7">
        <v>1990</v>
      </c>
      <c r="C232" s="7">
        <v>3</v>
      </c>
      <c r="D232" s="10">
        <v>298</v>
      </c>
      <c r="E232" s="13">
        <v>35170.909090909088</v>
      </c>
      <c r="F232" s="11">
        <v>0.02</v>
      </c>
      <c r="G232" s="11">
        <f t="shared" si="64"/>
        <v>6296.3862360000003</v>
      </c>
      <c r="H232" s="13">
        <f t="shared" si="65"/>
        <v>125.92772472000001</v>
      </c>
      <c r="I232" s="7">
        <v>0</v>
      </c>
      <c r="J232" s="7">
        <f>51342</f>
        <v>51342</v>
      </c>
      <c r="K232" s="7">
        <f t="shared" si="66"/>
        <v>51342</v>
      </c>
      <c r="L232" s="11">
        <f t="shared" si="69"/>
        <v>51342</v>
      </c>
      <c r="M232" s="11">
        <v>0</v>
      </c>
      <c r="N232" s="11">
        <f t="shared" si="67"/>
        <v>86386.981366189095</v>
      </c>
      <c r="O232" s="3">
        <v>5004.1913866598798</v>
      </c>
      <c r="P232" s="57" t="str">
        <f t="shared" si="54"/>
        <v/>
      </c>
      <c r="Q232" s="11" t="str">
        <f t="array" ref="Q232">IF(AND(O232&gt;D232,N232&lt;K233),0,"")</f>
        <v/>
      </c>
      <c r="R232" s="11">
        <f t="shared" si="55"/>
        <v>50044.981366189095</v>
      </c>
      <c r="S232" s="11" t="str">
        <f t="shared" si="56"/>
        <v/>
      </c>
      <c r="T232" s="11" t="str">
        <f t="shared" si="57"/>
        <v/>
      </c>
      <c r="U232" s="11">
        <f t="shared" si="58"/>
        <v>50044.981366189095</v>
      </c>
      <c r="V232" s="3">
        <f t="shared" si="68"/>
        <v>36342</v>
      </c>
      <c r="W232" s="3"/>
      <c r="X232" s="3">
        <f t="shared" si="59"/>
        <v>55049.172752848972</v>
      </c>
      <c r="Y232" t="b">
        <f t="shared" si="60"/>
        <v>1</v>
      </c>
      <c r="Z232">
        <f t="shared" si="61"/>
        <v>0</v>
      </c>
      <c r="AA232">
        <f t="shared" si="62"/>
        <v>0</v>
      </c>
      <c r="AB232" s="76">
        <f t="shared" si="63"/>
        <v>0</v>
      </c>
    </row>
    <row r="233" spans="1:28">
      <c r="A233" s="7">
        <v>232</v>
      </c>
      <c r="B233" s="7">
        <v>1990</v>
      </c>
      <c r="C233" s="7">
        <v>4</v>
      </c>
      <c r="D233" s="10">
        <v>2544</v>
      </c>
      <c r="E233" s="13">
        <v>28413.223140495869</v>
      </c>
      <c r="F233" s="11">
        <v>0.13</v>
      </c>
      <c r="G233" s="11">
        <f t="shared" si="64"/>
        <v>5112.6462360000005</v>
      </c>
      <c r="H233" s="13">
        <f t="shared" si="65"/>
        <v>664.64401068000006</v>
      </c>
      <c r="I233" s="7">
        <v>15000</v>
      </c>
      <c r="J233" s="7">
        <f>51342</f>
        <v>51342</v>
      </c>
      <c r="K233" s="7">
        <f t="shared" si="66"/>
        <v>36342</v>
      </c>
      <c r="L233" s="11">
        <f t="shared" si="69"/>
        <v>36342</v>
      </c>
      <c r="M233" s="11">
        <v>0</v>
      </c>
      <c r="N233" s="11">
        <f t="shared" si="67"/>
        <v>64090.579129815873</v>
      </c>
      <c r="O233" s="3">
        <v>5080.1415703836801</v>
      </c>
      <c r="P233" s="57" t="str">
        <f t="shared" si="54"/>
        <v/>
      </c>
      <c r="Q233" s="11" t="str">
        <f t="array" ref="Q233">IF(AND(O233&gt;D233,N233&lt;K234),0,"")</f>
        <v/>
      </c>
      <c r="R233" s="11">
        <f t="shared" si="55"/>
        <v>27748.579129815873</v>
      </c>
      <c r="S233" s="11" t="str">
        <f t="shared" si="56"/>
        <v/>
      </c>
      <c r="T233" s="11" t="str">
        <f t="shared" si="57"/>
        <v/>
      </c>
      <c r="U233" s="11">
        <f t="shared" si="58"/>
        <v>27748.579129815873</v>
      </c>
      <c r="V233" s="3">
        <f t="shared" si="68"/>
        <v>36342</v>
      </c>
      <c r="W233" s="3"/>
      <c r="X233" s="3">
        <f t="shared" si="59"/>
        <v>32828.720700199556</v>
      </c>
      <c r="Y233" t="b">
        <f t="shared" si="60"/>
        <v>1</v>
      </c>
      <c r="Z233">
        <f t="shared" si="61"/>
        <v>0</v>
      </c>
      <c r="AA233">
        <f t="shared" si="62"/>
        <v>0</v>
      </c>
      <c r="AB233" s="76">
        <f t="shared" si="63"/>
        <v>0</v>
      </c>
    </row>
    <row r="234" spans="1:28">
      <c r="A234" s="7">
        <v>233</v>
      </c>
      <c r="B234" s="7">
        <v>1990</v>
      </c>
      <c r="C234" s="7">
        <v>5</v>
      </c>
      <c r="D234" s="10">
        <v>34448</v>
      </c>
      <c r="E234" s="13">
        <v>38340.495867768594</v>
      </c>
      <c r="F234" s="11">
        <v>0.22</v>
      </c>
      <c r="G234" s="11">
        <f t="shared" si="64"/>
        <v>5112.6462360000005</v>
      </c>
      <c r="H234" s="13">
        <f t="shared" si="65"/>
        <v>1124.7821719200001</v>
      </c>
      <c r="I234" s="7">
        <v>15000</v>
      </c>
      <c r="J234" s="7">
        <f>51342</f>
        <v>51342</v>
      </c>
      <c r="K234" s="7">
        <f t="shared" si="66"/>
        <v>36342</v>
      </c>
      <c r="L234" s="11">
        <f t="shared" si="69"/>
        <v>36342</v>
      </c>
      <c r="M234" s="11">
        <v>0</v>
      </c>
      <c r="N234" s="11">
        <f t="shared" si="67"/>
        <v>73557.713695848593</v>
      </c>
      <c r="O234" s="3">
        <v>3003.22960085352</v>
      </c>
      <c r="P234" s="57" t="str">
        <f t="shared" si="54"/>
        <v/>
      </c>
      <c r="Q234" s="11" t="str">
        <f t="array" ref="Q234">IF(AND(O234&gt;D234,N234&lt;K235),0,"")</f>
        <v/>
      </c>
      <c r="R234" s="11" t="str">
        <f t="shared" si="55"/>
        <v/>
      </c>
      <c r="S234" s="11" t="str">
        <f t="shared" si="56"/>
        <v/>
      </c>
      <c r="T234" s="11">
        <f t="shared" si="57"/>
        <v>37215.713695848593</v>
      </c>
      <c r="U234" s="11">
        <f t="shared" si="58"/>
        <v>37215.713695848593</v>
      </c>
      <c r="V234" s="3">
        <f t="shared" si="68"/>
        <v>36342</v>
      </c>
      <c r="W234" s="3"/>
      <c r="X234" s="3">
        <f t="shared" si="59"/>
        <v>40218.943296702113</v>
      </c>
      <c r="Y234" t="b">
        <f t="shared" si="60"/>
        <v>1</v>
      </c>
      <c r="Z234">
        <f t="shared" si="61"/>
        <v>0</v>
      </c>
      <c r="AA234">
        <f t="shared" si="62"/>
        <v>0</v>
      </c>
      <c r="AB234" s="76">
        <f t="shared" si="63"/>
        <v>0</v>
      </c>
    </row>
    <row r="235" spans="1:28">
      <c r="A235" s="7">
        <v>234</v>
      </c>
      <c r="B235" s="7">
        <v>1990</v>
      </c>
      <c r="C235" s="7">
        <v>6</v>
      </c>
      <c r="D235" s="10">
        <v>45953</v>
      </c>
      <c r="E235" s="13">
        <v>23821.487603305784</v>
      </c>
      <c r="F235" s="11">
        <v>0.36</v>
      </c>
      <c r="G235" s="11">
        <f t="shared" si="64"/>
        <v>5112.6462360000005</v>
      </c>
      <c r="H235" s="13">
        <f t="shared" si="65"/>
        <v>1840.5526449600002</v>
      </c>
      <c r="I235" s="7">
        <v>15000</v>
      </c>
      <c r="J235" s="7">
        <f>51342</f>
        <v>51342</v>
      </c>
      <c r="K235" s="7">
        <f t="shared" si="66"/>
        <v>36342</v>
      </c>
      <c r="L235" s="11">
        <f t="shared" si="69"/>
        <v>36342</v>
      </c>
      <c r="M235" s="11">
        <v>0</v>
      </c>
      <c r="N235" s="11">
        <f t="shared" si="67"/>
        <v>58322.934958345781</v>
      </c>
      <c r="O235" s="3">
        <v>2122.5000000007799</v>
      </c>
      <c r="P235" s="57" t="str">
        <f t="shared" si="54"/>
        <v/>
      </c>
      <c r="Q235" s="11" t="str">
        <f t="array" ref="Q235">IF(AND(O235&gt;D235,N235&lt;K236),0,"")</f>
        <v/>
      </c>
      <c r="R235" s="11" t="str">
        <f t="shared" si="55"/>
        <v/>
      </c>
      <c r="S235" s="11">
        <f t="shared" si="56"/>
        <v>43830.499999999221</v>
      </c>
      <c r="T235" s="11" t="str">
        <f t="shared" si="57"/>
        <v/>
      </c>
      <c r="U235" s="11">
        <f t="shared" si="58"/>
        <v>43830.499999999221</v>
      </c>
      <c r="V235" s="3">
        <f t="shared" si="68"/>
        <v>14492.434958346559</v>
      </c>
      <c r="W235" s="3"/>
      <c r="X235" s="3">
        <f t="shared" si="59"/>
        <v>45953</v>
      </c>
      <c r="Y235" t="b">
        <f t="shared" si="60"/>
        <v>1</v>
      </c>
      <c r="Z235">
        <f t="shared" si="61"/>
        <v>0</v>
      </c>
      <c r="AA235">
        <f t="shared" si="62"/>
        <v>0</v>
      </c>
      <c r="AB235" s="76">
        <f t="shared" si="63"/>
        <v>0</v>
      </c>
    </row>
    <row r="236" spans="1:28">
      <c r="A236" s="7">
        <v>235</v>
      </c>
      <c r="B236" s="7">
        <v>1990</v>
      </c>
      <c r="C236" s="7">
        <v>7</v>
      </c>
      <c r="D236" s="10">
        <v>50966</v>
      </c>
      <c r="E236" s="13">
        <v>51760.661157024791</v>
      </c>
      <c r="F236" s="11">
        <v>0.43</v>
      </c>
      <c r="G236" s="11">
        <f t="shared" si="64"/>
        <v>2583.2189930386312</v>
      </c>
      <c r="H236" s="13">
        <f t="shared" si="65"/>
        <v>1110.7841670066114</v>
      </c>
      <c r="I236" s="7">
        <v>0</v>
      </c>
      <c r="J236" s="7">
        <f>51342</f>
        <v>51342</v>
      </c>
      <c r="K236" s="7">
        <f t="shared" si="66"/>
        <v>51342</v>
      </c>
      <c r="L236" s="11">
        <f t="shared" si="69"/>
        <v>14492.434958346559</v>
      </c>
      <c r="M236" s="11">
        <v>0</v>
      </c>
      <c r="N236" s="11">
        <f t="shared" si="67"/>
        <v>65142.311948364746</v>
      </c>
      <c r="O236" s="3">
        <v>1176.5879031878901</v>
      </c>
      <c r="P236" s="57" t="str">
        <f t="shared" si="54"/>
        <v/>
      </c>
      <c r="Q236" s="11" t="str">
        <f t="array" ref="Q236">IF(AND(O236&gt;D236,N236&lt;K237),0,"")</f>
        <v/>
      </c>
      <c r="R236" s="11" t="str">
        <f t="shared" si="55"/>
        <v/>
      </c>
      <c r="S236" s="11">
        <f t="shared" si="56"/>
        <v>49789.412096812113</v>
      </c>
      <c r="T236" s="11" t="str">
        <f t="shared" si="57"/>
        <v/>
      </c>
      <c r="U236" s="11">
        <f t="shared" si="58"/>
        <v>49789.412096812113</v>
      </c>
      <c r="V236" s="3">
        <f t="shared" si="68"/>
        <v>15352.899851552633</v>
      </c>
      <c r="W236" s="3"/>
      <c r="X236" s="3">
        <f t="shared" si="59"/>
        <v>50966</v>
      </c>
      <c r="Y236" t="b">
        <f t="shared" si="60"/>
        <v>1</v>
      </c>
      <c r="Z236">
        <f t="shared" si="61"/>
        <v>0</v>
      </c>
      <c r="AA236">
        <f t="shared" si="62"/>
        <v>0</v>
      </c>
      <c r="AB236" s="76">
        <f t="shared" si="63"/>
        <v>0</v>
      </c>
    </row>
    <row r="237" spans="1:28">
      <c r="A237" s="7">
        <v>236</v>
      </c>
      <c r="B237" s="7">
        <v>1990</v>
      </c>
      <c r="C237" s="7">
        <v>8</v>
      </c>
      <c r="D237" s="10">
        <v>47807</v>
      </c>
      <c r="E237" s="13">
        <v>42384.793388429753</v>
      </c>
      <c r="F237" s="11">
        <v>0.39</v>
      </c>
      <c r="G237" s="11">
        <f t="shared" si="64"/>
        <v>2700.891581416864</v>
      </c>
      <c r="H237" s="13">
        <f t="shared" si="65"/>
        <v>1053.3477167525771</v>
      </c>
      <c r="I237" s="7">
        <v>0</v>
      </c>
      <c r="J237" s="7">
        <f>51342</f>
        <v>51342</v>
      </c>
      <c r="K237" s="7">
        <f t="shared" si="66"/>
        <v>51342</v>
      </c>
      <c r="L237" s="11">
        <f t="shared" si="69"/>
        <v>15352.899851552633</v>
      </c>
      <c r="M237" s="11">
        <v>0</v>
      </c>
      <c r="N237" s="11">
        <f t="shared" si="67"/>
        <v>56684.345523229807</v>
      </c>
      <c r="O237" s="3">
        <v>450.83754769019703</v>
      </c>
      <c r="P237" s="57" t="str">
        <f t="shared" si="54"/>
        <v/>
      </c>
      <c r="Q237" s="11" t="str">
        <f t="array" ref="Q237">IF(AND(O237&gt;D237,N237&lt;K238),0,"")</f>
        <v/>
      </c>
      <c r="R237" s="11" t="str">
        <f t="shared" si="55"/>
        <v/>
      </c>
      <c r="S237" s="11">
        <f t="shared" si="56"/>
        <v>47356.1624523098</v>
      </c>
      <c r="T237" s="11" t="str">
        <f t="shared" si="57"/>
        <v/>
      </c>
      <c r="U237" s="11">
        <f t="shared" si="58"/>
        <v>47356.1624523098</v>
      </c>
      <c r="V237" s="3">
        <f t="shared" si="68"/>
        <v>9328.1830709200076</v>
      </c>
      <c r="W237" s="3"/>
      <c r="X237" s="3">
        <f t="shared" si="59"/>
        <v>47807</v>
      </c>
      <c r="Y237" t="b">
        <f t="shared" si="60"/>
        <v>1</v>
      </c>
      <c r="Z237">
        <f t="shared" si="61"/>
        <v>0</v>
      </c>
      <c r="AA237">
        <f t="shared" si="62"/>
        <v>0</v>
      </c>
      <c r="AB237" s="76">
        <f t="shared" si="63"/>
        <v>0</v>
      </c>
    </row>
    <row r="238" spans="1:28">
      <c r="A238" s="7">
        <v>237</v>
      </c>
      <c r="B238" s="7">
        <v>1990</v>
      </c>
      <c r="C238" s="7">
        <v>9</v>
      </c>
      <c r="D238" s="10">
        <v>35537</v>
      </c>
      <c r="E238" s="13">
        <v>34331.900826446283</v>
      </c>
      <c r="F238" s="11">
        <v>0.2</v>
      </c>
      <c r="G238" s="11">
        <f t="shared" si="64"/>
        <v>1845.8703002106745</v>
      </c>
      <c r="H238" s="13">
        <f t="shared" si="65"/>
        <v>369.1740600421349</v>
      </c>
      <c r="I238" s="7">
        <v>0</v>
      </c>
      <c r="J238" s="7">
        <f>51342</f>
        <v>51342</v>
      </c>
      <c r="K238" s="7">
        <f t="shared" si="66"/>
        <v>51342</v>
      </c>
      <c r="L238" s="11">
        <f t="shared" si="69"/>
        <v>9328.1830709200076</v>
      </c>
      <c r="M238" s="11">
        <v>0</v>
      </c>
      <c r="N238" s="11">
        <f t="shared" si="67"/>
        <v>43290.909837324158</v>
      </c>
      <c r="O238" s="3">
        <v>1711.6059422875001</v>
      </c>
      <c r="P238" s="57" t="str">
        <f t="shared" si="54"/>
        <v/>
      </c>
      <c r="Q238" s="11" t="str">
        <f t="array" ref="Q238">IF(AND(O238&gt;D238,N238&lt;K239),0,"")</f>
        <v/>
      </c>
      <c r="R238" s="11" t="str">
        <f t="shared" si="55"/>
        <v/>
      </c>
      <c r="S238" s="11">
        <f t="shared" si="56"/>
        <v>33825.394057712503</v>
      </c>
      <c r="T238" s="11" t="str">
        <f t="shared" si="57"/>
        <v/>
      </c>
      <c r="U238" s="11">
        <f t="shared" si="58"/>
        <v>33825.394057712503</v>
      </c>
      <c r="V238" s="3">
        <f t="shared" si="68"/>
        <v>9465.5157796116546</v>
      </c>
      <c r="W238" s="3"/>
      <c r="X238" s="3">
        <f t="shared" si="59"/>
        <v>35537</v>
      </c>
      <c r="Y238" t="b">
        <f t="shared" si="60"/>
        <v>1</v>
      </c>
      <c r="Z238">
        <f t="shared" si="61"/>
        <v>0</v>
      </c>
      <c r="AA238">
        <f t="shared" si="62"/>
        <v>0</v>
      </c>
      <c r="AB238" s="76">
        <f t="shared" si="63"/>
        <v>0</v>
      </c>
    </row>
    <row r="239" spans="1:28">
      <c r="A239" s="7">
        <v>238</v>
      </c>
      <c r="B239" s="7">
        <v>1990</v>
      </c>
      <c r="C239" s="7">
        <v>10</v>
      </c>
      <c r="D239" s="10">
        <v>16691</v>
      </c>
      <c r="E239" s="13">
        <v>17393.057851239668</v>
      </c>
      <c r="F239" s="11">
        <v>0.05</v>
      </c>
      <c r="G239" s="11">
        <f t="shared" si="64"/>
        <v>1866.1689399092243</v>
      </c>
      <c r="H239" s="13">
        <f t="shared" si="65"/>
        <v>93.308446995461225</v>
      </c>
      <c r="I239" s="7">
        <v>0</v>
      </c>
      <c r="J239" s="7">
        <f>51342</f>
        <v>51342</v>
      </c>
      <c r="K239" s="7">
        <f t="shared" si="66"/>
        <v>51342</v>
      </c>
      <c r="L239" s="11">
        <f t="shared" si="69"/>
        <v>9465.5157796116546</v>
      </c>
      <c r="M239" s="11">
        <v>0</v>
      </c>
      <c r="N239" s="11">
        <f t="shared" si="67"/>
        <v>26765.26518385586</v>
      </c>
      <c r="O239" s="3">
        <v>2315.5917690894598</v>
      </c>
      <c r="P239" s="57" t="str">
        <f t="shared" si="54"/>
        <v/>
      </c>
      <c r="Q239" s="11" t="str">
        <f t="array" ref="Q239">IF(AND(O239&gt;D239,N239&lt;K240),0,"")</f>
        <v/>
      </c>
      <c r="R239" s="11" t="str">
        <f t="shared" si="55"/>
        <v/>
      </c>
      <c r="S239" s="11">
        <f t="shared" si="56"/>
        <v>14375.40823091054</v>
      </c>
      <c r="T239" s="11" t="str">
        <f t="shared" si="57"/>
        <v/>
      </c>
      <c r="U239" s="11">
        <f t="shared" si="58"/>
        <v>14375.40823091054</v>
      </c>
      <c r="V239" s="3">
        <f t="shared" si="68"/>
        <v>12389.85695294532</v>
      </c>
      <c r="W239" s="3"/>
      <c r="X239" s="3">
        <f t="shared" si="59"/>
        <v>16691</v>
      </c>
      <c r="Y239" t="b">
        <f t="shared" si="60"/>
        <v>1</v>
      </c>
      <c r="Z239">
        <f t="shared" si="61"/>
        <v>0</v>
      </c>
      <c r="AA239">
        <f t="shared" si="62"/>
        <v>0</v>
      </c>
      <c r="AB239" s="76">
        <f t="shared" si="63"/>
        <v>0</v>
      </c>
    </row>
    <row r="240" spans="1:28">
      <c r="A240" s="7">
        <v>239</v>
      </c>
      <c r="B240" s="7">
        <v>1990</v>
      </c>
      <c r="C240" s="7">
        <v>11</v>
      </c>
      <c r="D240" s="10">
        <v>4576</v>
      </c>
      <c r="E240" s="13">
        <v>22563.96694214876</v>
      </c>
      <c r="F240" s="11">
        <v>0</v>
      </c>
      <c r="G240" s="11">
        <f t="shared" si="64"/>
        <v>2289.451613046243</v>
      </c>
      <c r="H240" s="13">
        <f t="shared" si="65"/>
        <v>0</v>
      </c>
      <c r="I240" s="7">
        <v>0</v>
      </c>
      <c r="J240" s="7">
        <f>51342</f>
        <v>51342</v>
      </c>
      <c r="K240" s="7">
        <f t="shared" si="66"/>
        <v>51342</v>
      </c>
      <c r="L240" s="11">
        <f t="shared" si="69"/>
        <v>12389.85695294532</v>
      </c>
      <c r="M240" s="11">
        <v>0</v>
      </c>
      <c r="N240" s="11">
        <f t="shared" si="67"/>
        <v>34953.823895094079</v>
      </c>
      <c r="O240" s="3">
        <v>2484.47853841402</v>
      </c>
      <c r="P240" s="57" t="str">
        <f t="shared" si="54"/>
        <v/>
      </c>
      <c r="Q240" s="11" t="str">
        <f t="array" ref="Q240">IF(AND(O240&gt;D240,N240&lt;K241),0,"")</f>
        <v/>
      </c>
      <c r="R240" s="11" t="str">
        <f t="shared" si="55"/>
        <v/>
      </c>
      <c r="S240" s="11">
        <f t="shared" si="56"/>
        <v>2091.52146158598</v>
      </c>
      <c r="T240" s="11" t="str">
        <f t="shared" si="57"/>
        <v/>
      </c>
      <c r="U240" s="11">
        <f t="shared" si="58"/>
        <v>2091.52146158598</v>
      </c>
      <c r="V240" s="3">
        <f t="shared" si="68"/>
        <v>32862.302433508099</v>
      </c>
      <c r="W240" s="3"/>
      <c r="X240" s="3">
        <f t="shared" si="59"/>
        <v>4576</v>
      </c>
      <c r="Y240" t="b">
        <f t="shared" si="60"/>
        <v>1</v>
      </c>
      <c r="Z240">
        <f t="shared" si="61"/>
        <v>0</v>
      </c>
      <c r="AA240">
        <f t="shared" si="62"/>
        <v>0</v>
      </c>
      <c r="AB240" s="76">
        <f t="shared" si="63"/>
        <v>0</v>
      </c>
    </row>
    <row r="241" spans="1:28">
      <c r="A241" s="7">
        <v>240</v>
      </c>
      <c r="B241" s="7">
        <v>1990</v>
      </c>
      <c r="C241" s="7">
        <v>12</v>
      </c>
      <c r="D241" s="10">
        <v>1561</v>
      </c>
      <c r="E241" s="13">
        <v>25783.14049586777</v>
      </c>
      <c r="F241" s="11">
        <v>0</v>
      </c>
      <c r="G241" s="11">
        <f t="shared" si="64"/>
        <v>4773.7386641910971</v>
      </c>
      <c r="H241" s="13">
        <f t="shared" si="65"/>
        <v>0</v>
      </c>
      <c r="I241" s="7">
        <v>0</v>
      </c>
      <c r="J241" s="7">
        <f>51342</f>
        <v>51342</v>
      </c>
      <c r="K241" s="7">
        <f t="shared" si="66"/>
        <v>51342</v>
      </c>
      <c r="L241" s="11">
        <f t="shared" si="69"/>
        <v>32862.302433508099</v>
      </c>
      <c r="M241" s="11">
        <v>0</v>
      </c>
      <c r="N241" s="11">
        <f t="shared" si="67"/>
        <v>58645.442929375873</v>
      </c>
      <c r="O241" s="3">
        <v>2456.0877256417202</v>
      </c>
      <c r="P241" s="57" t="str">
        <f t="shared" si="54"/>
        <v/>
      </c>
      <c r="Q241" s="11" t="str">
        <f t="array" ref="Q241">IF(AND(O241&gt;D241,N241&lt;K242),0,"")</f>
        <v/>
      </c>
      <c r="R241" s="11">
        <f t="shared" si="55"/>
        <v>7303.4429293758731</v>
      </c>
      <c r="S241" s="11" t="str">
        <f t="shared" si="56"/>
        <v/>
      </c>
      <c r="T241" s="11" t="str">
        <f t="shared" si="57"/>
        <v/>
      </c>
      <c r="U241" s="11">
        <f t="shared" si="58"/>
        <v>7303.4429293758731</v>
      </c>
      <c r="V241" s="3">
        <f t="shared" si="68"/>
        <v>51342</v>
      </c>
      <c r="W241" s="3"/>
      <c r="X241" s="3">
        <f t="shared" si="59"/>
        <v>9759.5306550175937</v>
      </c>
      <c r="Y241" t="b">
        <f t="shared" si="60"/>
        <v>1</v>
      </c>
      <c r="Z241">
        <f t="shared" si="61"/>
        <v>0</v>
      </c>
      <c r="AA241">
        <f t="shared" si="62"/>
        <v>0</v>
      </c>
      <c r="AB241" s="76">
        <f t="shared" si="63"/>
        <v>0</v>
      </c>
    </row>
    <row r="242" spans="1:28">
      <c r="A242" s="7">
        <v>241</v>
      </c>
      <c r="B242" s="7">
        <v>1991</v>
      </c>
      <c r="C242" s="7">
        <v>1</v>
      </c>
      <c r="D242" s="10">
        <v>1277</v>
      </c>
      <c r="E242" s="13">
        <v>30888.595041322315</v>
      </c>
      <c r="F242" s="11">
        <v>0</v>
      </c>
      <c r="G242" s="11">
        <f t="shared" si="64"/>
        <v>6296.3862360000003</v>
      </c>
      <c r="H242" s="13">
        <f t="shared" si="65"/>
        <v>0</v>
      </c>
      <c r="I242" s="7">
        <v>0</v>
      </c>
      <c r="J242" s="7">
        <f>51342</f>
        <v>51342</v>
      </c>
      <c r="K242" s="7">
        <f t="shared" si="66"/>
        <v>51342</v>
      </c>
      <c r="L242" s="11">
        <f t="shared" si="69"/>
        <v>51342</v>
      </c>
      <c r="M242" s="11">
        <v>0</v>
      </c>
      <c r="N242" s="11">
        <f t="shared" si="67"/>
        <v>82230.595041322318</v>
      </c>
      <c r="O242" s="3">
        <v>2485.2896110360698</v>
      </c>
      <c r="P242" s="57" t="str">
        <f t="shared" si="54"/>
        <v/>
      </c>
      <c r="Q242" s="11" t="str">
        <f t="array" ref="Q242">IF(AND(O242&gt;D242,N242&lt;K243),0,"")</f>
        <v/>
      </c>
      <c r="R242" s="11">
        <f t="shared" si="55"/>
        <v>30888.595041322318</v>
      </c>
      <c r="S242" s="11" t="str">
        <f t="shared" si="56"/>
        <v/>
      </c>
      <c r="T242" s="11" t="str">
        <f t="shared" si="57"/>
        <v/>
      </c>
      <c r="U242" s="11">
        <f t="shared" si="58"/>
        <v>30888.595041322318</v>
      </c>
      <c r="V242" s="3">
        <f t="shared" si="68"/>
        <v>51342</v>
      </c>
      <c r="W242" s="3"/>
      <c r="X242" s="3">
        <f t="shared" si="59"/>
        <v>33373.884652358385</v>
      </c>
      <c r="Y242" t="b">
        <f t="shared" si="60"/>
        <v>1</v>
      </c>
      <c r="Z242">
        <f t="shared" si="61"/>
        <v>0</v>
      </c>
      <c r="AA242">
        <f t="shared" si="62"/>
        <v>0</v>
      </c>
      <c r="AB242" s="76">
        <f t="shared" si="63"/>
        <v>0</v>
      </c>
    </row>
    <row r="243" spans="1:28">
      <c r="A243" s="7">
        <v>242</v>
      </c>
      <c r="B243" s="7">
        <v>1991</v>
      </c>
      <c r="C243" s="7">
        <v>2</v>
      </c>
      <c r="D243" s="10">
        <v>787</v>
      </c>
      <c r="E243" s="13">
        <v>20191.735537190081</v>
      </c>
      <c r="F243" s="11">
        <v>0</v>
      </c>
      <c r="G243" s="11">
        <f t="shared" si="64"/>
        <v>6296.3862360000003</v>
      </c>
      <c r="H243" s="13">
        <f t="shared" si="65"/>
        <v>0</v>
      </c>
      <c r="I243" s="7">
        <v>0</v>
      </c>
      <c r="J243" s="7">
        <f>51342</f>
        <v>51342</v>
      </c>
      <c r="K243" s="7">
        <f t="shared" si="66"/>
        <v>51342</v>
      </c>
      <c r="L243" s="11">
        <f t="shared" si="69"/>
        <v>51342</v>
      </c>
      <c r="M243" s="11">
        <v>0</v>
      </c>
      <c r="N243" s="11">
        <f t="shared" si="67"/>
        <v>71533.735537190078</v>
      </c>
      <c r="O243" s="3">
        <v>2423.78891625496</v>
      </c>
      <c r="P243" s="57" t="str">
        <f t="shared" si="54"/>
        <v/>
      </c>
      <c r="Q243" s="11" t="str">
        <f t="array" ref="Q243">IF(AND(O243&gt;D243,N243&lt;K244),0,"")</f>
        <v/>
      </c>
      <c r="R243" s="11">
        <f t="shared" si="55"/>
        <v>20191.735537190078</v>
      </c>
      <c r="S243" s="11" t="str">
        <f t="shared" si="56"/>
        <v/>
      </c>
      <c r="T243" s="11" t="str">
        <f t="shared" si="57"/>
        <v/>
      </c>
      <c r="U243" s="11">
        <f t="shared" si="58"/>
        <v>20191.735537190078</v>
      </c>
      <c r="V243" s="3">
        <f t="shared" si="68"/>
        <v>51342</v>
      </c>
      <c r="W243" s="3"/>
      <c r="X243" s="3">
        <f t="shared" si="59"/>
        <v>22615.524453445039</v>
      </c>
      <c r="Y243" t="b">
        <f t="shared" si="60"/>
        <v>1</v>
      </c>
      <c r="Z243">
        <f t="shared" si="61"/>
        <v>0</v>
      </c>
      <c r="AA243">
        <f t="shared" si="62"/>
        <v>0</v>
      </c>
      <c r="AB243" s="76">
        <f t="shared" si="63"/>
        <v>0</v>
      </c>
    </row>
    <row r="244" spans="1:28">
      <c r="A244" s="7">
        <v>243</v>
      </c>
      <c r="B244" s="7">
        <v>1991</v>
      </c>
      <c r="C244" s="7">
        <v>3</v>
      </c>
      <c r="D244" s="10">
        <v>298</v>
      </c>
      <c r="E244" s="13">
        <v>21566.280991735537</v>
      </c>
      <c r="F244" s="11">
        <v>0.02</v>
      </c>
      <c r="G244" s="11">
        <f t="shared" si="64"/>
        <v>6296.3862360000003</v>
      </c>
      <c r="H244" s="13">
        <f t="shared" si="65"/>
        <v>125.92772472000001</v>
      </c>
      <c r="I244" s="7">
        <v>0</v>
      </c>
      <c r="J244" s="7">
        <f>51342</f>
        <v>51342</v>
      </c>
      <c r="K244" s="7">
        <f t="shared" si="66"/>
        <v>51342</v>
      </c>
      <c r="L244" s="11">
        <f t="shared" si="69"/>
        <v>51342</v>
      </c>
      <c r="M244" s="11">
        <v>0</v>
      </c>
      <c r="N244" s="11">
        <f t="shared" si="67"/>
        <v>72782.35326701554</v>
      </c>
      <c r="O244" s="3">
        <v>3631.68655886345</v>
      </c>
      <c r="P244" s="57" t="str">
        <f t="shared" si="54"/>
        <v/>
      </c>
      <c r="Q244" s="11" t="str">
        <f t="array" ref="Q244">IF(AND(O244&gt;D244,N244&lt;K245),0,"")</f>
        <v/>
      </c>
      <c r="R244" s="11">
        <f t="shared" si="55"/>
        <v>36440.35326701554</v>
      </c>
      <c r="S244" s="11" t="str">
        <f t="shared" si="56"/>
        <v/>
      </c>
      <c r="T244" s="11" t="str">
        <f t="shared" si="57"/>
        <v/>
      </c>
      <c r="U244" s="11">
        <f t="shared" si="58"/>
        <v>36440.35326701554</v>
      </c>
      <c r="V244" s="3">
        <f t="shared" si="68"/>
        <v>36342</v>
      </c>
      <c r="W244" s="3"/>
      <c r="X244" s="3">
        <f t="shared" si="59"/>
        <v>40072.039825878994</v>
      </c>
      <c r="Y244" t="b">
        <f t="shared" si="60"/>
        <v>1</v>
      </c>
      <c r="Z244">
        <f t="shared" si="61"/>
        <v>0</v>
      </c>
      <c r="AA244">
        <f t="shared" si="62"/>
        <v>0</v>
      </c>
      <c r="AB244" s="76">
        <f t="shared" si="63"/>
        <v>0</v>
      </c>
    </row>
    <row r="245" spans="1:28">
      <c r="A245" s="7">
        <v>244</v>
      </c>
      <c r="B245" s="7">
        <v>1991</v>
      </c>
      <c r="C245" s="7">
        <v>4</v>
      </c>
      <c r="D245" s="10">
        <v>2544</v>
      </c>
      <c r="E245" s="13">
        <v>30168.595041322315</v>
      </c>
      <c r="F245" s="11">
        <v>0.13</v>
      </c>
      <c r="G245" s="11">
        <f t="shared" si="64"/>
        <v>5112.6462360000005</v>
      </c>
      <c r="H245" s="13">
        <f t="shared" si="65"/>
        <v>664.64401068000006</v>
      </c>
      <c r="I245" s="7">
        <v>15000</v>
      </c>
      <c r="J245" s="7">
        <f>51342</f>
        <v>51342</v>
      </c>
      <c r="K245" s="7">
        <f t="shared" si="66"/>
        <v>36342</v>
      </c>
      <c r="L245" s="11">
        <f t="shared" si="69"/>
        <v>36342</v>
      </c>
      <c r="M245" s="11">
        <v>0</v>
      </c>
      <c r="N245" s="11">
        <f t="shared" si="67"/>
        <v>65845.951030642318</v>
      </c>
      <c r="O245" s="3">
        <v>4843.1405294280703</v>
      </c>
      <c r="P245" s="57" t="str">
        <f t="shared" si="54"/>
        <v/>
      </c>
      <c r="Q245" s="11" t="str">
        <f t="array" ref="Q245">IF(AND(O245&gt;D245,N245&lt;K246),0,"")</f>
        <v/>
      </c>
      <c r="R245" s="11">
        <f t="shared" si="55"/>
        <v>29503.951030642318</v>
      </c>
      <c r="S245" s="11" t="str">
        <f t="shared" si="56"/>
        <v/>
      </c>
      <c r="T245" s="11" t="str">
        <f t="shared" si="57"/>
        <v/>
      </c>
      <c r="U245" s="11">
        <f t="shared" si="58"/>
        <v>29503.951030642318</v>
      </c>
      <c r="V245" s="3">
        <f t="shared" si="68"/>
        <v>36342</v>
      </c>
      <c r="W245" s="3"/>
      <c r="X245" s="3">
        <f t="shared" si="59"/>
        <v>34347.091560070388</v>
      </c>
      <c r="Y245" t="b">
        <f t="shared" si="60"/>
        <v>1</v>
      </c>
      <c r="Z245">
        <f t="shared" si="61"/>
        <v>0</v>
      </c>
      <c r="AA245">
        <f t="shared" si="62"/>
        <v>0</v>
      </c>
      <c r="AB245" s="76">
        <f t="shared" si="63"/>
        <v>0</v>
      </c>
    </row>
    <row r="246" spans="1:28">
      <c r="A246" s="7">
        <v>245</v>
      </c>
      <c r="B246" s="7">
        <v>1991</v>
      </c>
      <c r="C246" s="7">
        <v>5</v>
      </c>
      <c r="D246" s="10">
        <v>34448</v>
      </c>
      <c r="E246" s="13">
        <v>54059.504132231406</v>
      </c>
      <c r="F246" s="11">
        <v>0.22</v>
      </c>
      <c r="G246" s="11">
        <f t="shared" si="64"/>
        <v>5112.6462360000005</v>
      </c>
      <c r="H246" s="13">
        <f t="shared" si="65"/>
        <v>1124.7821719200001</v>
      </c>
      <c r="I246" s="7">
        <v>15000</v>
      </c>
      <c r="J246" s="7">
        <f>51342</f>
        <v>51342</v>
      </c>
      <c r="K246" s="7">
        <f t="shared" si="66"/>
        <v>36342</v>
      </c>
      <c r="L246" s="11">
        <f t="shared" si="69"/>
        <v>36342</v>
      </c>
      <c r="M246" s="11">
        <v>0</v>
      </c>
      <c r="N246" s="11">
        <f t="shared" si="67"/>
        <v>89276.721960311406</v>
      </c>
      <c r="O246" s="3">
        <v>7332.3354264756299</v>
      </c>
      <c r="P246" s="57" t="str">
        <f t="shared" si="54"/>
        <v/>
      </c>
      <c r="Q246" s="11" t="str">
        <f t="array" ref="Q246">IF(AND(O246&gt;D246,N246&lt;K247),0,"")</f>
        <v/>
      </c>
      <c r="R246" s="11" t="str">
        <f t="shared" si="55"/>
        <v/>
      </c>
      <c r="S246" s="11" t="str">
        <f t="shared" si="56"/>
        <v/>
      </c>
      <c r="T246" s="11">
        <f t="shared" si="57"/>
        <v>52934.721960311406</v>
      </c>
      <c r="U246" s="11">
        <f t="shared" si="58"/>
        <v>52934.721960311406</v>
      </c>
      <c r="V246" s="3">
        <f t="shared" si="68"/>
        <v>36342</v>
      </c>
      <c r="W246" s="3"/>
      <c r="X246" s="3">
        <f t="shared" si="59"/>
        <v>60267.057386787033</v>
      </c>
      <c r="Y246" t="b">
        <f t="shared" si="60"/>
        <v>1</v>
      </c>
      <c r="Z246">
        <f t="shared" si="61"/>
        <v>0</v>
      </c>
      <c r="AA246">
        <f t="shared" si="62"/>
        <v>0</v>
      </c>
      <c r="AB246" s="76">
        <f t="shared" si="63"/>
        <v>0</v>
      </c>
    </row>
    <row r="247" spans="1:28">
      <c r="A247" s="7">
        <v>246</v>
      </c>
      <c r="B247" s="7">
        <v>1991</v>
      </c>
      <c r="C247" s="7">
        <v>6</v>
      </c>
      <c r="D247" s="10">
        <v>45953</v>
      </c>
      <c r="E247" s="13">
        <v>53928.595041322311</v>
      </c>
      <c r="F247" s="11">
        <v>0.36</v>
      </c>
      <c r="G247" s="11">
        <f t="shared" si="64"/>
        <v>5112.6462360000005</v>
      </c>
      <c r="H247" s="13">
        <f t="shared" si="65"/>
        <v>1840.5526449600002</v>
      </c>
      <c r="I247" s="7">
        <v>15000</v>
      </c>
      <c r="J247" s="7">
        <f>51342</f>
        <v>51342</v>
      </c>
      <c r="K247" s="7">
        <f t="shared" si="66"/>
        <v>36342</v>
      </c>
      <c r="L247" s="11">
        <f t="shared" si="69"/>
        <v>36342</v>
      </c>
      <c r="M247" s="11">
        <v>0</v>
      </c>
      <c r="N247" s="11">
        <f t="shared" si="67"/>
        <v>88430.042396362318</v>
      </c>
      <c r="O247" s="3">
        <v>5636.6276277407896</v>
      </c>
      <c r="P247" s="57" t="str">
        <f t="shared" si="54"/>
        <v/>
      </c>
      <c r="Q247" s="11" t="str">
        <f t="array" ref="Q247">IF(AND(O247&gt;D247,N247&lt;K248),0,"")</f>
        <v/>
      </c>
      <c r="R247" s="11" t="str">
        <f t="shared" si="55"/>
        <v/>
      </c>
      <c r="S247" s="11">
        <f t="shared" si="56"/>
        <v>40316.372372259211</v>
      </c>
      <c r="T247" s="11" t="str">
        <f t="shared" si="57"/>
        <v/>
      </c>
      <c r="U247" s="11">
        <f t="shared" si="58"/>
        <v>40316.372372259211</v>
      </c>
      <c r="V247" s="3">
        <f t="shared" si="68"/>
        <v>48113.670024103107</v>
      </c>
      <c r="W247" s="3"/>
      <c r="X247" s="3">
        <f t="shared" si="59"/>
        <v>45953</v>
      </c>
      <c r="Y247" t="b">
        <f t="shared" si="60"/>
        <v>1</v>
      </c>
      <c r="Z247">
        <f t="shared" si="61"/>
        <v>0</v>
      </c>
      <c r="AA247">
        <f t="shared" si="62"/>
        <v>0</v>
      </c>
      <c r="AB247" s="76">
        <f t="shared" si="63"/>
        <v>0</v>
      </c>
    </row>
    <row r="248" spans="1:28">
      <c r="A248" s="7">
        <v>247</v>
      </c>
      <c r="B248" s="7">
        <v>1991</v>
      </c>
      <c r="C248" s="7">
        <v>7</v>
      </c>
      <c r="D248" s="10">
        <v>50966</v>
      </c>
      <c r="E248" s="13">
        <v>53674.710743801654</v>
      </c>
      <c r="F248" s="11">
        <v>0.43</v>
      </c>
      <c r="G248" s="11">
        <f t="shared" si="64"/>
        <v>6079.6221828273001</v>
      </c>
      <c r="H248" s="13">
        <f t="shared" si="65"/>
        <v>2614.2375386157391</v>
      </c>
      <c r="I248" s="7">
        <v>0</v>
      </c>
      <c r="J248" s="7">
        <f>51342</f>
        <v>51342</v>
      </c>
      <c r="K248" s="7">
        <f t="shared" si="66"/>
        <v>51342</v>
      </c>
      <c r="L248" s="11">
        <f t="shared" si="69"/>
        <v>48113.670024103107</v>
      </c>
      <c r="M248" s="11">
        <v>0</v>
      </c>
      <c r="N248" s="11">
        <f t="shared" si="67"/>
        <v>99174.143229289024</v>
      </c>
      <c r="O248" s="3">
        <v>2637.0000000015598</v>
      </c>
      <c r="P248" s="57" t="str">
        <f t="shared" si="54"/>
        <v/>
      </c>
      <c r="Q248" s="11" t="str">
        <f t="array" ref="Q248">IF(AND(O248&gt;D248,N248&lt;K249),0,"")</f>
        <v/>
      </c>
      <c r="R248" s="11" t="str">
        <f t="shared" si="55"/>
        <v/>
      </c>
      <c r="S248" s="11">
        <f t="shared" si="56"/>
        <v>48328.999999998443</v>
      </c>
      <c r="T248" s="11" t="str">
        <f t="shared" si="57"/>
        <v/>
      </c>
      <c r="U248" s="11">
        <f t="shared" si="58"/>
        <v>48328.999999998443</v>
      </c>
      <c r="V248" s="3">
        <f t="shared" si="68"/>
        <v>50845.143229290581</v>
      </c>
      <c r="W248" s="3"/>
      <c r="X248" s="3">
        <f t="shared" si="59"/>
        <v>50966</v>
      </c>
      <c r="Y248" t="b">
        <f t="shared" si="60"/>
        <v>1</v>
      </c>
      <c r="Z248">
        <f t="shared" si="61"/>
        <v>0</v>
      </c>
      <c r="AA248">
        <f t="shared" si="62"/>
        <v>0</v>
      </c>
      <c r="AB248" s="76">
        <f t="shared" si="63"/>
        <v>0</v>
      </c>
    </row>
    <row r="249" spans="1:28">
      <c r="A249" s="7">
        <v>248</v>
      </c>
      <c r="B249" s="7">
        <v>1991</v>
      </c>
      <c r="C249" s="7">
        <v>8</v>
      </c>
      <c r="D249" s="10">
        <v>47807</v>
      </c>
      <c r="E249" s="13">
        <v>41024.132231404961</v>
      </c>
      <c r="F249" s="11">
        <v>0.39</v>
      </c>
      <c r="G249" s="11">
        <f t="shared" si="64"/>
        <v>6264.3822719927375</v>
      </c>
      <c r="H249" s="13">
        <f t="shared" si="65"/>
        <v>2443.1090860771678</v>
      </c>
      <c r="I249" s="7">
        <v>0</v>
      </c>
      <c r="J249" s="7">
        <f>51342</f>
        <v>51342</v>
      </c>
      <c r="K249" s="7">
        <f t="shared" si="66"/>
        <v>51342</v>
      </c>
      <c r="L249" s="11">
        <f t="shared" si="69"/>
        <v>50845.143229290581</v>
      </c>
      <c r="M249" s="11">
        <v>0</v>
      </c>
      <c r="N249" s="11">
        <f t="shared" si="67"/>
        <v>89426.166374618377</v>
      </c>
      <c r="O249" s="3">
        <v>2285.0000000015598</v>
      </c>
      <c r="P249" s="57" t="str">
        <f t="shared" si="54"/>
        <v/>
      </c>
      <c r="Q249" s="11" t="str">
        <f t="array" ref="Q249">IF(AND(O249&gt;D249,N249&lt;K250),0,"")</f>
        <v/>
      </c>
      <c r="R249" s="11" t="str">
        <f t="shared" si="55"/>
        <v/>
      </c>
      <c r="S249" s="11">
        <f t="shared" si="56"/>
        <v>45521.999999998443</v>
      </c>
      <c r="T249" s="11" t="str">
        <f t="shared" si="57"/>
        <v/>
      </c>
      <c r="U249" s="11">
        <f t="shared" si="58"/>
        <v>45521.999999998443</v>
      </c>
      <c r="V249" s="3">
        <f t="shared" si="68"/>
        <v>43904.166374619934</v>
      </c>
      <c r="W249" s="3"/>
      <c r="X249" s="3">
        <f t="shared" si="59"/>
        <v>47807</v>
      </c>
      <c r="Y249" t="b">
        <f t="shared" si="60"/>
        <v>1</v>
      </c>
      <c r="Z249">
        <f t="shared" si="61"/>
        <v>0</v>
      </c>
      <c r="AA249">
        <f t="shared" si="62"/>
        <v>0</v>
      </c>
      <c r="AB249" s="76">
        <f t="shared" si="63"/>
        <v>0</v>
      </c>
    </row>
    <row r="250" spans="1:28">
      <c r="A250">
        <v>249</v>
      </c>
      <c r="B250">
        <v>1991</v>
      </c>
      <c r="C250">
        <v>9</v>
      </c>
      <c r="D250">
        <v>35537</v>
      </c>
      <c r="E250">
        <v>24928.264462809919</v>
      </c>
      <c r="F250">
        <v>0.2</v>
      </c>
      <c r="G250">
        <f t="shared" si="64"/>
        <v>5765.6682929613735</v>
      </c>
      <c r="H250">
        <f t="shared" si="65"/>
        <v>1153.1336585922747</v>
      </c>
      <c r="I250">
        <v>0</v>
      </c>
      <c r="J250" s="7">
        <f>51342</f>
        <v>51342</v>
      </c>
      <c r="K250">
        <f t="shared" si="66"/>
        <v>51342</v>
      </c>
      <c r="L250">
        <f t="shared" si="69"/>
        <v>43904.166374619934</v>
      </c>
      <c r="M250" s="11">
        <v>0</v>
      </c>
      <c r="N250" s="11">
        <f t="shared" si="67"/>
        <v>67679.297178837587</v>
      </c>
      <c r="O250">
        <v>1202.5000000007799</v>
      </c>
      <c r="P250" t="str">
        <f t="shared" si="54"/>
        <v/>
      </c>
      <c r="Q250" t="str">
        <f t="array" ref="Q250">IF(AND(O250&gt;D250,N250&lt;K251),0,"")</f>
        <v/>
      </c>
      <c r="R250" t="str">
        <f t="shared" si="55"/>
        <v/>
      </c>
      <c r="S250">
        <f t="shared" si="56"/>
        <v>34334.499999999221</v>
      </c>
      <c r="T250" t="str">
        <f t="shared" si="57"/>
        <v/>
      </c>
      <c r="U250">
        <f t="shared" si="58"/>
        <v>34334.499999999221</v>
      </c>
      <c r="V250" s="3">
        <f t="shared" si="68"/>
        <v>33344.797178838366</v>
      </c>
      <c r="X250">
        <f t="shared" si="59"/>
        <v>35537</v>
      </c>
      <c r="Y250" t="b">
        <f t="shared" si="60"/>
        <v>1</v>
      </c>
      <c r="Z250">
        <f t="shared" si="61"/>
        <v>0</v>
      </c>
      <c r="AA250">
        <f t="shared" si="62"/>
        <v>0</v>
      </c>
      <c r="AB250" s="76">
        <f t="shared" si="63"/>
        <v>0</v>
      </c>
    </row>
    <row r="251" spans="1:28">
      <c r="A251" s="7">
        <v>250</v>
      </c>
      <c r="B251" s="7">
        <v>1991</v>
      </c>
      <c r="C251" s="7">
        <v>10</v>
      </c>
      <c r="D251" s="10">
        <v>16691</v>
      </c>
      <c r="E251" s="13">
        <v>19902.14876033058</v>
      </c>
      <c r="F251" s="11">
        <v>0.05</v>
      </c>
      <c r="G251" s="11">
        <f t="shared" si="64"/>
        <v>4822.177711096605</v>
      </c>
      <c r="H251" s="13">
        <f t="shared" si="65"/>
        <v>241.10888555483027</v>
      </c>
      <c r="I251" s="7">
        <v>0</v>
      </c>
      <c r="J251" s="7">
        <f>51342</f>
        <v>51342</v>
      </c>
      <c r="K251" s="7">
        <f t="shared" si="66"/>
        <v>51342</v>
      </c>
      <c r="L251" s="11">
        <f t="shared" si="69"/>
        <v>33344.797178838366</v>
      </c>
      <c r="M251" s="11">
        <v>0</v>
      </c>
      <c r="N251" s="11">
        <f t="shared" si="67"/>
        <v>53005.837053614116</v>
      </c>
      <c r="O251" s="3">
        <v>482.68239671953501</v>
      </c>
      <c r="P251" s="57" t="str">
        <f t="shared" si="54"/>
        <v/>
      </c>
      <c r="Q251" s="11" t="str">
        <f t="array" ref="Q251">IF(AND(O251&gt;D251,N251&lt;K252),0,"")</f>
        <v/>
      </c>
      <c r="R251" s="11" t="str">
        <f t="shared" si="55"/>
        <v/>
      </c>
      <c r="S251" s="11">
        <f t="shared" si="56"/>
        <v>16208.317603280466</v>
      </c>
      <c r="T251" s="11" t="str">
        <f t="shared" si="57"/>
        <v/>
      </c>
      <c r="U251" s="11">
        <f t="shared" si="58"/>
        <v>16208.317603280466</v>
      </c>
      <c r="V251" s="3">
        <f t="shared" si="68"/>
        <v>36797.519450333653</v>
      </c>
      <c r="W251" s="3"/>
      <c r="X251" s="3">
        <f t="shared" si="59"/>
        <v>16691</v>
      </c>
      <c r="Y251" t="b">
        <f t="shared" si="60"/>
        <v>1</v>
      </c>
      <c r="Z251">
        <f t="shared" si="61"/>
        <v>0</v>
      </c>
      <c r="AA251">
        <f t="shared" si="62"/>
        <v>0</v>
      </c>
      <c r="AB251" s="76">
        <f t="shared" si="63"/>
        <v>0</v>
      </c>
    </row>
    <row r="252" spans="1:28">
      <c r="A252" s="7">
        <v>251</v>
      </c>
      <c r="B252" s="7">
        <v>1991</v>
      </c>
      <c r="C252" s="7">
        <v>11</v>
      </c>
      <c r="D252" s="10">
        <v>4576</v>
      </c>
      <c r="E252" s="13">
        <v>25485.619834710742</v>
      </c>
      <c r="F252" s="11">
        <v>0</v>
      </c>
      <c r="G252" s="11">
        <f t="shared" si="64"/>
        <v>5155.2193027279036</v>
      </c>
      <c r="H252" s="13">
        <f t="shared" si="65"/>
        <v>0</v>
      </c>
      <c r="I252" s="7">
        <v>0</v>
      </c>
      <c r="J252" s="7">
        <f>51342</f>
        <v>51342</v>
      </c>
      <c r="K252" s="7">
        <f t="shared" si="66"/>
        <v>51342</v>
      </c>
      <c r="L252" s="11">
        <f t="shared" si="69"/>
        <v>36797.519450333653</v>
      </c>
      <c r="M252" s="11">
        <v>0</v>
      </c>
      <c r="N252" s="11">
        <f t="shared" si="67"/>
        <v>62283.139285044395</v>
      </c>
      <c r="O252" s="3">
        <v>3720.07824720587</v>
      </c>
      <c r="P252" s="57" t="str">
        <f t="shared" si="54"/>
        <v/>
      </c>
      <c r="Q252" s="11" t="str">
        <f t="array" ref="Q252">IF(AND(O252&gt;D252,N252&lt;K253),0,"")</f>
        <v/>
      </c>
      <c r="R252" s="11" t="str">
        <f t="shared" si="55"/>
        <v/>
      </c>
      <c r="S252" s="11" t="str">
        <f t="shared" si="56"/>
        <v/>
      </c>
      <c r="T252" s="11">
        <f t="shared" si="57"/>
        <v>10941.139285044395</v>
      </c>
      <c r="U252" s="11">
        <f t="shared" si="58"/>
        <v>10941.139285044395</v>
      </c>
      <c r="V252" s="3">
        <f t="shared" si="68"/>
        <v>51342</v>
      </c>
      <c r="W252" s="3"/>
      <c r="X252" s="3">
        <f t="shared" si="59"/>
        <v>14661.217532250266</v>
      </c>
      <c r="Y252" t="b">
        <f t="shared" si="60"/>
        <v>1</v>
      </c>
      <c r="Z252">
        <f t="shared" si="61"/>
        <v>0</v>
      </c>
      <c r="AA252">
        <f t="shared" si="62"/>
        <v>0</v>
      </c>
      <c r="AB252" s="76">
        <f t="shared" si="63"/>
        <v>0</v>
      </c>
    </row>
    <row r="253" spans="1:28">
      <c r="A253" s="7">
        <v>252</v>
      </c>
      <c r="B253" s="7">
        <v>1991</v>
      </c>
      <c r="C253" s="7">
        <v>12</v>
      </c>
      <c r="D253" s="10">
        <v>1561</v>
      </c>
      <c r="E253" s="13">
        <v>30991.735537190081</v>
      </c>
      <c r="F253" s="11">
        <v>0</v>
      </c>
      <c r="G253" s="11">
        <f t="shared" si="64"/>
        <v>6296.3862360000003</v>
      </c>
      <c r="H253" s="13">
        <f t="shared" si="65"/>
        <v>0</v>
      </c>
      <c r="I253" s="7">
        <v>0</v>
      </c>
      <c r="J253" s="7">
        <f>51342</f>
        <v>51342</v>
      </c>
      <c r="K253" s="7">
        <f t="shared" si="66"/>
        <v>51342</v>
      </c>
      <c r="L253" s="11">
        <f t="shared" si="69"/>
        <v>51342</v>
      </c>
      <c r="M253" s="11">
        <v>0</v>
      </c>
      <c r="N253" s="11">
        <f t="shared" si="67"/>
        <v>82333.735537190078</v>
      </c>
      <c r="O253" s="3">
        <v>3151.68766143324</v>
      </c>
      <c r="P253" s="57" t="str">
        <f t="shared" si="54"/>
        <v/>
      </c>
      <c r="Q253" s="11" t="str">
        <f t="array" ref="Q253">IF(AND(O253&gt;D253,N253&lt;K254),0,"")</f>
        <v/>
      </c>
      <c r="R253" s="11">
        <f t="shared" si="55"/>
        <v>30991.735537190078</v>
      </c>
      <c r="S253" s="11" t="str">
        <f t="shared" si="56"/>
        <v/>
      </c>
      <c r="T253" s="11" t="str">
        <f t="shared" si="57"/>
        <v/>
      </c>
      <c r="U253" s="11">
        <f t="shared" si="58"/>
        <v>30991.735537190078</v>
      </c>
      <c r="V253" s="3">
        <f t="shared" si="68"/>
        <v>51342</v>
      </c>
      <c r="W253" s="3"/>
      <c r="X253" s="3">
        <f t="shared" si="59"/>
        <v>34143.423198623321</v>
      </c>
      <c r="Y253" t="b">
        <f t="shared" si="60"/>
        <v>1</v>
      </c>
      <c r="Z253">
        <f t="shared" si="61"/>
        <v>0</v>
      </c>
      <c r="AA253">
        <f t="shared" si="62"/>
        <v>0</v>
      </c>
      <c r="AB253" s="76">
        <f t="shared" si="63"/>
        <v>0</v>
      </c>
    </row>
    <row r="254" spans="1:28">
      <c r="A254" s="7">
        <v>253</v>
      </c>
      <c r="B254" s="7">
        <v>1992</v>
      </c>
      <c r="C254" s="7">
        <v>1</v>
      </c>
      <c r="D254" s="10">
        <v>1277</v>
      </c>
      <c r="E254" s="13">
        <v>30573.223140495869</v>
      </c>
      <c r="F254" s="11">
        <v>0</v>
      </c>
      <c r="G254" s="11">
        <f t="shared" si="64"/>
        <v>6296.3862360000003</v>
      </c>
      <c r="H254" s="13">
        <f t="shared" si="65"/>
        <v>0</v>
      </c>
      <c r="I254" s="7">
        <v>0</v>
      </c>
      <c r="J254" s="7">
        <f>51342</f>
        <v>51342</v>
      </c>
      <c r="K254" s="7">
        <f t="shared" si="66"/>
        <v>51342</v>
      </c>
      <c r="L254" s="11">
        <f t="shared" si="69"/>
        <v>51342</v>
      </c>
      <c r="M254" s="11">
        <v>0</v>
      </c>
      <c r="N254" s="11">
        <f t="shared" si="67"/>
        <v>81915.223140495873</v>
      </c>
      <c r="O254" s="3">
        <v>2957.3840558678598</v>
      </c>
      <c r="P254" s="57" t="str">
        <f t="shared" si="54"/>
        <v/>
      </c>
      <c r="Q254" s="11" t="str">
        <f t="array" ref="Q254">IF(AND(O254&gt;D254,N254&lt;K255),0,"")</f>
        <v/>
      </c>
      <c r="R254" s="11">
        <f t="shared" si="55"/>
        <v>30573.223140495873</v>
      </c>
      <c r="S254" s="11" t="str">
        <f t="shared" si="56"/>
        <v/>
      </c>
      <c r="T254" s="11" t="str">
        <f t="shared" si="57"/>
        <v/>
      </c>
      <c r="U254" s="11">
        <f t="shared" si="58"/>
        <v>30573.223140495873</v>
      </c>
      <c r="V254" s="3">
        <f t="shared" si="68"/>
        <v>51342</v>
      </c>
      <c r="W254" s="3"/>
      <c r="X254" s="3">
        <f t="shared" si="59"/>
        <v>33530.60719636373</v>
      </c>
      <c r="Y254" t="b">
        <f t="shared" si="60"/>
        <v>1</v>
      </c>
      <c r="Z254">
        <f t="shared" si="61"/>
        <v>0</v>
      </c>
      <c r="AA254">
        <f t="shared" si="62"/>
        <v>0</v>
      </c>
      <c r="AB254" s="76">
        <f t="shared" si="63"/>
        <v>0</v>
      </c>
    </row>
    <row r="255" spans="1:28">
      <c r="A255" s="7">
        <v>254</v>
      </c>
      <c r="B255" s="7">
        <v>1992</v>
      </c>
      <c r="C255" s="7">
        <v>2</v>
      </c>
      <c r="D255" s="10">
        <v>787</v>
      </c>
      <c r="E255" s="13">
        <v>31814.876033057852</v>
      </c>
      <c r="F255" s="11">
        <v>0</v>
      </c>
      <c r="G255" s="11">
        <f t="shared" si="64"/>
        <v>6296.3862360000003</v>
      </c>
      <c r="H255" s="13">
        <f t="shared" si="65"/>
        <v>0</v>
      </c>
      <c r="I255" s="7">
        <v>0</v>
      </c>
      <c r="J255" s="7">
        <f>51342</f>
        <v>51342</v>
      </c>
      <c r="K255" s="7">
        <f t="shared" si="66"/>
        <v>51342</v>
      </c>
      <c r="L255" s="11">
        <f t="shared" si="69"/>
        <v>51342</v>
      </c>
      <c r="M255" s="11">
        <v>0</v>
      </c>
      <c r="N255" s="11">
        <f t="shared" si="67"/>
        <v>83156.876033057852</v>
      </c>
      <c r="O255" s="3">
        <v>3465.0931266122998</v>
      </c>
      <c r="P255" s="57" t="str">
        <f t="shared" si="54"/>
        <v/>
      </c>
      <c r="Q255" s="11" t="str">
        <f t="array" ref="Q255">IF(AND(O255&gt;D255,N255&lt;K256),0,"")</f>
        <v/>
      </c>
      <c r="R255" s="11">
        <f t="shared" si="55"/>
        <v>31814.876033057852</v>
      </c>
      <c r="S255" s="11" t="str">
        <f t="shared" si="56"/>
        <v/>
      </c>
      <c r="T255" s="11" t="str">
        <f t="shared" si="57"/>
        <v/>
      </c>
      <c r="U255" s="11">
        <f t="shared" si="58"/>
        <v>31814.876033057852</v>
      </c>
      <c r="V255" s="3">
        <f t="shared" si="68"/>
        <v>51342</v>
      </c>
      <c r="W255" s="3"/>
      <c r="X255" s="3">
        <f t="shared" si="59"/>
        <v>35279.969159670152</v>
      </c>
      <c r="Y255" t="b">
        <f t="shared" si="60"/>
        <v>1</v>
      </c>
      <c r="Z255">
        <f t="shared" si="61"/>
        <v>0</v>
      </c>
      <c r="AA255">
        <f t="shared" si="62"/>
        <v>0</v>
      </c>
      <c r="AB255" s="76">
        <f t="shared" si="63"/>
        <v>0</v>
      </c>
    </row>
    <row r="256" spans="1:28">
      <c r="A256" s="7">
        <v>255</v>
      </c>
      <c r="B256" s="7">
        <v>1992</v>
      </c>
      <c r="C256" s="7">
        <v>3</v>
      </c>
      <c r="D256" s="10">
        <v>298</v>
      </c>
      <c r="E256" s="13">
        <v>31979.504132231406</v>
      </c>
      <c r="F256" s="11">
        <v>0.02</v>
      </c>
      <c r="G256" s="11">
        <f t="shared" si="64"/>
        <v>6296.3862360000003</v>
      </c>
      <c r="H256" s="13">
        <f t="shared" si="65"/>
        <v>125.92772472000001</v>
      </c>
      <c r="I256" s="7">
        <v>0</v>
      </c>
      <c r="J256" s="7">
        <f>51342</f>
        <v>51342</v>
      </c>
      <c r="K256" s="7">
        <f t="shared" si="66"/>
        <v>51342</v>
      </c>
      <c r="L256" s="11">
        <f t="shared" si="69"/>
        <v>51342</v>
      </c>
      <c r="M256" s="11">
        <v>0</v>
      </c>
      <c r="N256" s="11">
        <f t="shared" si="67"/>
        <v>83195.576407511413</v>
      </c>
      <c r="O256" s="3">
        <v>4091.8959498395602</v>
      </c>
      <c r="P256" s="57" t="str">
        <f t="shared" si="54"/>
        <v/>
      </c>
      <c r="Q256" s="11" t="str">
        <f t="array" ref="Q256">IF(AND(O256&gt;D256,N256&lt;K257),0,"")</f>
        <v/>
      </c>
      <c r="R256" s="11">
        <f t="shared" si="55"/>
        <v>46853.576407511413</v>
      </c>
      <c r="S256" s="11" t="str">
        <f t="shared" si="56"/>
        <v/>
      </c>
      <c r="T256" s="11" t="str">
        <f t="shared" si="57"/>
        <v/>
      </c>
      <c r="U256" s="11">
        <f t="shared" si="58"/>
        <v>46853.576407511413</v>
      </c>
      <c r="V256" s="3">
        <f t="shared" si="68"/>
        <v>36342</v>
      </c>
      <c r="W256" s="3"/>
      <c r="X256" s="3">
        <f t="shared" si="59"/>
        <v>50945.472357350976</v>
      </c>
      <c r="Y256" t="b">
        <f t="shared" si="60"/>
        <v>1</v>
      </c>
      <c r="Z256">
        <f t="shared" si="61"/>
        <v>0</v>
      </c>
      <c r="AA256">
        <f t="shared" si="62"/>
        <v>0</v>
      </c>
      <c r="AB256" s="76">
        <f t="shared" si="63"/>
        <v>0</v>
      </c>
    </row>
    <row r="257" spans="1:28">
      <c r="A257" s="7">
        <v>256</v>
      </c>
      <c r="B257" s="7">
        <v>1992</v>
      </c>
      <c r="C257" s="7">
        <v>4</v>
      </c>
      <c r="D257" s="10">
        <v>2544</v>
      </c>
      <c r="E257" s="13">
        <v>23982.14876033058</v>
      </c>
      <c r="F257" s="11">
        <v>0.13</v>
      </c>
      <c r="G257" s="11">
        <f t="shared" si="64"/>
        <v>5112.6462360000005</v>
      </c>
      <c r="H257" s="13">
        <f t="shared" si="65"/>
        <v>664.64401068000006</v>
      </c>
      <c r="I257" s="7">
        <v>15000</v>
      </c>
      <c r="J257" s="7">
        <f>51342</f>
        <v>51342</v>
      </c>
      <c r="K257" s="7">
        <f t="shared" si="66"/>
        <v>36342</v>
      </c>
      <c r="L257" s="11">
        <f t="shared" si="69"/>
        <v>36342</v>
      </c>
      <c r="M257" s="11">
        <v>0</v>
      </c>
      <c r="N257" s="11">
        <f t="shared" si="67"/>
        <v>59659.504749650579</v>
      </c>
      <c r="O257" s="3">
        <v>4287.6480293348404</v>
      </c>
      <c r="P257" s="57" t="str">
        <f t="shared" si="54"/>
        <v/>
      </c>
      <c r="Q257" s="11" t="str">
        <f t="array" ref="Q257">IF(AND(O257&gt;D257,N257&lt;K258),0,"")</f>
        <v/>
      </c>
      <c r="R257" s="11">
        <f t="shared" si="55"/>
        <v>23317.504749650579</v>
      </c>
      <c r="S257" s="11" t="str">
        <f t="shared" si="56"/>
        <v/>
      </c>
      <c r="T257" s="11" t="str">
        <f t="shared" si="57"/>
        <v/>
      </c>
      <c r="U257" s="11">
        <f t="shared" si="58"/>
        <v>23317.504749650579</v>
      </c>
      <c r="V257" s="3">
        <f t="shared" si="68"/>
        <v>36342</v>
      </c>
      <c r="W257" s="3"/>
      <c r="X257" s="3">
        <f t="shared" si="59"/>
        <v>27605.152778985419</v>
      </c>
      <c r="Y257" t="b">
        <f t="shared" si="60"/>
        <v>1</v>
      </c>
      <c r="Z257">
        <f t="shared" si="61"/>
        <v>0</v>
      </c>
      <c r="AA257">
        <f t="shared" si="62"/>
        <v>0</v>
      </c>
      <c r="AB257" s="76">
        <f t="shared" si="63"/>
        <v>0</v>
      </c>
    </row>
    <row r="258" spans="1:28">
      <c r="A258" s="7">
        <v>257</v>
      </c>
      <c r="B258" s="7">
        <v>1992</v>
      </c>
      <c r="C258" s="7">
        <v>5</v>
      </c>
      <c r="D258" s="10">
        <v>34448</v>
      </c>
      <c r="E258" s="13">
        <v>44423.801652892565</v>
      </c>
      <c r="F258" s="11">
        <v>0.22</v>
      </c>
      <c r="G258" s="11">
        <f t="shared" si="64"/>
        <v>5112.6462360000005</v>
      </c>
      <c r="H258" s="13">
        <f t="shared" si="65"/>
        <v>1124.7821719200001</v>
      </c>
      <c r="I258" s="7">
        <v>15000</v>
      </c>
      <c r="J258" s="7">
        <f>51342</f>
        <v>51342</v>
      </c>
      <c r="K258" s="7">
        <f t="shared" si="66"/>
        <v>36342</v>
      </c>
      <c r="L258" s="11">
        <f t="shared" si="69"/>
        <v>36342</v>
      </c>
      <c r="M258" s="11">
        <v>0</v>
      </c>
      <c r="N258" s="11">
        <f t="shared" si="67"/>
        <v>79641.019480972565</v>
      </c>
      <c r="O258" s="3">
        <v>1746.5000000007799</v>
      </c>
      <c r="P258" s="57" t="str">
        <f t="shared" ref="P258:P321" si="70">IF(N258+O258&lt;D258,N258,"")</f>
        <v/>
      </c>
      <c r="Q258" s="11" t="str">
        <f t="array" ref="Q258">IF(AND(O258&gt;D258,N258&lt;K259),0,"")</f>
        <v/>
      </c>
      <c r="R258" s="11" t="str">
        <f t="shared" ref="R258:R321" si="71">IF(AND(O258&gt;D258,N258&gt;K259),N258-K259,"")</f>
        <v/>
      </c>
      <c r="S258" s="11" t="str">
        <f t="shared" ref="S258:S321" si="72">IF(AND(O258&lt;D258,N258+O258&gt;D258,N258+O258-D258&lt;K259),D258-O258,"")</f>
        <v/>
      </c>
      <c r="T258" s="11">
        <f t="shared" ref="T258:T321" si="73">IF(AND(O258&lt;D258,N258+O258&gt;D258,N258+O258-D258&gt;K259),N258-K259,"")</f>
        <v>43299.019480972565</v>
      </c>
      <c r="U258" s="11">
        <f t="shared" ref="U258:U321" si="74">SUM(P258:T258)</f>
        <v>43299.019480972565</v>
      </c>
      <c r="V258" s="3">
        <f t="shared" si="68"/>
        <v>36342</v>
      </c>
      <c r="W258" s="3"/>
      <c r="X258" s="3">
        <f t="shared" ref="X258:X321" si="75">O258+U258</f>
        <v>45045.519480973344</v>
      </c>
      <c r="Y258" t="b">
        <f t="shared" ref="Y258:Y321" si="76">X258&gt;=D258</f>
        <v>1</v>
      </c>
      <c r="Z258">
        <f t="shared" ref="Z258:Z321" si="77">IF(AND(X257&lt;D257,X258&gt;=D258),1,0)</f>
        <v>0</v>
      </c>
      <c r="AA258">
        <f t="shared" ref="AA258:AA321" si="78">IF(X258&lt;D258,ABS(X258-D258),0)</f>
        <v>0</v>
      </c>
      <c r="AB258" s="76">
        <f t="shared" ref="AB258:AB321" si="79">INDEX(AS$2:AS$13,MATCH(C258,AR$2:AR$13,0))*(AA258)^INDEX(AT$2:AT$13,MATCH(C258,AR$2:AR$13,0))</f>
        <v>0</v>
      </c>
    </row>
    <row r="259" spans="1:28">
      <c r="A259" s="7">
        <v>258</v>
      </c>
      <c r="B259" s="7">
        <v>1992</v>
      </c>
      <c r="C259" s="7">
        <v>6</v>
      </c>
      <c r="D259" s="10">
        <v>45953</v>
      </c>
      <c r="E259" s="13">
        <v>44701.487603305788</v>
      </c>
      <c r="F259" s="11">
        <v>0.36</v>
      </c>
      <c r="G259" s="11">
        <f t="shared" ref="G259:G322" si="80">-1*10^-6*L259^2+0.1666*L259+378.81</f>
        <v>5112.6462360000005</v>
      </c>
      <c r="H259" s="13">
        <f t="shared" ref="H259:H322" si="81">G259*F259</f>
        <v>1840.5526449600002</v>
      </c>
      <c r="I259" s="7">
        <v>15000</v>
      </c>
      <c r="J259" s="7">
        <f>51342</f>
        <v>51342</v>
      </c>
      <c r="K259" s="7">
        <f t="shared" ref="K259:K322" si="82">J259-I259</f>
        <v>36342</v>
      </c>
      <c r="L259" s="11">
        <f t="shared" si="69"/>
        <v>36342</v>
      </c>
      <c r="M259" s="11">
        <v>0</v>
      </c>
      <c r="N259" s="11">
        <f t="shared" ref="N259:N322" si="83">E259+L259-H259-$M$2</f>
        <v>79202.934958345781</v>
      </c>
      <c r="O259" s="3">
        <v>1973.7620816517799</v>
      </c>
      <c r="P259" s="57" t="str">
        <f t="shared" si="70"/>
        <v/>
      </c>
      <c r="Q259" s="11" t="str">
        <f t="array" ref="Q259">IF(AND(O259&gt;D259,N259&lt;K260),0,"")</f>
        <v/>
      </c>
      <c r="R259" s="11" t="str">
        <f t="shared" si="71"/>
        <v/>
      </c>
      <c r="S259" s="11">
        <f t="shared" si="72"/>
        <v>43979.237918348219</v>
      </c>
      <c r="T259" s="11" t="str">
        <f t="shared" si="73"/>
        <v/>
      </c>
      <c r="U259" s="11">
        <f t="shared" si="74"/>
        <v>43979.237918348219</v>
      </c>
      <c r="V259" s="3">
        <f t="shared" ref="V259:V322" si="84">N259-U259+$M$2</f>
        <v>35223.697039997562</v>
      </c>
      <c r="W259" s="3"/>
      <c r="X259" s="3">
        <f t="shared" si="75"/>
        <v>45953</v>
      </c>
      <c r="Y259" t="b">
        <f t="shared" si="76"/>
        <v>1</v>
      </c>
      <c r="Z259">
        <f t="shared" si="77"/>
        <v>0</v>
      </c>
      <c r="AA259">
        <f t="shared" si="78"/>
        <v>0</v>
      </c>
      <c r="AB259" s="76">
        <f t="shared" si="79"/>
        <v>0</v>
      </c>
    </row>
    <row r="260" spans="1:28">
      <c r="A260" s="7">
        <v>259</v>
      </c>
      <c r="B260" s="7">
        <v>1992</v>
      </c>
      <c r="C260" s="7">
        <v>7</v>
      </c>
      <c r="D260" s="10">
        <v>50966</v>
      </c>
      <c r="E260" s="13">
        <v>31929.917355371901</v>
      </c>
      <c r="F260" s="11">
        <v>0.43</v>
      </c>
      <c r="G260" s="11">
        <f t="shared" si="80"/>
        <v>5006.3690936980611</v>
      </c>
      <c r="H260" s="13">
        <f t="shared" si="81"/>
        <v>2152.7387102901662</v>
      </c>
      <c r="I260" s="7">
        <v>0</v>
      </c>
      <c r="J260" s="7">
        <f>51342</f>
        <v>51342</v>
      </c>
      <c r="K260" s="7">
        <f t="shared" si="82"/>
        <v>51342</v>
      </c>
      <c r="L260" s="11">
        <f t="shared" si="69"/>
        <v>35223.697039997562</v>
      </c>
      <c r="M260" s="11">
        <v>0</v>
      </c>
      <c r="N260" s="11">
        <f t="shared" si="83"/>
        <v>65000.875685079292</v>
      </c>
      <c r="O260" s="3">
        <v>421.124913051021</v>
      </c>
      <c r="P260" s="57" t="str">
        <f t="shared" si="70"/>
        <v/>
      </c>
      <c r="Q260" s="11" t="str">
        <f t="array" ref="Q260">IF(AND(O260&gt;D260,N260&lt;K261),0,"")</f>
        <v/>
      </c>
      <c r="R260" s="11" t="str">
        <f t="shared" si="71"/>
        <v/>
      </c>
      <c r="S260" s="11">
        <f t="shared" si="72"/>
        <v>50544.875086948981</v>
      </c>
      <c r="T260" s="11" t="str">
        <f t="shared" si="73"/>
        <v/>
      </c>
      <c r="U260" s="11">
        <f t="shared" si="74"/>
        <v>50544.875086948981</v>
      </c>
      <c r="V260" s="3">
        <f t="shared" si="84"/>
        <v>14456.000598130311</v>
      </c>
      <c r="W260" s="3"/>
      <c r="X260" s="3">
        <f t="shared" si="75"/>
        <v>50966</v>
      </c>
      <c r="Y260" t="b">
        <f t="shared" si="76"/>
        <v>1</v>
      </c>
      <c r="Z260">
        <f t="shared" si="77"/>
        <v>0</v>
      </c>
      <c r="AA260">
        <f t="shared" si="78"/>
        <v>0</v>
      </c>
      <c r="AB260" s="76">
        <f t="shared" si="79"/>
        <v>0</v>
      </c>
    </row>
    <row r="261" spans="1:28">
      <c r="A261" s="7">
        <v>260</v>
      </c>
      <c r="B261" s="7">
        <v>1992</v>
      </c>
      <c r="C261" s="7">
        <v>8</v>
      </c>
      <c r="D261" s="10">
        <v>47807</v>
      </c>
      <c r="E261" s="13">
        <v>39310.413223140495</v>
      </c>
      <c r="F261" s="11">
        <v>0.39</v>
      </c>
      <c r="G261" s="11">
        <f t="shared" si="80"/>
        <v>2578.2037463553656</v>
      </c>
      <c r="H261" s="13">
        <f t="shared" si="81"/>
        <v>1005.4994610785926</v>
      </c>
      <c r="I261" s="7">
        <v>0</v>
      </c>
      <c r="J261" s="7">
        <f>51342</f>
        <v>51342</v>
      </c>
      <c r="K261" s="7">
        <f t="shared" si="82"/>
        <v>51342</v>
      </c>
      <c r="L261" s="11">
        <f t="shared" si="69"/>
        <v>14456.000598130311</v>
      </c>
      <c r="M261" s="11">
        <v>0</v>
      </c>
      <c r="N261" s="11">
        <f t="shared" si="83"/>
        <v>52760.914360192211</v>
      </c>
      <c r="O261" s="3">
        <v>340.819728216545</v>
      </c>
      <c r="P261" s="57" t="str">
        <f t="shared" si="70"/>
        <v/>
      </c>
      <c r="Q261" s="11" t="str">
        <f t="array" ref="Q261">IF(AND(O261&gt;D261,N261&lt;K262),0,"")</f>
        <v/>
      </c>
      <c r="R261" s="11" t="str">
        <f t="shared" si="71"/>
        <v/>
      </c>
      <c r="S261" s="11">
        <f t="shared" si="72"/>
        <v>47466.180271783458</v>
      </c>
      <c r="T261" s="11" t="str">
        <f t="shared" si="73"/>
        <v/>
      </c>
      <c r="U261" s="11">
        <f t="shared" si="74"/>
        <v>47466.180271783458</v>
      </c>
      <c r="V261" s="3">
        <f t="shared" si="84"/>
        <v>5294.7340884087535</v>
      </c>
      <c r="W261" s="3"/>
      <c r="X261" s="3">
        <f t="shared" si="75"/>
        <v>47807</v>
      </c>
      <c r="Y261" t="b">
        <f t="shared" si="76"/>
        <v>1</v>
      </c>
      <c r="Z261">
        <f t="shared" si="77"/>
        <v>0</v>
      </c>
      <c r="AA261">
        <f t="shared" si="78"/>
        <v>0</v>
      </c>
      <c r="AB261" s="76">
        <f t="shared" si="79"/>
        <v>0</v>
      </c>
    </row>
    <row r="262" spans="1:28">
      <c r="A262" s="7">
        <v>261</v>
      </c>
      <c r="B262" s="7">
        <v>1992</v>
      </c>
      <c r="C262" s="7">
        <v>9</v>
      </c>
      <c r="D262" s="10">
        <v>35537</v>
      </c>
      <c r="E262" s="13">
        <v>11434.710743801654</v>
      </c>
      <c r="F262" s="11">
        <v>0.2</v>
      </c>
      <c r="G262" s="11">
        <f t="shared" si="80"/>
        <v>1232.8784900619405</v>
      </c>
      <c r="H262" s="13">
        <f t="shared" si="81"/>
        <v>246.5756980123881</v>
      </c>
      <c r="I262" s="7">
        <v>0</v>
      </c>
      <c r="J262" s="7">
        <f>51342</f>
        <v>51342</v>
      </c>
      <c r="K262" s="7">
        <f t="shared" si="82"/>
        <v>51342</v>
      </c>
      <c r="L262" s="11">
        <f t="shared" ref="L262:L325" si="85">V261</f>
        <v>5294.7340884087535</v>
      </c>
      <c r="M262" s="11">
        <v>0</v>
      </c>
      <c r="N262" s="11">
        <f t="shared" si="83"/>
        <v>16482.869134198019</v>
      </c>
      <c r="O262" s="3">
        <v>1625.60824502072</v>
      </c>
      <c r="P262" s="57">
        <f t="shared" si="70"/>
        <v>16482.869134198019</v>
      </c>
      <c r="Q262" s="11" t="str">
        <f t="array" ref="Q262">IF(AND(O262&gt;D262,N262&lt;K263),0,"")</f>
        <v/>
      </c>
      <c r="R262" s="11" t="str">
        <f t="shared" si="71"/>
        <v/>
      </c>
      <c r="S262" s="11" t="str">
        <f t="shared" si="72"/>
        <v/>
      </c>
      <c r="T262" s="11" t="str">
        <f t="shared" si="73"/>
        <v/>
      </c>
      <c r="U262" s="11">
        <f t="shared" si="74"/>
        <v>16482.869134198019</v>
      </c>
      <c r="V262" s="3">
        <f t="shared" si="84"/>
        <v>0</v>
      </c>
      <c r="W262" s="3"/>
      <c r="X262" s="3">
        <f t="shared" si="75"/>
        <v>18108.477379218741</v>
      </c>
      <c r="Y262" t="b">
        <f t="shared" si="76"/>
        <v>0</v>
      </c>
      <c r="Z262">
        <f t="shared" si="77"/>
        <v>0</v>
      </c>
      <c r="AA262">
        <f t="shared" si="78"/>
        <v>17428.522620781259</v>
      </c>
      <c r="AB262" s="76">
        <f t="shared" si="79"/>
        <v>21090473.437179983</v>
      </c>
    </row>
    <row r="263" spans="1:28">
      <c r="A263" s="7">
        <v>262</v>
      </c>
      <c r="B263" s="7">
        <v>1992</v>
      </c>
      <c r="C263" s="7">
        <v>10</v>
      </c>
      <c r="D263" s="10">
        <v>16691</v>
      </c>
      <c r="E263" s="13">
        <v>15363.96694214876</v>
      </c>
      <c r="F263" s="11">
        <v>0.05</v>
      </c>
      <c r="G263" s="11">
        <f t="shared" si="80"/>
        <v>378.81</v>
      </c>
      <c r="H263" s="13">
        <f t="shared" si="81"/>
        <v>18.9405</v>
      </c>
      <c r="I263" s="7">
        <v>0</v>
      </c>
      <c r="J263" s="7">
        <f>51342</f>
        <v>51342</v>
      </c>
      <c r="K263" s="7">
        <f t="shared" si="82"/>
        <v>51342</v>
      </c>
      <c r="L263" s="11">
        <f t="shared" si="85"/>
        <v>0</v>
      </c>
      <c r="M263" s="11">
        <v>0</v>
      </c>
      <c r="N263" s="11">
        <f t="shared" si="83"/>
        <v>15345.026442148759</v>
      </c>
      <c r="O263" s="3">
        <v>1772.4918292443699</v>
      </c>
      <c r="P263" s="57" t="str">
        <f t="shared" si="70"/>
        <v/>
      </c>
      <c r="Q263" s="11" t="str">
        <f t="array" ref="Q263">IF(AND(O263&gt;D263,N263&lt;K264),0,"")</f>
        <v/>
      </c>
      <c r="R263" s="11" t="str">
        <f t="shared" si="71"/>
        <v/>
      </c>
      <c r="S263" s="11">
        <f t="shared" si="72"/>
        <v>14918.508170755631</v>
      </c>
      <c r="T263" s="11" t="str">
        <f t="shared" si="73"/>
        <v/>
      </c>
      <c r="U263" s="11">
        <f t="shared" si="74"/>
        <v>14918.508170755631</v>
      </c>
      <c r="V263" s="3">
        <f t="shared" si="84"/>
        <v>426.51827139312809</v>
      </c>
      <c r="W263" s="3"/>
      <c r="X263" s="3">
        <f t="shared" si="75"/>
        <v>16691</v>
      </c>
      <c r="Y263" t="b">
        <f t="shared" si="76"/>
        <v>1</v>
      </c>
      <c r="Z263">
        <f t="shared" si="77"/>
        <v>1</v>
      </c>
      <c r="AA263">
        <f t="shared" si="78"/>
        <v>0</v>
      </c>
      <c r="AB263" s="76">
        <f t="shared" si="79"/>
        <v>0</v>
      </c>
    </row>
    <row r="264" spans="1:28">
      <c r="A264" s="7">
        <v>263</v>
      </c>
      <c r="B264" s="7">
        <v>1992</v>
      </c>
      <c r="C264" s="7">
        <v>11</v>
      </c>
      <c r="D264" s="10">
        <v>4576</v>
      </c>
      <c r="E264" s="13">
        <v>17736.198347107438</v>
      </c>
      <c r="F264" s="11">
        <v>0</v>
      </c>
      <c r="G264" s="11">
        <f t="shared" si="80"/>
        <v>449.68602617826298</v>
      </c>
      <c r="H264" s="13">
        <f t="shared" si="81"/>
        <v>0</v>
      </c>
      <c r="I264" s="7">
        <v>0</v>
      </c>
      <c r="J264" s="7">
        <f>51342</f>
        <v>51342</v>
      </c>
      <c r="K264" s="7">
        <f t="shared" si="82"/>
        <v>51342</v>
      </c>
      <c r="L264" s="11">
        <f t="shared" si="85"/>
        <v>426.51827139312809</v>
      </c>
      <c r="M264" s="11">
        <v>0</v>
      </c>
      <c r="N264" s="11">
        <f t="shared" si="83"/>
        <v>18162.716618500566</v>
      </c>
      <c r="O264" s="3">
        <v>2026.7815472945699</v>
      </c>
      <c r="P264" s="57" t="str">
        <f t="shared" si="70"/>
        <v/>
      </c>
      <c r="Q264" s="11" t="str">
        <f t="array" ref="Q264">IF(AND(O264&gt;D264,N264&lt;K265),0,"")</f>
        <v/>
      </c>
      <c r="R264" s="11" t="str">
        <f t="shared" si="71"/>
        <v/>
      </c>
      <c r="S264" s="11">
        <f t="shared" si="72"/>
        <v>2549.2184527054301</v>
      </c>
      <c r="T264" s="11" t="str">
        <f t="shared" si="73"/>
        <v/>
      </c>
      <c r="U264" s="11">
        <f t="shared" si="74"/>
        <v>2549.2184527054301</v>
      </c>
      <c r="V264" s="3">
        <f t="shared" si="84"/>
        <v>15613.498165795136</v>
      </c>
      <c r="W264" s="3"/>
      <c r="X264" s="3">
        <f t="shared" si="75"/>
        <v>4576</v>
      </c>
      <c r="Y264" t="b">
        <f t="shared" si="76"/>
        <v>1</v>
      </c>
      <c r="Z264">
        <f t="shared" si="77"/>
        <v>0</v>
      </c>
      <c r="AA264">
        <f t="shared" si="78"/>
        <v>0</v>
      </c>
      <c r="AB264" s="76">
        <f t="shared" si="79"/>
        <v>0</v>
      </c>
    </row>
    <row r="265" spans="1:28">
      <c r="A265" s="7">
        <v>264</v>
      </c>
      <c r="B265" s="7">
        <v>1992</v>
      </c>
      <c r="C265" s="7">
        <v>12</v>
      </c>
      <c r="D265" s="10">
        <v>1561</v>
      </c>
      <c r="E265" s="13">
        <v>25079.008264462809</v>
      </c>
      <c r="F265" s="11">
        <v>0</v>
      </c>
      <c r="G265" s="11">
        <f t="shared" si="80"/>
        <v>2736.2374694481814</v>
      </c>
      <c r="H265" s="13">
        <f t="shared" si="81"/>
        <v>0</v>
      </c>
      <c r="I265" s="7">
        <v>0</v>
      </c>
      <c r="J265" s="7">
        <f>51342</f>
        <v>51342</v>
      </c>
      <c r="K265" s="7">
        <f t="shared" si="82"/>
        <v>51342</v>
      </c>
      <c r="L265" s="11">
        <f t="shared" si="85"/>
        <v>15613.498165795136</v>
      </c>
      <c r="M265" s="11">
        <v>0</v>
      </c>
      <c r="N265" s="11">
        <f t="shared" si="83"/>
        <v>40692.506430257941</v>
      </c>
      <c r="O265" s="3">
        <v>1896.8951310193499</v>
      </c>
      <c r="P265" s="57" t="str">
        <f t="shared" si="70"/>
        <v/>
      </c>
      <c r="Q265" s="11">
        <f t="array" ref="Q265">IF(AND(O265&gt;D265,N265&lt;K266),0,"")</f>
        <v>0</v>
      </c>
      <c r="R265" s="11" t="str">
        <f t="shared" si="71"/>
        <v/>
      </c>
      <c r="S265" s="11" t="str">
        <f t="shared" si="72"/>
        <v/>
      </c>
      <c r="T265" s="11" t="str">
        <f t="shared" si="73"/>
        <v/>
      </c>
      <c r="U265" s="11">
        <f t="shared" si="74"/>
        <v>0</v>
      </c>
      <c r="V265" s="3">
        <f t="shared" si="84"/>
        <v>40692.506430257941</v>
      </c>
      <c r="W265" s="3"/>
      <c r="X265" s="3">
        <f t="shared" si="75"/>
        <v>1896.8951310193499</v>
      </c>
      <c r="Y265" t="b">
        <f t="shared" si="76"/>
        <v>1</v>
      </c>
      <c r="Z265">
        <f t="shared" si="77"/>
        <v>0</v>
      </c>
      <c r="AA265">
        <f t="shared" si="78"/>
        <v>0</v>
      </c>
      <c r="AB265" s="76">
        <f t="shared" si="79"/>
        <v>0</v>
      </c>
    </row>
    <row r="266" spans="1:28">
      <c r="A266" s="7">
        <v>265</v>
      </c>
      <c r="B266" s="7">
        <v>1993</v>
      </c>
      <c r="C266" s="7">
        <v>1</v>
      </c>
      <c r="D266" s="10">
        <v>1277</v>
      </c>
      <c r="E266" s="13">
        <v>25319.008264462809</v>
      </c>
      <c r="F266" s="11">
        <v>0</v>
      </c>
      <c r="G266" s="11">
        <f t="shared" si="80"/>
        <v>5502.3014917043893</v>
      </c>
      <c r="H266" s="13">
        <f t="shared" si="81"/>
        <v>0</v>
      </c>
      <c r="I266" s="7">
        <v>0</v>
      </c>
      <c r="J266" s="7">
        <f>51342</f>
        <v>51342</v>
      </c>
      <c r="K266" s="7">
        <f t="shared" si="82"/>
        <v>51342</v>
      </c>
      <c r="L266" s="11">
        <f t="shared" si="85"/>
        <v>40692.506430257941</v>
      </c>
      <c r="M266" s="11">
        <v>0</v>
      </c>
      <c r="N266" s="11">
        <f t="shared" si="83"/>
        <v>66011.514694720754</v>
      </c>
      <c r="O266" s="3">
        <v>1358.9910513489499</v>
      </c>
      <c r="P266" s="57" t="str">
        <f t="shared" si="70"/>
        <v/>
      </c>
      <c r="Q266" s="11" t="str">
        <f t="array" ref="Q266">IF(AND(O266&gt;D266,N266&lt;K267),0,"")</f>
        <v/>
      </c>
      <c r="R266" s="11">
        <f t="shared" si="71"/>
        <v>14669.514694720754</v>
      </c>
      <c r="S266" s="11" t="str">
        <f t="shared" si="72"/>
        <v/>
      </c>
      <c r="T266" s="11" t="str">
        <f t="shared" si="73"/>
        <v/>
      </c>
      <c r="U266" s="11">
        <f t="shared" si="74"/>
        <v>14669.514694720754</v>
      </c>
      <c r="V266" s="3">
        <f t="shared" si="84"/>
        <v>51342</v>
      </c>
      <c r="W266" s="3"/>
      <c r="X266" s="3">
        <f t="shared" si="75"/>
        <v>16028.505746069704</v>
      </c>
      <c r="Y266" t="b">
        <f t="shared" si="76"/>
        <v>1</v>
      </c>
      <c r="Z266">
        <f t="shared" si="77"/>
        <v>0</v>
      </c>
      <c r="AA266">
        <f t="shared" si="78"/>
        <v>0</v>
      </c>
      <c r="AB266" s="76">
        <f t="shared" si="79"/>
        <v>0</v>
      </c>
    </row>
    <row r="267" spans="1:28">
      <c r="A267" s="7">
        <v>266</v>
      </c>
      <c r="B267" s="7">
        <v>1993</v>
      </c>
      <c r="C267" s="7">
        <v>2</v>
      </c>
      <c r="D267" s="10">
        <v>787</v>
      </c>
      <c r="E267" s="13">
        <v>19519.338842975205</v>
      </c>
      <c r="F267" s="11">
        <v>0</v>
      </c>
      <c r="G267" s="11">
        <f t="shared" si="80"/>
        <v>6296.3862360000003</v>
      </c>
      <c r="H267" s="13">
        <f t="shared" si="81"/>
        <v>0</v>
      </c>
      <c r="I267" s="7">
        <v>0</v>
      </c>
      <c r="J267" s="7">
        <f>51342</f>
        <v>51342</v>
      </c>
      <c r="K267" s="7">
        <f t="shared" si="82"/>
        <v>51342</v>
      </c>
      <c r="L267" s="11">
        <f t="shared" si="85"/>
        <v>51342</v>
      </c>
      <c r="M267" s="11">
        <v>0</v>
      </c>
      <c r="N267" s="11">
        <f t="shared" si="83"/>
        <v>70861.338842975209</v>
      </c>
      <c r="O267" s="3">
        <v>1014.0966791570499</v>
      </c>
      <c r="P267" s="57" t="str">
        <f t="shared" si="70"/>
        <v/>
      </c>
      <c r="Q267" s="11" t="str">
        <f t="array" ref="Q267">IF(AND(O267&gt;D267,N267&lt;K268),0,"")</f>
        <v/>
      </c>
      <c r="R267" s="11">
        <f t="shared" si="71"/>
        <v>19519.338842975209</v>
      </c>
      <c r="S267" s="11" t="str">
        <f t="shared" si="72"/>
        <v/>
      </c>
      <c r="T267" s="11" t="str">
        <f t="shared" si="73"/>
        <v/>
      </c>
      <c r="U267" s="11">
        <f t="shared" si="74"/>
        <v>19519.338842975209</v>
      </c>
      <c r="V267" s="3">
        <f t="shared" si="84"/>
        <v>51342</v>
      </c>
      <c r="W267" s="3"/>
      <c r="X267" s="3">
        <f t="shared" si="75"/>
        <v>20533.435522132258</v>
      </c>
      <c r="Y267" t="b">
        <f t="shared" si="76"/>
        <v>1</v>
      </c>
      <c r="Z267">
        <f t="shared" si="77"/>
        <v>0</v>
      </c>
      <c r="AA267">
        <f t="shared" si="78"/>
        <v>0</v>
      </c>
      <c r="AB267" s="76">
        <f t="shared" si="79"/>
        <v>0</v>
      </c>
    </row>
    <row r="268" spans="1:28">
      <c r="A268" s="7">
        <v>267</v>
      </c>
      <c r="B268" s="7">
        <v>1993</v>
      </c>
      <c r="C268" s="7">
        <v>3</v>
      </c>
      <c r="D268" s="10">
        <v>298</v>
      </c>
      <c r="E268" s="13">
        <v>51645.619834710742</v>
      </c>
      <c r="F268" s="11">
        <v>0.02</v>
      </c>
      <c r="G268" s="11">
        <f t="shared" si="80"/>
        <v>6296.3862360000003</v>
      </c>
      <c r="H268" s="13">
        <f t="shared" si="81"/>
        <v>125.92772472000001</v>
      </c>
      <c r="I268" s="7">
        <v>0</v>
      </c>
      <c r="J268" s="7">
        <f>51342</f>
        <v>51342</v>
      </c>
      <c r="K268" s="7">
        <f t="shared" si="82"/>
        <v>51342</v>
      </c>
      <c r="L268" s="11">
        <f t="shared" si="85"/>
        <v>51342</v>
      </c>
      <c r="M268" s="11">
        <v>0</v>
      </c>
      <c r="N268" s="11">
        <f t="shared" si="83"/>
        <v>102861.69210999075</v>
      </c>
      <c r="O268" s="3">
        <v>5470.0838763759803</v>
      </c>
      <c r="P268" s="57" t="str">
        <f t="shared" si="70"/>
        <v/>
      </c>
      <c r="Q268" s="11" t="str">
        <f t="array" ref="Q268">IF(AND(O268&gt;D268,N268&lt;K269),0,"")</f>
        <v/>
      </c>
      <c r="R268" s="11">
        <f t="shared" si="71"/>
        <v>66519.692109990749</v>
      </c>
      <c r="S268" s="11" t="str">
        <f t="shared" si="72"/>
        <v/>
      </c>
      <c r="T268" s="11" t="str">
        <f t="shared" si="73"/>
        <v/>
      </c>
      <c r="U268" s="11">
        <f t="shared" si="74"/>
        <v>66519.692109990749</v>
      </c>
      <c r="V268" s="3">
        <f t="shared" si="84"/>
        <v>36342</v>
      </c>
      <c r="W268" s="3"/>
      <c r="X268" s="3">
        <f t="shared" si="75"/>
        <v>71989.775986366731</v>
      </c>
      <c r="Y268" t="b">
        <f t="shared" si="76"/>
        <v>1</v>
      </c>
      <c r="Z268">
        <f t="shared" si="77"/>
        <v>0</v>
      </c>
      <c r="AA268">
        <f t="shared" si="78"/>
        <v>0</v>
      </c>
      <c r="AB268" s="76">
        <f t="shared" si="79"/>
        <v>0</v>
      </c>
    </row>
    <row r="269" spans="1:28">
      <c r="A269" s="7">
        <v>268</v>
      </c>
      <c r="B269" s="7">
        <v>1993</v>
      </c>
      <c r="C269" s="7">
        <v>4</v>
      </c>
      <c r="D269" s="10">
        <v>2544</v>
      </c>
      <c r="E269" s="13">
        <v>58327.933884297519</v>
      </c>
      <c r="F269" s="11">
        <v>0.13</v>
      </c>
      <c r="G269" s="11">
        <f t="shared" si="80"/>
        <v>5112.6462360000005</v>
      </c>
      <c r="H269" s="13">
        <f t="shared" si="81"/>
        <v>664.64401068000006</v>
      </c>
      <c r="I269" s="7">
        <v>15000</v>
      </c>
      <c r="J269" s="7">
        <f>51342</f>
        <v>51342</v>
      </c>
      <c r="K269" s="7">
        <f t="shared" si="82"/>
        <v>36342</v>
      </c>
      <c r="L269" s="11">
        <f t="shared" si="85"/>
        <v>36342</v>
      </c>
      <c r="M269" s="11">
        <v>0</v>
      </c>
      <c r="N269" s="11">
        <f t="shared" si="83"/>
        <v>94005.289873617527</v>
      </c>
      <c r="O269" s="3">
        <v>7328.6328187359104</v>
      </c>
      <c r="P269" s="57" t="str">
        <f t="shared" si="70"/>
        <v/>
      </c>
      <c r="Q269" s="11" t="str">
        <f t="array" ref="Q269">IF(AND(O269&gt;D269,N269&lt;K270),0,"")</f>
        <v/>
      </c>
      <c r="R269" s="11">
        <f t="shared" si="71"/>
        <v>57663.289873617527</v>
      </c>
      <c r="S269" s="11" t="str">
        <f t="shared" si="72"/>
        <v/>
      </c>
      <c r="T269" s="11" t="str">
        <f t="shared" si="73"/>
        <v/>
      </c>
      <c r="U269" s="11">
        <f t="shared" si="74"/>
        <v>57663.289873617527</v>
      </c>
      <c r="V269" s="3">
        <f t="shared" si="84"/>
        <v>36342</v>
      </c>
      <c r="W269" s="3"/>
      <c r="X269" s="3">
        <f t="shared" si="75"/>
        <v>64991.922692353437</v>
      </c>
      <c r="Y269" t="b">
        <f t="shared" si="76"/>
        <v>1</v>
      </c>
      <c r="Z269">
        <f t="shared" si="77"/>
        <v>0</v>
      </c>
      <c r="AA269">
        <f t="shared" si="78"/>
        <v>0</v>
      </c>
      <c r="AB269" s="76">
        <f t="shared" si="79"/>
        <v>0</v>
      </c>
    </row>
    <row r="270" spans="1:28">
      <c r="A270" s="7">
        <v>269</v>
      </c>
      <c r="B270" s="7">
        <v>1993</v>
      </c>
      <c r="C270" s="7">
        <v>5</v>
      </c>
      <c r="D270" s="10">
        <v>34448</v>
      </c>
      <c r="E270" s="13">
        <v>114874.71074380165</v>
      </c>
      <c r="F270" s="11">
        <v>0.22</v>
      </c>
      <c r="G270" s="11">
        <f t="shared" si="80"/>
        <v>5112.6462360000005</v>
      </c>
      <c r="H270" s="13">
        <f t="shared" si="81"/>
        <v>1124.7821719200001</v>
      </c>
      <c r="I270" s="7">
        <v>15000</v>
      </c>
      <c r="J270" s="7">
        <f>51342</f>
        <v>51342</v>
      </c>
      <c r="K270" s="7">
        <f t="shared" si="82"/>
        <v>36342</v>
      </c>
      <c r="L270" s="11">
        <f t="shared" si="85"/>
        <v>36342</v>
      </c>
      <c r="M270" s="11">
        <v>0</v>
      </c>
      <c r="N270" s="11">
        <f t="shared" si="83"/>
        <v>150091.92857188167</v>
      </c>
      <c r="O270" s="3">
        <v>14668.602519145499</v>
      </c>
      <c r="P270" s="57" t="str">
        <f t="shared" si="70"/>
        <v/>
      </c>
      <c r="Q270" s="11" t="str">
        <f t="array" ref="Q270">IF(AND(O270&gt;D270,N270&lt;K271),0,"")</f>
        <v/>
      </c>
      <c r="R270" s="11" t="str">
        <f t="shared" si="71"/>
        <v/>
      </c>
      <c r="S270" s="11" t="str">
        <f t="shared" si="72"/>
        <v/>
      </c>
      <c r="T270" s="11">
        <f t="shared" si="73"/>
        <v>113749.92857188167</v>
      </c>
      <c r="U270" s="11">
        <f t="shared" si="74"/>
        <v>113749.92857188167</v>
      </c>
      <c r="V270" s="3">
        <f t="shared" si="84"/>
        <v>36342</v>
      </c>
      <c r="W270" s="3"/>
      <c r="X270" s="3">
        <f t="shared" si="75"/>
        <v>128418.53109102717</v>
      </c>
      <c r="Y270" t="b">
        <f t="shared" si="76"/>
        <v>1</v>
      </c>
      <c r="Z270">
        <f t="shared" si="77"/>
        <v>0</v>
      </c>
      <c r="AA270">
        <f t="shared" si="78"/>
        <v>0</v>
      </c>
      <c r="AB270" s="76">
        <f t="shared" si="79"/>
        <v>0</v>
      </c>
    </row>
    <row r="271" spans="1:28">
      <c r="A271" s="7">
        <v>270</v>
      </c>
      <c r="B271" s="7">
        <v>1993</v>
      </c>
      <c r="C271" s="7">
        <v>6</v>
      </c>
      <c r="D271" s="10">
        <v>45953</v>
      </c>
      <c r="E271" s="13">
        <v>65228.429752066113</v>
      </c>
      <c r="F271" s="11">
        <v>0.36</v>
      </c>
      <c r="G271" s="11">
        <f t="shared" si="80"/>
        <v>5112.6462360000005</v>
      </c>
      <c r="H271" s="13">
        <f t="shared" si="81"/>
        <v>1840.5526449600002</v>
      </c>
      <c r="I271" s="7">
        <v>15000</v>
      </c>
      <c r="J271" s="7">
        <f>51342</f>
        <v>51342</v>
      </c>
      <c r="K271" s="7">
        <f t="shared" si="82"/>
        <v>36342</v>
      </c>
      <c r="L271" s="11">
        <f t="shared" si="85"/>
        <v>36342</v>
      </c>
      <c r="M271" s="11">
        <v>0</v>
      </c>
      <c r="N271" s="11">
        <f t="shared" si="83"/>
        <v>99729.87710710612</v>
      </c>
      <c r="O271" s="3">
        <v>7617.2297005725304</v>
      </c>
      <c r="P271" s="57" t="str">
        <f t="shared" si="70"/>
        <v/>
      </c>
      <c r="Q271" s="11" t="str">
        <f t="array" ref="Q271">IF(AND(O271&gt;D271,N271&lt;K272),0,"")</f>
        <v/>
      </c>
      <c r="R271" s="11" t="str">
        <f t="shared" si="71"/>
        <v/>
      </c>
      <c r="S271" s="11" t="str">
        <f t="shared" si="72"/>
        <v/>
      </c>
      <c r="T271" s="11">
        <f t="shared" si="73"/>
        <v>48387.87710710612</v>
      </c>
      <c r="U271" s="11">
        <f t="shared" si="74"/>
        <v>48387.87710710612</v>
      </c>
      <c r="V271" s="3">
        <f t="shared" si="84"/>
        <v>51342</v>
      </c>
      <c r="W271" s="3"/>
      <c r="X271" s="3">
        <f t="shared" si="75"/>
        <v>56005.106807678647</v>
      </c>
      <c r="Y271" t="b">
        <f t="shared" si="76"/>
        <v>1</v>
      </c>
      <c r="Z271">
        <f t="shared" si="77"/>
        <v>0</v>
      </c>
      <c r="AA271">
        <f t="shared" si="78"/>
        <v>0</v>
      </c>
      <c r="AB271" s="76">
        <f t="shared" si="79"/>
        <v>0</v>
      </c>
    </row>
    <row r="272" spans="1:28">
      <c r="A272" s="7">
        <v>271</v>
      </c>
      <c r="B272" s="7">
        <v>1993</v>
      </c>
      <c r="C272" s="7">
        <v>7</v>
      </c>
      <c r="D272" s="10">
        <v>50966</v>
      </c>
      <c r="E272" s="13">
        <v>33572.231404958678</v>
      </c>
      <c r="F272" s="11">
        <v>0.43</v>
      </c>
      <c r="G272" s="11">
        <f t="shared" si="80"/>
        <v>6296.3862360000003</v>
      </c>
      <c r="H272" s="13">
        <f t="shared" si="81"/>
        <v>2707.44608148</v>
      </c>
      <c r="I272" s="7">
        <v>0</v>
      </c>
      <c r="J272" s="7">
        <f>51342</f>
        <v>51342</v>
      </c>
      <c r="K272" s="7">
        <f t="shared" si="82"/>
        <v>51342</v>
      </c>
      <c r="L272" s="11">
        <f t="shared" si="85"/>
        <v>51342</v>
      </c>
      <c r="M272" s="11">
        <v>0</v>
      </c>
      <c r="N272" s="11">
        <f t="shared" si="83"/>
        <v>82206.785323478674</v>
      </c>
      <c r="O272" s="3">
        <v>4396.3465916152199</v>
      </c>
      <c r="P272" s="57" t="str">
        <f t="shared" si="70"/>
        <v/>
      </c>
      <c r="Q272" s="11" t="str">
        <f t="array" ref="Q272">IF(AND(O272&gt;D272,N272&lt;K273),0,"")</f>
        <v/>
      </c>
      <c r="R272" s="11" t="str">
        <f t="shared" si="71"/>
        <v/>
      </c>
      <c r="S272" s="11">
        <f t="shared" si="72"/>
        <v>46569.65340838478</v>
      </c>
      <c r="T272" s="11" t="str">
        <f t="shared" si="73"/>
        <v/>
      </c>
      <c r="U272" s="11">
        <f t="shared" si="74"/>
        <v>46569.65340838478</v>
      </c>
      <c r="V272" s="3">
        <f t="shared" si="84"/>
        <v>35637.131915093894</v>
      </c>
      <c r="W272" s="3"/>
      <c r="X272" s="3">
        <f t="shared" si="75"/>
        <v>50966</v>
      </c>
      <c r="Y272" t="b">
        <f t="shared" si="76"/>
        <v>1</v>
      </c>
      <c r="Z272">
        <f t="shared" si="77"/>
        <v>0</v>
      </c>
      <c r="AA272">
        <f t="shared" si="78"/>
        <v>0</v>
      </c>
      <c r="AB272" s="76">
        <f t="shared" si="79"/>
        <v>0</v>
      </c>
    </row>
    <row r="273" spans="1:28">
      <c r="A273" s="7">
        <v>272</v>
      </c>
      <c r="B273" s="7">
        <v>1993</v>
      </c>
      <c r="C273" s="7">
        <v>8</v>
      </c>
      <c r="D273" s="10">
        <v>47807</v>
      </c>
      <c r="E273" s="13">
        <v>28351.735537190081</v>
      </c>
      <c r="F273" s="11">
        <v>0.39</v>
      </c>
      <c r="G273" s="11">
        <f t="shared" si="80"/>
        <v>5045.9510059208396</v>
      </c>
      <c r="H273" s="13">
        <f t="shared" si="81"/>
        <v>1967.9208923091276</v>
      </c>
      <c r="I273" s="7">
        <v>0</v>
      </c>
      <c r="J273" s="7">
        <f>51342</f>
        <v>51342</v>
      </c>
      <c r="K273" s="7">
        <f t="shared" si="82"/>
        <v>51342</v>
      </c>
      <c r="L273" s="11">
        <f t="shared" si="85"/>
        <v>35637.131915093894</v>
      </c>
      <c r="M273" s="11">
        <v>0</v>
      </c>
      <c r="N273" s="11">
        <f t="shared" si="83"/>
        <v>62020.946559974844</v>
      </c>
      <c r="O273" s="3">
        <v>3837.1444638184298</v>
      </c>
      <c r="P273" s="57" t="str">
        <f t="shared" si="70"/>
        <v/>
      </c>
      <c r="Q273" s="11" t="str">
        <f t="array" ref="Q273">IF(AND(O273&gt;D273,N273&lt;K274),0,"")</f>
        <v/>
      </c>
      <c r="R273" s="11" t="str">
        <f t="shared" si="71"/>
        <v/>
      </c>
      <c r="S273" s="11">
        <f t="shared" si="72"/>
        <v>43969.855536181567</v>
      </c>
      <c r="T273" s="11" t="str">
        <f t="shared" si="73"/>
        <v/>
      </c>
      <c r="U273" s="11">
        <f t="shared" si="74"/>
        <v>43969.855536181567</v>
      </c>
      <c r="V273" s="3">
        <f t="shared" si="84"/>
        <v>18051.091023793277</v>
      </c>
      <c r="W273" s="3"/>
      <c r="X273" s="3">
        <f t="shared" si="75"/>
        <v>47807</v>
      </c>
      <c r="Y273" t="b">
        <f t="shared" si="76"/>
        <v>1</v>
      </c>
      <c r="Z273">
        <f t="shared" si="77"/>
        <v>0</v>
      </c>
      <c r="AA273">
        <f t="shared" si="78"/>
        <v>0</v>
      </c>
      <c r="AB273" s="76">
        <f t="shared" si="79"/>
        <v>0</v>
      </c>
    </row>
    <row r="274" spans="1:28">
      <c r="A274" s="7">
        <v>273</v>
      </c>
      <c r="B274" s="7">
        <v>1993</v>
      </c>
      <c r="C274" s="7">
        <v>9</v>
      </c>
      <c r="D274" s="10">
        <v>35537</v>
      </c>
      <c r="E274" s="13">
        <v>28405.289256198346</v>
      </c>
      <c r="F274" s="11">
        <v>0.2</v>
      </c>
      <c r="G274" s="11">
        <f t="shared" si="80"/>
        <v>3060.27987741469</v>
      </c>
      <c r="H274" s="13">
        <f t="shared" si="81"/>
        <v>612.05597548293804</v>
      </c>
      <c r="I274" s="7">
        <v>0</v>
      </c>
      <c r="J274" s="7">
        <f>51342</f>
        <v>51342</v>
      </c>
      <c r="K274" s="7">
        <f t="shared" si="82"/>
        <v>51342</v>
      </c>
      <c r="L274" s="11">
        <f t="shared" si="85"/>
        <v>18051.091023793277</v>
      </c>
      <c r="M274" s="11">
        <v>0</v>
      </c>
      <c r="N274" s="11">
        <f t="shared" si="83"/>
        <v>45844.324304508686</v>
      </c>
      <c r="O274" s="3">
        <v>3432.9047732508802</v>
      </c>
      <c r="P274" s="57" t="str">
        <f t="shared" si="70"/>
        <v/>
      </c>
      <c r="Q274" s="11" t="str">
        <f t="array" ref="Q274">IF(AND(O274&gt;D274,N274&lt;K275),0,"")</f>
        <v/>
      </c>
      <c r="R274" s="11" t="str">
        <f t="shared" si="71"/>
        <v/>
      </c>
      <c r="S274" s="11">
        <f t="shared" si="72"/>
        <v>32104.095226749119</v>
      </c>
      <c r="T274" s="11" t="str">
        <f t="shared" si="73"/>
        <v/>
      </c>
      <c r="U274" s="11">
        <f t="shared" si="74"/>
        <v>32104.095226749119</v>
      </c>
      <c r="V274" s="3">
        <f t="shared" si="84"/>
        <v>13740.229077759566</v>
      </c>
      <c r="W274" s="3"/>
      <c r="X274" s="3">
        <f t="shared" si="75"/>
        <v>35537</v>
      </c>
      <c r="Y274" t="b">
        <f t="shared" si="76"/>
        <v>1</v>
      </c>
      <c r="Z274">
        <f t="shared" si="77"/>
        <v>0</v>
      </c>
      <c r="AA274">
        <f t="shared" si="78"/>
        <v>0</v>
      </c>
      <c r="AB274" s="76">
        <f t="shared" si="79"/>
        <v>0</v>
      </c>
    </row>
    <row r="275" spans="1:28">
      <c r="A275" s="7">
        <v>274</v>
      </c>
      <c r="B275" s="7">
        <v>1993</v>
      </c>
      <c r="C275" s="7">
        <v>10</v>
      </c>
      <c r="D275" s="10">
        <v>16691</v>
      </c>
      <c r="E275" s="13">
        <v>29452.561983471074</v>
      </c>
      <c r="F275" s="11">
        <v>0.05</v>
      </c>
      <c r="G275" s="11">
        <f t="shared" si="80"/>
        <v>2479.138269245434</v>
      </c>
      <c r="H275" s="13">
        <f t="shared" si="81"/>
        <v>123.9569134622717</v>
      </c>
      <c r="I275" s="7">
        <v>0</v>
      </c>
      <c r="J275" s="7">
        <f>51342</f>
        <v>51342</v>
      </c>
      <c r="K275" s="7">
        <f t="shared" si="82"/>
        <v>51342</v>
      </c>
      <c r="L275" s="11">
        <f t="shared" si="85"/>
        <v>13740.229077759566</v>
      </c>
      <c r="M275" s="11">
        <v>0</v>
      </c>
      <c r="N275" s="11">
        <f t="shared" si="83"/>
        <v>43068.834147768372</v>
      </c>
      <c r="O275" s="3">
        <v>4394.4871238656096</v>
      </c>
      <c r="P275" s="57" t="str">
        <f t="shared" si="70"/>
        <v/>
      </c>
      <c r="Q275" s="11" t="str">
        <f t="array" ref="Q275">IF(AND(O275&gt;D275,N275&lt;K276),0,"")</f>
        <v/>
      </c>
      <c r="R275" s="11" t="str">
        <f t="shared" si="71"/>
        <v/>
      </c>
      <c r="S275" s="11">
        <f t="shared" si="72"/>
        <v>12296.512876134391</v>
      </c>
      <c r="T275" s="11" t="str">
        <f t="shared" si="73"/>
        <v/>
      </c>
      <c r="U275" s="11">
        <f t="shared" si="74"/>
        <v>12296.512876134391</v>
      </c>
      <c r="V275" s="3">
        <f t="shared" si="84"/>
        <v>30772.32127163398</v>
      </c>
      <c r="W275" s="3"/>
      <c r="X275" s="3">
        <f t="shared" si="75"/>
        <v>16691</v>
      </c>
      <c r="Y275" t="b">
        <f t="shared" si="76"/>
        <v>1</v>
      </c>
      <c r="Z275">
        <f t="shared" si="77"/>
        <v>0</v>
      </c>
      <c r="AA275">
        <f t="shared" si="78"/>
        <v>0</v>
      </c>
      <c r="AB275" s="76">
        <f t="shared" si="79"/>
        <v>0</v>
      </c>
    </row>
    <row r="276" spans="1:28">
      <c r="A276" s="7">
        <v>275</v>
      </c>
      <c r="B276" s="7">
        <v>1993</v>
      </c>
      <c r="C276" s="7">
        <v>11</v>
      </c>
      <c r="D276" s="10">
        <v>4576</v>
      </c>
      <c r="E276" s="13">
        <v>22811.900826446283</v>
      </c>
      <c r="F276" s="11">
        <v>0</v>
      </c>
      <c r="G276" s="11">
        <f t="shared" si="80"/>
        <v>4558.542967409564</v>
      </c>
      <c r="H276" s="13">
        <f t="shared" si="81"/>
        <v>0</v>
      </c>
      <c r="I276" s="7">
        <v>0</v>
      </c>
      <c r="J276" s="7">
        <f>51342</f>
        <v>51342</v>
      </c>
      <c r="K276" s="7">
        <f t="shared" si="82"/>
        <v>51342</v>
      </c>
      <c r="L276" s="11">
        <f t="shared" si="85"/>
        <v>30772.32127163398</v>
      </c>
      <c r="M276" s="11">
        <v>0</v>
      </c>
      <c r="N276" s="11">
        <f t="shared" si="83"/>
        <v>53584.222098080267</v>
      </c>
      <c r="O276" s="3">
        <v>3844.27949213689</v>
      </c>
      <c r="P276" s="57" t="str">
        <f t="shared" si="70"/>
        <v/>
      </c>
      <c r="Q276" s="11" t="str">
        <f t="array" ref="Q276">IF(AND(O276&gt;D276,N276&lt;K277),0,"")</f>
        <v/>
      </c>
      <c r="R276" s="11" t="str">
        <f t="shared" si="71"/>
        <v/>
      </c>
      <c r="S276" s="11" t="str">
        <f t="shared" si="72"/>
        <v/>
      </c>
      <c r="T276" s="11">
        <f t="shared" si="73"/>
        <v>2242.2220980802667</v>
      </c>
      <c r="U276" s="11">
        <f t="shared" si="74"/>
        <v>2242.2220980802667</v>
      </c>
      <c r="V276" s="3">
        <f t="shared" si="84"/>
        <v>51342</v>
      </c>
      <c r="W276" s="3"/>
      <c r="X276" s="3">
        <f t="shared" si="75"/>
        <v>6086.5015902171563</v>
      </c>
      <c r="Y276" t="b">
        <f t="shared" si="76"/>
        <v>1</v>
      </c>
      <c r="Z276">
        <f t="shared" si="77"/>
        <v>0</v>
      </c>
      <c r="AA276">
        <f t="shared" si="78"/>
        <v>0</v>
      </c>
      <c r="AB276" s="76">
        <f t="shared" si="79"/>
        <v>0</v>
      </c>
    </row>
    <row r="277" spans="1:28">
      <c r="A277" s="7">
        <v>276</v>
      </c>
      <c r="B277" s="7">
        <v>1993</v>
      </c>
      <c r="C277" s="7">
        <v>12</v>
      </c>
      <c r="D277" s="10">
        <v>1561</v>
      </c>
      <c r="E277" s="13">
        <v>27703.14049586777</v>
      </c>
      <c r="F277" s="11">
        <v>0</v>
      </c>
      <c r="G277" s="11">
        <f t="shared" si="80"/>
        <v>6296.3862360000003</v>
      </c>
      <c r="H277" s="13">
        <f t="shared" si="81"/>
        <v>0</v>
      </c>
      <c r="I277" s="7">
        <v>0</v>
      </c>
      <c r="J277" s="7">
        <f>51342</f>
        <v>51342</v>
      </c>
      <c r="K277" s="7">
        <f t="shared" si="82"/>
        <v>51342</v>
      </c>
      <c r="L277" s="11">
        <f t="shared" si="85"/>
        <v>51342</v>
      </c>
      <c r="M277" s="11">
        <v>0</v>
      </c>
      <c r="N277" s="11">
        <f t="shared" si="83"/>
        <v>79045.140495867774</v>
      </c>
      <c r="O277" s="3">
        <v>3938.5982122155001</v>
      </c>
      <c r="P277" s="57" t="str">
        <f t="shared" si="70"/>
        <v/>
      </c>
      <c r="Q277" s="11" t="str">
        <f t="array" ref="Q277">IF(AND(O277&gt;D277,N277&lt;K278),0,"")</f>
        <v/>
      </c>
      <c r="R277" s="11">
        <f t="shared" si="71"/>
        <v>27703.140495867774</v>
      </c>
      <c r="S277" s="11" t="str">
        <f t="shared" si="72"/>
        <v/>
      </c>
      <c r="T277" s="11" t="str">
        <f t="shared" si="73"/>
        <v/>
      </c>
      <c r="U277" s="11">
        <f t="shared" si="74"/>
        <v>27703.140495867774</v>
      </c>
      <c r="V277" s="3">
        <f t="shared" si="84"/>
        <v>51342</v>
      </c>
      <c r="W277" s="3"/>
      <c r="X277" s="3">
        <f t="shared" si="75"/>
        <v>31641.738708083274</v>
      </c>
      <c r="Y277" t="b">
        <f t="shared" si="76"/>
        <v>1</v>
      </c>
      <c r="Z277">
        <f t="shared" si="77"/>
        <v>0</v>
      </c>
      <c r="AA277">
        <f t="shared" si="78"/>
        <v>0</v>
      </c>
      <c r="AB277" s="76">
        <f t="shared" si="79"/>
        <v>0</v>
      </c>
    </row>
    <row r="278" spans="1:28">
      <c r="A278" s="7">
        <v>277</v>
      </c>
      <c r="B278" s="7">
        <v>1994</v>
      </c>
      <c r="C278" s="7">
        <v>1</v>
      </c>
      <c r="D278" s="10">
        <v>1277</v>
      </c>
      <c r="E278" s="13">
        <v>26483.305785123968</v>
      </c>
      <c r="F278" s="11">
        <v>0</v>
      </c>
      <c r="G278" s="11">
        <f t="shared" si="80"/>
        <v>6296.3862360000003</v>
      </c>
      <c r="H278" s="13">
        <f t="shared" si="81"/>
        <v>0</v>
      </c>
      <c r="I278" s="7">
        <v>0</v>
      </c>
      <c r="J278" s="7">
        <f>51342</f>
        <v>51342</v>
      </c>
      <c r="K278" s="7">
        <f t="shared" si="82"/>
        <v>51342</v>
      </c>
      <c r="L278" s="11">
        <f t="shared" si="85"/>
        <v>51342</v>
      </c>
      <c r="M278" s="11">
        <v>0</v>
      </c>
      <c r="N278" s="11">
        <f t="shared" si="83"/>
        <v>77825.305785123972</v>
      </c>
      <c r="O278" s="3">
        <v>3836.1889350635001</v>
      </c>
      <c r="P278" s="57" t="str">
        <f t="shared" si="70"/>
        <v/>
      </c>
      <c r="Q278" s="11" t="str">
        <f t="array" ref="Q278">IF(AND(O278&gt;D278,N278&lt;K279),0,"")</f>
        <v/>
      </c>
      <c r="R278" s="11">
        <f t="shared" si="71"/>
        <v>26483.305785123972</v>
      </c>
      <c r="S278" s="11" t="str">
        <f t="shared" si="72"/>
        <v/>
      </c>
      <c r="T278" s="11" t="str">
        <f t="shared" si="73"/>
        <v/>
      </c>
      <c r="U278" s="11">
        <f t="shared" si="74"/>
        <v>26483.305785123972</v>
      </c>
      <c r="V278" s="3">
        <f t="shared" si="84"/>
        <v>51342</v>
      </c>
      <c r="W278" s="3"/>
      <c r="X278" s="3">
        <f t="shared" si="75"/>
        <v>30319.494720187471</v>
      </c>
      <c r="Y278" t="b">
        <f t="shared" si="76"/>
        <v>1</v>
      </c>
      <c r="Z278">
        <f t="shared" si="77"/>
        <v>0</v>
      </c>
      <c r="AA278">
        <f t="shared" si="78"/>
        <v>0</v>
      </c>
      <c r="AB278" s="76">
        <f t="shared" si="79"/>
        <v>0</v>
      </c>
    </row>
    <row r="279" spans="1:28">
      <c r="A279" s="7">
        <v>278</v>
      </c>
      <c r="B279" s="7">
        <v>1994</v>
      </c>
      <c r="C279" s="7">
        <v>2</v>
      </c>
      <c r="D279" s="10">
        <v>787</v>
      </c>
      <c r="E279" s="13">
        <v>26479.338842975205</v>
      </c>
      <c r="F279" s="11">
        <v>0</v>
      </c>
      <c r="G279" s="11">
        <f t="shared" si="80"/>
        <v>6296.3862360000003</v>
      </c>
      <c r="H279" s="13">
        <f t="shared" si="81"/>
        <v>0</v>
      </c>
      <c r="I279" s="7">
        <v>0</v>
      </c>
      <c r="J279" s="7">
        <f>51342</f>
        <v>51342</v>
      </c>
      <c r="K279" s="7">
        <f t="shared" si="82"/>
        <v>51342</v>
      </c>
      <c r="L279" s="11">
        <f t="shared" si="85"/>
        <v>51342</v>
      </c>
      <c r="M279" s="11">
        <v>0</v>
      </c>
      <c r="N279" s="11">
        <f t="shared" si="83"/>
        <v>77821.338842975209</v>
      </c>
      <c r="O279" s="3">
        <v>2880.5933122656002</v>
      </c>
      <c r="P279" s="57" t="str">
        <f t="shared" si="70"/>
        <v/>
      </c>
      <c r="Q279" s="11" t="str">
        <f t="array" ref="Q279">IF(AND(O279&gt;D279,N279&lt;K280),0,"")</f>
        <v/>
      </c>
      <c r="R279" s="11">
        <f t="shared" si="71"/>
        <v>26479.338842975209</v>
      </c>
      <c r="S279" s="11" t="str">
        <f t="shared" si="72"/>
        <v/>
      </c>
      <c r="T279" s="11" t="str">
        <f t="shared" si="73"/>
        <v/>
      </c>
      <c r="U279" s="11">
        <f t="shared" si="74"/>
        <v>26479.338842975209</v>
      </c>
      <c r="V279" s="3">
        <f t="shared" si="84"/>
        <v>51342</v>
      </c>
      <c r="W279" s="3"/>
      <c r="X279" s="3">
        <f t="shared" si="75"/>
        <v>29359.932155240807</v>
      </c>
      <c r="Y279" t="b">
        <f t="shared" si="76"/>
        <v>1</v>
      </c>
      <c r="Z279">
        <f t="shared" si="77"/>
        <v>0</v>
      </c>
      <c r="AA279">
        <f t="shared" si="78"/>
        <v>0</v>
      </c>
      <c r="AB279" s="76">
        <f t="shared" si="79"/>
        <v>0</v>
      </c>
    </row>
    <row r="280" spans="1:28">
      <c r="A280" s="7">
        <v>279</v>
      </c>
      <c r="B280" s="7">
        <v>1994</v>
      </c>
      <c r="C280" s="7">
        <v>3</v>
      </c>
      <c r="D280" s="10">
        <v>298</v>
      </c>
      <c r="E280" s="13">
        <v>44255.206611570247</v>
      </c>
      <c r="F280" s="11">
        <v>0.02</v>
      </c>
      <c r="G280" s="11">
        <f t="shared" si="80"/>
        <v>6296.3862360000003</v>
      </c>
      <c r="H280" s="13">
        <f t="shared" si="81"/>
        <v>125.92772472000001</v>
      </c>
      <c r="I280" s="7">
        <v>0</v>
      </c>
      <c r="J280" s="7">
        <f>51342</f>
        <v>51342</v>
      </c>
      <c r="K280" s="7">
        <f t="shared" si="82"/>
        <v>51342</v>
      </c>
      <c r="L280" s="11">
        <f t="shared" si="85"/>
        <v>51342</v>
      </c>
      <c r="M280" s="11">
        <v>0</v>
      </c>
      <c r="N280" s="11">
        <f t="shared" si="83"/>
        <v>95471.278886850254</v>
      </c>
      <c r="O280" s="3">
        <v>5911.9954729781302</v>
      </c>
      <c r="P280" s="57" t="str">
        <f t="shared" si="70"/>
        <v/>
      </c>
      <c r="Q280" s="11" t="str">
        <f t="array" ref="Q280">IF(AND(O280&gt;D280,N280&lt;K281),0,"")</f>
        <v/>
      </c>
      <c r="R280" s="11">
        <f t="shared" si="71"/>
        <v>59129.278886850254</v>
      </c>
      <c r="S280" s="11" t="str">
        <f t="shared" si="72"/>
        <v/>
      </c>
      <c r="T280" s="11" t="str">
        <f t="shared" si="73"/>
        <v/>
      </c>
      <c r="U280" s="11">
        <f t="shared" si="74"/>
        <v>59129.278886850254</v>
      </c>
      <c r="V280" s="3">
        <f t="shared" si="84"/>
        <v>36342</v>
      </c>
      <c r="W280" s="3"/>
      <c r="X280" s="3">
        <f t="shared" si="75"/>
        <v>65041.274359828385</v>
      </c>
      <c r="Y280" t="b">
        <f t="shared" si="76"/>
        <v>1</v>
      </c>
      <c r="Z280">
        <f t="shared" si="77"/>
        <v>0</v>
      </c>
      <c r="AA280">
        <f t="shared" si="78"/>
        <v>0</v>
      </c>
      <c r="AB280" s="76">
        <f t="shared" si="79"/>
        <v>0</v>
      </c>
    </row>
    <row r="281" spans="1:28">
      <c r="A281" s="7">
        <v>280</v>
      </c>
      <c r="B281" s="7">
        <v>1994</v>
      </c>
      <c r="C281" s="7">
        <v>4</v>
      </c>
      <c r="D281" s="10">
        <v>2544</v>
      </c>
      <c r="E281" s="13">
        <v>31418.18181818182</v>
      </c>
      <c r="F281" s="11">
        <v>0.13</v>
      </c>
      <c r="G281" s="11">
        <f t="shared" si="80"/>
        <v>5112.6462360000005</v>
      </c>
      <c r="H281" s="13">
        <f t="shared" si="81"/>
        <v>664.64401068000006</v>
      </c>
      <c r="I281" s="7">
        <v>15000</v>
      </c>
      <c r="J281" s="7">
        <f>51342</f>
        <v>51342</v>
      </c>
      <c r="K281" s="7">
        <f t="shared" si="82"/>
        <v>36342</v>
      </c>
      <c r="L281" s="11">
        <f t="shared" si="85"/>
        <v>36342</v>
      </c>
      <c r="M281" s="11">
        <v>0</v>
      </c>
      <c r="N281" s="11">
        <f t="shared" si="83"/>
        <v>67095.537807501823</v>
      </c>
      <c r="O281" s="3">
        <v>9031.6410507165892</v>
      </c>
      <c r="P281" s="57" t="str">
        <f t="shared" si="70"/>
        <v/>
      </c>
      <c r="Q281" s="11" t="str">
        <f t="array" ref="Q281">IF(AND(O281&gt;D281,N281&lt;K282),0,"")</f>
        <v/>
      </c>
      <c r="R281" s="11">
        <f t="shared" si="71"/>
        <v>30753.537807501823</v>
      </c>
      <c r="S281" s="11" t="str">
        <f t="shared" si="72"/>
        <v/>
      </c>
      <c r="T281" s="11" t="str">
        <f t="shared" si="73"/>
        <v/>
      </c>
      <c r="U281" s="11">
        <f t="shared" si="74"/>
        <v>30753.537807501823</v>
      </c>
      <c r="V281" s="3">
        <f t="shared" si="84"/>
        <v>36342</v>
      </c>
      <c r="W281" s="3"/>
      <c r="X281" s="3">
        <f t="shared" si="75"/>
        <v>39785.178858218409</v>
      </c>
      <c r="Y281" t="b">
        <f t="shared" si="76"/>
        <v>1</v>
      </c>
      <c r="Z281">
        <f t="shared" si="77"/>
        <v>0</v>
      </c>
      <c r="AA281">
        <f t="shared" si="78"/>
        <v>0</v>
      </c>
      <c r="AB281" s="76">
        <f t="shared" si="79"/>
        <v>0</v>
      </c>
    </row>
    <row r="282" spans="1:28">
      <c r="A282" s="7">
        <v>281</v>
      </c>
      <c r="B282" s="7">
        <v>1994</v>
      </c>
      <c r="C282" s="7">
        <v>5</v>
      </c>
      <c r="D282" s="10">
        <v>34448</v>
      </c>
      <c r="E282" s="13">
        <v>23642.975206611569</v>
      </c>
      <c r="F282" s="11">
        <v>0.22</v>
      </c>
      <c r="G282" s="11">
        <f t="shared" si="80"/>
        <v>5112.6462360000005</v>
      </c>
      <c r="H282" s="13">
        <f t="shared" si="81"/>
        <v>1124.7821719200001</v>
      </c>
      <c r="I282" s="7">
        <v>15000</v>
      </c>
      <c r="J282" s="7">
        <f>51342</f>
        <v>51342</v>
      </c>
      <c r="K282" s="7">
        <f t="shared" si="82"/>
        <v>36342</v>
      </c>
      <c r="L282" s="11">
        <f t="shared" si="85"/>
        <v>36342</v>
      </c>
      <c r="M282" s="11">
        <v>0</v>
      </c>
      <c r="N282" s="11">
        <f t="shared" si="83"/>
        <v>58860.193034691569</v>
      </c>
      <c r="O282" s="3">
        <v>7301.9281128712501</v>
      </c>
      <c r="P282" s="57" t="str">
        <f t="shared" si="70"/>
        <v/>
      </c>
      <c r="Q282" s="11" t="str">
        <f t="array" ref="Q282">IF(AND(O282&gt;D282,N282&lt;K283),0,"")</f>
        <v/>
      </c>
      <c r="R282" s="11" t="str">
        <f t="shared" si="71"/>
        <v/>
      </c>
      <c r="S282" s="11">
        <f t="shared" si="72"/>
        <v>27146.07188712875</v>
      </c>
      <c r="T282" s="11" t="str">
        <f t="shared" si="73"/>
        <v/>
      </c>
      <c r="U282" s="11">
        <f t="shared" si="74"/>
        <v>27146.07188712875</v>
      </c>
      <c r="V282" s="3">
        <f t="shared" si="84"/>
        <v>31714.121147562819</v>
      </c>
      <c r="W282" s="3"/>
      <c r="X282" s="3">
        <f t="shared" si="75"/>
        <v>34448</v>
      </c>
      <c r="Y282" t="b">
        <f t="shared" si="76"/>
        <v>1</v>
      </c>
      <c r="Z282">
        <f t="shared" si="77"/>
        <v>0</v>
      </c>
      <c r="AA282">
        <f t="shared" si="78"/>
        <v>0</v>
      </c>
      <c r="AB282" s="76">
        <f t="shared" si="79"/>
        <v>0</v>
      </c>
    </row>
    <row r="283" spans="1:28">
      <c r="A283" s="7">
        <v>282</v>
      </c>
      <c r="B283" s="7">
        <v>1994</v>
      </c>
      <c r="C283" s="7">
        <v>6</v>
      </c>
      <c r="D283" s="10">
        <v>45953</v>
      </c>
      <c r="E283" s="13">
        <v>37719.669421487604</v>
      </c>
      <c r="F283" s="11">
        <v>0.36</v>
      </c>
      <c r="G283" s="11">
        <f t="shared" si="80"/>
        <v>4656.5971030216742</v>
      </c>
      <c r="H283" s="13">
        <f t="shared" si="81"/>
        <v>1676.3749570878026</v>
      </c>
      <c r="I283" s="7">
        <v>15000</v>
      </c>
      <c r="J283" s="7">
        <f>51342</f>
        <v>51342</v>
      </c>
      <c r="K283" s="7">
        <f t="shared" si="82"/>
        <v>36342</v>
      </c>
      <c r="L283" s="11">
        <f t="shared" si="85"/>
        <v>31714.121147562819</v>
      </c>
      <c r="M283" s="11">
        <v>0</v>
      </c>
      <c r="N283" s="11">
        <f t="shared" si="83"/>
        <v>67757.415611962628</v>
      </c>
      <c r="O283" s="3">
        <v>2197.4999999992201</v>
      </c>
      <c r="P283" s="57" t="str">
        <f t="shared" si="70"/>
        <v/>
      </c>
      <c r="Q283" s="11" t="str">
        <f t="array" ref="Q283">IF(AND(O283&gt;D283,N283&lt;K284),0,"")</f>
        <v/>
      </c>
      <c r="R283" s="11" t="str">
        <f t="shared" si="71"/>
        <v/>
      </c>
      <c r="S283" s="11">
        <f t="shared" si="72"/>
        <v>43755.500000000779</v>
      </c>
      <c r="T283" s="11" t="str">
        <f t="shared" si="73"/>
        <v/>
      </c>
      <c r="U283" s="11">
        <f t="shared" si="74"/>
        <v>43755.500000000779</v>
      </c>
      <c r="V283" s="3">
        <f t="shared" si="84"/>
        <v>24001.915611961849</v>
      </c>
      <c r="W283" s="3"/>
      <c r="X283" s="3">
        <f t="shared" si="75"/>
        <v>45953</v>
      </c>
      <c r="Y283" t="b">
        <f t="shared" si="76"/>
        <v>1</v>
      </c>
      <c r="Z283">
        <f t="shared" si="77"/>
        <v>0</v>
      </c>
      <c r="AA283">
        <f t="shared" si="78"/>
        <v>0</v>
      </c>
      <c r="AB283" s="76">
        <f t="shared" si="79"/>
        <v>0</v>
      </c>
    </row>
    <row r="284" spans="1:28">
      <c r="A284" s="7">
        <v>283</v>
      </c>
      <c r="B284" s="7">
        <v>1994</v>
      </c>
      <c r="C284" s="7">
        <v>7</v>
      </c>
      <c r="D284" s="10">
        <v>50966</v>
      </c>
      <c r="E284" s="13">
        <v>42906.446280991739</v>
      </c>
      <c r="F284" s="11">
        <v>0.43</v>
      </c>
      <c r="G284" s="11">
        <f t="shared" si="80"/>
        <v>3801.4371879091063</v>
      </c>
      <c r="H284" s="13">
        <f t="shared" si="81"/>
        <v>1634.6179908009158</v>
      </c>
      <c r="I284" s="7">
        <v>0</v>
      </c>
      <c r="J284" s="7">
        <f>51342</f>
        <v>51342</v>
      </c>
      <c r="K284" s="7">
        <f t="shared" si="82"/>
        <v>51342</v>
      </c>
      <c r="L284" s="11">
        <f t="shared" si="85"/>
        <v>24001.915611961849</v>
      </c>
      <c r="M284" s="11">
        <v>0</v>
      </c>
      <c r="N284" s="11">
        <f t="shared" si="83"/>
        <v>65273.743902152673</v>
      </c>
      <c r="O284" s="3">
        <v>2310.00000000104</v>
      </c>
      <c r="P284" s="57" t="str">
        <f t="shared" si="70"/>
        <v/>
      </c>
      <c r="Q284" s="11" t="str">
        <f t="array" ref="Q284">IF(AND(O284&gt;D284,N284&lt;K285),0,"")</f>
        <v/>
      </c>
      <c r="R284" s="11" t="str">
        <f t="shared" si="71"/>
        <v/>
      </c>
      <c r="S284" s="11">
        <f t="shared" si="72"/>
        <v>48655.99999999896</v>
      </c>
      <c r="T284" s="11" t="str">
        <f t="shared" si="73"/>
        <v/>
      </c>
      <c r="U284" s="11">
        <f t="shared" si="74"/>
        <v>48655.99999999896</v>
      </c>
      <c r="V284" s="3">
        <f t="shared" si="84"/>
        <v>16617.743902153714</v>
      </c>
      <c r="W284" s="3"/>
      <c r="X284" s="3">
        <f t="shared" si="75"/>
        <v>50966</v>
      </c>
      <c r="Y284" t="b">
        <f t="shared" si="76"/>
        <v>1</v>
      </c>
      <c r="Z284">
        <f t="shared" si="77"/>
        <v>0</v>
      </c>
      <c r="AA284">
        <f t="shared" si="78"/>
        <v>0</v>
      </c>
      <c r="AB284" s="76">
        <f t="shared" si="79"/>
        <v>0</v>
      </c>
    </row>
    <row r="285" spans="1:28">
      <c r="A285" s="7">
        <v>284</v>
      </c>
      <c r="B285" s="7">
        <v>1994</v>
      </c>
      <c r="C285" s="7">
        <v>8</v>
      </c>
      <c r="D285" s="10">
        <v>47807</v>
      </c>
      <c r="E285" s="13">
        <v>40994.380165289258</v>
      </c>
      <c r="F285" s="11">
        <v>0.39</v>
      </c>
      <c r="G285" s="11">
        <f t="shared" si="80"/>
        <v>2871.1767217012421</v>
      </c>
      <c r="H285" s="13">
        <f t="shared" si="81"/>
        <v>1119.7589214634845</v>
      </c>
      <c r="I285" s="7">
        <v>0</v>
      </c>
      <c r="J285" s="7">
        <f>51342</f>
        <v>51342</v>
      </c>
      <c r="K285" s="7">
        <f t="shared" si="82"/>
        <v>51342</v>
      </c>
      <c r="L285" s="11">
        <f t="shared" si="85"/>
        <v>16617.743902153714</v>
      </c>
      <c r="M285" s="11">
        <v>0</v>
      </c>
      <c r="N285" s="11">
        <f t="shared" si="83"/>
        <v>56492.365145979486</v>
      </c>
      <c r="O285" s="3">
        <v>1684.4999999997401</v>
      </c>
      <c r="P285" s="57" t="str">
        <f t="shared" si="70"/>
        <v/>
      </c>
      <c r="Q285" s="11" t="str">
        <f t="array" ref="Q285">IF(AND(O285&gt;D285,N285&lt;K286),0,"")</f>
        <v/>
      </c>
      <c r="R285" s="11" t="str">
        <f t="shared" si="71"/>
        <v/>
      </c>
      <c r="S285" s="11">
        <f t="shared" si="72"/>
        <v>46122.500000000262</v>
      </c>
      <c r="T285" s="11" t="str">
        <f t="shared" si="73"/>
        <v/>
      </c>
      <c r="U285" s="11">
        <f t="shared" si="74"/>
        <v>46122.500000000262</v>
      </c>
      <c r="V285" s="3">
        <f t="shared" si="84"/>
        <v>10369.865145979224</v>
      </c>
      <c r="W285" s="3"/>
      <c r="X285" s="3">
        <f t="shared" si="75"/>
        <v>47807</v>
      </c>
      <c r="Y285" t="b">
        <f t="shared" si="76"/>
        <v>1</v>
      </c>
      <c r="Z285">
        <f t="shared" si="77"/>
        <v>0</v>
      </c>
      <c r="AA285">
        <f t="shared" si="78"/>
        <v>0</v>
      </c>
      <c r="AB285" s="76">
        <f t="shared" si="79"/>
        <v>0</v>
      </c>
    </row>
    <row r="286" spans="1:28">
      <c r="A286" s="7">
        <v>285</v>
      </c>
      <c r="B286" s="7">
        <v>1994</v>
      </c>
      <c r="C286" s="7">
        <v>9</v>
      </c>
      <c r="D286" s="10">
        <v>35537</v>
      </c>
      <c r="E286" s="13">
        <v>26322.644628099173</v>
      </c>
      <c r="F286" s="11">
        <v>0.2</v>
      </c>
      <c r="G286" s="11">
        <f t="shared" si="80"/>
        <v>1998.8954301743438</v>
      </c>
      <c r="H286" s="13">
        <f t="shared" si="81"/>
        <v>399.77908603486878</v>
      </c>
      <c r="I286" s="7">
        <v>0</v>
      </c>
      <c r="J286" s="7">
        <f>51342</f>
        <v>51342</v>
      </c>
      <c r="K286" s="7">
        <f t="shared" si="82"/>
        <v>51342</v>
      </c>
      <c r="L286" s="11">
        <f t="shared" si="85"/>
        <v>10369.865145979224</v>
      </c>
      <c r="M286" s="11">
        <v>0</v>
      </c>
      <c r="N286" s="11">
        <f t="shared" si="83"/>
        <v>36292.730688043528</v>
      </c>
      <c r="O286" s="3">
        <v>418.73330944432098</v>
      </c>
      <c r="P286" s="57" t="str">
        <f t="shared" si="70"/>
        <v/>
      </c>
      <c r="Q286" s="11" t="str">
        <f t="array" ref="Q286">IF(AND(O286&gt;D286,N286&lt;K287),0,"")</f>
        <v/>
      </c>
      <c r="R286" s="11" t="str">
        <f t="shared" si="71"/>
        <v/>
      </c>
      <c r="S286" s="11">
        <f t="shared" si="72"/>
        <v>35118.266690555676</v>
      </c>
      <c r="T286" s="11" t="str">
        <f t="shared" si="73"/>
        <v/>
      </c>
      <c r="U286" s="11">
        <f t="shared" si="74"/>
        <v>35118.266690555676</v>
      </c>
      <c r="V286" s="3">
        <f t="shared" si="84"/>
        <v>1174.4639974878519</v>
      </c>
      <c r="W286" s="3"/>
      <c r="X286" s="3">
        <f t="shared" si="75"/>
        <v>35537</v>
      </c>
      <c r="Y286" t="b">
        <f t="shared" si="76"/>
        <v>1</v>
      </c>
      <c r="Z286">
        <f t="shared" si="77"/>
        <v>0</v>
      </c>
      <c r="AA286">
        <f t="shared" si="78"/>
        <v>0</v>
      </c>
      <c r="AB286" s="76">
        <f t="shared" si="79"/>
        <v>0</v>
      </c>
    </row>
    <row r="287" spans="1:28">
      <c r="A287" s="7">
        <v>286</v>
      </c>
      <c r="B287" s="7">
        <v>1994</v>
      </c>
      <c r="C287" s="7">
        <v>10</v>
      </c>
      <c r="D287" s="10">
        <v>16691</v>
      </c>
      <c r="E287" s="13">
        <v>19205.950413223141</v>
      </c>
      <c r="F287" s="11">
        <v>0.05</v>
      </c>
      <c r="G287" s="11">
        <f t="shared" si="80"/>
        <v>573.09633630008102</v>
      </c>
      <c r="H287" s="13">
        <f t="shared" si="81"/>
        <v>28.654816815004054</v>
      </c>
      <c r="I287" s="7">
        <v>0</v>
      </c>
      <c r="J287" s="7">
        <f>51342</f>
        <v>51342</v>
      </c>
      <c r="K287" s="7">
        <f t="shared" si="82"/>
        <v>51342</v>
      </c>
      <c r="L287" s="11">
        <f t="shared" si="85"/>
        <v>1174.4639974878519</v>
      </c>
      <c r="M287" s="11">
        <v>0</v>
      </c>
      <c r="N287" s="11">
        <f t="shared" si="83"/>
        <v>20351.759593895989</v>
      </c>
      <c r="O287" s="3">
        <v>488.456049297844</v>
      </c>
      <c r="P287" s="57" t="str">
        <f t="shared" si="70"/>
        <v/>
      </c>
      <c r="Q287" s="11" t="str">
        <f t="array" ref="Q287">IF(AND(O287&gt;D287,N287&lt;K288),0,"")</f>
        <v/>
      </c>
      <c r="R287" s="11" t="str">
        <f t="shared" si="71"/>
        <v/>
      </c>
      <c r="S287" s="11">
        <f t="shared" si="72"/>
        <v>16202.543950702157</v>
      </c>
      <c r="T287" s="11" t="str">
        <f t="shared" si="73"/>
        <v/>
      </c>
      <c r="U287" s="11">
        <f t="shared" si="74"/>
        <v>16202.543950702157</v>
      </c>
      <c r="V287" s="3">
        <f t="shared" si="84"/>
        <v>4149.2156431938329</v>
      </c>
      <c r="W287" s="3"/>
      <c r="X287" s="3">
        <f t="shared" si="75"/>
        <v>16691</v>
      </c>
      <c r="Y287" t="b">
        <f t="shared" si="76"/>
        <v>1</v>
      </c>
      <c r="Z287">
        <f t="shared" si="77"/>
        <v>0</v>
      </c>
      <c r="AA287">
        <f t="shared" si="78"/>
        <v>0</v>
      </c>
      <c r="AB287" s="76">
        <f t="shared" si="79"/>
        <v>0</v>
      </c>
    </row>
    <row r="288" spans="1:28">
      <c r="A288" s="7">
        <v>287</v>
      </c>
      <c r="B288" s="7">
        <v>1994</v>
      </c>
      <c r="C288" s="7">
        <v>11</v>
      </c>
      <c r="D288" s="10">
        <v>4576</v>
      </c>
      <c r="E288" s="13">
        <v>21734.876033057852</v>
      </c>
      <c r="F288" s="11">
        <v>0</v>
      </c>
      <c r="G288" s="11">
        <f t="shared" si="80"/>
        <v>1052.8533357023682</v>
      </c>
      <c r="H288" s="13">
        <f t="shared" si="81"/>
        <v>0</v>
      </c>
      <c r="I288" s="7">
        <v>0</v>
      </c>
      <c r="J288" s="7">
        <f>51342</f>
        <v>51342</v>
      </c>
      <c r="K288" s="7">
        <f t="shared" si="82"/>
        <v>51342</v>
      </c>
      <c r="L288" s="11">
        <f t="shared" si="85"/>
        <v>4149.2156431938329</v>
      </c>
      <c r="M288" s="11">
        <v>0</v>
      </c>
      <c r="N288" s="11">
        <f t="shared" si="83"/>
        <v>25884.091676251686</v>
      </c>
      <c r="O288" s="3">
        <v>2839.78165593012</v>
      </c>
      <c r="P288" s="57" t="str">
        <f t="shared" si="70"/>
        <v/>
      </c>
      <c r="Q288" s="11" t="str">
        <f t="array" ref="Q288">IF(AND(O288&gt;D288,N288&lt;K289),0,"")</f>
        <v/>
      </c>
      <c r="R288" s="11" t="str">
        <f t="shared" si="71"/>
        <v/>
      </c>
      <c r="S288" s="11">
        <f t="shared" si="72"/>
        <v>1736.21834406988</v>
      </c>
      <c r="T288" s="11" t="str">
        <f t="shared" si="73"/>
        <v/>
      </c>
      <c r="U288" s="11">
        <f t="shared" si="74"/>
        <v>1736.21834406988</v>
      </c>
      <c r="V288" s="3">
        <f t="shared" si="84"/>
        <v>24147.873332181807</v>
      </c>
      <c r="W288" s="3"/>
      <c r="X288" s="3">
        <f t="shared" si="75"/>
        <v>4576</v>
      </c>
      <c r="Y288" t="b">
        <f t="shared" si="76"/>
        <v>1</v>
      </c>
      <c r="Z288">
        <f t="shared" si="77"/>
        <v>0</v>
      </c>
      <c r="AA288">
        <f t="shared" si="78"/>
        <v>0</v>
      </c>
      <c r="AB288" s="76">
        <f t="shared" si="79"/>
        <v>0</v>
      </c>
    </row>
    <row r="289" spans="1:28">
      <c r="A289" s="7">
        <v>288</v>
      </c>
      <c r="B289" s="7">
        <v>1994</v>
      </c>
      <c r="C289" s="7">
        <v>12</v>
      </c>
      <c r="D289" s="10">
        <v>1561</v>
      </c>
      <c r="E289" s="13">
        <v>25136.528925619834</v>
      </c>
      <c r="F289" s="11">
        <v>0</v>
      </c>
      <c r="G289" s="11">
        <f t="shared" si="80"/>
        <v>3818.7259106743918</v>
      </c>
      <c r="H289" s="13">
        <f t="shared" si="81"/>
        <v>0</v>
      </c>
      <c r="I289" s="7">
        <v>0</v>
      </c>
      <c r="J289" s="7">
        <f>51342</f>
        <v>51342</v>
      </c>
      <c r="K289" s="7">
        <f t="shared" si="82"/>
        <v>51342</v>
      </c>
      <c r="L289" s="11">
        <f t="shared" si="85"/>
        <v>24147.873332181807</v>
      </c>
      <c r="M289" s="11">
        <v>0</v>
      </c>
      <c r="N289" s="11">
        <f t="shared" si="83"/>
        <v>49284.402257801645</v>
      </c>
      <c r="O289" s="3">
        <v>2709.5896008210898</v>
      </c>
      <c r="P289" s="57" t="str">
        <f t="shared" si="70"/>
        <v/>
      </c>
      <c r="Q289" s="11">
        <f t="array" ref="Q289">IF(AND(O289&gt;D289,N289&lt;K290),0,"")</f>
        <v>0</v>
      </c>
      <c r="R289" s="11" t="str">
        <f t="shared" si="71"/>
        <v/>
      </c>
      <c r="S289" s="11" t="str">
        <f t="shared" si="72"/>
        <v/>
      </c>
      <c r="T289" s="11" t="str">
        <f t="shared" si="73"/>
        <v/>
      </c>
      <c r="U289" s="11">
        <f t="shared" si="74"/>
        <v>0</v>
      </c>
      <c r="V289" s="3">
        <f t="shared" si="84"/>
        <v>49284.402257801645</v>
      </c>
      <c r="W289" s="3"/>
      <c r="X289" s="3">
        <f t="shared" si="75"/>
        <v>2709.5896008210898</v>
      </c>
      <c r="Y289" t="b">
        <f t="shared" si="76"/>
        <v>1</v>
      </c>
      <c r="Z289">
        <f t="shared" si="77"/>
        <v>0</v>
      </c>
      <c r="AA289">
        <f t="shared" si="78"/>
        <v>0</v>
      </c>
      <c r="AB289" s="76">
        <f t="shared" si="79"/>
        <v>0</v>
      </c>
    </row>
    <row r="290" spans="1:28">
      <c r="A290" s="7">
        <v>289</v>
      </c>
      <c r="B290" s="7">
        <v>1995</v>
      </c>
      <c r="C290" s="7">
        <v>1</v>
      </c>
      <c r="D290" s="10">
        <v>1277</v>
      </c>
      <c r="E290" s="13">
        <v>29055.867768595042</v>
      </c>
      <c r="F290" s="11">
        <v>0</v>
      </c>
      <c r="G290" s="11">
        <f t="shared" si="80"/>
        <v>6160.6391102409498</v>
      </c>
      <c r="H290" s="13">
        <f t="shared" si="81"/>
        <v>0</v>
      </c>
      <c r="I290" s="7">
        <v>0</v>
      </c>
      <c r="J290" s="7">
        <f>51342</f>
        <v>51342</v>
      </c>
      <c r="K290" s="7">
        <f t="shared" si="82"/>
        <v>51342</v>
      </c>
      <c r="L290" s="11">
        <f t="shared" si="85"/>
        <v>49284.402257801645</v>
      </c>
      <c r="M290" s="11">
        <v>0</v>
      </c>
      <c r="N290" s="11">
        <f t="shared" si="83"/>
        <v>78340.270026396684</v>
      </c>
      <c r="O290" s="3">
        <v>2596.7869818935301</v>
      </c>
      <c r="P290" s="57" t="str">
        <f t="shared" si="70"/>
        <v/>
      </c>
      <c r="Q290" s="11" t="str">
        <f t="array" ref="Q290">IF(AND(O290&gt;D290,N290&lt;K291),0,"")</f>
        <v/>
      </c>
      <c r="R290" s="11">
        <f t="shared" si="71"/>
        <v>26998.270026396684</v>
      </c>
      <c r="S290" s="11" t="str">
        <f t="shared" si="72"/>
        <v/>
      </c>
      <c r="T290" s="11" t="str">
        <f t="shared" si="73"/>
        <v/>
      </c>
      <c r="U290" s="11">
        <f t="shared" si="74"/>
        <v>26998.270026396684</v>
      </c>
      <c r="V290" s="3">
        <f t="shared" si="84"/>
        <v>51342</v>
      </c>
      <c r="W290" s="3"/>
      <c r="X290" s="3">
        <f t="shared" si="75"/>
        <v>29595.057008290212</v>
      </c>
      <c r="Y290" t="b">
        <f t="shared" si="76"/>
        <v>1</v>
      </c>
      <c r="Z290">
        <f t="shared" si="77"/>
        <v>0</v>
      </c>
      <c r="AA290">
        <f t="shared" si="78"/>
        <v>0</v>
      </c>
      <c r="AB290" s="76">
        <f t="shared" si="79"/>
        <v>0</v>
      </c>
    </row>
    <row r="291" spans="1:28">
      <c r="A291" s="7">
        <v>290</v>
      </c>
      <c r="B291" s="7">
        <v>1995</v>
      </c>
      <c r="C291" s="7">
        <v>2</v>
      </c>
      <c r="D291" s="10">
        <v>787</v>
      </c>
      <c r="E291" s="13">
        <v>28998.347107438018</v>
      </c>
      <c r="F291" s="11">
        <v>0</v>
      </c>
      <c r="G291" s="11">
        <f t="shared" si="80"/>
        <v>6296.3862360000003</v>
      </c>
      <c r="H291" s="13">
        <f t="shared" si="81"/>
        <v>0</v>
      </c>
      <c r="I291" s="7">
        <v>0</v>
      </c>
      <c r="J291" s="7">
        <f>51342</f>
        <v>51342</v>
      </c>
      <c r="K291" s="7">
        <f t="shared" si="82"/>
        <v>51342</v>
      </c>
      <c r="L291" s="11">
        <f t="shared" si="85"/>
        <v>51342</v>
      </c>
      <c r="M291" s="11">
        <v>0</v>
      </c>
      <c r="N291" s="11">
        <f t="shared" si="83"/>
        <v>80340.347107438021</v>
      </c>
      <c r="O291" s="3">
        <v>2802.4892134623801</v>
      </c>
      <c r="P291" s="57" t="str">
        <f t="shared" si="70"/>
        <v/>
      </c>
      <c r="Q291" s="11" t="str">
        <f t="array" ref="Q291">IF(AND(O291&gt;D291,N291&lt;K292),0,"")</f>
        <v/>
      </c>
      <c r="R291" s="11">
        <f t="shared" si="71"/>
        <v>28998.347107438021</v>
      </c>
      <c r="S291" s="11" t="str">
        <f t="shared" si="72"/>
        <v/>
      </c>
      <c r="T291" s="11" t="str">
        <f t="shared" si="73"/>
        <v/>
      </c>
      <c r="U291" s="11">
        <f t="shared" si="74"/>
        <v>28998.347107438021</v>
      </c>
      <c r="V291" s="3">
        <f t="shared" si="84"/>
        <v>51342</v>
      </c>
      <c r="W291" s="3"/>
      <c r="X291" s="3">
        <f t="shared" si="75"/>
        <v>31800.836320900402</v>
      </c>
      <c r="Y291" t="b">
        <f t="shared" si="76"/>
        <v>1</v>
      </c>
      <c r="Z291">
        <f t="shared" si="77"/>
        <v>0</v>
      </c>
      <c r="AA291">
        <f t="shared" si="78"/>
        <v>0</v>
      </c>
      <c r="AB291" s="76">
        <f t="shared" si="79"/>
        <v>0</v>
      </c>
    </row>
    <row r="292" spans="1:28">
      <c r="A292" s="7">
        <v>291</v>
      </c>
      <c r="B292" s="7">
        <v>1995</v>
      </c>
      <c r="C292" s="7">
        <v>3</v>
      </c>
      <c r="D292" s="10">
        <v>298</v>
      </c>
      <c r="E292" s="13">
        <v>53365.289256198346</v>
      </c>
      <c r="F292" s="11">
        <v>0.02</v>
      </c>
      <c r="G292" s="11">
        <f t="shared" si="80"/>
        <v>6296.3862360000003</v>
      </c>
      <c r="H292" s="13">
        <f t="shared" si="81"/>
        <v>125.92772472000001</v>
      </c>
      <c r="I292" s="7">
        <v>0</v>
      </c>
      <c r="J292" s="7">
        <f>51342</f>
        <v>51342</v>
      </c>
      <c r="K292" s="7">
        <f t="shared" si="82"/>
        <v>51342</v>
      </c>
      <c r="L292" s="11">
        <f t="shared" si="85"/>
        <v>51342</v>
      </c>
      <c r="M292" s="11">
        <v>0</v>
      </c>
      <c r="N292" s="11">
        <f t="shared" si="83"/>
        <v>104581.36153147835</v>
      </c>
      <c r="O292" s="3">
        <v>7591.5903110057598</v>
      </c>
      <c r="P292" s="57" t="str">
        <f t="shared" si="70"/>
        <v/>
      </c>
      <c r="Q292" s="11" t="str">
        <f t="array" ref="Q292">IF(AND(O292&gt;D292,N292&lt;K293),0,"")</f>
        <v/>
      </c>
      <c r="R292" s="11">
        <f t="shared" si="71"/>
        <v>68239.361531478353</v>
      </c>
      <c r="S292" s="11" t="str">
        <f t="shared" si="72"/>
        <v/>
      </c>
      <c r="T292" s="11" t="str">
        <f t="shared" si="73"/>
        <v/>
      </c>
      <c r="U292" s="11">
        <f t="shared" si="74"/>
        <v>68239.361531478353</v>
      </c>
      <c r="V292" s="3">
        <f t="shared" si="84"/>
        <v>36342</v>
      </c>
      <c r="W292" s="3"/>
      <c r="X292" s="3">
        <f t="shared" si="75"/>
        <v>75830.951842484108</v>
      </c>
      <c r="Y292" t="b">
        <f t="shared" si="76"/>
        <v>1</v>
      </c>
      <c r="Z292">
        <f t="shared" si="77"/>
        <v>0</v>
      </c>
      <c r="AA292">
        <f t="shared" si="78"/>
        <v>0</v>
      </c>
      <c r="AB292" s="76">
        <f t="shared" si="79"/>
        <v>0</v>
      </c>
    </row>
    <row r="293" spans="1:28">
      <c r="A293" s="7">
        <v>292</v>
      </c>
      <c r="B293" s="7">
        <v>1995</v>
      </c>
      <c r="C293" s="7">
        <v>4</v>
      </c>
      <c r="D293" s="10">
        <v>2544</v>
      </c>
      <c r="E293" s="13">
        <v>42458.181818181816</v>
      </c>
      <c r="F293" s="11">
        <v>0.13</v>
      </c>
      <c r="G293" s="11">
        <f t="shared" si="80"/>
        <v>5112.6462360000005</v>
      </c>
      <c r="H293" s="13">
        <f t="shared" si="81"/>
        <v>664.64401068000006</v>
      </c>
      <c r="I293" s="7">
        <v>15000</v>
      </c>
      <c r="J293" s="7">
        <f>51342</f>
        <v>51342</v>
      </c>
      <c r="K293" s="7">
        <f t="shared" si="82"/>
        <v>36342</v>
      </c>
      <c r="L293" s="11">
        <f t="shared" si="85"/>
        <v>36342</v>
      </c>
      <c r="M293" s="11">
        <v>0</v>
      </c>
      <c r="N293" s="11">
        <f t="shared" si="83"/>
        <v>78135.537807501823</v>
      </c>
      <c r="O293" s="3">
        <v>8696.1436539163096</v>
      </c>
      <c r="P293" s="57" t="str">
        <f t="shared" si="70"/>
        <v/>
      </c>
      <c r="Q293" s="11" t="str">
        <f t="array" ref="Q293">IF(AND(O293&gt;D293,N293&lt;K294),0,"")</f>
        <v/>
      </c>
      <c r="R293" s="11">
        <f t="shared" si="71"/>
        <v>41793.537807501823</v>
      </c>
      <c r="S293" s="11" t="str">
        <f t="shared" si="72"/>
        <v/>
      </c>
      <c r="T293" s="11" t="str">
        <f t="shared" si="73"/>
        <v/>
      </c>
      <c r="U293" s="11">
        <f t="shared" si="74"/>
        <v>41793.537807501823</v>
      </c>
      <c r="V293" s="3">
        <f t="shared" si="84"/>
        <v>36342</v>
      </c>
      <c r="W293" s="3"/>
      <c r="X293" s="3">
        <f t="shared" si="75"/>
        <v>50489.681461418135</v>
      </c>
      <c r="Y293" t="b">
        <f t="shared" si="76"/>
        <v>1</v>
      </c>
      <c r="Z293">
        <f t="shared" si="77"/>
        <v>0</v>
      </c>
      <c r="AA293">
        <f t="shared" si="78"/>
        <v>0</v>
      </c>
      <c r="AB293" s="76">
        <f t="shared" si="79"/>
        <v>0</v>
      </c>
    </row>
    <row r="294" spans="1:28">
      <c r="A294" s="7">
        <v>293</v>
      </c>
      <c r="B294" s="7">
        <v>1995</v>
      </c>
      <c r="C294" s="7">
        <v>5</v>
      </c>
      <c r="D294" s="10">
        <v>34448</v>
      </c>
      <c r="E294" s="13">
        <v>67860.495867768594</v>
      </c>
      <c r="F294" s="11">
        <v>0.22</v>
      </c>
      <c r="G294" s="11">
        <f t="shared" si="80"/>
        <v>5112.6462360000005</v>
      </c>
      <c r="H294" s="13">
        <f t="shared" si="81"/>
        <v>1124.7821719200001</v>
      </c>
      <c r="I294" s="7">
        <v>15000</v>
      </c>
      <c r="J294" s="7">
        <f>51342</f>
        <v>51342</v>
      </c>
      <c r="K294" s="7">
        <f t="shared" si="82"/>
        <v>36342</v>
      </c>
      <c r="L294" s="11">
        <f t="shared" si="85"/>
        <v>36342</v>
      </c>
      <c r="M294" s="11">
        <v>0</v>
      </c>
      <c r="N294" s="11">
        <f t="shared" si="83"/>
        <v>103077.71369584859</v>
      </c>
      <c r="O294" s="3">
        <v>9084.0266153212397</v>
      </c>
      <c r="P294" s="57" t="str">
        <f t="shared" si="70"/>
        <v/>
      </c>
      <c r="Q294" s="11" t="str">
        <f t="array" ref="Q294">IF(AND(O294&gt;D294,N294&lt;K295),0,"")</f>
        <v/>
      </c>
      <c r="R294" s="11" t="str">
        <f t="shared" si="71"/>
        <v/>
      </c>
      <c r="S294" s="11" t="str">
        <f t="shared" si="72"/>
        <v/>
      </c>
      <c r="T294" s="11">
        <f t="shared" si="73"/>
        <v>66735.713695848593</v>
      </c>
      <c r="U294" s="11">
        <f t="shared" si="74"/>
        <v>66735.713695848593</v>
      </c>
      <c r="V294" s="3">
        <f t="shared" si="84"/>
        <v>36342</v>
      </c>
      <c r="W294" s="3"/>
      <c r="X294" s="3">
        <f t="shared" si="75"/>
        <v>75819.740311169837</v>
      </c>
      <c r="Y294" t="b">
        <f t="shared" si="76"/>
        <v>1</v>
      </c>
      <c r="Z294">
        <f t="shared" si="77"/>
        <v>0</v>
      </c>
      <c r="AA294">
        <f t="shared" si="78"/>
        <v>0</v>
      </c>
      <c r="AB294" s="76">
        <f t="shared" si="79"/>
        <v>0</v>
      </c>
    </row>
    <row r="295" spans="1:28">
      <c r="A295" s="7">
        <v>294</v>
      </c>
      <c r="B295" s="7">
        <v>1995</v>
      </c>
      <c r="C295" s="7">
        <v>6</v>
      </c>
      <c r="D295" s="10">
        <v>45953</v>
      </c>
      <c r="E295" s="13">
        <v>62501.157024793385</v>
      </c>
      <c r="F295" s="11">
        <v>0.36</v>
      </c>
      <c r="G295" s="11">
        <f t="shared" si="80"/>
        <v>5112.6462360000005</v>
      </c>
      <c r="H295" s="13">
        <f t="shared" si="81"/>
        <v>1840.5526449600002</v>
      </c>
      <c r="I295" s="7">
        <v>15000</v>
      </c>
      <c r="J295" s="7">
        <f>51342</f>
        <v>51342</v>
      </c>
      <c r="K295" s="7">
        <f t="shared" si="82"/>
        <v>36342</v>
      </c>
      <c r="L295" s="11">
        <f t="shared" si="85"/>
        <v>36342</v>
      </c>
      <c r="M295" s="11">
        <v>0</v>
      </c>
      <c r="N295" s="11">
        <f t="shared" si="83"/>
        <v>97002.604379833385</v>
      </c>
      <c r="O295" s="3">
        <v>10206.6080919878</v>
      </c>
      <c r="P295" s="57" t="str">
        <f t="shared" si="70"/>
        <v/>
      </c>
      <c r="Q295" s="11" t="str">
        <f t="array" ref="Q295">IF(AND(O295&gt;D295,N295&lt;K296),0,"")</f>
        <v/>
      </c>
      <c r="R295" s="11" t="str">
        <f t="shared" si="71"/>
        <v/>
      </c>
      <c r="S295" s="11" t="str">
        <f t="shared" si="72"/>
        <v/>
      </c>
      <c r="T295" s="11">
        <f t="shared" si="73"/>
        <v>45660.604379833385</v>
      </c>
      <c r="U295" s="11">
        <f t="shared" si="74"/>
        <v>45660.604379833385</v>
      </c>
      <c r="V295" s="3">
        <f t="shared" si="84"/>
        <v>51342</v>
      </c>
      <c r="W295" s="3"/>
      <c r="X295" s="3">
        <f t="shared" si="75"/>
        <v>55867.212471821185</v>
      </c>
      <c r="Y295" t="b">
        <f t="shared" si="76"/>
        <v>1</v>
      </c>
      <c r="Z295">
        <f t="shared" si="77"/>
        <v>0</v>
      </c>
      <c r="AA295">
        <f t="shared" si="78"/>
        <v>0</v>
      </c>
      <c r="AB295" s="76">
        <f t="shared" si="79"/>
        <v>0</v>
      </c>
    </row>
    <row r="296" spans="1:28">
      <c r="A296" s="7">
        <v>295</v>
      </c>
      <c r="B296" s="7">
        <v>1995</v>
      </c>
      <c r="C296" s="7">
        <v>7</v>
      </c>
      <c r="D296" s="10">
        <v>50966</v>
      </c>
      <c r="E296" s="13">
        <v>24134.876033057852</v>
      </c>
      <c r="F296" s="11">
        <v>0.43</v>
      </c>
      <c r="G296" s="11">
        <f t="shared" si="80"/>
        <v>6296.3862360000003</v>
      </c>
      <c r="H296" s="13">
        <f t="shared" si="81"/>
        <v>2707.44608148</v>
      </c>
      <c r="I296" s="7">
        <v>0</v>
      </c>
      <c r="J296" s="7">
        <f>51342</f>
        <v>51342</v>
      </c>
      <c r="K296" s="7">
        <f t="shared" si="82"/>
        <v>51342</v>
      </c>
      <c r="L296" s="11">
        <f t="shared" si="85"/>
        <v>51342</v>
      </c>
      <c r="M296" s="11">
        <v>0</v>
      </c>
      <c r="N296" s="11">
        <f t="shared" si="83"/>
        <v>72769.429951577855</v>
      </c>
      <c r="O296" s="3">
        <v>6453.1484549592096</v>
      </c>
      <c r="P296" s="57" t="str">
        <f t="shared" si="70"/>
        <v/>
      </c>
      <c r="Q296" s="11" t="str">
        <f t="array" ref="Q296">IF(AND(O296&gt;D296,N296&lt;K297),0,"")</f>
        <v/>
      </c>
      <c r="R296" s="11" t="str">
        <f t="shared" si="71"/>
        <v/>
      </c>
      <c r="S296" s="11">
        <f t="shared" si="72"/>
        <v>44512.851545040787</v>
      </c>
      <c r="T296" s="11" t="str">
        <f t="shared" si="73"/>
        <v/>
      </c>
      <c r="U296" s="11">
        <f t="shared" si="74"/>
        <v>44512.851545040787</v>
      </c>
      <c r="V296" s="3">
        <f t="shared" si="84"/>
        <v>28256.578406537068</v>
      </c>
      <c r="W296" s="3"/>
      <c r="X296" s="3">
        <f t="shared" si="75"/>
        <v>50966</v>
      </c>
      <c r="Y296" t="b">
        <f t="shared" si="76"/>
        <v>1</v>
      </c>
      <c r="Z296">
        <f t="shared" si="77"/>
        <v>0</v>
      </c>
      <c r="AA296">
        <f t="shared" si="78"/>
        <v>0</v>
      </c>
      <c r="AB296" s="76">
        <f t="shared" si="79"/>
        <v>0</v>
      </c>
    </row>
    <row r="297" spans="1:28">
      <c r="A297" s="7">
        <v>296</v>
      </c>
      <c r="B297" s="7">
        <v>1995</v>
      </c>
      <c r="C297" s="7">
        <v>8</v>
      </c>
      <c r="D297" s="10">
        <v>47807</v>
      </c>
      <c r="E297" s="13">
        <v>34018.512396694212</v>
      </c>
      <c r="F297" s="11">
        <v>0.39</v>
      </c>
      <c r="G297" s="11">
        <f t="shared" si="80"/>
        <v>4287.9217392842984</v>
      </c>
      <c r="H297" s="13">
        <f t="shared" si="81"/>
        <v>1672.2894783208765</v>
      </c>
      <c r="I297" s="7">
        <v>0</v>
      </c>
      <c r="J297" s="7">
        <f>51342</f>
        <v>51342</v>
      </c>
      <c r="K297" s="7">
        <f t="shared" si="82"/>
        <v>51342</v>
      </c>
      <c r="L297" s="11">
        <f t="shared" si="85"/>
        <v>28256.578406537068</v>
      </c>
      <c r="M297" s="11">
        <v>0</v>
      </c>
      <c r="N297" s="11">
        <f t="shared" si="83"/>
        <v>60602.801324910404</v>
      </c>
      <c r="O297" s="3">
        <v>4579.8396113763101</v>
      </c>
      <c r="P297" s="57" t="str">
        <f t="shared" si="70"/>
        <v/>
      </c>
      <c r="Q297" s="11" t="str">
        <f t="array" ref="Q297">IF(AND(O297&gt;D297,N297&lt;K298),0,"")</f>
        <v/>
      </c>
      <c r="R297" s="11" t="str">
        <f t="shared" si="71"/>
        <v/>
      </c>
      <c r="S297" s="11">
        <f t="shared" si="72"/>
        <v>43227.160388623692</v>
      </c>
      <c r="T297" s="11" t="str">
        <f t="shared" si="73"/>
        <v/>
      </c>
      <c r="U297" s="11">
        <f t="shared" si="74"/>
        <v>43227.160388623692</v>
      </c>
      <c r="V297" s="3">
        <f t="shared" si="84"/>
        <v>17375.640936286713</v>
      </c>
      <c r="W297" s="3"/>
      <c r="X297" s="3">
        <f t="shared" si="75"/>
        <v>47807</v>
      </c>
      <c r="Y297" t="b">
        <f t="shared" si="76"/>
        <v>1</v>
      </c>
      <c r="Z297">
        <f t="shared" si="77"/>
        <v>0</v>
      </c>
      <c r="AA297">
        <f t="shared" si="78"/>
        <v>0</v>
      </c>
      <c r="AB297" s="76">
        <f t="shared" si="79"/>
        <v>0</v>
      </c>
    </row>
    <row r="298" spans="1:28">
      <c r="A298" s="7">
        <v>297</v>
      </c>
      <c r="B298" s="7">
        <v>1995</v>
      </c>
      <c r="C298" s="7">
        <v>9</v>
      </c>
      <c r="D298" s="10">
        <v>35537</v>
      </c>
      <c r="E298" s="13">
        <v>29097.520661157025</v>
      </c>
      <c r="F298" s="11">
        <v>0.2</v>
      </c>
      <c r="G298" s="11">
        <f t="shared" si="80"/>
        <v>2971.6788820386041</v>
      </c>
      <c r="H298" s="13">
        <f t="shared" si="81"/>
        <v>594.3357764077208</v>
      </c>
      <c r="I298" s="7">
        <v>0</v>
      </c>
      <c r="J298" s="7">
        <f>51342</f>
        <v>51342</v>
      </c>
      <c r="K298" s="7">
        <f t="shared" si="82"/>
        <v>51342</v>
      </c>
      <c r="L298" s="11">
        <f t="shared" si="85"/>
        <v>17375.640936286713</v>
      </c>
      <c r="M298" s="11">
        <v>0</v>
      </c>
      <c r="N298" s="11">
        <f t="shared" si="83"/>
        <v>45878.825821036015</v>
      </c>
      <c r="O298" s="3">
        <v>4723.9108998109696</v>
      </c>
      <c r="P298" s="57" t="str">
        <f t="shared" si="70"/>
        <v/>
      </c>
      <c r="Q298" s="11" t="str">
        <f t="array" ref="Q298">IF(AND(O298&gt;D298,N298&lt;K299),0,"")</f>
        <v/>
      </c>
      <c r="R298" s="11" t="str">
        <f t="shared" si="71"/>
        <v/>
      </c>
      <c r="S298" s="11">
        <f t="shared" si="72"/>
        <v>30813.08910018903</v>
      </c>
      <c r="T298" s="11" t="str">
        <f t="shared" si="73"/>
        <v/>
      </c>
      <c r="U298" s="11">
        <f t="shared" si="74"/>
        <v>30813.08910018903</v>
      </c>
      <c r="V298" s="3">
        <f t="shared" si="84"/>
        <v>15065.736720846984</v>
      </c>
      <c r="W298" s="3"/>
      <c r="X298" s="3">
        <f t="shared" si="75"/>
        <v>35537</v>
      </c>
      <c r="Y298" t="b">
        <f t="shared" si="76"/>
        <v>1</v>
      </c>
      <c r="Z298">
        <f t="shared" si="77"/>
        <v>0</v>
      </c>
      <c r="AA298">
        <f t="shared" si="78"/>
        <v>0</v>
      </c>
      <c r="AB298" s="76">
        <f t="shared" si="79"/>
        <v>0</v>
      </c>
    </row>
    <row r="299" spans="1:28">
      <c r="A299" s="7">
        <v>298</v>
      </c>
      <c r="B299" s="7">
        <v>1995</v>
      </c>
      <c r="C299" s="7">
        <v>10</v>
      </c>
      <c r="D299" s="10">
        <v>16691</v>
      </c>
      <c r="E299" s="13">
        <v>24922.314049586777</v>
      </c>
      <c r="F299" s="11">
        <v>0.05</v>
      </c>
      <c r="G299" s="11">
        <f t="shared" si="80"/>
        <v>2661.7853147512301</v>
      </c>
      <c r="H299" s="13">
        <f t="shared" si="81"/>
        <v>133.0892657375615</v>
      </c>
      <c r="I299" s="7">
        <v>0</v>
      </c>
      <c r="J299" s="7">
        <f>51342</f>
        <v>51342</v>
      </c>
      <c r="K299" s="7">
        <f t="shared" si="82"/>
        <v>51342</v>
      </c>
      <c r="L299" s="11">
        <f t="shared" si="85"/>
        <v>15065.736720846984</v>
      </c>
      <c r="M299" s="11">
        <v>0</v>
      </c>
      <c r="N299" s="11">
        <f t="shared" si="83"/>
        <v>39854.961504696206</v>
      </c>
      <c r="O299" s="3">
        <v>5143.6914089707097</v>
      </c>
      <c r="P299" s="57" t="str">
        <f t="shared" si="70"/>
        <v/>
      </c>
      <c r="Q299" s="11" t="str">
        <f t="array" ref="Q299">IF(AND(O299&gt;D299,N299&lt;K300),0,"")</f>
        <v/>
      </c>
      <c r="R299" s="11" t="str">
        <f t="shared" si="71"/>
        <v/>
      </c>
      <c r="S299" s="11">
        <f t="shared" si="72"/>
        <v>11547.30859102929</v>
      </c>
      <c r="T299" s="11" t="str">
        <f t="shared" si="73"/>
        <v/>
      </c>
      <c r="U299" s="11">
        <f t="shared" si="74"/>
        <v>11547.30859102929</v>
      </c>
      <c r="V299" s="3">
        <f t="shared" si="84"/>
        <v>28307.652913666916</v>
      </c>
      <c r="W299" s="3"/>
      <c r="X299" s="3">
        <f t="shared" si="75"/>
        <v>16691</v>
      </c>
      <c r="Y299" t="b">
        <f t="shared" si="76"/>
        <v>1</v>
      </c>
      <c r="Z299">
        <f t="shared" si="77"/>
        <v>0</v>
      </c>
      <c r="AA299">
        <f t="shared" si="78"/>
        <v>0</v>
      </c>
      <c r="AB299" s="76">
        <f t="shared" si="79"/>
        <v>0</v>
      </c>
    </row>
    <row r="300" spans="1:28">
      <c r="A300" s="7">
        <v>299</v>
      </c>
      <c r="B300" s="7">
        <v>1995</v>
      </c>
      <c r="C300" s="7">
        <v>11</v>
      </c>
      <c r="D300" s="10">
        <v>4576</v>
      </c>
      <c r="E300" s="13">
        <v>31428.099173553717</v>
      </c>
      <c r="F300" s="11">
        <v>0</v>
      </c>
      <c r="G300" s="11">
        <f t="shared" si="80"/>
        <v>4293.5417619362734</v>
      </c>
      <c r="H300" s="13">
        <f t="shared" si="81"/>
        <v>0</v>
      </c>
      <c r="I300" s="7">
        <v>0</v>
      </c>
      <c r="J300" s="7">
        <f>51342</f>
        <v>51342</v>
      </c>
      <c r="K300" s="7">
        <f t="shared" si="82"/>
        <v>51342</v>
      </c>
      <c r="L300" s="11">
        <f t="shared" si="85"/>
        <v>28307.652913666916</v>
      </c>
      <c r="M300" s="11">
        <v>0</v>
      </c>
      <c r="N300" s="11">
        <f t="shared" si="83"/>
        <v>59735.752087220637</v>
      </c>
      <c r="O300" s="3">
        <v>4874.1769693599099</v>
      </c>
      <c r="P300" s="57" t="str">
        <f t="shared" si="70"/>
        <v/>
      </c>
      <c r="Q300" s="11" t="str">
        <f t="array" ref="Q300">IF(AND(O300&gt;D300,N300&lt;K301),0,"")</f>
        <v/>
      </c>
      <c r="R300" s="11">
        <f t="shared" si="71"/>
        <v>8393.7520872206369</v>
      </c>
      <c r="S300" s="11" t="str">
        <f t="shared" si="72"/>
        <v/>
      </c>
      <c r="T300" s="11" t="str">
        <f t="shared" si="73"/>
        <v/>
      </c>
      <c r="U300" s="11">
        <f t="shared" si="74"/>
        <v>8393.7520872206369</v>
      </c>
      <c r="V300" s="3">
        <f t="shared" si="84"/>
        <v>51342</v>
      </c>
      <c r="W300" s="3"/>
      <c r="X300" s="3">
        <f t="shared" si="75"/>
        <v>13267.929056580546</v>
      </c>
      <c r="Y300" t="b">
        <f t="shared" si="76"/>
        <v>1</v>
      </c>
      <c r="Z300">
        <f t="shared" si="77"/>
        <v>0</v>
      </c>
      <c r="AA300">
        <f t="shared" si="78"/>
        <v>0</v>
      </c>
      <c r="AB300" s="76">
        <f t="shared" si="79"/>
        <v>0</v>
      </c>
    </row>
    <row r="301" spans="1:28">
      <c r="A301" s="7">
        <v>300</v>
      </c>
      <c r="B301" s="7">
        <v>1995</v>
      </c>
      <c r="C301" s="7">
        <v>12</v>
      </c>
      <c r="D301" s="10">
        <v>1561</v>
      </c>
      <c r="E301" s="13">
        <v>34016.528925619838</v>
      </c>
      <c r="F301" s="11">
        <v>0</v>
      </c>
      <c r="G301" s="11">
        <f t="shared" si="80"/>
        <v>6296.3862360000003</v>
      </c>
      <c r="H301" s="13">
        <f t="shared" si="81"/>
        <v>0</v>
      </c>
      <c r="I301" s="7">
        <v>0</v>
      </c>
      <c r="J301" s="7">
        <f>51342</f>
        <v>51342</v>
      </c>
      <c r="K301" s="7">
        <f t="shared" si="82"/>
        <v>51342</v>
      </c>
      <c r="L301" s="11">
        <f t="shared" si="85"/>
        <v>51342</v>
      </c>
      <c r="M301" s="11">
        <v>0</v>
      </c>
      <c r="N301" s="11">
        <f t="shared" si="83"/>
        <v>85358.528925619845</v>
      </c>
      <c r="O301" s="3">
        <v>5253.1938042063102</v>
      </c>
      <c r="P301" s="57" t="str">
        <f t="shared" si="70"/>
        <v/>
      </c>
      <c r="Q301" s="11" t="str">
        <f t="array" ref="Q301">IF(AND(O301&gt;D301,N301&lt;K302),0,"")</f>
        <v/>
      </c>
      <c r="R301" s="11">
        <f t="shared" si="71"/>
        <v>34016.528925619845</v>
      </c>
      <c r="S301" s="11" t="str">
        <f t="shared" si="72"/>
        <v/>
      </c>
      <c r="T301" s="11" t="str">
        <f t="shared" si="73"/>
        <v/>
      </c>
      <c r="U301" s="11">
        <f t="shared" si="74"/>
        <v>34016.528925619845</v>
      </c>
      <c r="V301" s="3">
        <f t="shared" si="84"/>
        <v>51342</v>
      </c>
      <c r="W301" s="3"/>
      <c r="X301" s="3">
        <f t="shared" si="75"/>
        <v>39269.722729826157</v>
      </c>
      <c r="Y301" t="b">
        <f t="shared" si="76"/>
        <v>1</v>
      </c>
      <c r="Z301">
        <f t="shared" si="77"/>
        <v>0</v>
      </c>
      <c r="AA301">
        <f t="shared" si="78"/>
        <v>0</v>
      </c>
      <c r="AB301" s="76">
        <f t="shared" si="79"/>
        <v>0</v>
      </c>
    </row>
    <row r="302" spans="1:28">
      <c r="A302" s="7">
        <v>301</v>
      </c>
      <c r="B302" s="7">
        <v>1996</v>
      </c>
      <c r="C302" s="7">
        <v>1</v>
      </c>
      <c r="D302" s="10">
        <v>1277</v>
      </c>
      <c r="E302" s="13">
        <v>27568.264462809919</v>
      </c>
      <c r="F302" s="11">
        <v>0</v>
      </c>
      <c r="G302" s="11">
        <f t="shared" si="80"/>
        <v>6296.3862360000003</v>
      </c>
      <c r="H302" s="13">
        <f t="shared" si="81"/>
        <v>0</v>
      </c>
      <c r="I302" s="7">
        <v>0</v>
      </c>
      <c r="J302" s="7">
        <f>51342</f>
        <v>51342</v>
      </c>
      <c r="K302" s="7">
        <f t="shared" si="82"/>
        <v>51342</v>
      </c>
      <c r="L302" s="11">
        <f t="shared" si="85"/>
        <v>51342</v>
      </c>
      <c r="M302" s="11">
        <v>0</v>
      </c>
      <c r="N302" s="11">
        <f t="shared" si="83"/>
        <v>78910.264462809922</v>
      </c>
      <c r="O302" s="3">
        <v>5031.3908107293</v>
      </c>
      <c r="P302" s="57" t="str">
        <f t="shared" si="70"/>
        <v/>
      </c>
      <c r="Q302" s="11" t="str">
        <f t="array" ref="Q302">IF(AND(O302&gt;D302,N302&lt;K303),0,"")</f>
        <v/>
      </c>
      <c r="R302" s="11">
        <f t="shared" si="71"/>
        <v>27568.264462809922</v>
      </c>
      <c r="S302" s="11" t="str">
        <f t="shared" si="72"/>
        <v/>
      </c>
      <c r="T302" s="11" t="str">
        <f t="shared" si="73"/>
        <v/>
      </c>
      <c r="U302" s="11">
        <f t="shared" si="74"/>
        <v>27568.264462809922</v>
      </c>
      <c r="V302" s="3">
        <f t="shared" si="84"/>
        <v>51342</v>
      </c>
      <c r="W302" s="3"/>
      <c r="X302" s="3">
        <f t="shared" si="75"/>
        <v>32599.655273539222</v>
      </c>
      <c r="Y302" t="b">
        <f t="shared" si="76"/>
        <v>1</v>
      </c>
      <c r="Z302">
        <f t="shared" si="77"/>
        <v>0</v>
      </c>
      <c r="AA302">
        <f t="shared" si="78"/>
        <v>0</v>
      </c>
      <c r="AB302" s="76">
        <f t="shared" si="79"/>
        <v>0</v>
      </c>
    </row>
    <row r="303" spans="1:28">
      <c r="A303" s="7">
        <v>302</v>
      </c>
      <c r="B303" s="7">
        <v>1996</v>
      </c>
      <c r="C303" s="7">
        <v>2</v>
      </c>
      <c r="D303" s="10">
        <v>787</v>
      </c>
      <c r="E303" s="13">
        <v>34663.140495867767</v>
      </c>
      <c r="F303" s="11">
        <v>0</v>
      </c>
      <c r="G303" s="11">
        <f t="shared" si="80"/>
        <v>6296.3862360000003</v>
      </c>
      <c r="H303" s="13">
        <f t="shared" si="81"/>
        <v>0</v>
      </c>
      <c r="I303" s="7">
        <v>0</v>
      </c>
      <c r="J303" s="7">
        <f>51342</f>
        <v>51342</v>
      </c>
      <c r="K303" s="7">
        <f t="shared" si="82"/>
        <v>51342</v>
      </c>
      <c r="L303" s="11">
        <f t="shared" si="85"/>
        <v>51342</v>
      </c>
      <c r="M303" s="11">
        <v>0</v>
      </c>
      <c r="N303" s="11">
        <f t="shared" si="83"/>
        <v>86005.140495867759</v>
      </c>
      <c r="O303" s="3">
        <v>4963.2909114198701</v>
      </c>
      <c r="P303" s="57" t="str">
        <f t="shared" si="70"/>
        <v/>
      </c>
      <c r="Q303" s="11" t="str">
        <f t="array" ref="Q303">IF(AND(O303&gt;D303,N303&lt;K304),0,"")</f>
        <v/>
      </c>
      <c r="R303" s="11">
        <f t="shared" si="71"/>
        <v>34663.140495867759</v>
      </c>
      <c r="S303" s="11" t="str">
        <f t="shared" si="72"/>
        <v/>
      </c>
      <c r="T303" s="11" t="str">
        <f t="shared" si="73"/>
        <v/>
      </c>
      <c r="U303" s="11">
        <f t="shared" si="74"/>
        <v>34663.140495867759</v>
      </c>
      <c r="V303" s="3">
        <f t="shared" si="84"/>
        <v>51342</v>
      </c>
      <c r="W303" s="3"/>
      <c r="X303" s="3">
        <f t="shared" si="75"/>
        <v>39626.43140728763</v>
      </c>
      <c r="Y303" t="b">
        <f t="shared" si="76"/>
        <v>1</v>
      </c>
      <c r="Z303">
        <f t="shared" si="77"/>
        <v>0</v>
      </c>
      <c r="AA303">
        <f t="shared" si="78"/>
        <v>0</v>
      </c>
      <c r="AB303" s="76">
        <f t="shared" si="79"/>
        <v>0</v>
      </c>
    </row>
    <row r="304" spans="1:28">
      <c r="A304" s="7">
        <v>303</v>
      </c>
      <c r="B304" s="7">
        <v>1996</v>
      </c>
      <c r="C304" s="7">
        <v>3</v>
      </c>
      <c r="D304" s="10">
        <v>298</v>
      </c>
      <c r="E304" s="13">
        <v>45143.801652892565</v>
      </c>
      <c r="F304" s="11">
        <v>0.02</v>
      </c>
      <c r="G304" s="11">
        <f t="shared" si="80"/>
        <v>6296.3862360000003</v>
      </c>
      <c r="H304" s="13">
        <f t="shared" si="81"/>
        <v>125.92772472000001</v>
      </c>
      <c r="I304" s="7">
        <v>0</v>
      </c>
      <c r="J304" s="7">
        <f>51342</f>
        <v>51342</v>
      </c>
      <c r="K304" s="7">
        <f t="shared" si="82"/>
        <v>51342</v>
      </c>
      <c r="L304" s="11">
        <f t="shared" si="85"/>
        <v>51342</v>
      </c>
      <c r="M304" s="11">
        <v>0</v>
      </c>
      <c r="N304" s="11">
        <f t="shared" si="83"/>
        <v>96359.873928172572</v>
      </c>
      <c r="O304" s="3">
        <v>6554.6882727109096</v>
      </c>
      <c r="P304" s="57" t="str">
        <f t="shared" si="70"/>
        <v/>
      </c>
      <c r="Q304" s="11" t="str">
        <f t="array" ref="Q304">IF(AND(O304&gt;D304,N304&lt;K305),0,"")</f>
        <v/>
      </c>
      <c r="R304" s="11">
        <f t="shared" si="71"/>
        <v>60017.873928172572</v>
      </c>
      <c r="S304" s="11" t="str">
        <f t="shared" si="72"/>
        <v/>
      </c>
      <c r="T304" s="11" t="str">
        <f t="shared" si="73"/>
        <v/>
      </c>
      <c r="U304" s="11">
        <f t="shared" si="74"/>
        <v>60017.873928172572</v>
      </c>
      <c r="V304" s="3">
        <f t="shared" si="84"/>
        <v>36342</v>
      </c>
      <c r="W304" s="3"/>
      <c r="X304" s="3">
        <f t="shared" si="75"/>
        <v>66572.562200883476</v>
      </c>
      <c r="Y304" t="b">
        <f t="shared" si="76"/>
        <v>1</v>
      </c>
      <c r="Z304">
        <f t="shared" si="77"/>
        <v>0</v>
      </c>
      <c r="AA304">
        <f t="shared" si="78"/>
        <v>0</v>
      </c>
      <c r="AB304" s="76">
        <f t="shared" si="79"/>
        <v>0</v>
      </c>
    </row>
    <row r="305" spans="1:28">
      <c r="A305" s="7">
        <v>304</v>
      </c>
      <c r="B305" s="7">
        <v>1996</v>
      </c>
      <c r="C305" s="7">
        <v>4</v>
      </c>
      <c r="D305" s="10">
        <v>2544</v>
      </c>
      <c r="E305" s="13">
        <v>83863.140495867774</v>
      </c>
      <c r="F305" s="11">
        <v>0.13</v>
      </c>
      <c r="G305" s="11">
        <f t="shared" si="80"/>
        <v>5112.6462360000005</v>
      </c>
      <c r="H305" s="13">
        <f t="shared" si="81"/>
        <v>664.64401068000006</v>
      </c>
      <c r="I305" s="7">
        <v>15000</v>
      </c>
      <c r="J305" s="7">
        <f>51342</f>
        <v>51342</v>
      </c>
      <c r="K305" s="7">
        <f t="shared" si="82"/>
        <v>36342</v>
      </c>
      <c r="L305" s="11">
        <f t="shared" si="85"/>
        <v>36342</v>
      </c>
      <c r="M305" s="11">
        <v>0</v>
      </c>
      <c r="N305" s="11">
        <f t="shared" si="83"/>
        <v>119540.49648518777</v>
      </c>
      <c r="O305" s="3">
        <v>11152.442164960699</v>
      </c>
      <c r="P305" s="57" t="str">
        <f t="shared" si="70"/>
        <v/>
      </c>
      <c r="Q305" s="11" t="str">
        <f t="array" ref="Q305">IF(AND(O305&gt;D305,N305&lt;K306),0,"")</f>
        <v/>
      </c>
      <c r="R305" s="11">
        <f t="shared" si="71"/>
        <v>83198.496485187774</v>
      </c>
      <c r="S305" s="11" t="str">
        <f t="shared" si="72"/>
        <v/>
      </c>
      <c r="T305" s="11" t="str">
        <f t="shared" si="73"/>
        <v/>
      </c>
      <c r="U305" s="11">
        <f t="shared" si="74"/>
        <v>83198.496485187774</v>
      </c>
      <c r="V305" s="3">
        <f t="shared" si="84"/>
        <v>36342</v>
      </c>
      <c r="W305" s="3"/>
      <c r="X305" s="3">
        <f t="shared" si="75"/>
        <v>94350.93865014847</v>
      </c>
      <c r="Y305" t="b">
        <f t="shared" si="76"/>
        <v>1</v>
      </c>
      <c r="Z305">
        <f t="shared" si="77"/>
        <v>0</v>
      </c>
      <c r="AA305">
        <f t="shared" si="78"/>
        <v>0</v>
      </c>
      <c r="AB305" s="76">
        <f t="shared" si="79"/>
        <v>0</v>
      </c>
    </row>
    <row r="306" spans="1:28">
      <c r="A306" s="7">
        <v>305</v>
      </c>
      <c r="B306" s="7">
        <v>1996</v>
      </c>
      <c r="C306" s="7">
        <v>5</v>
      </c>
      <c r="D306" s="10">
        <v>34448</v>
      </c>
      <c r="E306" s="13">
        <v>91945.78512396694</v>
      </c>
      <c r="F306" s="11">
        <v>0.22</v>
      </c>
      <c r="G306" s="11">
        <f t="shared" si="80"/>
        <v>5112.6462360000005</v>
      </c>
      <c r="H306" s="13">
        <f t="shared" si="81"/>
        <v>1124.7821719200001</v>
      </c>
      <c r="I306" s="7">
        <v>15000</v>
      </c>
      <c r="J306" s="7">
        <f>51342</f>
        <v>51342</v>
      </c>
      <c r="K306" s="7">
        <f t="shared" si="82"/>
        <v>36342</v>
      </c>
      <c r="L306" s="11">
        <f t="shared" si="85"/>
        <v>36342</v>
      </c>
      <c r="M306" s="11">
        <v>0</v>
      </c>
      <c r="N306" s="11">
        <f t="shared" si="83"/>
        <v>127163.00295204694</v>
      </c>
      <c r="O306" s="3">
        <v>15352.4890298518</v>
      </c>
      <c r="P306" s="57" t="str">
        <f t="shared" si="70"/>
        <v/>
      </c>
      <c r="Q306" s="11" t="str">
        <f t="array" ref="Q306">IF(AND(O306&gt;D306,N306&lt;K307),0,"")</f>
        <v/>
      </c>
      <c r="R306" s="11" t="str">
        <f t="shared" si="71"/>
        <v/>
      </c>
      <c r="S306" s="11" t="str">
        <f t="shared" si="72"/>
        <v/>
      </c>
      <c r="T306" s="11">
        <f t="shared" si="73"/>
        <v>90821.00295204694</v>
      </c>
      <c r="U306" s="11">
        <f t="shared" si="74"/>
        <v>90821.00295204694</v>
      </c>
      <c r="V306" s="3">
        <f t="shared" si="84"/>
        <v>36342</v>
      </c>
      <c r="W306" s="3"/>
      <c r="X306" s="3">
        <f t="shared" si="75"/>
        <v>106173.49198189874</v>
      </c>
      <c r="Y306" t="b">
        <f t="shared" si="76"/>
        <v>1</v>
      </c>
      <c r="Z306">
        <f t="shared" si="77"/>
        <v>0</v>
      </c>
      <c r="AA306">
        <f t="shared" si="78"/>
        <v>0</v>
      </c>
      <c r="AB306" s="76">
        <f t="shared" si="79"/>
        <v>0</v>
      </c>
    </row>
    <row r="307" spans="1:28">
      <c r="A307" s="7">
        <v>306</v>
      </c>
      <c r="B307" s="7">
        <v>1996</v>
      </c>
      <c r="C307" s="7">
        <v>6</v>
      </c>
      <c r="D307" s="10">
        <v>45953</v>
      </c>
      <c r="E307" s="13">
        <v>68568.595041322318</v>
      </c>
      <c r="F307" s="11">
        <v>0.36</v>
      </c>
      <c r="G307" s="11">
        <f t="shared" si="80"/>
        <v>5112.6462360000005</v>
      </c>
      <c r="H307" s="13">
        <f t="shared" si="81"/>
        <v>1840.5526449600002</v>
      </c>
      <c r="I307" s="7">
        <v>15000</v>
      </c>
      <c r="J307" s="7">
        <f>51342</f>
        <v>51342</v>
      </c>
      <c r="K307" s="7">
        <f t="shared" si="82"/>
        <v>36342</v>
      </c>
      <c r="L307" s="11">
        <f t="shared" si="85"/>
        <v>36342</v>
      </c>
      <c r="M307" s="11">
        <v>0</v>
      </c>
      <c r="N307" s="11">
        <f t="shared" si="83"/>
        <v>103070.04239636232</v>
      </c>
      <c r="O307" s="3">
        <v>9497.2874663097791</v>
      </c>
      <c r="P307" s="57" t="str">
        <f t="shared" si="70"/>
        <v/>
      </c>
      <c r="Q307" s="11" t="str">
        <f t="array" ref="Q307">IF(AND(O307&gt;D307,N307&lt;K308),0,"")</f>
        <v/>
      </c>
      <c r="R307" s="11" t="str">
        <f t="shared" si="71"/>
        <v/>
      </c>
      <c r="S307" s="11" t="str">
        <f t="shared" si="72"/>
        <v/>
      </c>
      <c r="T307" s="11">
        <f t="shared" si="73"/>
        <v>51728.042396362318</v>
      </c>
      <c r="U307" s="11">
        <f t="shared" si="74"/>
        <v>51728.042396362318</v>
      </c>
      <c r="V307" s="3">
        <f t="shared" si="84"/>
        <v>51342</v>
      </c>
      <c r="W307" s="3"/>
      <c r="X307" s="3">
        <f t="shared" si="75"/>
        <v>61225.329862672093</v>
      </c>
      <c r="Y307" t="b">
        <f t="shared" si="76"/>
        <v>1</v>
      </c>
      <c r="Z307">
        <f t="shared" si="77"/>
        <v>0</v>
      </c>
      <c r="AA307">
        <f t="shared" si="78"/>
        <v>0</v>
      </c>
      <c r="AB307" s="76">
        <f t="shared" si="79"/>
        <v>0</v>
      </c>
    </row>
    <row r="308" spans="1:28">
      <c r="A308" s="7">
        <v>307</v>
      </c>
      <c r="B308" s="7">
        <v>1996</v>
      </c>
      <c r="C308" s="7">
        <v>7</v>
      </c>
      <c r="D308" s="10">
        <v>50966</v>
      </c>
      <c r="E308" s="13">
        <v>30357.024793388431</v>
      </c>
      <c r="F308" s="11">
        <v>0.43</v>
      </c>
      <c r="G308" s="11">
        <f t="shared" si="80"/>
        <v>6296.3862360000003</v>
      </c>
      <c r="H308" s="13">
        <f t="shared" si="81"/>
        <v>2707.44608148</v>
      </c>
      <c r="I308" s="7">
        <v>0</v>
      </c>
      <c r="J308" s="7">
        <f>51342</f>
        <v>51342</v>
      </c>
      <c r="K308" s="7">
        <f t="shared" si="82"/>
        <v>51342</v>
      </c>
      <c r="L308" s="11">
        <f t="shared" si="85"/>
        <v>51342</v>
      </c>
      <c r="M308" s="11">
        <v>0</v>
      </c>
      <c r="N308" s="11">
        <f t="shared" si="83"/>
        <v>78991.578711908442</v>
      </c>
      <c r="O308" s="3">
        <v>4613.1503544591997</v>
      </c>
      <c r="P308" s="57" t="str">
        <f t="shared" si="70"/>
        <v/>
      </c>
      <c r="Q308" s="11" t="str">
        <f t="array" ref="Q308">IF(AND(O308&gt;D308,N308&lt;K309),0,"")</f>
        <v/>
      </c>
      <c r="R308" s="11" t="str">
        <f t="shared" si="71"/>
        <v/>
      </c>
      <c r="S308" s="11">
        <f t="shared" si="72"/>
        <v>46352.849645540802</v>
      </c>
      <c r="T308" s="11" t="str">
        <f t="shared" si="73"/>
        <v/>
      </c>
      <c r="U308" s="11">
        <f t="shared" si="74"/>
        <v>46352.849645540802</v>
      </c>
      <c r="V308" s="3">
        <f t="shared" si="84"/>
        <v>32638.729066367639</v>
      </c>
      <c r="W308" s="3"/>
      <c r="X308" s="3">
        <f t="shared" si="75"/>
        <v>50966</v>
      </c>
      <c r="Y308" t="b">
        <f t="shared" si="76"/>
        <v>1</v>
      </c>
      <c r="Z308">
        <f t="shared" si="77"/>
        <v>0</v>
      </c>
      <c r="AA308">
        <f t="shared" si="78"/>
        <v>0</v>
      </c>
      <c r="AB308" s="76">
        <f t="shared" si="79"/>
        <v>0</v>
      </c>
    </row>
    <row r="309" spans="1:28">
      <c r="A309" s="7">
        <v>308</v>
      </c>
      <c r="B309" s="7">
        <v>1996</v>
      </c>
      <c r="C309" s="7">
        <v>8</v>
      </c>
      <c r="D309" s="10">
        <v>47807</v>
      </c>
      <c r="E309" s="13">
        <v>32608.264462809919</v>
      </c>
      <c r="F309" s="11">
        <v>0.39</v>
      </c>
      <c r="G309" s="11">
        <f t="shared" si="80"/>
        <v>4751.1356273890979</v>
      </c>
      <c r="H309" s="13">
        <f t="shared" si="81"/>
        <v>1852.9428946817482</v>
      </c>
      <c r="I309" s="7">
        <v>0</v>
      </c>
      <c r="J309" s="7">
        <f>51342</f>
        <v>51342</v>
      </c>
      <c r="K309" s="7">
        <f t="shared" si="82"/>
        <v>51342</v>
      </c>
      <c r="L309" s="11">
        <f t="shared" si="85"/>
        <v>32638.729066367639</v>
      </c>
      <c r="M309" s="11">
        <v>0</v>
      </c>
      <c r="N309" s="11">
        <f t="shared" si="83"/>
        <v>63394.050634495812</v>
      </c>
      <c r="O309" s="3">
        <v>3240.5401145064102</v>
      </c>
      <c r="P309" s="57" t="str">
        <f t="shared" si="70"/>
        <v/>
      </c>
      <c r="Q309" s="11" t="str">
        <f t="array" ref="Q309">IF(AND(O309&gt;D309,N309&lt;K310),0,"")</f>
        <v/>
      </c>
      <c r="R309" s="11" t="str">
        <f t="shared" si="71"/>
        <v/>
      </c>
      <c r="S309" s="11">
        <f t="shared" si="72"/>
        <v>44566.45988549359</v>
      </c>
      <c r="T309" s="11" t="str">
        <f t="shared" si="73"/>
        <v/>
      </c>
      <c r="U309" s="11">
        <f t="shared" si="74"/>
        <v>44566.45988549359</v>
      </c>
      <c r="V309" s="3">
        <f t="shared" si="84"/>
        <v>18827.590749002222</v>
      </c>
      <c r="W309" s="3"/>
      <c r="X309" s="3">
        <f t="shared" si="75"/>
        <v>47807</v>
      </c>
      <c r="Y309" t="b">
        <f t="shared" si="76"/>
        <v>1</v>
      </c>
      <c r="Z309">
        <f t="shared" si="77"/>
        <v>0</v>
      </c>
      <c r="AA309">
        <f t="shared" si="78"/>
        <v>0</v>
      </c>
      <c r="AB309" s="76">
        <f t="shared" si="79"/>
        <v>0</v>
      </c>
    </row>
    <row r="310" spans="1:28">
      <c r="A310" s="7">
        <v>309</v>
      </c>
      <c r="B310" s="7">
        <v>1996</v>
      </c>
      <c r="C310" s="7">
        <v>9</v>
      </c>
      <c r="D310" s="10">
        <v>35537</v>
      </c>
      <c r="E310" s="13">
        <v>27552.396694214876</v>
      </c>
      <c r="F310" s="11">
        <v>0.2</v>
      </c>
      <c r="G310" s="11">
        <f t="shared" si="80"/>
        <v>3161.0084453718559</v>
      </c>
      <c r="H310" s="13">
        <f t="shared" si="81"/>
        <v>632.20168907437119</v>
      </c>
      <c r="I310" s="7">
        <v>0</v>
      </c>
      <c r="J310" s="7">
        <f>51342</f>
        <v>51342</v>
      </c>
      <c r="K310" s="7">
        <f t="shared" si="82"/>
        <v>51342</v>
      </c>
      <c r="L310" s="11">
        <f t="shared" si="85"/>
        <v>18827.590749002222</v>
      </c>
      <c r="M310" s="11">
        <v>0</v>
      </c>
      <c r="N310" s="11">
        <f t="shared" si="83"/>
        <v>45747.785754142729</v>
      </c>
      <c r="O310" s="3">
        <v>3490.1082857476999</v>
      </c>
      <c r="P310" s="57" t="str">
        <f t="shared" si="70"/>
        <v/>
      </c>
      <c r="Q310" s="11" t="str">
        <f t="array" ref="Q310">IF(AND(O310&gt;D310,N310&lt;K311),0,"")</f>
        <v/>
      </c>
      <c r="R310" s="11" t="str">
        <f t="shared" si="71"/>
        <v/>
      </c>
      <c r="S310" s="11">
        <f t="shared" si="72"/>
        <v>32046.891714252299</v>
      </c>
      <c r="T310" s="11" t="str">
        <f t="shared" si="73"/>
        <v/>
      </c>
      <c r="U310" s="11">
        <f t="shared" si="74"/>
        <v>32046.891714252299</v>
      </c>
      <c r="V310" s="3">
        <f t="shared" si="84"/>
        <v>13700.894039890431</v>
      </c>
      <c r="W310" s="3"/>
      <c r="X310" s="3">
        <f t="shared" si="75"/>
        <v>35537</v>
      </c>
      <c r="Y310" t="b">
        <f t="shared" si="76"/>
        <v>1</v>
      </c>
      <c r="Z310">
        <f t="shared" si="77"/>
        <v>0</v>
      </c>
      <c r="AA310">
        <f t="shared" si="78"/>
        <v>0</v>
      </c>
      <c r="AB310" s="76">
        <f t="shared" si="79"/>
        <v>0</v>
      </c>
    </row>
    <row r="311" spans="1:28">
      <c r="A311" s="7">
        <v>310</v>
      </c>
      <c r="B311" s="7">
        <v>1996</v>
      </c>
      <c r="C311" s="7">
        <v>10</v>
      </c>
      <c r="D311" s="10">
        <v>16691</v>
      </c>
      <c r="E311" s="13">
        <v>27631.735537190081</v>
      </c>
      <c r="F311" s="11">
        <v>0.05</v>
      </c>
      <c r="G311" s="11">
        <f t="shared" si="80"/>
        <v>2473.6644495534401</v>
      </c>
      <c r="H311" s="13">
        <f t="shared" si="81"/>
        <v>123.68322247767202</v>
      </c>
      <c r="I311" s="7">
        <v>0</v>
      </c>
      <c r="J311" s="7">
        <f>51342</f>
        <v>51342</v>
      </c>
      <c r="K311" s="7">
        <f t="shared" si="82"/>
        <v>51342</v>
      </c>
      <c r="L311" s="11">
        <f t="shared" si="85"/>
        <v>13700.894039890431</v>
      </c>
      <c r="M311" s="11">
        <v>0</v>
      </c>
      <c r="N311" s="11">
        <f t="shared" si="83"/>
        <v>41208.946354602842</v>
      </c>
      <c r="O311" s="3">
        <v>4497.2855432993802</v>
      </c>
      <c r="P311" s="57" t="str">
        <f t="shared" si="70"/>
        <v/>
      </c>
      <c r="Q311" s="11" t="str">
        <f t="array" ref="Q311">IF(AND(O311&gt;D311,N311&lt;K312),0,"")</f>
        <v/>
      </c>
      <c r="R311" s="11" t="str">
        <f t="shared" si="71"/>
        <v/>
      </c>
      <c r="S311" s="11">
        <f t="shared" si="72"/>
        <v>12193.71445670062</v>
      </c>
      <c r="T311" s="11" t="str">
        <f t="shared" si="73"/>
        <v/>
      </c>
      <c r="U311" s="11">
        <f t="shared" si="74"/>
        <v>12193.71445670062</v>
      </c>
      <c r="V311" s="3">
        <f t="shared" si="84"/>
        <v>29015.231897902224</v>
      </c>
      <c r="W311" s="3"/>
      <c r="X311" s="3">
        <f t="shared" si="75"/>
        <v>16691</v>
      </c>
      <c r="Y311" t="b">
        <f t="shared" si="76"/>
        <v>1</v>
      </c>
      <c r="Z311">
        <f t="shared" si="77"/>
        <v>0</v>
      </c>
      <c r="AA311">
        <f t="shared" si="78"/>
        <v>0</v>
      </c>
      <c r="AB311" s="76">
        <f t="shared" si="79"/>
        <v>0</v>
      </c>
    </row>
    <row r="312" spans="1:28">
      <c r="A312" s="7">
        <v>311</v>
      </c>
      <c r="B312" s="7">
        <v>1996</v>
      </c>
      <c r="C312" s="7">
        <v>11</v>
      </c>
      <c r="D312" s="10">
        <v>4576</v>
      </c>
      <c r="E312" s="13">
        <v>33443.305785123965</v>
      </c>
      <c r="F312" s="11">
        <v>0</v>
      </c>
      <c r="G312" s="11">
        <f t="shared" si="80"/>
        <v>4370.8639521014684</v>
      </c>
      <c r="H312" s="13">
        <f t="shared" si="81"/>
        <v>0</v>
      </c>
      <c r="I312" s="7">
        <v>0</v>
      </c>
      <c r="J312" s="7">
        <f>51342</f>
        <v>51342</v>
      </c>
      <c r="K312" s="7">
        <f t="shared" si="82"/>
        <v>51342</v>
      </c>
      <c r="L312" s="11">
        <f t="shared" si="85"/>
        <v>29015.231897902224</v>
      </c>
      <c r="M312" s="11">
        <v>0</v>
      </c>
      <c r="N312" s="11">
        <f t="shared" si="83"/>
        <v>62458.537683026188</v>
      </c>
      <c r="O312" s="3">
        <v>4405.5766979331702</v>
      </c>
      <c r="P312" s="57" t="str">
        <f t="shared" si="70"/>
        <v/>
      </c>
      <c r="Q312" s="11" t="str">
        <f t="array" ref="Q312">IF(AND(O312&gt;D312,N312&lt;K313),0,"")</f>
        <v/>
      </c>
      <c r="R312" s="11" t="str">
        <f t="shared" si="71"/>
        <v/>
      </c>
      <c r="S312" s="11" t="str">
        <f t="shared" si="72"/>
        <v/>
      </c>
      <c r="T312" s="11">
        <f t="shared" si="73"/>
        <v>11116.537683026188</v>
      </c>
      <c r="U312" s="11">
        <f t="shared" si="74"/>
        <v>11116.537683026188</v>
      </c>
      <c r="V312" s="3">
        <f t="shared" si="84"/>
        <v>51342</v>
      </c>
      <c r="W312" s="3"/>
      <c r="X312" s="3">
        <f t="shared" si="75"/>
        <v>15522.11438095936</v>
      </c>
      <c r="Y312" t="b">
        <f t="shared" si="76"/>
        <v>1</v>
      </c>
      <c r="Z312">
        <f t="shared" si="77"/>
        <v>0</v>
      </c>
      <c r="AA312">
        <f t="shared" si="78"/>
        <v>0</v>
      </c>
      <c r="AB312" s="76">
        <f t="shared" si="79"/>
        <v>0</v>
      </c>
    </row>
    <row r="313" spans="1:28">
      <c r="A313" s="7">
        <v>312</v>
      </c>
      <c r="B313" s="7">
        <v>1996</v>
      </c>
      <c r="C313" s="7">
        <v>12</v>
      </c>
      <c r="D313" s="10">
        <v>1561</v>
      </c>
      <c r="E313" s="13">
        <v>43390.413223140495</v>
      </c>
      <c r="F313" s="11">
        <v>0</v>
      </c>
      <c r="G313" s="11">
        <f t="shared" si="80"/>
        <v>6296.3862360000003</v>
      </c>
      <c r="H313" s="13">
        <f t="shared" si="81"/>
        <v>0</v>
      </c>
      <c r="I313" s="7">
        <v>0</v>
      </c>
      <c r="J313" s="7">
        <f>51342</f>
        <v>51342</v>
      </c>
      <c r="K313" s="7">
        <f t="shared" si="82"/>
        <v>51342</v>
      </c>
      <c r="L313" s="11">
        <f t="shared" si="85"/>
        <v>51342</v>
      </c>
      <c r="M313" s="11">
        <v>0</v>
      </c>
      <c r="N313" s="11">
        <f t="shared" si="83"/>
        <v>94732.413223140495</v>
      </c>
      <c r="O313" s="3">
        <v>5296.8912395965199</v>
      </c>
      <c r="P313" s="57" t="str">
        <f t="shared" si="70"/>
        <v/>
      </c>
      <c r="Q313" s="11" t="str">
        <f t="array" ref="Q313">IF(AND(O313&gt;D313,N313&lt;K314),0,"")</f>
        <v/>
      </c>
      <c r="R313" s="11">
        <f t="shared" si="71"/>
        <v>43390.413223140495</v>
      </c>
      <c r="S313" s="11" t="str">
        <f t="shared" si="72"/>
        <v/>
      </c>
      <c r="T313" s="11" t="str">
        <f t="shared" si="73"/>
        <v/>
      </c>
      <c r="U313" s="11">
        <f t="shared" si="74"/>
        <v>43390.413223140495</v>
      </c>
      <c r="V313" s="3">
        <f t="shared" si="84"/>
        <v>51342</v>
      </c>
      <c r="W313" s="3"/>
      <c r="X313" s="3">
        <f t="shared" si="75"/>
        <v>48687.304462737011</v>
      </c>
      <c r="Y313" t="b">
        <f t="shared" si="76"/>
        <v>1</v>
      </c>
      <c r="Z313">
        <f t="shared" si="77"/>
        <v>0</v>
      </c>
      <c r="AA313">
        <f t="shared" si="78"/>
        <v>0</v>
      </c>
      <c r="AB313" s="76">
        <f t="shared" si="79"/>
        <v>0</v>
      </c>
    </row>
    <row r="314" spans="1:28">
      <c r="A314" s="7">
        <v>313</v>
      </c>
      <c r="B314" s="7">
        <v>1997</v>
      </c>
      <c r="C314" s="7">
        <v>1</v>
      </c>
      <c r="D314" s="10">
        <v>1277</v>
      </c>
      <c r="E314" s="13">
        <v>47781.818181818184</v>
      </c>
      <c r="F314" s="11">
        <v>0</v>
      </c>
      <c r="G314" s="11">
        <f t="shared" si="80"/>
        <v>6296.3862360000003</v>
      </c>
      <c r="H314" s="13">
        <f t="shared" si="81"/>
        <v>0</v>
      </c>
      <c r="I314" s="7">
        <v>0</v>
      </c>
      <c r="J314" s="7">
        <f>51342</f>
        <v>51342</v>
      </c>
      <c r="K314" s="7">
        <f t="shared" si="82"/>
        <v>51342</v>
      </c>
      <c r="L314" s="11">
        <f t="shared" si="85"/>
        <v>51342</v>
      </c>
      <c r="M314" s="11">
        <v>0</v>
      </c>
      <c r="N314" s="11">
        <f t="shared" si="83"/>
        <v>99123.818181818177</v>
      </c>
      <c r="O314" s="3">
        <v>7617.3953085655103</v>
      </c>
      <c r="P314" s="57" t="str">
        <f t="shared" si="70"/>
        <v/>
      </c>
      <c r="Q314" s="11" t="str">
        <f t="array" ref="Q314">IF(AND(O314&gt;D314,N314&lt;K315),0,"")</f>
        <v/>
      </c>
      <c r="R314" s="11">
        <f t="shared" si="71"/>
        <v>47781.818181818177</v>
      </c>
      <c r="S314" s="11" t="str">
        <f t="shared" si="72"/>
        <v/>
      </c>
      <c r="T314" s="11" t="str">
        <f t="shared" si="73"/>
        <v/>
      </c>
      <c r="U314" s="11">
        <f t="shared" si="74"/>
        <v>47781.818181818177</v>
      </c>
      <c r="V314" s="3">
        <f t="shared" si="84"/>
        <v>51342</v>
      </c>
      <c r="W314" s="3"/>
      <c r="X314" s="3">
        <f t="shared" si="75"/>
        <v>55399.213490383685</v>
      </c>
      <c r="Y314" t="b">
        <f t="shared" si="76"/>
        <v>1</v>
      </c>
      <c r="Z314">
        <f t="shared" si="77"/>
        <v>0</v>
      </c>
      <c r="AA314">
        <f t="shared" si="78"/>
        <v>0</v>
      </c>
      <c r="AB314" s="76">
        <f t="shared" si="79"/>
        <v>0</v>
      </c>
    </row>
    <row r="315" spans="1:28">
      <c r="A315" s="7">
        <v>314</v>
      </c>
      <c r="B315" s="7">
        <v>1997</v>
      </c>
      <c r="C315" s="7">
        <v>2</v>
      </c>
      <c r="D315" s="10">
        <v>787</v>
      </c>
      <c r="E315" s="13">
        <v>35926.611570247936</v>
      </c>
      <c r="F315" s="11">
        <v>0</v>
      </c>
      <c r="G315" s="11">
        <f t="shared" si="80"/>
        <v>6296.3862360000003</v>
      </c>
      <c r="H315" s="13">
        <f t="shared" si="81"/>
        <v>0</v>
      </c>
      <c r="I315" s="7">
        <v>0</v>
      </c>
      <c r="J315" s="7">
        <f>51342</f>
        <v>51342</v>
      </c>
      <c r="K315" s="7">
        <f t="shared" si="82"/>
        <v>51342</v>
      </c>
      <c r="L315" s="11">
        <f t="shared" si="85"/>
        <v>51342</v>
      </c>
      <c r="M315" s="11">
        <v>0</v>
      </c>
      <c r="N315" s="11">
        <f t="shared" si="83"/>
        <v>87268.611570247944</v>
      </c>
      <c r="O315" s="3">
        <v>6367.6891920595499</v>
      </c>
      <c r="P315" s="57" t="str">
        <f t="shared" si="70"/>
        <v/>
      </c>
      <c r="Q315" s="11" t="str">
        <f t="array" ref="Q315">IF(AND(O315&gt;D315,N315&lt;K316),0,"")</f>
        <v/>
      </c>
      <c r="R315" s="11">
        <f t="shared" si="71"/>
        <v>35926.611570247944</v>
      </c>
      <c r="S315" s="11" t="str">
        <f t="shared" si="72"/>
        <v/>
      </c>
      <c r="T315" s="11" t="str">
        <f t="shared" si="73"/>
        <v/>
      </c>
      <c r="U315" s="11">
        <f t="shared" si="74"/>
        <v>35926.611570247944</v>
      </c>
      <c r="V315" s="3">
        <f t="shared" si="84"/>
        <v>51342</v>
      </c>
      <c r="W315" s="3"/>
      <c r="X315" s="3">
        <f t="shared" si="75"/>
        <v>42294.300762307495</v>
      </c>
      <c r="Y315" t="b">
        <f t="shared" si="76"/>
        <v>1</v>
      </c>
      <c r="Z315">
        <f t="shared" si="77"/>
        <v>0</v>
      </c>
      <c r="AA315">
        <f t="shared" si="78"/>
        <v>0</v>
      </c>
      <c r="AB315" s="76">
        <f t="shared" si="79"/>
        <v>0</v>
      </c>
    </row>
    <row r="316" spans="1:28">
      <c r="A316" s="7">
        <v>315</v>
      </c>
      <c r="B316" s="7">
        <v>1997</v>
      </c>
      <c r="C316" s="7">
        <v>3</v>
      </c>
      <c r="D316" s="10">
        <v>298</v>
      </c>
      <c r="E316" s="13">
        <v>88357.68595041323</v>
      </c>
      <c r="F316" s="11">
        <v>0.02</v>
      </c>
      <c r="G316" s="11">
        <f t="shared" si="80"/>
        <v>6296.3862360000003</v>
      </c>
      <c r="H316" s="13">
        <f t="shared" si="81"/>
        <v>125.92772472000001</v>
      </c>
      <c r="I316" s="7">
        <v>0</v>
      </c>
      <c r="J316" s="7">
        <f>51342</f>
        <v>51342</v>
      </c>
      <c r="K316" s="7">
        <f t="shared" si="82"/>
        <v>51342</v>
      </c>
      <c r="L316" s="11">
        <f t="shared" si="85"/>
        <v>51342</v>
      </c>
      <c r="M316" s="11">
        <v>0</v>
      </c>
      <c r="N316" s="11">
        <f t="shared" si="83"/>
        <v>139573.75822569322</v>
      </c>
      <c r="O316" s="3">
        <v>8836.1889350634992</v>
      </c>
      <c r="P316" s="57" t="str">
        <f t="shared" si="70"/>
        <v/>
      </c>
      <c r="Q316" s="11" t="str">
        <f t="array" ref="Q316">IF(AND(O316&gt;D316,N316&lt;K317),0,"")</f>
        <v/>
      </c>
      <c r="R316" s="11">
        <f t="shared" si="71"/>
        <v>103231.75822569322</v>
      </c>
      <c r="S316" s="11" t="str">
        <f t="shared" si="72"/>
        <v/>
      </c>
      <c r="T316" s="11" t="str">
        <f t="shared" si="73"/>
        <v/>
      </c>
      <c r="U316" s="11">
        <f t="shared" si="74"/>
        <v>103231.75822569322</v>
      </c>
      <c r="V316" s="3">
        <f t="shared" si="84"/>
        <v>36342</v>
      </c>
      <c r="W316" s="3"/>
      <c r="X316" s="3">
        <f t="shared" si="75"/>
        <v>112067.94716075672</v>
      </c>
      <c r="Y316" t="b">
        <f t="shared" si="76"/>
        <v>1</v>
      </c>
      <c r="Z316">
        <f t="shared" si="77"/>
        <v>0</v>
      </c>
      <c r="AA316">
        <f t="shared" si="78"/>
        <v>0</v>
      </c>
      <c r="AB316" s="76">
        <f t="shared" si="79"/>
        <v>0</v>
      </c>
    </row>
    <row r="317" spans="1:28">
      <c r="A317" s="7">
        <v>316</v>
      </c>
      <c r="B317" s="7">
        <v>1997</v>
      </c>
      <c r="C317" s="7">
        <v>4</v>
      </c>
      <c r="D317" s="10">
        <v>2544</v>
      </c>
      <c r="E317" s="13">
        <v>126426.44628099173</v>
      </c>
      <c r="F317" s="11">
        <v>0.13</v>
      </c>
      <c r="G317" s="11">
        <f t="shared" si="80"/>
        <v>5112.6462360000005</v>
      </c>
      <c r="H317" s="13">
        <f t="shared" si="81"/>
        <v>664.64401068000006</v>
      </c>
      <c r="I317" s="7">
        <v>15000</v>
      </c>
      <c r="J317" s="7">
        <f>51342</f>
        <v>51342</v>
      </c>
      <c r="K317" s="7">
        <f t="shared" si="82"/>
        <v>36342</v>
      </c>
      <c r="L317" s="11">
        <f t="shared" si="85"/>
        <v>36342</v>
      </c>
      <c r="M317" s="11">
        <v>0</v>
      </c>
      <c r="N317" s="11">
        <f t="shared" si="83"/>
        <v>162103.80227031172</v>
      </c>
      <c r="O317" s="3">
        <v>12687.5273952275</v>
      </c>
      <c r="P317" s="57" t="str">
        <f t="shared" si="70"/>
        <v/>
      </c>
      <c r="Q317" s="11" t="str">
        <f t="array" ref="Q317">IF(AND(O317&gt;D317,N317&lt;K318),0,"")</f>
        <v/>
      </c>
      <c r="R317" s="11">
        <f t="shared" si="71"/>
        <v>125761.80227031172</v>
      </c>
      <c r="S317" s="11" t="str">
        <f t="shared" si="72"/>
        <v/>
      </c>
      <c r="T317" s="11" t="str">
        <f t="shared" si="73"/>
        <v/>
      </c>
      <c r="U317" s="11">
        <f t="shared" si="74"/>
        <v>125761.80227031172</v>
      </c>
      <c r="V317" s="3">
        <f t="shared" si="84"/>
        <v>36342</v>
      </c>
      <c r="W317" s="3"/>
      <c r="X317" s="3">
        <f t="shared" si="75"/>
        <v>138449.3296655392</v>
      </c>
      <c r="Y317" t="b">
        <f t="shared" si="76"/>
        <v>1</v>
      </c>
      <c r="Z317">
        <f t="shared" si="77"/>
        <v>0</v>
      </c>
      <c r="AA317">
        <f t="shared" si="78"/>
        <v>0</v>
      </c>
      <c r="AB317" s="76">
        <f t="shared" si="79"/>
        <v>0</v>
      </c>
    </row>
    <row r="318" spans="1:28">
      <c r="A318" s="7">
        <v>317</v>
      </c>
      <c r="B318" s="7">
        <v>1997</v>
      </c>
      <c r="C318" s="7">
        <v>5</v>
      </c>
      <c r="D318" s="10">
        <v>34448</v>
      </c>
      <c r="E318" s="13">
        <v>160026.44628099175</v>
      </c>
      <c r="F318" s="11">
        <v>0.22</v>
      </c>
      <c r="G318" s="11">
        <f t="shared" si="80"/>
        <v>5112.6462360000005</v>
      </c>
      <c r="H318" s="13">
        <f t="shared" si="81"/>
        <v>1124.7821719200001</v>
      </c>
      <c r="I318" s="7">
        <v>15000</v>
      </c>
      <c r="J318" s="7">
        <f>51342</f>
        <v>51342</v>
      </c>
      <c r="K318" s="7">
        <f t="shared" si="82"/>
        <v>36342</v>
      </c>
      <c r="L318" s="11">
        <f t="shared" si="85"/>
        <v>36342</v>
      </c>
      <c r="M318" s="11">
        <v>0</v>
      </c>
      <c r="N318" s="11">
        <f t="shared" si="83"/>
        <v>195243.66410907175</v>
      </c>
      <c r="O318" s="3">
        <v>22497.099819471201</v>
      </c>
      <c r="P318" s="57" t="str">
        <f t="shared" si="70"/>
        <v/>
      </c>
      <c r="Q318" s="11" t="str">
        <f t="array" ref="Q318">IF(AND(O318&gt;D318,N318&lt;K319),0,"")</f>
        <v/>
      </c>
      <c r="R318" s="11" t="str">
        <f t="shared" si="71"/>
        <v/>
      </c>
      <c r="S318" s="11" t="str">
        <f t="shared" si="72"/>
        <v/>
      </c>
      <c r="T318" s="11">
        <f t="shared" si="73"/>
        <v>158901.66410907175</v>
      </c>
      <c r="U318" s="11">
        <f t="shared" si="74"/>
        <v>158901.66410907175</v>
      </c>
      <c r="V318" s="3">
        <f t="shared" si="84"/>
        <v>36342</v>
      </c>
      <c r="W318" s="3"/>
      <c r="X318" s="3">
        <f t="shared" si="75"/>
        <v>181398.76392854296</v>
      </c>
      <c r="Y318" t="b">
        <f t="shared" si="76"/>
        <v>1</v>
      </c>
      <c r="Z318">
        <f t="shared" si="77"/>
        <v>0</v>
      </c>
      <c r="AA318">
        <f t="shared" si="78"/>
        <v>0</v>
      </c>
      <c r="AB318" s="76">
        <f t="shared" si="79"/>
        <v>0</v>
      </c>
    </row>
    <row r="319" spans="1:28">
      <c r="A319" s="7">
        <v>318</v>
      </c>
      <c r="B319" s="7">
        <v>1997</v>
      </c>
      <c r="C319" s="7">
        <v>6</v>
      </c>
      <c r="D319" s="10">
        <v>45953</v>
      </c>
      <c r="E319" s="13">
        <v>144119.00826446281</v>
      </c>
      <c r="F319" s="11">
        <v>0.36</v>
      </c>
      <c r="G319" s="11">
        <f t="shared" si="80"/>
        <v>5112.6462360000005</v>
      </c>
      <c r="H319" s="13">
        <f t="shared" si="81"/>
        <v>1840.5526449600002</v>
      </c>
      <c r="I319" s="7">
        <v>15000</v>
      </c>
      <c r="J319" s="7">
        <f>51342</f>
        <v>51342</v>
      </c>
      <c r="K319" s="7">
        <f t="shared" si="82"/>
        <v>36342</v>
      </c>
      <c r="L319" s="11">
        <f t="shared" si="85"/>
        <v>36342</v>
      </c>
      <c r="M319" s="11">
        <v>0</v>
      </c>
      <c r="N319" s="11">
        <f t="shared" si="83"/>
        <v>178620.45561950281</v>
      </c>
      <c r="O319" s="3">
        <v>12475.4211926235</v>
      </c>
      <c r="P319" s="57" t="str">
        <f t="shared" si="70"/>
        <v/>
      </c>
      <c r="Q319" s="11" t="str">
        <f t="array" ref="Q319">IF(AND(O319&gt;D319,N319&lt;K320),0,"")</f>
        <v/>
      </c>
      <c r="R319" s="11" t="str">
        <f t="shared" si="71"/>
        <v/>
      </c>
      <c r="S319" s="11" t="str">
        <f t="shared" si="72"/>
        <v/>
      </c>
      <c r="T319" s="11">
        <f t="shared" si="73"/>
        <v>127278.45561950281</v>
      </c>
      <c r="U319" s="11">
        <f t="shared" si="74"/>
        <v>127278.45561950281</v>
      </c>
      <c r="V319" s="3">
        <f t="shared" si="84"/>
        <v>51342</v>
      </c>
      <c r="W319" s="3"/>
      <c r="X319" s="3">
        <f t="shared" si="75"/>
        <v>139753.87681212631</v>
      </c>
      <c r="Y319" t="b">
        <f t="shared" si="76"/>
        <v>1</v>
      </c>
      <c r="Z319">
        <f t="shared" si="77"/>
        <v>0</v>
      </c>
      <c r="AA319">
        <f t="shared" si="78"/>
        <v>0</v>
      </c>
      <c r="AB319" s="76">
        <f t="shared" si="79"/>
        <v>0</v>
      </c>
    </row>
    <row r="320" spans="1:28">
      <c r="A320" s="7">
        <v>319</v>
      </c>
      <c r="B320" s="7">
        <v>1997</v>
      </c>
      <c r="C320" s="7">
        <v>7</v>
      </c>
      <c r="D320" s="10">
        <v>50966</v>
      </c>
      <c r="E320" s="13">
        <v>76958.677685950417</v>
      </c>
      <c r="F320" s="11">
        <v>0.43</v>
      </c>
      <c r="G320" s="11">
        <f t="shared" si="80"/>
        <v>6296.3862360000003</v>
      </c>
      <c r="H320" s="13">
        <f t="shared" si="81"/>
        <v>2707.44608148</v>
      </c>
      <c r="I320" s="7">
        <v>0</v>
      </c>
      <c r="J320" s="7">
        <f>51342</f>
        <v>51342</v>
      </c>
      <c r="K320" s="7">
        <f t="shared" si="82"/>
        <v>51342</v>
      </c>
      <c r="L320" s="11">
        <f t="shared" si="85"/>
        <v>51342</v>
      </c>
      <c r="M320" s="11">
        <v>0</v>
      </c>
      <c r="N320" s="11">
        <f t="shared" si="83"/>
        <v>125593.23160447042</v>
      </c>
      <c r="O320" s="3">
        <v>5587.9464398486898</v>
      </c>
      <c r="P320" s="57" t="str">
        <f t="shared" si="70"/>
        <v/>
      </c>
      <c r="Q320" s="11" t="str">
        <f t="array" ref="Q320">IF(AND(O320&gt;D320,N320&lt;K321),0,"")</f>
        <v/>
      </c>
      <c r="R320" s="11" t="str">
        <f t="shared" si="71"/>
        <v/>
      </c>
      <c r="S320" s="11" t="str">
        <f t="shared" si="72"/>
        <v/>
      </c>
      <c r="T320" s="11">
        <f t="shared" si="73"/>
        <v>74251.23160447042</v>
      </c>
      <c r="U320" s="11">
        <f t="shared" si="74"/>
        <v>74251.23160447042</v>
      </c>
      <c r="V320" s="3">
        <f t="shared" si="84"/>
        <v>51342</v>
      </c>
      <c r="W320" s="3"/>
      <c r="X320" s="3">
        <f t="shared" si="75"/>
        <v>79839.178044319109</v>
      </c>
      <c r="Y320" t="b">
        <f t="shared" si="76"/>
        <v>1</v>
      </c>
      <c r="Z320">
        <f t="shared" si="77"/>
        <v>0</v>
      </c>
      <c r="AA320">
        <f t="shared" si="78"/>
        <v>0</v>
      </c>
      <c r="AB320" s="76">
        <f t="shared" si="79"/>
        <v>0</v>
      </c>
    </row>
    <row r="321" spans="1:28">
      <c r="A321" s="7">
        <v>320</v>
      </c>
      <c r="B321" s="7">
        <v>1997</v>
      </c>
      <c r="C321" s="7">
        <v>8</v>
      </c>
      <c r="D321" s="10">
        <v>47807</v>
      </c>
      <c r="E321" s="13">
        <v>92469.421487603307</v>
      </c>
      <c r="F321" s="11">
        <v>0.39</v>
      </c>
      <c r="G321" s="11">
        <f t="shared" si="80"/>
        <v>6296.3862360000003</v>
      </c>
      <c r="H321" s="13">
        <f t="shared" si="81"/>
        <v>2455.5906320400004</v>
      </c>
      <c r="I321" s="7">
        <v>0</v>
      </c>
      <c r="J321" s="7">
        <f>51342</f>
        <v>51342</v>
      </c>
      <c r="K321" s="7">
        <f t="shared" si="82"/>
        <v>51342</v>
      </c>
      <c r="L321" s="11">
        <f t="shared" si="85"/>
        <v>51342</v>
      </c>
      <c r="M321" s="11">
        <v>0</v>
      </c>
      <c r="N321" s="11">
        <f t="shared" si="83"/>
        <v>141355.83085556331</v>
      </c>
      <c r="O321" s="3">
        <v>4888.6378062417798</v>
      </c>
      <c r="P321" s="57" t="str">
        <f t="shared" si="70"/>
        <v/>
      </c>
      <c r="Q321" s="11" t="str">
        <f t="array" ref="Q321">IF(AND(O321&gt;D321,N321&lt;K322),0,"")</f>
        <v/>
      </c>
      <c r="R321" s="11" t="str">
        <f t="shared" si="71"/>
        <v/>
      </c>
      <c r="S321" s="11" t="str">
        <f t="shared" si="72"/>
        <v/>
      </c>
      <c r="T321" s="11">
        <f t="shared" si="73"/>
        <v>90013.830855563312</v>
      </c>
      <c r="U321" s="11">
        <f t="shared" si="74"/>
        <v>90013.830855563312</v>
      </c>
      <c r="V321" s="3">
        <f t="shared" si="84"/>
        <v>51342</v>
      </c>
      <c r="W321" s="3"/>
      <c r="X321" s="3">
        <f t="shared" si="75"/>
        <v>94902.468661805091</v>
      </c>
      <c r="Y321" t="b">
        <f t="shared" si="76"/>
        <v>1</v>
      </c>
      <c r="Z321">
        <f t="shared" si="77"/>
        <v>0</v>
      </c>
      <c r="AA321">
        <f t="shared" si="78"/>
        <v>0</v>
      </c>
      <c r="AB321" s="76">
        <f t="shared" si="79"/>
        <v>0</v>
      </c>
    </row>
    <row r="322" spans="1:28">
      <c r="A322" s="7">
        <v>321</v>
      </c>
      <c r="B322" s="7">
        <v>1997</v>
      </c>
      <c r="C322" s="7">
        <v>9</v>
      </c>
      <c r="D322" s="10">
        <v>35537</v>
      </c>
      <c r="E322" s="13">
        <v>99649.586776859505</v>
      </c>
      <c r="F322" s="11">
        <v>0.2</v>
      </c>
      <c r="G322" s="11">
        <f t="shared" si="80"/>
        <v>6296.3862360000003</v>
      </c>
      <c r="H322" s="13">
        <f t="shared" si="81"/>
        <v>1259.2772472000001</v>
      </c>
      <c r="I322" s="7">
        <v>0</v>
      </c>
      <c r="J322" s="7">
        <f>51342</f>
        <v>51342</v>
      </c>
      <c r="K322" s="7">
        <f t="shared" si="82"/>
        <v>51342</v>
      </c>
      <c r="L322" s="11">
        <f t="shared" si="85"/>
        <v>51342</v>
      </c>
      <c r="M322" s="11">
        <v>0</v>
      </c>
      <c r="N322" s="11">
        <f t="shared" si="83"/>
        <v>149732.30952965951</v>
      </c>
      <c r="O322" s="3">
        <v>4949.7156136195899</v>
      </c>
      <c r="P322" s="57" t="str">
        <f t="shared" ref="P322:P385" si="86">IF(N322+O322&lt;D322,N322,"")</f>
        <v/>
      </c>
      <c r="Q322" s="11" t="str">
        <f t="array" ref="Q322">IF(AND(O322&gt;D322,N322&lt;K323),0,"")</f>
        <v/>
      </c>
      <c r="R322" s="11" t="str">
        <f t="shared" ref="R322:R385" si="87">IF(AND(O322&gt;D322,N322&gt;K323),N322-K323,"")</f>
        <v/>
      </c>
      <c r="S322" s="11" t="str">
        <f t="shared" ref="S322:S385" si="88">IF(AND(O322&lt;D322,N322+O322&gt;D322,N322+O322-D322&lt;K323),D322-O322,"")</f>
        <v/>
      </c>
      <c r="T322" s="11">
        <f t="shared" ref="T322:T385" si="89">IF(AND(O322&lt;D322,N322+O322&gt;D322,N322+O322-D322&gt;K323),N322-K323,"")</f>
        <v>98390.309529659513</v>
      </c>
      <c r="U322" s="11">
        <f t="shared" ref="U322:U385" si="90">SUM(P322:T322)</f>
        <v>98390.309529659513</v>
      </c>
      <c r="V322" s="3">
        <f t="shared" si="84"/>
        <v>51342</v>
      </c>
      <c r="W322" s="3"/>
      <c r="X322" s="3">
        <f t="shared" ref="X322:X385" si="91">O322+U322</f>
        <v>103340.0251432791</v>
      </c>
      <c r="Y322" t="b">
        <f t="shared" ref="Y322:Y385" si="92">X322&gt;=D322</f>
        <v>1</v>
      </c>
      <c r="Z322">
        <f t="shared" ref="Z322:Z385" si="93">IF(AND(X321&lt;D321,X322&gt;=D322),1,0)</f>
        <v>0</v>
      </c>
      <c r="AA322">
        <f t="shared" ref="AA322:AA385" si="94">IF(X322&lt;D322,ABS(X322-D322),0)</f>
        <v>0</v>
      </c>
      <c r="AB322" s="76">
        <f t="shared" ref="AB322:AB385" si="95">INDEX(AS$2:AS$13,MATCH(C322,AR$2:AR$13,0))*(AA322)^INDEX(AT$2:AT$13,MATCH(C322,AR$2:AR$13,0))</f>
        <v>0</v>
      </c>
    </row>
    <row r="323" spans="1:28">
      <c r="A323" s="7">
        <v>322</v>
      </c>
      <c r="B323" s="7">
        <v>1997</v>
      </c>
      <c r="C323" s="7">
        <v>10</v>
      </c>
      <c r="D323" s="10">
        <v>16691</v>
      </c>
      <c r="E323" s="13">
        <v>109188.09917355372</v>
      </c>
      <c r="F323" s="11">
        <v>0.05</v>
      </c>
      <c r="G323" s="11">
        <f t="shared" ref="G323:G386" si="96">-1*10^-6*L323^2+0.1666*L323+378.81</f>
        <v>6296.3862360000003</v>
      </c>
      <c r="H323" s="13">
        <f t="shared" ref="H323:H386" si="97">G323*F323</f>
        <v>314.81931180000004</v>
      </c>
      <c r="I323" s="7">
        <v>0</v>
      </c>
      <c r="J323" s="7">
        <f>51342</f>
        <v>51342</v>
      </c>
      <c r="K323" s="7">
        <f t="shared" ref="K323:K386" si="98">J323-I323</f>
        <v>51342</v>
      </c>
      <c r="L323" s="11">
        <f t="shared" si="85"/>
        <v>51342</v>
      </c>
      <c r="M323" s="11">
        <v>0</v>
      </c>
      <c r="N323" s="11">
        <f t="shared" ref="N323:N386" si="99">E323+L323-H323-$M$2</f>
        <v>160215.27986175372</v>
      </c>
      <c r="O323" s="3">
        <v>6357.8882922653202</v>
      </c>
      <c r="P323" s="57" t="str">
        <f t="shared" si="86"/>
        <v/>
      </c>
      <c r="Q323" s="11" t="str">
        <f t="array" ref="Q323">IF(AND(O323&gt;D323,N323&lt;K324),0,"")</f>
        <v/>
      </c>
      <c r="R323" s="11" t="str">
        <f t="shared" si="87"/>
        <v/>
      </c>
      <c r="S323" s="11" t="str">
        <f t="shared" si="88"/>
        <v/>
      </c>
      <c r="T323" s="11">
        <f t="shared" si="89"/>
        <v>108873.27986175372</v>
      </c>
      <c r="U323" s="11">
        <f t="shared" si="90"/>
        <v>108873.27986175372</v>
      </c>
      <c r="V323" s="3">
        <f t="shared" ref="V323:V386" si="100">N323-U323+$M$2</f>
        <v>51342</v>
      </c>
      <c r="W323" s="3"/>
      <c r="X323" s="3">
        <f t="shared" si="91"/>
        <v>115231.16815401903</v>
      </c>
      <c r="Y323" t="b">
        <f t="shared" si="92"/>
        <v>1</v>
      </c>
      <c r="Z323">
        <f t="shared" si="93"/>
        <v>0</v>
      </c>
      <c r="AA323">
        <f t="shared" si="94"/>
        <v>0</v>
      </c>
      <c r="AB323" s="76">
        <f t="shared" si="95"/>
        <v>0</v>
      </c>
    </row>
    <row r="324" spans="1:28">
      <c r="A324" s="7">
        <v>323</v>
      </c>
      <c r="B324" s="7">
        <v>1997</v>
      </c>
      <c r="C324" s="7">
        <v>11</v>
      </c>
      <c r="D324" s="10">
        <v>4576</v>
      </c>
      <c r="E324" s="13">
        <v>110380.1652892562</v>
      </c>
      <c r="F324" s="11">
        <v>0</v>
      </c>
      <c r="G324" s="11">
        <f t="shared" si="96"/>
        <v>6296.3862360000003</v>
      </c>
      <c r="H324" s="13">
        <f t="shared" si="97"/>
        <v>0</v>
      </c>
      <c r="I324" s="7">
        <v>0</v>
      </c>
      <c r="J324" s="7">
        <f>51342</f>
        <v>51342</v>
      </c>
      <c r="K324" s="7">
        <f t="shared" si="98"/>
        <v>51342</v>
      </c>
      <c r="L324" s="11">
        <f t="shared" si="85"/>
        <v>51342</v>
      </c>
      <c r="M324" s="11">
        <v>0</v>
      </c>
      <c r="N324" s="11">
        <f t="shared" si="99"/>
        <v>161722.1652892562</v>
      </c>
      <c r="O324" s="3">
        <v>5734.8786253224598</v>
      </c>
      <c r="P324" s="57" t="str">
        <f t="shared" si="86"/>
        <v/>
      </c>
      <c r="Q324" s="11" t="str">
        <f t="array" ref="Q324">IF(AND(O324&gt;D324,N324&lt;K325),0,"")</f>
        <v/>
      </c>
      <c r="R324" s="11">
        <f t="shared" si="87"/>
        <v>110380.1652892562</v>
      </c>
      <c r="S324" s="11" t="str">
        <f t="shared" si="88"/>
        <v/>
      </c>
      <c r="T324" s="11" t="str">
        <f t="shared" si="89"/>
        <v/>
      </c>
      <c r="U324" s="11">
        <f t="shared" si="90"/>
        <v>110380.1652892562</v>
      </c>
      <c r="V324" s="3">
        <f t="shared" si="100"/>
        <v>51342</v>
      </c>
      <c r="W324" s="3"/>
      <c r="X324" s="3">
        <f t="shared" si="91"/>
        <v>116115.04391457865</v>
      </c>
      <c r="Y324" t="b">
        <f t="shared" si="92"/>
        <v>1</v>
      </c>
      <c r="Z324">
        <f t="shared" si="93"/>
        <v>0</v>
      </c>
      <c r="AA324">
        <f t="shared" si="94"/>
        <v>0</v>
      </c>
      <c r="AB324" s="76">
        <f t="shared" si="95"/>
        <v>0</v>
      </c>
    </row>
    <row r="325" spans="1:28">
      <c r="A325" s="7">
        <v>324</v>
      </c>
      <c r="B325" s="7">
        <v>1997</v>
      </c>
      <c r="C325" s="7">
        <v>12</v>
      </c>
      <c r="D325" s="10">
        <v>1561</v>
      </c>
      <c r="E325" s="13">
        <v>85586.776859504127</v>
      </c>
      <c r="F325" s="11">
        <v>0</v>
      </c>
      <c r="G325" s="11">
        <f t="shared" si="96"/>
        <v>6296.3862360000003</v>
      </c>
      <c r="H325" s="13">
        <f t="shared" si="97"/>
        <v>0</v>
      </c>
      <c r="I325" s="7">
        <v>0</v>
      </c>
      <c r="J325" s="7">
        <f>51342</f>
        <v>51342</v>
      </c>
      <c r="K325" s="7">
        <f t="shared" si="98"/>
        <v>51342</v>
      </c>
      <c r="L325" s="11">
        <f t="shared" si="85"/>
        <v>51342</v>
      </c>
      <c r="M325" s="11">
        <v>0</v>
      </c>
      <c r="N325" s="11">
        <f t="shared" si="99"/>
        <v>136928.77685950411</v>
      </c>
      <c r="O325" s="3">
        <v>5833.8913741749002</v>
      </c>
      <c r="P325" s="57" t="str">
        <f t="shared" si="86"/>
        <v/>
      </c>
      <c r="Q325" s="11" t="str">
        <f t="array" ref="Q325">IF(AND(O325&gt;D325,N325&lt;K326),0,"")</f>
        <v/>
      </c>
      <c r="R325" s="11">
        <f t="shared" si="87"/>
        <v>85586.776859504113</v>
      </c>
      <c r="S325" s="11" t="str">
        <f t="shared" si="88"/>
        <v/>
      </c>
      <c r="T325" s="11" t="str">
        <f t="shared" si="89"/>
        <v/>
      </c>
      <c r="U325" s="11">
        <f t="shared" si="90"/>
        <v>85586.776859504113</v>
      </c>
      <c r="V325" s="3">
        <f t="shared" si="100"/>
        <v>51342</v>
      </c>
      <c r="W325" s="3"/>
      <c r="X325" s="3">
        <f t="shared" si="91"/>
        <v>91420.668233679011</v>
      </c>
      <c r="Y325" t="b">
        <f t="shared" si="92"/>
        <v>1</v>
      </c>
      <c r="Z325">
        <f t="shared" si="93"/>
        <v>0</v>
      </c>
      <c r="AA325">
        <f t="shared" si="94"/>
        <v>0</v>
      </c>
      <c r="AB325" s="76">
        <f t="shared" si="95"/>
        <v>0</v>
      </c>
    </row>
    <row r="326" spans="1:28">
      <c r="A326" s="7">
        <v>325</v>
      </c>
      <c r="B326" s="7">
        <v>1998</v>
      </c>
      <c r="C326" s="7">
        <v>1</v>
      </c>
      <c r="D326" s="10">
        <v>1277</v>
      </c>
      <c r="E326" s="13">
        <v>92945.454545454544</v>
      </c>
      <c r="F326" s="11">
        <v>0</v>
      </c>
      <c r="G326" s="11">
        <f t="shared" si="96"/>
        <v>6296.3862360000003</v>
      </c>
      <c r="H326" s="13">
        <f t="shared" si="97"/>
        <v>0</v>
      </c>
      <c r="I326" s="7">
        <v>0</v>
      </c>
      <c r="J326" s="7">
        <f>51342</f>
        <v>51342</v>
      </c>
      <c r="K326" s="7">
        <f t="shared" si="98"/>
        <v>51342</v>
      </c>
      <c r="L326" s="11">
        <f t="shared" ref="L326:L389" si="101">V325</f>
        <v>51342</v>
      </c>
      <c r="M326" s="11">
        <v>0</v>
      </c>
      <c r="N326" s="11">
        <f t="shared" si="99"/>
        <v>144287.45454545453</v>
      </c>
      <c r="O326" s="3">
        <v>6259.2968523253703</v>
      </c>
      <c r="P326" s="57" t="str">
        <f t="shared" si="86"/>
        <v/>
      </c>
      <c r="Q326" s="11" t="str">
        <f t="array" ref="Q326">IF(AND(O326&gt;D326,N326&lt;K327),0,"")</f>
        <v/>
      </c>
      <c r="R326" s="11">
        <f t="shared" si="87"/>
        <v>92945.45454545453</v>
      </c>
      <c r="S326" s="11" t="str">
        <f t="shared" si="88"/>
        <v/>
      </c>
      <c r="T326" s="11" t="str">
        <f t="shared" si="89"/>
        <v/>
      </c>
      <c r="U326" s="11">
        <f t="shared" si="90"/>
        <v>92945.45454545453</v>
      </c>
      <c r="V326" s="3">
        <f t="shared" si="100"/>
        <v>51342</v>
      </c>
      <c r="W326" s="3"/>
      <c r="X326" s="3">
        <f t="shared" si="91"/>
        <v>99204.751397779895</v>
      </c>
      <c r="Y326" t="b">
        <f t="shared" si="92"/>
        <v>1</v>
      </c>
      <c r="Z326">
        <f t="shared" si="93"/>
        <v>0</v>
      </c>
      <c r="AA326">
        <f t="shared" si="94"/>
        <v>0</v>
      </c>
      <c r="AB326" s="76">
        <f t="shared" si="95"/>
        <v>0</v>
      </c>
    </row>
    <row r="327" spans="1:28">
      <c r="A327" s="7">
        <v>326</v>
      </c>
      <c r="B327" s="7">
        <v>1998</v>
      </c>
      <c r="C327" s="7">
        <v>2</v>
      </c>
      <c r="D327" s="10">
        <v>787</v>
      </c>
      <c r="E327" s="13">
        <v>88066.115702479336</v>
      </c>
      <c r="F327" s="11">
        <v>0</v>
      </c>
      <c r="G327" s="11">
        <f t="shared" si="96"/>
        <v>6296.3862360000003</v>
      </c>
      <c r="H327" s="13">
        <f t="shared" si="97"/>
        <v>0</v>
      </c>
      <c r="I327" s="7">
        <v>0</v>
      </c>
      <c r="J327" s="7">
        <f>51342</f>
        <v>51342</v>
      </c>
      <c r="K327" s="7">
        <f t="shared" si="98"/>
        <v>51342</v>
      </c>
      <c r="L327" s="11">
        <f t="shared" si="101"/>
        <v>51342</v>
      </c>
      <c r="M327" s="11">
        <v>0</v>
      </c>
      <c r="N327" s="11">
        <f t="shared" si="99"/>
        <v>139408.11570247932</v>
      </c>
      <c r="O327" s="3">
        <v>5569.4935151060199</v>
      </c>
      <c r="P327" s="57" t="str">
        <f t="shared" si="86"/>
        <v/>
      </c>
      <c r="Q327" s="11" t="str">
        <f t="array" ref="Q327">IF(AND(O327&gt;D327,N327&lt;K328),0,"")</f>
        <v/>
      </c>
      <c r="R327" s="11">
        <f t="shared" si="87"/>
        <v>88066.115702479321</v>
      </c>
      <c r="S327" s="11" t="str">
        <f t="shared" si="88"/>
        <v/>
      </c>
      <c r="T327" s="11" t="str">
        <f t="shared" si="89"/>
        <v/>
      </c>
      <c r="U327" s="11">
        <f t="shared" si="90"/>
        <v>88066.115702479321</v>
      </c>
      <c r="V327" s="3">
        <f t="shared" si="100"/>
        <v>51342</v>
      </c>
      <c r="W327" s="3"/>
      <c r="X327" s="3">
        <f t="shared" si="91"/>
        <v>93635.609217585341</v>
      </c>
      <c r="Y327" t="b">
        <f t="shared" si="92"/>
        <v>1</v>
      </c>
      <c r="Z327">
        <f t="shared" si="93"/>
        <v>0</v>
      </c>
      <c r="AA327">
        <f t="shared" si="94"/>
        <v>0</v>
      </c>
      <c r="AB327" s="76">
        <f t="shared" si="95"/>
        <v>0</v>
      </c>
    </row>
    <row r="328" spans="1:28">
      <c r="A328" s="7">
        <v>327</v>
      </c>
      <c r="B328" s="7">
        <v>1998</v>
      </c>
      <c r="C328" s="7">
        <v>3</v>
      </c>
      <c r="D328" s="10">
        <v>298</v>
      </c>
      <c r="E328" s="13">
        <v>117302.47933884297</v>
      </c>
      <c r="F328" s="11">
        <v>0.02</v>
      </c>
      <c r="G328" s="11">
        <f t="shared" si="96"/>
        <v>6296.3862360000003</v>
      </c>
      <c r="H328" s="13">
        <f t="shared" si="97"/>
        <v>125.92772472000001</v>
      </c>
      <c r="I328" s="7">
        <v>0</v>
      </c>
      <c r="J328" s="7">
        <f>51342</f>
        <v>51342</v>
      </c>
      <c r="K328" s="7">
        <f t="shared" si="98"/>
        <v>51342</v>
      </c>
      <c r="L328" s="11">
        <f t="shared" si="101"/>
        <v>51342</v>
      </c>
      <c r="M328" s="11">
        <v>0</v>
      </c>
      <c r="N328" s="11">
        <f t="shared" si="99"/>
        <v>168518.55161412296</v>
      </c>
      <c r="O328" s="3">
        <v>8068.0950350309104</v>
      </c>
      <c r="P328" s="57" t="str">
        <f t="shared" si="86"/>
        <v/>
      </c>
      <c r="Q328" s="11" t="str">
        <f t="array" ref="Q328">IF(AND(O328&gt;D328,N328&lt;K329),0,"")</f>
        <v/>
      </c>
      <c r="R328" s="11">
        <f t="shared" si="87"/>
        <v>132176.55161412296</v>
      </c>
      <c r="S328" s="11" t="str">
        <f t="shared" si="88"/>
        <v/>
      </c>
      <c r="T328" s="11" t="str">
        <f t="shared" si="89"/>
        <v/>
      </c>
      <c r="U328" s="11">
        <f t="shared" si="90"/>
        <v>132176.55161412296</v>
      </c>
      <c r="V328" s="3">
        <f t="shared" si="100"/>
        <v>36342</v>
      </c>
      <c r="W328" s="3"/>
      <c r="X328" s="3">
        <f t="shared" si="91"/>
        <v>140244.64664915387</v>
      </c>
      <c r="Y328" t="b">
        <f t="shared" si="92"/>
        <v>1</v>
      </c>
      <c r="Z328">
        <f t="shared" si="93"/>
        <v>0</v>
      </c>
      <c r="AA328">
        <f t="shared" si="94"/>
        <v>0</v>
      </c>
      <c r="AB328" s="76">
        <f t="shared" si="95"/>
        <v>0</v>
      </c>
    </row>
    <row r="329" spans="1:28">
      <c r="A329" s="7">
        <v>328</v>
      </c>
      <c r="B329" s="7">
        <v>1998</v>
      </c>
      <c r="C329" s="7">
        <v>4</v>
      </c>
      <c r="D329" s="10">
        <v>2544</v>
      </c>
      <c r="E329" s="13">
        <v>124958.67768595042</v>
      </c>
      <c r="F329" s="11">
        <v>0.13</v>
      </c>
      <c r="G329" s="11">
        <f t="shared" si="96"/>
        <v>5112.6462360000005</v>
      </c>
      <c r="H329" s="13">
        <f t="shared" si="97"/>
        <v>664.64401068000006</v>
      </c>
      <c r="I329" s="7">
        <v>15000</v>
      </c>
      <c r="J329" s="7">
        <f>51342</f>
        <v>51342</v>
      </c>
      <c r="K329" s="7">
        <f t="shared" si="98"/>
        <v>36342</v>
      </c>
      <c r="L329" s="11">
        <f t="shared" si="101"/>
        <v>36342</v>
      </c>
      <c r="M329" s="11">
        <v>0</v>
      </c>
      <c r="N329" s="11">
        <f t="shared" si="99"/>
        <v>160636.03367527042</v>
      </c>
      <c r="O329" s="3">
        <v>11360.3414289953</v>
      </c>
      <c r="P329" s="57" t="str">
        <f t="shared" si="86"/>
        <v/>
      </c>
      <c r="Q329" s="11" t="str">
        <f t="array" ref="Q329">IF(AND(O329&gt;D329,N329&lt;K330),0,"")</f>
        <v/>
      </c>
      <c r="R329" s="11">
        <f t="shared" si="87"/>
        <v>124294.03367527042</v>
      </c>
      <c r="S329" s="11" t="str">
        <f t="shared" si="88"/>
        <v/>
      </c>
      <c r="T329" s="11" t="str">
        <f t="shared" si="89"/>
        <v/>
      </c>
      <c r="U329" s="11">
        <f t="shared" si="90"/>
        <v>124294.03367527042</v>
      </c>
      <c r="V329" s="3">
        <f t="shared" si="100"/>
        <v>36342</v>
      </c>
      <c r="W329" s="3"/>
      <c r="X329" s="3">
        <f t="shared" si="91"/>
        <v>135654.37510426572</v>
      </c>
      <c r="Y329" t="b">
        <f t="shared" si="92"/>
        <v>1</v>
      </c>
      <c r="Z329">
        <f t="shared" si="93"/>
        <v>0</v>
      </c>
      <c r="AA329">
        <f t="shared" si="94"/>
        <v>0</v>
      </c>
      <c r="AB329" s="76">
        <f t="shared" si="95"/>
        <v>0</v>
      </c>
    </row>
    <row r="330" spans="1:28">
      <c r="A330" s="7">
        <v>329</v>
      </c>
      <c r="B330" s="7">
        <v>1998</v>
      </c>
      <c r="C330" s="7">
        <v>5</v>
      </c>
      <c r="D330" s="10">
        <v>34448</v>
      </c>
      <c r="E330" s="13">
        <v>132138.84297520661</v>
      </c>
      <c r="F330" s="11">
        <v>0.22</v>
      </c>
      <c r="G330" s="11">
        <f t="shared" si="96"/>
        <v>5112.6462360000005</v>
      </c>
      <c r="H330" s="13">
        <f t="shared" si="97"/>
        <v>1124.7821719200001</v>
      </c>
      <c r="I330" s="7">
        <v>15000</v>
      </c>
      <c r="J330" s="7">
        <f>51342</f>
        <v>51342</v>
      </c>
      <c r="K330" s="7">
        <f t="shared" si="98"/>
        <v>36342</v>
      </c>
      <c r="L330" s="11">
        <f t="shared" si="101"/>
        <v>36342</v>
      </c>
      <c r="M330" s="11">
        <v>0</v>
      </c>
      <c r="N330" s="11">
        <f t="shared" si="99"/>
        <v>167356.06080328661</v>
      </c>
      <c r="O330" s="3">
        <v>14635.3156442653</v>
      </c>
      <c r="P330" s="57" t="str">
        <f t="shared" si="86"/>
        <v/>
      </c>
      <c r="Q330" s="11" t="str">
        <f t="array" ref="Q330">IF(AND(O330&gt;D330,N330&lt;K331),0,"")</f>
        <v/>
      </c>
      <c r="R330" s="11" t="str">
        <f t="shared" si="87"/>
        <v/>
      </c>
      <c r="S330" s="11" t="str">
        <f t="shared" si="88"/>
        <v/>
      </c>
      <c r="T330" s="11">
        <f t="shared" si="89"/>
        <v>131014.06080328661</v>
      </c>
      <c r="U330" s="11">
        <f t="shared" si="90"/>
        <v>131014.06080328661</v>
      </c>
      <c r="V330" s="3">
        <f t="shared" si="100"/>
        <v>36342</v>
      </c>
      <c r="W330" s="3"/>
      <c r="X330" s="3">
        <f t="shared" si="91"/>
        <v>145649.37644755191</v>
      </c>
      <c r="Y330" t="b">
        <f t="shared" si="92"/>
        <v>1</v>
      </c>
      <c r="Z330">
        <f t="shared" si="93"/>
        <v>0</v>
      </c>
      <c r="AA330">
        <f t="shared" si="94"/>
        <v>0</v>
      </c>
      <c r="AB330" s="76">
        <f t="shared" si="95"/>
        <v>0</v>
      </c>
    </row>
    <row r="331" spans="1:28">
      <c r="A331" s="7">
        <v>330</v>
      </c>
      <c r="B331" s="7">
        <v>1998</v>
      </c>
      <c r="C331" s="7">
        <v>6</v>
      </c>
      <c r="D331" s="10">
        <v>45953</v>
      </c>
      <c r="E331" s="13">
        <v>94942.809917355378</v>
      </c>
      <c r="F331" s="11">
        <v>0.36</v>
      </c>
      <c r="G331" s="11">
        <f t="shared" si="96"/>
        <v>5112.6462360000005</v>
      </c>
      <c r="H331" s="13">
        <f t="shared" si="97"/>
        <v>1840.5526449600002</v>
      </c>
      <c r="I331" s="7">
        <v>15000</v>
      </c>
      <c r="J331" s="7">
        <f>51342</f>
        <v>51342</v>
      </c>
      <c r="K331" s="7">
        <f t="shared" si="98"/>
        <v>36342</v>
      </c>
      <c r="L331" s="11">
        <f t="shared" si="101"/>
        <v>36342</v>
      </c>
      <c r="M331" s="11">
        <v>0</v>
      </c>
      <c r="N331" s="11">
        <f t="shared" si="99"/>
        <v>129444.25727239536</v>
      </c>
      <c r="O331" s="3">
        <v>9254.6239000804599</v>
      </c>
      <c r="P331" s="57" t="str">
        <f t="shared" si="86"/>
        <v/>
      </c>
      <c r="Q331" s="11" t="str">
        <f t="array" ref="Q331">IF(AND(O331&gt;D331,N331&lt;K332),0,"")</f>
        <v/>
      </c>
      <c r="R331" s="11" t="str">
        <f t="shared" si="87"/>
        <v/>
      </c>
      <c r="S331" s="11" t="str">
        <f t="shared" si="88"/>
        <v/>
      </c>
      <c r="T331" s="11">
        <f t="shared" si="89"/>
        <v>78102.257272395364</v>
      </c>
      <c r="U331" s="11">
        <f t="shared" si="90"/>
        <v>78102.257272395364</v>
      </c>
      <c r="V331" s="3">
        <f t="shared" si="100"/>
        <v>51342</v>
      </c>
      <c r="W331" s="3"/>
      <c r="X331" s="3">
        <f t="shared" si="91"/>
        <v>87356.881172475827</v>
      </c>
      <c r="Y331" t="b">
        <f t="shared" si="92"/>
        <v>1</v>
      </c>
      <c r="Z331">
        <f t="shared" si="93"/>
        <v>0</v>
      </c>
      <c r="AA331">
        <f t="shared" si="94"/>
        <v>0</v>
      </c>
      <c r="AB331" s="76">
        <f t="shared" si="95"/>
        <v>0</v>
      </c>
    </row>
    <row r="332" spans="1:28">
      <c r="A332" s="7">
        <v>331</v>
      </c>
      <c r="B332" s="7">
        <v>1998</v>
      </c>
      <c r="C332" s="7">
        <v>7</v>
      </c>
      <c r="D332" s="10">
        <v>50966</v>
      </c>
      <c r="E332" s="13">
        <v>68136.198347107435</v>
      </c>
      <c r="F332" s="11">
        <v>0.43</v>
      </c>
      <c r="G332" s="11">
        <f t="shared" si="96"/>
        <v>6296.3862360000003</v>
      </c>
      <c r="H332" s="13">
        <f t="shared" si="97"/>
        <v>2707.44608148</v>
      </c>
      <c r="I332" s="7">
        <v>0</v>
      </c>
      <c r="J332" s="7">
        <f>51342</f>
        <v>51342</v>
      </c>
      <c r="K332" s="7">
        <f t="shared" si="98"/>
        <v>51342</v>
      </c>
      <c r="L332" s="11">
        <f t="shared" si="101"/>
        <v>51342</v>
      </c>
      <c r="M332" s="11">
        <v>0</v>
      </c>
      <c r="N332" s="11">
        <f t="shared" si="99"/>
        <v>116770.75226562744</v>
      </c>
      <c r="O332" s="3">
        <v>7740.0540644459797</v>
      </c>
      <c r="P332" s="57" t="str">
        <f t="shared" si="86"/>
        <v/>
      </c>
      <c r="Q332" s="11" t="str">
        <f t="array" ref="Q332">IF(AND(O332&gt;D332,N332&lt;K333),0,"")</f>
        <v/>
      </c>
      <c r="R332" s="11" t="str">
        <f t="shared" si="87"/>
        <v/>
      </c>
      <c r="S332" s="11" t="str">
        <f t="shared" si="88"/>
        <v/>
      </c>
      <c r="T332" s="11">
        <f t="shared" si="89"/>
        <v>65428.752265627438</v>
      </c>
      <c r="U332" s="11">
        <f t="shared" si="90"/>
        <v>65428.752265627438</v>
      </c>
      <c r="V332" s="3">
        <f t="shared" si="100"/>
        <v>51342</v>
      </c>
      <c r="W332" s="3"/>
      <c r="X332" s="3">
        <f t="shared" si="91"/>
        <v>73168.806330073421</v>
      </c>
      <c r="Y332" t="b">
        <f t="shared" si="92"/>
        <v>1</v>
      </c>
      <c r="Z332">
        <f t="shared" si="93"/>
        <v>0</v>
      </c>
      <c r="AA332">
        <f t="shared" si="94"/>
        <v>0</v>
      </c>
      <c r="AB332" s="76">
        <f t="shared" si="95"/>
        <v>0</v>
      </c>
    </row>
    <row r="333" spans="1:28">
      <c r="A333" s="7">
        <v>332</v>
      </c>
      <c r="B333" s="7">
        <v>1998</v>
      </c>
      <c r="C333" s="7">
        <v>8</v>
      </c>
      <c r="D333" s="10">
        <v>47807</v>
      </c>
      <c r="E333" s="13">
        <v>66452.231404958671</v>
      </c>
      <c r="F333" s="11">
        <v>0.39</v>
      </c>
      <c r="G333" s="11">
        <f t="shared" si="96"/>
        <v>6296.3862360000003</v>
      </c>
      <c r="H333" s="13">
        <f t="shared" si="97"/>
        <v>2455.5906320400004</v>
      </c>
      <c r="I333" s="7">
        <v>0</v>
      </c>
      <c r="J333" s="7">
        <f>51342</f>
        <v>51342</v>
      </c>
      <c r="K333" s="7">
        <f t="shared" si="98"/>
        <v>51342</v>
      </c>
      <c r="L333" s="11">
        <f t="shared" si="101"/>
        <v>51342</v>
      </c>
      <c r="M333" s="11">
        <v>0</v>
      </c>
      <c r="N333" s="11">
        <f t="shared" si="99"/>
        <v>115338.64077291868</v>
      </c>
      <c r="O333" s="3">
        <v>5273.33570941371</v>
      </c>
      <c r="P333" s="57" t="str">
        <f t="shared" si="86"/>
        <v/>
      </c>
      <c r="Q333" s="11" t="str">
        <f t="array" ref="Q333">IF(AND(O333&gt;D333,N333&lt;K334),0,"")</f>
        <v/>
      </c>
      <c r="R333" s="11" t="str">
        <f t="shared" si="87"/>
        <v/>
      </c>
      <c r="S333" s="11" t="str">
        <f t="shared" si="88"/>
        <v/>
      </c>
      <c r="T333" s="11">
        <f t="shared" si="89"/>
        <v>63996.640772918676</v>
      </c>
      <c r="U333" s="11">
        <f t="shared" si="90"/>
        <v>63996.640772918676</v>
      </c>
      <c r="V333" s="3">
        <f t="shared" si="100"/>
        <v>51342</v>
      </c>
      <c r="W333" s="3"/>
      <c r="X333" s="3">
        <f t="shared" si="91"/>
        <v>69269.976482332393</v>
      </c>
      <c r="Y333" t="b">
        <f t="shared" si="92"/>
        <v>1</v>
      </c>
      <c r="Z333">
        <f t="shared" si="93"/>
        <v>0</v>
      </c>
      <c r="AA333">
        <f t="shared" si="94"/>
        <v>0</v>
      </c>
      <c r="AB333" s="76">
        <f t="shared" si="95"/>
        <v>0</v>
      </c>
    </row>
    <row r="334" spans="1:28">
      <c r="A334" s="7">
        <v>333</v>
      </c>
      <c r="B334" s="7">
        <v>1998</v>
      </c>
      <c r="C334" s="7">
        <v>9</v>
      </c>
      <c r="D334" s="10">
        <v>35537</v>
      </c>
      <c r="E334" s="13">
        <v>65742.148760330572</v>
      </c>
      <c r="F334" s="11">
        <v>0.2</v>
      </c>
      <c r="G334" s="11">
        <f t="shared" si="96"/>
        <v>6296.3862360000003</v>
      </c>
      <c r="H334" s="13">
        <f t="shared" si="97"/>
        <v>1259.2772472000001</v>
      </c>
      <c r="I334" s="7">
        <v>0</v>
      </c>
      <c r="J334" s="7">
        <f>51342</f>
        <v>51342</v>
      </c>
      <c r="K334" s="7">
        <f t="shared" si="98"/>
        <v>51342</v>
      </c>
      <c r="L334" s="11">
        <f t="shared" si="101"/>
        <v>51342</v>
      </c>
      <c r="M334" s="11">
        <v>0</v>
      </c>
      <c r="N334" s="11">
        <f t="shared" si="99"/>
        <v>115824.87151313057</v>
      </c>
      <c r="O334" s="3">
        <v>5659.2138446444196</v>
      </c>
      <c r="P334" s="57" t="str">
        <f t="shared" si="86"/>
        <v/>
      </c>
      <c r="Q334" s="11" t="str">
        <f t="array" ref="Q334">IF(AND(O334&gt;D334,N334&lt;K335),0,"")</f>
        <v/>
      </c>
      <c r="R334" s="11" t="str">
        <f t="shared" si="87"/>
        <v/>
      </c>
      <c r="S334" s="11" t="str">
        <f t="shared" si="88"/>
        <v/>
      </c>
      <c r="T334" s="11">
        <f t="shared" si="89"/>
        <v>64482.871513130565</v>
      </c>
      <c r="U334" s="11">
        <f t="shared" si="90"/>
        <v>64482.871513130565</v>
      </c>
      <c r="V334" s="3">
        <f t="shared" si="100"/>
        <v>51342</v>
      </c>
      <c r="W334" s="3"/>
      <c r="X334" s="3">
        <f t="shared" si="91"/>
        <v>70142.08535777498</v>
      </c>
      <c r="Y334" t="b">
        <f t="shared" si="92"/>
        <v>1</v>
      </c>
      <c r="Z334">
        <f t="shared" si="93"/>
        <v>0</v>
      </c>
      <c r="AA334">
        <f t="shared" si="94"/>
        <v>0</v>
      </c>
      <c r="AB334" s="76">
        <f t="shared" si="95"/>
        <v>0</v>
      </c>
    </row>
    <row r="335" spans="1:28">
      <c r="A335" s="7">
        <v>334</v>
      </c>
      <c r="B335" s="7">
        <v>1998</v>
      </c>
      <c r="C335" s="7">
        <v>10</v>
      </c>
      <c r="D335" s="10">
        <v>16691</v>
      </c>
      <c r="E335" s="13">
        <v>45026.776859504134</v>
      </c>
      <c r="F335" s="11">
        <v>0.05</v>
      </c>
      <c r="G335" s="11">
        <f t="shared" si="96"/>
        <v>6296.3862360000003</v>
      </c>
      <c r="H335" s="13">
        <f t="shared" si="97"/>
        <v>314.81931180000004</v>
      </c>
      <c r="I335" s="7">
        <v>0</v>
      </c>
      <c r="J335" s="7">
        <f>51342</f>
        <v>51342</v>
      </c>
      <c r="K335" s="7">
        <f t="shared" si="98"/>
        <v>51342</v>
      </c>
      <c r="L335" s="11">
        <f t="shared" si="101"/>
        <v>51342</v>
      </c>
      <c r="M335" s="11">
        <v>0</v>
      </c>
      <c r="N335" s="11">
        <f t="shared" si="99"/>
        <v>96053.957547704136</v>
      </c>
      <c r="O335" s="3">
        <v>6212.0815435652903</v>
      </c>
      <c r="P335" s="57" t="str">
        <f t="shared" si="86"/>
        <v/>
      </c>
      <c r="Q335" s="11" t="str">
        <f t="array" ref="Q335">IF(AND(O335&gt;D335,N335&lt;K336),0,"")</f>
        <v/>
      </c>
      <c r="R335" s="11" t="str">
        <f t="shared" si="87"/>
        <v/>
      </c>
      <c r="S335" s="11" t="str">
        <f t="shared" si="88"/>
        <v/>
      </c>
      <c r="T335" s="11">
        <f t="shared" si="89"/>
        <v>44711.957547704136</v>
      </c>
      <c r="U335" s="11">
        <f t="shared" si="90"/>
        <v>44711.957547704136</v>
      </c>
      <c r="V335" s="3">
        <f t="shared" si="100"/>
        <v>51342</v>
      </c>
      <c r="W335" s="3"/>
      <c r="X335" s="3">
        <f t="shared" si="91"/>
        <v>50924.039091269427</v>
      </c>
      <c r="Y335" t="b">
        <f t="shared" si="92"/>
        <v>1</v>
      </c>
      <c r="Z335">
        <f t="shared" si="93"/>
        <v>0</v>
      </c>
      <c r="AA335">
        <f t="shared" si="94"/>
        <v>0</v>
      </c>
      <c r="AB335" s="76">
        <f t="shared" si="95"/>
        <v>0</v>
      </c>
    </row>
    <row r="336" spans="1:28">
      <c r="A336" s="7">
        <v>335</v>
      </c>
      <c r="B336" s="7">
        <v>1998</v>
      </c>
      <c r="C336" s="7">
        <v>11</v>
      </c>
      <c r="D336" s="10">
        <v>4576</v>
      </c>
      <c r="E336" s="13">
        <v>92540.826446280989</v>
      </c>
      <c r="F336" s="11">
        <v>0</v>
      </c>
      <c r="G336" s="11">
        <f t="shared" si="96"/>
        <v>6296.3862360000003</v>
      </c>
      <c r="H336" s="13">
        <f t="shared" si="97"/>
        <v>0</v>
      </c>
      <c r="I336" s="7">
        <v>0</v>
      </c>
      <c r="J336" s="7">
        <f>51342</f>
        <v>51342</v>
      </c>
      <c r="K336" s="7">
        <f t="shared" si="98"/>
        <v>51342</v>
      </c>
      <c r="L336" s="11">
        <f t="shared" si="101"/>
        <v>51342</v>
      </c>
      <c r="M336" s="11">
        <v>0</v>
      </c>
      <c r="N336" s="11">
        <f t="shared" si="99"/>
        <v>143882.82644628099</v>
      </c>
      <c r="O336" s="3">
        <v>6012.37760787754</v>
      </c>
      <c r="P336" s="57" t="str">
        <f t="shared" si="86"/>
        <v/>
      </c>
      <c r="Q336" s="11" t="str">
        <f t="array" ref="Q336">IF(AND(O336&gt;D336,N336&lt;K337),0,"")</f>
        <v/>
      </c>
      <c r="R336" s="11">
        <f t="shared" si="87"/>
        <v>92540.826446280989</v>
      </c>
      <c r="S336" s="11" t="str">
        <f t="shared" si="88"/>
        <v/>
      </c>
      <c r="T336" s="11" t="str">
        <f t="shared" si="89"/>
        <v/>
      </c>
      <c r="U336" s="11">
        <f t="shared" si="90"/>
        <v>92540.826446280989</v>
      </c>
      <c r="V336" s="3">
        <f t="shared" si="100"/>
        <v>51342</v>
      </c>
      <c r="W336" s="3"/>
      <c r="X336" s="3">
        <f t="shared" si="91"/>
        <v>98553.20405415853</v>
      </c>
      <c r="Y336" t="b">
        <f t="shared" si="92"/>
        <v>1</v>
      </c>
      <c r="Z336">
        <f t="shared" si="93"/>
        <v>0</v>
      </c>
      <c r="AA336">
        <f t="shared" si="94"/>
        <v>0</v>
      </c>
      <c r="AB336" s="76">
        <f t="shared" si="95"/>
        <v>0</v>
      </c>
    </row>
    <row r="337" spans="1:28">
      <c r="A337" s="7">
        <v>336</v>
      </c>
      <c r="B337" s="7">
        <v>1998</v>
      </c>
      <c r="C337" s="7">
        <v>12</v>
      </c>
      <c r="D337" s="10">
        <v>1561</v>
      </c>
      <c r="E337" s="13">
        <v>105738.84297520661</v>
      </c>
      <c r="F337" s="11">
        <v>0</v>
      </c>
      <c r="G337" s="11">
        <f t="shared" si="96"/>
        <v>6296.3862360000003</v>
      </c>
      <c r="H337" s="13">
        <f t="shared" si="97"/>
        <v>0</v>
      </c>
      <c r="I337" s="7">
        <v>0</v>
      </c>
      <c r="J337" s="7">
        <f>51342</f>
        <v>51342</v>
      </c>
      <c r="K337" s="7">
        <f t="shared" si="98"/>
        <v>51342</v>
      </c>
      <c r="L337" s="11">
        <f t="shared" si="101"/>
        <v>51342</v>
      </c>
      <c r="M337" s="11">
        <v>0</v>
      </c>
      <c r="N337" s="11">
        <f t="shared" si="99"/>
        <v>157080.84297520661</v>
      </c>
      <c r="O337" s="3">
        <v>6222.9931202887401</v>
      </c>
      <c r="P337" s="57" t="str">
        <f t="shared" si="86"/>
        <v/>
      </c>
      <c r="Q337" s="11" t="str">
        <f t="array" ref="Q337">IF(AND(O337&gt;D337,N337&lt;K338),0,"")</f>
        <v/>
      </c>
      <c r="R337" s="11">
        <f t="shared" si="87"/>
        <v>105738.84297520661</v>
      </c>
      <c r="S337" s="11" t="str">
        <f t="shared" si="88"/>
        <v/>
      </c>
      <c r="T337" s="11" t="str">
        <f t="shared" si="89"/>
        <v/>
      </c>
      <c r="U337" s="11">
        <f t="shared" si="90"/>
        <v>105738.84297520661</v>
      </c>
      <c r="V337" s="3">
        <f t="shared" si="100"/>
        <v>51342</v>
      </c>
      <c r="W337" s="3"/>
      <c r="X337" s="3">
        <f t="shared" si="91"/>
        <v>111961.83609549535</v>
      </c>
      <c r="Y337" t="b">
        <f t="shared" si="92"/>
        <v>1</v>
      </c>
      <c r="Z337">
        <f t="shared" si="93"/>
        <v>0</v>
      </c>
      <c r="AA337">
        <f t="shared" si="94"/>
        <v>0</v>
      </c>
      <c r="AB337" s="76">
        <f t="shared" si="95"/>
        <v>0</v>
      </c>
    </row>
    <row r="338" spans="1:28">
      <c r="A338" s="7">
        <v>337</v>
      </c>
      <c r="B338" s="7">
        <v>1999</v>
      </c>
      <c r="C338" s="7">
        <v>1</v>
      </c>
      <c r="D338" s="10">
        <v>1277</v>
      </c>
      <c r="E338" s="13">
        <v>71101.487603305781</v>
      </c>
      <c r="F338" s="11">
        <v>0</v>
      </c>
      <c r="G338" s="11">
        <f t="shared" si="96"/>
        <v>6296.3862360000003</v>
      </c>
      <c r="H338" s="13">
        <f t="shared" si="97"/>
        <v>0</v>
      </c>
      <c r="I338" s="7">
        <v>0</v>
      </c>
      <c r="J338" s="7">
        <f>51342</f>
        <v>51342</v>
      </c>
      <c r="K338" s="7">
        <f t="shared" si="98"/>
        <v>51342</v>
      </c>
      <c r="L338" s="11">
        <f t="shared" si="101"/>
        <v>51342</v>
      </c>
      <c r="M338" s="11">
        <v>0</v>
      </c>
      <c r="N338" s="11">
        <f t="shared" si="99"/>
        <v>122443.48760330578</v>
      </c>
      <c r="O338" s="3">
        <v>6173.8882286081198</v>
      </c>
      <c r="P338" s="57" t="str">
        <f t="shared" si="86"/>
        <v/>
      </c>
      <c r="Q338" s="11" t="str">
        <f t="array" ref="Q338">IF(AND(O338&gt;D338,N338&lt;K339),0,"")</f>
        <v/>
      </c>
      <c r="R338" s="11">
        <f t="shared" si="87"/>
        <v>71101.487603305781</v>
      </c>
      <c r="S338" s="11" t="str">
        <f t="shared" si="88"/>
        <v/>
      </c>
      <c r="T338" s="11" t="str">
        <f t="shared" si="89"/>
        <v/>
      </c>
      <c r="U338" s="11">
        <f t="shared" si="90"/>
        <v>71101.487603305781</v>
      </c>
      <c r="V338" s="3">
        <f t="shared" si="100"/>
        <v>51342</v>
      </c>
      <c r="W338" s="3"/>
      <c r="X338" s="3">
        <f t="shared" si="91"/>
        <v>77275.375831913901</v>
      </c>
      <c r="Y338" t="b">
        <f t="shared" si="92"/>
        <v>1</v>
      </c>
      <c r="Z338">
        <f t="shared" si="93"/>
        <v>0</v>
      </c>
      <c r="AA338">
        <f t="shared" si="94"/>
        <v>0</v>
      </c>
      <c r="AB338" s="76">
        <f t="shared" si="95"/>
        <v>0</v>
      </c>
    </row>
    <row r="339" spans="1:28">
      <c r="A339" s="7">
        <v>338</v>
      </c>
      <c r="B339" s="7">
        <v>1999</v>
      </c>
      <c r="C339" s="7">
        <v>2</v>
      </c>
      <c r="D339" s="10">
        <v>787</v>
      </c>
      <c r="E339" s="13">
        <v>77698.512396694219</v>
      </c>
      <c r="F339" s="11">
        <v>0</v>
      </c>
      <c r="G339" s="11">
        <f t="shared" si="96"/>
        <v>6296.3862360000003</v>
      </c>
      <c r="H339" s="13">
        <f t="shared" si="97"/>
        <v>0</v>
      </c>
      <c r="I339" s="7">
        <v>0</v>
      </c>
      <c r="J339" s="7">
        <f>51342</f>
        <v>51342</v>
      </c>
      <c r="K339" s="7">
        <f t="shared" si="98"/>
        <v>51342</v>
      </c>
      <c r="L339" s="11">
        <f t="shared" si="101"/>
        <v>51342</v>
      </c>
      <c r="M339" s="11">
        <v>0</v>
      </c>
      <c r="N339" s="11">
        <f t="shared" si="99"/>
        <v>129040.51239669422</v>
      </c>
      <c r="O339" s="3">
        <v>5930.2932673521</v>
      </c>
      <c r="P339" s="57" t="str">
        <f t="shared" si="86"/>
        <v/>
      </c>
      <c r="Q339" s="11" t="str">
        <f t="array" ref="Q339">IF(AND(O339&gt;D339,N339&lt;K340),0,"")</f>
        <v/>
      </c>
      <c r="R339" s="11">
        <f t="shared" si="87"/>
        <v>77698.512396694219</v>
      </c>
      <c r="S339" s="11" t="str">
        <f t="shared" si="88"/>
        <v/>
      </c>
      <c r="T339" s="11" t="str">
        <f t="shared" si="89"/>
        <v/>
      </c>
      <c r="U339" s="11">
        <f t="shared" si="90"/>
        <v>77698.512396694219</v>
      </c>
      <c r="V339" s="3">
        <f t="shared" si="100"/>
        <v>51342</v>
      </c>
      <c r="W339" s="3"/>
      <c r="X339" s="3">
        <f t="shared" si="91"/>
        <v>83628.805664046318</v>
      </c>
      <c r="Y339" t="b">
        <f t="shared" si="92"/>
        <v>1</v>
      </c>
      <c r="Z339">
        <f t="shared" si="93"/>
        <v>0</v>
      </c>
      <c r="AA339">
        <f t="shared" si="94"/>
        <v>0</v>
      </c>
      <c r="AB339" s="76">
        <f t="shared" si="95"/>
        <v>0</v>
      </c>
    </row>
    <row r="340" spans="1:28">
      <c r="A340" s="7">
        <v>339</v>
      </c>
      <c r="B340" s="7">
        <v>1999</v>
      </c>
      <c r="C340" s="7">
        <v>3</v>
      </c>
      <c r="D340" s="10">
        <v>298</v>
      </c>
      <c r="E340" s="13">
        <v>108297.52066115703</v>
      </c>
      <c r="F340" s="11">
        <v>0.02</v>
      </c>
      <c r="G340" s="11">
        <f t="shared" si="96"/>
        <v>6296.3862360000003</v>
      </c>
      <c r="H340" s="13">
        <f t="shared" si="97"/>
        <v>125.92772472000001</v>
      </c>
      <c r="I340" s="7">
        <v>0</v>
      </c>
      <c r="J340" s="7">
        <f>51342</f>
        <v>51342</v>
      </c>
      <c r="K340" s="7">
        <f t="shared" si="98"/>
        <v>51342</v>
      </c>
      <c r="L340" s="11">
        <f t="shared" si="101"/>
        <v>51342</v>
      </c>
      <c r="M340" s="11">
        <v>0</v>
      </c>
      <c r="N340" s="11">
        <f t="shared" si="99"/>
        <v>159513.59293643702</v>
      </c>
      <c r="O340" s="3">
        <v>7683.8981030935201</v>
      </c>
      <c r="P340" s="57" t="str">
        <f t="shared" si="86"/>
        <v/>
      </c>
      <c r="Q340" s="11" t="str">
        <f t="array" ref="Q340">IF(AND(O340&gt;D340,N340&lt;K341),0,"")</f>
        <v/>
      </c>
      <c r="R340" s="11">
        <f t="shared" si="87"/>
        <v>123171.59293643702</v>
      </c>
      <c r="S340" s="11" t="str">
        <f t="shared" si="88"/>
        <v/>
      </c>
      <c r="T340" s="11" t="str">
        <f t="shared" si="89"/>
        <v/>
      </c>
      <c r="U340" s="11">
        <f t="shared" si="90"/>
        <v>123171.59293643702</v>
      </c>
      <c r="V340" s="3">
        <f t="shared" si="100"/>
        <v>36342</v>
      </c>
      <c r="W340" s="3"/>
      <c r="X340" s="3">
        <f t="shared" si="91"/>
        <v>130855.49103953055</v>
      </c>
      <c r="Y340" t="b">
        <f t="shared" si="92"/>
        <v>1</v>
      </c>
      <c r="Z340">
        <f t="shared" si="93"/>
        <v>0</v>
      </c>
      <c r="AA340">
        <f t="shared" si="94"/>
        <v>0</v>
      </c>
      <c r="AB340" s="76">
        <f t="shared" si="95"/>
        <v>0</v>
      </c>
    </row>
    <row r="341" spans="1:28">
      <c r="A341" s="7">
        <v>340</v>
      </c>
      <c r="B341" s="7">
        <v>1999</v>
      </c>
      <c r="C341" s="7">
        <v>4</v>
      </c>
      <c r="D341" s="10">
        <v>2544</v>
      </c>
      <c r="E341" s="13">
        <v>92052.892561983477</v>
      </c>
      <c r="F341" s="11">
        <v>0.13</v>
      </c>
      <c r="G341" s="11">
        <f t="shared" si="96"/>
        <v>5112.6462360000005</v>
      </c>
      <c r="H341" s="13">
        <f t="shared" si="97"/>
        <v>664.64401068000006</v>
      </c>
      <c r="I341" s="7">
        <v>15000</v>
      </c>
      <c r="J341" s="7">
        <f>51342</f>
        <v>51342</v>
      </c>
      <c r="K341" s="7">
        <f t="shared" si="98"/>
        <v>36342</v>
      </c>
      <c r="L341" s="11">
        <f t="shared" si="101"/>
        <v>36342</v>
      </c>
      <c r="M341" s="11">
        <v>0</v>
      </c>
      <c r="N341" s="11">
        <f t="shared" si="99"/>
        <v>127730.24855130348</v>
      </c>
      <c r="O341" s="3">
        <v>11050.543637053501</v>
      </c>
      <c r="P341" s="57" t="str">
        <f t="shared" si="86"/>
        <v/>
      </c>
      <c r="Q341" s="11" t="str">
        <f t="array" ref="Q341">IF(AND(O341&gt;D341,N341&lt;K342),0,"")</f>
        <v/>
      </c>
      <c r="R341" s="11">
        <f t="shared" si="87"/>
        <v>91388.248551303477</v>
      </c>
      <c r="S341" s="11" t="str">
        <f t="shared" si="88"/>
        <v/>
      </c>
      <c r="T341" s="11" t="str">
        <f t="shared" si="89"/>
        <v/>
      </c>
      <c r="U341" s="11">
        <f t="shared" si="90"/>
        <v>91388.248551303477</v>
      </c>
      <c r="V341" s="3">
        <f t="shared" si="100"/>
        <v>36342</v>
      </c>
      <c r="W341" s="3"/>
      <c r="X341" s="3">
        <f t="shared" si="91"/>
        <v>102438.79218835698</v>
      </c>
      <c r="Y341" t="b">
        <f t="shared" si="92"/>
        <v>1</v>
      </c>
      <c r="Z341">
        <f t="shared" si="93"/>
        <v>0</v>
      </c>
      <c r="AA341">
        <f t="shared" si="94"/>
        <v>0</v>
      </c>
      <c r="AB341" s="76">
        <f t="shared" si="95"/>
        <v>0</v>
      </c>
    </row>
    <row r="342" spans="1:28">
      <c r="A342" s="7">
        <v>341</v>
      </c>
      <c r="B342" s="7">
        <v>1999</v>
      </c>
      <c r="C342" s="7">
        <v>5</v>
      </c>
      <c r="D342" s="10">
        <v>34448</v>
      </c>
      <c r="E342" s="13">
        <v>138287.60330578513</v>
      </c>
      <c r="F342" s="11">
        <v>0.22</v>
      </c>
      <c r="G342" s="11">
        <f t="shared" si="96"/>
        <v>5112.6462360000005</v>
      </c>
      <c r="H342" s="13">
        <f t="shared" si="97"/>
        <v>1124.7821719200001</v>
      </c>
      <c r="I342" s="7">
        <v>15000</v>
      </c>
      <c r="J342" s="7">
        <f>51342</f>
        <v>51342</v>
      </c>
      <c r="K342" s="7">
        <f t="shared" si="98"/>
        <v>36342</v>
      </c>
      <c r="L342" s="11">
        <f t="shared" si="101"/>
        <v>36342</v>
      </c>
      <c r="M342" s="11">
        <v>0</v>
      </c>
      <c r="N342" s="11">
        <f t="shared" si="99"/>
        <v>173504.82113386513</v>
      </c>
      <c r="O342" s="3">
        <v>16291.061710280301</v>
      </c>
      <c r="P342" s="57" t="str">
        <f t="shared" si="86"/>
        <v/>
      </c>
      <c r="Q342" s="11" t="str">
        <f t="array" ref="Q342">IF(AND(O342&gt;D342,N342&lt;K343),0,"")</f>
        <v/>
      </c>
      <c r="R342" s="11" t="str">
        <f t="shared" si="87"/>
        <v/>
      </c>
      <c r="S342" s="11" t="str">
        <f t="shared" si="88"/>
        <v/>
      </c>
      <c r="T342" s="11">
        <f t="shared" si="89"/>
        <v>137162.82113386513</v>
      </c>
      <c r="U342" s="11">
        <f t="shared" si="90"/>
        <v>137162.82113386513</v>
      </c>
      <c r="V342" s="3">
        <f t="shared" si="100"/>
        <v>36342</v>
      </c>
      <c r="W342" s="3"/>
      <c r="X342" s="3">
        <f t="shared" si="91"/>
        <v>153453.88284414544</v>
      </c>
      <c r="Y342" t="b">
        <f t="shared" si="92"/>
        <v>1</v>
      </c>
      <c r="Z342">
        <f t="shared" si="93"/>
        <v>0</v>
      </c>
      <c r="AA342">
        <f t="shared" si="94"/>
        <v>0</v>
      </c>
      <c r="AB342" s="76">
        <f t="shared" si="95"/>
        <v>0</v>
      </c>
    </row>
    <row r="343" spans="1:28">
      <c r="A343" s="7">
        <v>342</v>
      </c>
      <c r="B343" s="7">
        <v>1999</v>
      </c>
      <c r="C343" s="7">
        <v>6</v>
      </c>
      <c r="D343" s="10">
        <v>45953</v>
      </c>
      <c r="E343" s="13">
        <v>114882.64462809918</v>
      </c>
      <c r="F343" s="11">
        <v>0.36</v>
      </c>
      <c r="G343" s="11">
        <f t="shared" si="96"/>
        <v>5112.6462360000005</v>
      </c>
      <c r="H343" s="13">
        <f t="shared" si="97"/>
        <v>1840.5526449600002</v>
      </c>
      <c r="I343" s="7">
        <v>15000</v>
      </c>
      <c r="J343" s="7">
        <f>51342</f>
        <v>51342</v>
      </c>
      <c r="K343" s="7">
        <f t="shared" si="98"/>
        <v>36342</v>
      </c>
      <c r="L343" s="11">
        <f t="shared" si="101"/>
        <v>36342</v>
      </c>
      <c r="M343" s="11">
        <v>0</v>
      </c>
      <c r="N343" s="11">
        <f t="shared" si="99"/>
        <v>149384.09198313917</v>
      </c>
      <c r="O343" s="3">
        <v>12006.779505107501</v>
      </c>
      <c r="P343" s="57" t="str">
        <f t="shared" si="86"/>
        <v/>
      </c>
      <c r="Q343" s="11" t="str">
        <f t="array" ref="Q343">IF(AND(O343&gt;D343,N343&lt;K344),0,"")</f>
        <v/>
      </c>
      <c r="R343" s="11" t="str">
        <f t="shared" si="87"/>
        <v/>
      </c>
      <c r="S343" s="11" t="str">
        <f t="shared" si="88"/>
        <v/>
      </c>
      <c r="T343" s="11">
        <f t="shared" si="89"/>
        <v>98042.091983139166</v>
      </c>
      <c r="U343" s="11">
        <f t="shared" si="90"/>
        <v>98042.091983139166</v>
      </c>
      <c r="V343" s="3">
        <f t="shared" si="100"/>
        <v>51342</v>
      </c>
      <c r="W343" s="3"/>
      <c r="X343" s="3">
        <f t="shared" si="91"/>
        <v>110048.87148824666</v>
      </c>
      <c r="Y343" t="b">
        <f t="shared" si="92"/>
        <v>1</v>
      </c>
      <c r="Z343">
        <f t="shared" si="93"/>
        <v>0</v>
      </c>
      <c r="AA343">
        <f t="shared" si="94"/>
        <v>0</v>
      </c>
      <c r="AB343" s="76">
        <f t="shared" si="95"/>
        <v>0</v>
      </c>
    </row>
    <row r="344" spans="1:28">
      <c r="A344" s="7">
        <v>343</v>
      </c>
      <c r="B344" s="7">
        <v>1999</v>
      </c>
      <c r="C344" s="7">
        <v>7</v>
      </c>
      <c r="D344" s="10">
        <v>50966</v>
      </c>
      <c r="E344" s="13">
        <v>63020.826446280989</v>
      </c>
      <c r="F344" s="11">
        <v>0.43</v>
      </c>
      <c r="G344" s="11">
        <f t="shared" si="96"/>
        <v>6296.3862360000003</v>
      </c>
      <c r="H344" s="13">
        <f t="shared" si="97"/>
        <v>2707.44608148</v>
      </c>
      <c r="I344" s="7">
        <v>0</v>
      </c>
      <c r="J344" s="7">
        <f>51342</f>
        <v>51342</v>
      </c>
      <c r="K344" s="7">
        <f t="shared" si="98"/>
        <v>51342</v>
      </c>
      <c r="L344" s="11">
        <f t="shared" si="101"/>
        <v>51342</v>
      </c>
      <c r="M344" s="11">
        <v>0</v>
      </c>
      <c r="N344" s="11">
        <f t="shared" si="99"/>
        <v>111655.38036480099</v>
      </c>
      <c r="O344" s="3">
        <v>6299.34903591491</v>
      </c>
      <c r="P344" s="57" t="str">
        <f t="shared" si="86"/>
        <v/>
      </c>
      <c r="Q344" s="11" t="str">
        <f t="array" ref="Q344">IF(AND(O344&gt;D344,N344&lt;K345),0,"")</f>
        <v/>
      </c>
      <c r="R344" s="11" t="str">
        <f t="shared" si="87"/>
        <v/>
      </c>
      <c r="S344" s="11" t="str">
        <f t="shared" si="88"/>
        <v/>
      </c>
      <c r="T344" s="11">
        <f t="shared" si="89"/>
        <v>60313.380364800993</v>
      </c>
      <c r="U344" s="11">
        <f t="shared" si="90"/>
        <v>60313.380364800993</v>
      </c>
      <c r="V344" s="3">
        <f t="shared" si="100"/>
        <v>51342</v>
      </c>
      <c r="W344" s="3"/>
      <c r="X344" s="3">
        <f t="shared" si="91"/>
        <v>66612.729400715907</v>
      </c>
      <c r="Y344" t="b">
        <f t="shared" si="92"/>
        <v>1</v>
      </c>
      <c r="Z344">
        <f t="shared" si="93"/>
        <v>0</v>
      </c>
      <c r="AA344">
        <f t="shared" si="94"/>
        <v>0</v>
      </c>
      <c r="AB344" s="76">
        <f t="shared" si="95"/>
        <v>0</v>
      </c>
    </row>
    <row r="345" spans="1:28">
      <c r="A345" s="7">
        <v>344</v>
      </c>
      <c r="B345" s="7">
        <v>1999</v>
      </c>
      <c r="C345" s="7">
        <v>8</v>
      </c>
      <c r="D345" s="10">
        <v>47807</v>
      </c>
      <c r="E345" s="13">
        <v>65571.57024793388</v>
      </c>
      <c r="F345" s="11">
        <v>0.39</v>
      </c>
      <c r="G345" s="11">
        <f t="shared" si="96"/>
        <v>6296.3862360000003</v>
      </c>
      <c r="H345" s="13">
        <f t="shared" si="97"/>
        <v>2455.5906320400004</v>
      </c>
      <c r="I345" s="7">
        <v>0</v>
      </c>
      <c r="J345" s="7">
        <f>51342</f>
        <v>51342</v>
      </c>
      <c r="K345" s="7">
        <f t="shared" si="98"/>
        <v>51342</v>
      </c>
      <c r="L345" s="11">
        <f t="shared" si="101"/>
        <v>51342</v>
      </c>
      <c r="M345" s="11">
        <v>0</v>
      </c>
      <c r="N345" s="11">
        <f t="shared" si="99"/>
        <v>114457.97961589388</v>
      </c>
      <c r="O345" s="3">
        <v>4917.0368019319703</v>
      </c>
      <c r="P345" s="57" t="str">
        <f t="shared" si="86"/>
        <v/>
      </c>
      <c r="Q345" s="11" t="str">
        <f t="array" ref="Q345">IF(AND(O345&gt;D345,N345&lt;K346),0,"")</f>
        <v/>
      </c>
      <c r="R345" s="11" t="str">
        <f t="shared" si="87"/>
        <v/>
      </c>
      <c r="S345" s="11" t="str">
        <f t="shared" si="88"/>
        <v/>
      </c>
      <c r="T345" s="11">
        <f t="shared" si="89"/>
        <v>63115.979615893884</v>
      </c>
      <c r="U345" s="11">
        <f t="shared" si="90"/>
        <v>63115.979615893884</v>
      </c>
      <c r="V345" s="3">
        <f t="shared" si="100"/>
        <v>51342</v>
      </c>
      <c r="W345" s="3"/>
      <c r="X345" s="3">
        <f t="shared" si="91"/>
        <v>68033.016417825856</v>
      </c>
      <c r="Y345" t="b">
        <f t="shared" si="92"/>
        <v>1</v>
      </c>
      <c r="Z345">
        <f t="shared" si="93"/>
        <v>0</v>
      </c>
      <c r="AA345">
        <f t="shared" si="94"/>
        <v>0</v>
      </c>
      <c r="AB345" s="76">
        <f t="shared" si="95"/>
        <v>0</v>
      </c>
    </row>
    <row r="346" spans="1:28">
      <c r="A346" s="7">
        <v>345</v>
      </c>
      <c r="B346" s="7">
        <v>1999</v>
      </c>
      <c r="C346" s="7">
        <v>9</v>
      </c>
      <c r="D346" s="10">
        <v>35537</v>
      </c>
      <c r="E346" s="13">
        <v>72019.834710743802</v>
      </c>
      <c r="F346" s="11">
        <v>0.2</v>
      </c>
      <c r="G346" s="11">
        <f t="shared" si="96"/>
        <v>6296.3862360000003</v>
      </c>
      <c r="H346" s="13">
        <f t="shared" si="97"/>
        <v>1259.2772472000001</v>
      </c>
      <c r="I346" s="7">
        <v>0</v>
      </c>
      <c r="J346" s="7">
        <f>51342</f>
        <v>51342</v>
      </c>
      <c r="K346" s="7">
        <f t="shared" si="98"/>
        <v>51342</v>
      </c>
      <c r="L346" s="11">
        <f t="shared" si="101"/>
        <v>51342</v>
      </c>
      <c r="M346" s="11">
        <v>0</v>
      </c>
      <c r="N346" s="11">
        <f t="shared" si="99"/>
        <v>122102.5574635438</v>
      </c>
      <c r="O346" s="3">
        <v>4904.01435328554</v>
      </c>
      <c r="P346" s="57" t="str">
        <f t="shared" si="86"/>
        <v/>
      </c>
      <c r="Q346" s="11" t="str">
        <f t="array" ref="Q346">IF(AND(O346&gt;D346,N346&lt;K347),0,"")</f>
        <v/>
      </c>
      <c r="R346" s="11" t="str">
        <f t="shared" si="87"/>
        <v/>
      </c>
      <c r="S346" s="11" t="str">
        <f t="shared" si="88"/>
        <v/>
      </c>
      <c r="T346" s="11">
        <f t="shared" si="89"/>
        <v>70760.557463543795</v>
      </c>
      <c r="U346" s="11">
        <f t="shared" si="90"/>
        <v>70760.557463543795</v>
      </c>
      <c r="V346" s="3">
        <f t="shared" si="100"/>
        <v>51342</v>
      </c>
      <c r="W346" s="3"/>
      <c r="X346" s="3">
        <f t="shared" si="91"/>
        <v>75664.571816829339</v>
      </c>
      <c r="Y346" t="b">
        <f t="shared" si="92"/>
        <v>1</v>
      </c>
      <c r="Z346">
        <f t="shared" si="93"/>
        <v>0</v>
      </c>
      <c r="AA346">
        <f t="shared" si="94"/>
        <v>0</v>
      </c>
      <c r="AB346" s="76">
        <f t="shared" si="95"/>
        <v>0</v>
      </c>
    </row>
    <row r="347" spans="1:28">
      <c r="A347" s="7">
        <v>346</v>
      </c>
      <c r="B347" s="7">
        <v>1999</v>
      </c>
      <c r="C347" s="7">
        <v>10</v>
      </c>
      <c r="D347" s="10">
        <v>16691</v>
      </c>
      <c r="E347" s="13">
        <v>77252.231404958671</v>
      </c>
      <c r="F347" s="11">
        <v>0.05</v>
      </c>
      <c r="G347" s="11">
        <f t="shared" si="96"/>
        <v>6296.3862360000003</v>
      </c>
      <c r="H347" s="13">
        <f t="shared" si="97"/>
        <v>314.81931180000004</v>
      </c>
      <c r="I347" s="7">
        <v>0</v>
      </c>
      <c r="J347" s="7">
        <f>51342</f>
        <v>51342</v>
      </c>
      <c r="K347" s="7">
        <f t="shared" si="98"/>
        <v>51342</v>
      </c>
      <c r="L347" s="11">
        <f t="shared" si="101"/>
        <v>51342</v>
      </c>
      <c r="M347" s="11">
        <v>0</v>
      </c>
      <c r="N347" s="11">
        <f t="shared" si="99"/>
        <v>128279.41209315867</v>
      </c>
      <c r="O347" s="3">
        <v>5968.7784390205998</v>
      </c>
      <c r="P347" s="57" t="str">
        <f t="shared" si="86"/>
        <v/>
      </c>
      <c r="Q347" s="11" t="str">
        <f t="array" ref="Q347">IF(AND(O347&gt;D347,N347&lt;K348),0,"")</f>
        <v/>
      </c>
      <c r="R347" s="11" t="str">
        <f t="shared" si="87"/>
        <v/>
      </c>
      <c r="S347" s="11" t="str">
        <f t="shared" si="88"/>
        <v/>
      </c>
      <c r="T347" s="11">
        <f t="shared" si="89"/>
        <v>76937.412093158666</v>
      </c>
      <c r="U347" s="11">
        <f t="shared" si="90"/>
        <v>76937.412093158666</v>
      </c>
      <c r="V347" s="3">
        <f t="shared" si="100"/>
        <v>51342</v>
      </c>
      <c r="W347" s="3"/>
      <c r="X347" s="3">
        <f t="shared" si="91"/>
        <v>82906.190532179258</v>
      </c>
      <c r="Y347" t="b">
        <f t="shared" si="92"/>
        <v>1</v>
      </c>
      <c r="Z347">
        <f t="shared" si="93"/>
        <v>0</v>
      </c>
      <c r="AA347">
        <f t="shared" si="94"/>
        <v>0</v>
      </c>
      <c r="AB347" s="76">
        <f t="shared" si="95"/>
        <v>0</v>
      </c>
    </row>
    <row r="348" spans="1:28">
      <c r="A348" s="7">
        <v>347</v>
      </c>
      <c r="B348" s="7">
        <v>1999</v>
      </c>
      <c r="C348" s="7">
        <v>11</v>
      </c>
      <c r="D348" s="10">
        <v>4576</v>
      </c>
      <c r="E348" s="13">
        <v>84892.561983471081</v>
      </c>
      <c r="F348" s="11">
        <v>0</v>
      </c>
      <c r="G348" s="11">
        <f t="shared" si="96"/>
        <v>6296.3862360000003</v>
      </c>
      <c r="H348" s="13">
        <f t="shared" si="97"/>
        <v>0</v>
      </c>
      <c r="I348" s="7">
        <v>0</v>
      </c>
      <c r="J348" s="7">
        <f>51342</f>
        <v>51342</v>
      </c>
      <c r="K348" s="7">
        <f t="shared" si="98"/>
        <v>51342</v>
      </c>
      <c r="L348" s="11">
        <f t="shared" si="101"/>
        <v>51342</v>
      </c>
      <c r="M348" s="11">
        <v>0</v>
      </c>
      <c r="N348" s="11">
        <f t="shared" si="99"/>
        <v>136234.5619834711</v>
      </c>
      <c r="O348" s="3">
        <v>5877.7749140400902</v>
      </c>
      <c r="P348" s="57" t="str">
        <f t="shared" si="86"/>
        <v/>
      </c>
      <c r="Q348" s="11" t="str">
        <f t="array" ref="Q348">IF(AND(O348&gt;D348,N348&lt;K349),0,"")</f>
        <v/>
      </c>
      <c r="R348" s="11">
        <f t="shared" si="87"/>
        <v>84892.561983471096</v>
      </c>
      <c r="S348" s="11" t="str">
        <f t="shared" si="88"/>
        <v/>
      </c>
      <c r="T348" s="11" t="str">
        <f t="shared" si="89"/>
        <v/>
      </c>
      <c r="U348" s="11">
        <f t="shared" si="90"/>
        <v>84892.561983471096</v>
      </c>
      <c r="V348" s="3">
        <f t="shared" si="100"/>
        <v>51342</v>
      </c>
      <c r="W348" s="3"/>
      <c r="X348" s="3">
        <f t="shared" si="91"/>
        <v>90770.336897511181</v>
      </c>
      <c r="Y348" t="b">
        <f t="shared" si="92"/>
        <v>1</v>
      </c>
      <c r="Z348">
        <f t="shared" si="93"/>
        <v>0</v>
      </c>
      <c r="AA348">
        <f t="shared" si="94"/>
        <v>0</v>
      </c>
      <c r="AB348" s="76">
        <f t="shared" si="95"/>
        <v>0</v>
      </c>
    </row>
    <row r="349" spans="1:28">
      <c r="A349" s="7">
        <v>348</v>
      </c>
      <c r="B349" s="7">
        <v>1999</v>
      </c>
      <c r="C349" s="7">
        <v>12</v>
      </c>
      <c r="D349" s="10">
        <v>1561</v>
      </c>
      <c r="E349" s="13">
        <v>73570.909090909088</v>
      </c>
      <c r="F349" s="11">
        <v>0</v>
      </c>
      <c r="G349" s="11">
        <f t="shared" si="96"/>
        <v>6296.3862360000003</v>
      </c>
      <c r="H349" s="13">
        <f t="shared" si="97"/>
        <v>0</v>
      </c>
      <c r="I349" s="7">
        <v>0</v>
      </c>
      <c r="J349" s="7">
        <f>51342</f>
        <v>51342</v>
      </c>
      <c r="K349" s="7">
        <f t="shared" si="98"/>
        <v>51342</v>
      </c>
      <c r="L349" s="11">
        <f t="shared" si="101"/>
        <v>51342</v>
      </c>
      <c r="M349" s="11">
        <v>0</v>
      </c>
      <c r="N349" s="11">
        <f t="shared" si="99"/>
        <v>124912.90909090909</v>
      </c>
      <c r="O349" s="3">
        <v>6369.28629684098</v>
      </c>
      <c r="P349" s="57" t="str">
        <f t="shared" si="86"/>
        <v/>
      </c>
      <c r="Q349" s="11" t="str">
        <f t="array" ref="Q349">IF(AND(O349&gt;D349,N349&lt;K350),0,"")</f>
        <v/>
      </c>
      <c r="R349" s="11">
        <f t="shared" si="87"/>
        <v>73570.909090909088</v>
      </c>
      <c r="S349" s="11" t="str">
        <f t="shared" si="88"/>
        <v/>
      </c>
      <c r="T349" s="11" t="str">
        <f t="shared" si="89"/>
        <v/>
      </c>
      <c r="U349" s="11">
        <f t="shared" si="90"/>
        <v>73570.909090909088</v>
      </c>
      <c r="V349" s="3">
        <f t="shared" si="100"/>
        <v>51342</v>
      </c>
      <c r="W349" s="3"/>
      <c r="X349" s="3">
        <f t="shared" si="91"/>
        <v>79940.195387750064</v>
      </c>
      <c r="Y349" t="b">
        <f t="shared" si="92"/>
        <v>1</v>
      </c>
      <c r="Z349">
        <f t="shared" si="93"/>
        <v>0</v>
      </c>
      <c r="AA349">
        <f t="shared" si="94"/>
        <v>0</v>
      </c>
      <c r="AB349" s="76">
        <f t="shared" si="95"/>
        <v>0</v>
      </c>
    </row>
    <row r="350" spans="1:28">
      <c r="A350" s="7">
        <v>349</v>
      </c>
      <c r="B350" s="7">
        <v>2000</v>
      </c>
      <c r="C350" s="7">
        <v>1</v>
      </c>
      <c r="D350" s="10">
        <v>1277</v>
      </c>
      <c r="E350" s="13">
        <v>67096.859504132226</v>
      </c>
      <c r="F350" s="11">
        <v>0</v>
      </c>
      <c r="G350" s="11">
        <f t="shared" si="96"/>
        <v>6296.3862360000003</v>
      </c>
      <c r="H350" s="13">
        <f t="shared" si="97"/>
        <v>0</v>
      </c>
      <c r="I350" s="7">
        <v>0</v>
      </c>
      <c r="J350" s="7">
        <f>51342</f>
        <v>51342</v>
      </c>
      <c r="K350" s="7">
        <f t="shared" si="98"/>
        <v>51342</v>
      </c>
      <c r="L350" s="11">
        <f t="shared" si="101"/>
        <v>51342</v>
      </c>
      <c r="M350" s="11">
        <v>0</v>
      </c>
      <c r="N350" s="11">
        <f t="shared" si="99"/>
        <v>118438.85950413223</v>
      </c>
      <c r="O350" s="3">
        <v>5774.7903901313503</v>
      </c>
      <c r="P350" s="57" t="str">
        <f t="shared" si="86"/>
        <v/>
      </c>
      <c r="Q350" s="11" t="str">
        <f t="array" ref="Q350">IF(AND(O350&gt;D350,N350&lt;K351),0,"")</f>
        <v/>
      </c>
      <c r="R350" s="11">
        <f t="shared" si="87"/>
        <v>67096.859504132226</v>
      </c>
      <c r="S350" s="11" t="str">
        <f t="shared" si="88"/>
        <v/>
      </c>
      <c r="T350" s="11" t="str">
        <f t="shared" si="89"/>
        <v/>
      </c>
      <c r="U350" s="11">
        <f t="shared" si="90"/>
        <v>67096.859504132226</v>
      </c>
      <c r="V350" s="3">
        <f t="shared" si="100"/>
        <v>51342</v>
      </c>
      <c r="W350" s="3"/>
      <c r="X350" s="3">
        <f t="shared" si="91"/>
        <v>72871.649894263581</v>
      </c>
      <c r="Y350" t="b">
        <f t="shared" si="92"/>
        <v>1</v>
      </c>
      <c r="Z350">
        <f t="shared" si="93"/>
        <v>0</v>
      </c>
      <c r="AA350">
        <f t="shared" si="94"/>
        <v>0</v>
      </c>
      <c r="AB350" s="76">
        <f t="shared" si="95"/>
        <v>0</v>
      </c>
    </row>
    <row r="351" spans="1:28">
      <c r="A351" s="7">
        <v>350</v>
      </c>
      <c r="B351" s="7">
        <v>2000</v>
      </c>
      <c r="C351" s="7">
        <v>2</v>
      </c>
      <c r="D351" s="10">
        <v>787</v>
      </c>
      <c r="E351" s="13">
        <v>54793.388429752064</v>
      </c>
      <c r="F351" s="11">
        <v>0</v>
      </c>
      <c r="G351" s="11">
        <f t="shared" si="96"/>
        <v>6296.3862360000003</v>
      </c>
      <c r="H351" s="13">
        <f t="shared" si="97"/>
        <v>0</v>
      </c>
      <c r="I351" s="7">
        <v>0</v>
      </c>
      <c r="J351" s="7">
        <f>51342</f>
        <v>51342</v>
      </c>
      <c r="K351" s="7">
        <f t="shared" si="98"/>
        <v>51342</v>
      </c>
      <c r="L351" s="11">
        <f t="shared" si="101"/>
        <v>51342</v>
      </c>
      <c r="M351" s="11">
        <v>0</v>
      </c>
      <c r="N351" s="11">
        <f t="shared" si="99"/>
        <v>106135.38842975206</v>
      </c>
      <c r="O351" s="3">
        <v>5417.9874534042701</v>
      </c>
      <c r="P351" s="57" t="str">
        <f t="shared" si="86"/>
        <v/>
      </c>
      <c r="Q351" s="11" t="str">
        <f t="array" ref="Q351">IF(AND(O351&gt;D351,N351&lt;K352),0,"")</f>
        <v/>
      </c>
      <c r="R351" s="11">
        <f t="shared" si="87"/>
        <v>54793.388429752056</v>
      </c>
      <c r="S351" s="11" t="str">
        <f t="shared" si="88"/>
        <v/>
      </c>
      <c r="T351" s="11" t="str">
        <f t="shared" si="89"/>
        <v/>
      </c>
      <c r="U351" s="11">
        <f t="shared" si="90"/>
        <v>54793.388429752056</v>
      </c>
      <c r="V351" s="3">
        <f t="shared" si="100"/>
        <v>51342</v>
      </c>
      <c r="W351" s="3"/>
      <c r="X351" s="3">
        <f t="shared" si="91"/>
        <v>60211.375883156325</v>
      </c>
      <c r="Y351" t="b">
        <f t="shared" si="92"/>
        <v>1</v>
      </c>
      <c r="Z351">
        <f t="shared" si="93"/>
        <v>0</v>
      </c>
      <c r="AA351">
        <f t="shared" si="94"/>
        <v>0</v>
      </c>
      <c r="AB351" s="76">
        <f t="shared" si="95"/>
        <v>0</v>
      </c>
    </row>
    <row r="352" spans="1:28">
      <c r="A352" s="7">
        <v>351</v>
      </c>
      <c r="B352" s="7">
        <v>2000</v>
      </c>
      <c r="C352" s="7">
        <v>3</v>
      </c>
      <c r="D352" s="10">
        <v>298</v>
      </c>
      <c r="E352" s="13">
        <v>61993.388429752064</v>
      </c>
      <c r="F352" s="11">
        <v>0.02</v>
      </c>
      <c r="G352" s="11">
        <f t="shared" si="96"/>
        <v>6296.3862360000003</v>
      </c>
      <c r="H352" s="13">
        <f t="shared" si="97"/>
        <v>125.92772472000001</v>
      </c>
      <c r="I352" s="7">
        <v>0</v>
      </c>
      <c r="J352" s="7">
        <f>51342</f>
        <v>51342</v>
      </c>
      <c r="K352" s="7">
        <f t="shared" si="98"/>
        <v>51342</v>
      </c>
      <c r="L352" s="11">
        <f t="shared" si="101"/>
        <v>51342</v>
      </c>
      <c r="M352" s="11">
        <v>0</v>
      </c>
      <c r="N352" s="11">
        <f t="shared" si="99"/>
        <v>113209.46070503206</v>
      </c>
      <c r="O352" s="3">
        <v>6204.3872549417001</v>
      </c>
      <c r="P352" s="57" t="str">
        <f t="shared" si="86"/>
        <v/>
      </c>
      <c r="Q352" s="11" t="str">
        <f t="array" ref="Q352">IF(AND(O352&gt;D352,N352&lt;K353),0,"")</f>
        <v/>
      </c>
      <c r="R352" s="11">
        <f t="shared" si="87"/>
        <v>76867.460705032063</v>
      </c>
      <c r="S352" s="11" t="str">
        <f t="shared" si="88"/>
        <v/>
      </c>
      <c r="T352" s="11" t="str">
        <f t="shared" si="89"/>
        <v/>
      </c>
      <c r="U352" s="11">
        <f t="shared" si="90"/>
        <v>76867.460705032063</v>
      </c>
      <c r="V352" s="3">
        <f t="shared" si="100"/>
        <v>36342</v>
      </c>
      <c r="W352" s="3"/>
      <c r="X352" s="3">
        <f t="shared" si="91"/>
        <v>83071.847959973762</v>
      </c>
      <c r="Y352" t="b">
        <f t="shared" si="92"/>
        <v>1</v>
      </c>
      <c r="Z352">
        <f t="shared" si="93"/>
        <v>0</v>
      </c>
      <c r="AA352">
        <f t="shared" si="94"/>
        <v>0</v>
      </c>
      <c r="AB352" s="76">
        <f t="shared" si="95"/>
        <v>0</v>
      </c>
    </row>
    <row r="353" spans="1:28">
      <c r="A353" s="7">
        <v>352</v>
      </c>
      <c r="B353" s="7">
        <v>2000</v>
      </c>
      <c r="C353" s="7">
        <v>4</v>
      </c>
      <c r="D353" s="10">
        <v>2544</v>
      </c>
      <c r="E353" s="13">
        <v>47650.909090909088</v>
      </c>
      <c r="F353" s="11">
        <v>0.13</v>
      </c>
      <c r="G353" s="11">
        <f t="shared" si="96"/>
        <v>5112.6462360000005</v>
      </c>
      <c r="H353" s="13">
        <f t="shared" si="97"/>
        <v>664.64401068000006</v>
      </c>
      <c r="I353" s="7">
        <v>15000</v>
      </c>
      <c r="J353" s="7">
        <f>51342</f>
        <v>51342</v>
      </c>
      <c r="K353" s="7">
        <f t="shared" si="98"/>
        <v>36342</v>
      </c>
      <c r="L353" s="11">
        <f t="shared" si="101"/>
        <v>36342</v>
      </c>
      <c r="M353" s="11">
        <v>0</v>
      </c>
      <c r="N353" s="11">
        <f t="shared" si="99"/>
        <v>83328.265080229088</v>
      </c>
      <c r="O353" s="3">
        <v>9150.3375537867596</v>
      </c>
      <c r="P353" s="57" t="str">
        <f t="shared" si="86"/>
        <v/>
      </c>
      <c r="Q353" s="11" t="str">
        <f t="array" ref="Q353">IF(AND(O353&gt;D353,N353&lt;K354),0,"")</f>
        <v/>
      </c>
      <c r="R353" s="11">
        <f t="shared" si="87"/>
        <v>46986.265080229088</v>
      </c>
      <c r="S353" s="11" t="str">
        <f t="shared" si="88"/>
        <v/>
      </c>
      <c r="T353" s="11" t="str">
        <f t="shared" si="89"/>
        <v/>
      </c>
      <c r="U353" s="11">
        <f t="shared" si="90"/>
        <v>46986.265080229088</v>
      </c>
      <c r="V353" s="3">
        <f t="shared" si="100"/>
        <v>36342</v>
      </c>
      <c r="W353" s="3"/>
      <c r="X353" s="3">
        <f t="shared" si="91"/>
        <v>56136.60263401585</v>
      </c>
      <c r="Y353" t="b">
        <f t="shared" si="92"/>
        <v>1</v>
      </c>
      <c r="Z353">
        <f t="shared" si="93"/>
        <v>0</v>
      </c>
      <c r="AA353">
        <f t="shared" si="94"/>
        <v>0</v>
      </c>
      <c r="AB353" s="76">
        <f t="shared" si="95"/>
        <v>0</v>
      </c>
    </row>
    <row r="354" spans="1:28">
      <c r="A354" s="7">
        <v>353</v>
      </c>
      <c r="B354" s="7">
        <v>2000</v>
      </c>
      <c r="C354" s="7">
        <v>5</v>
      </c>
      <c r="D354" s="10">
        <v>34448</v>
      </c>
      <c r="E354" s="13">
        <v>39625.78512396694</v>
      </c>
      <c r="F354" s="11">
        <v>0.22</v>
      </c>
      <c r="G354" s="11">
        <f t="shared" si="96"/>
        <v>5112.6462360000005</v>
      </c>
      <c r="H354" s="13">
        <f t="shared" si="97"/>
        <v>1124.7821719200001</v>
      </c>
      <c r="I354" s="7">
        <v>15000</v>
      </c>
      <c r="J354" s="7">
        <f>51342</f>
        <v>51342</v>
      </c>
      <c r="K354" s="7">
        <f t="shared" si="98"/>
        <v>36342</v>
      </c>
      <c r="L354" s="11">
        <f t="shared" si="101"/>
        <v>36342</v>
      </c>
      <c r="M354" s="11">
        <v>0</v>
      </c>
      <c r="N354" s="11">
        <f t="shared" si="99"/>
        <v>74843.00295204694</v>
      </c>
      <c r="O354" s="3">
        <v>7317.9235623389404</v>
      </c>
      <c r="P354" s="57" t="str">
        <f t="shared" si="86"/>
        <v/>
      </c>
      <c r="Q354" s="11" t="str">
        <f t="array" ref="Q354">IF(AND(O354&gt;D354,N354&lt;K355),0,"")</f>
        <v/>
      </c>
      <c r="R354" s="11" t="str">
        <f t="shared" si="87"/>
        <v/>
      </c>
      <c r="S354" s="11" t="str">
        <f t="shared" si="88"/>
        <v/>
      </c>
      <c r="T354" s="11">
        <f t="shared" si="89"/>
        <v>38501.00295204694</v>
      </c>
      <c r="U354" s="11">
        <f t="shared" si="90"/>
        <v>38501.00295204694</v>
      </c>
      <c r="V354" s="3">
        <f t="shared" si="100"/>
        <v>36342</v>
      </c>
      <c r="W354" s="3"/>
      <c r="X354" s="3">
        <f t="shared" si="91"/>
        <v>45818.926514385879</v>
      </c>
      <c r="Y354" t="b">
        <f t="shared" si="92"/>
        <v>1</v>
      </c>
      <c r="Z354">
        <f t="shared" si="93"/>
        <v>0</v>
      </c>
      <c r="AA354">
        <f t="shared" si="94"/>
        <v>0</v>
      </c>
      <c r="AB354" s="76">
        <f t="shared" si="95"/>
        <v>0</v>
      </c>
    </row>
    <row r="355" spans="1:28">
      <c r="A355" s="7">
        <v>354</v>
      </c>
      <c r="B355" s="7">
        <v>2000</v>
      </c>
      <c r="C355" s="7">
        <v>6</v>
      </c>
      <c r="D355" s="10">
        <v>45953</v>
      </c>
      <c r="E355" s="13">
        <v>43200</v>
      </c>
      <c r="F355" s="11">
        <v>0.36</v>
      </c>
      <c r="G355" s="11">
        <f t="shared" si="96"/>
        <v>5112.6462360000005</v>
      </c>
      <c r="H355" s="13">
        <f t="shared" si="97"/>
        <v>1840.5526449600002</v>
      </c>
      <c r="I355" s="7">
        <v>15000</v>
      </c>
      <c r="J355" s="7">
        <f>51342</f>
        <v>51342</v>
      </c>
      <c r="K355" s="7">
        <f t="shared" si="98"/>
        <v>36342</v>
      </c>
      <c r="L355" s="11">
        <f t="shared" si="101"/>
        <v>36342</v>
      </c>
      <c r="M355" s="11">
        <v>0</v>
      </c>
      <c r="N355" s="11">
        <f t="shared" si="99"/>
        <v>77701.44735504</v>
      </c>
      <c r="O355" s="3">
        <v>2302.4999999986999</v>
      </c>
      <c r="P355" s="57" t="str">
        <f t="shared" si="86"/>
        <v/>
      </c>
      <c r="Q355" s="11" t="str">
        <f t="array" ref="Q355">IF(AND(O355&gt;D355,N355&lt;K356),0,"")</f>
        <v/>
      </c>
      <c r="R355" s="11" t="str">
        <f t="shared" si="87"/>
        <v/>
      </c>
      <c r="S355" s="11">
        <f t="shared" si="88"/>
        <v>43650.500000001302</v>
      </c>
      <c r="T355" s="11" t="str">
        <f t="shared" si="89"/>
        <v/>
      </c>
      <c r="U355" s="11">
        <f t="shared" si="90"/>
        <v>43650.500000001302</v>
      </c>
      <c r="V355" s="3">
        <f t="shared" si="100"/>
        <v>34050.947355038697</v>
      </c>
      <c r="W355" s="3"/>
      <c r="X355" s="3">
        <f t="shared" si="91"/>
        <v>45953</v>
      </c>
      <c r="Y355" t="b">
        <f t="shared" si="92"/>
        <v>1</v>
      </c>
      <c r="Z355">
        <f t="shared" si="93"/>
        <v>0</v>
      </c>
      <c r="AA355">
        <f t="shared" si="94"/>
        <v>0</v>
      </c>
      <c r="AB355" s="76">
        <f t="shared" si="95"/>
        <v>0</v>
      </c>
    </row>
    <row r="356" spans="1:28">
      <c r="A356" s="7">
        <v>355</v>
      </c>
      <c r="B356" s="7">
        <v>2000</v>
      </c>
      <c r="C356" s="7">
        <v>7</v>
      </c>
      <c r="D356" s="10">
        <v>50966</v>
      </c>
      <c r="E356" s="13">
        <v>50469.421487603307</v>
      </c>
      <c r="F356" s="11">
        <v>0.43</v>
      </c>
      <c r="G356" s="11">
        <f t="shared" si="96"/>
        <v>4892.2308135738303</v>
      </c>
      <c r="H356" s="13">
        <f t="shared" si="97"/>
        <v>2103.6592498367472</v>
      </c>
      <c r="I356" s="7">
        <v>0</v>
      </c>
      <c r="J356" s="7">
        <f>51342</f>
        <v>51342</v>
      </c>
      <c r="K356" s="7">
        <f t="shared" si="98"/>
        <v>51342</v>
      </c>
      <c r="L356" s="11">
        <f t="shared" si="101"/>
        <v>34050.947355038697</v>
      </c>
      <c r="M356" s="11">
        <v>0</v>
      </c>
      <c r="N356" s="11">
        <f t="shared" si="99"/>
        <v>82416.709592805244</v>
      </c>
      <c r="O356" s="3">
        <v>1787.00000000052</v>
      </c>
      <c r="P356" s="57" t="str">
        <f t="shared" si="86"/>
        <v/>
      </c>
      <c r="Q356" s="11" t="str">
        <f t="array" ref="Q356">IF(AND(O356&gt;D356,N356&lt;K357),0,"")</f>
        <v/>
      </c>
      <c r="R356" s="11" t="str">
        <f t="shared" si="87"/>
        <v/>
      </c>
      <c r="S356" s="11">
        <f t="shared" si="88"/>
        <v>49178.999999999483</v>
      </c>
      <c r="T356" s="11" t="str">
        <f t="shared" si="89"/>
        <v/>
      </c>
      <c r="U356" s="11">
        <f t="shared" si="90"/>
        <v>49178.999999999483</v>
      </c>
      <c r="V356" s="3">
        <f t="shared" si="100"/>
        <v>33237.709592805761</v>
      </c>
      <c r="W356" s="3"/>
      <c r="X356" s="3">
        <f t="shared" si="91"/>
        <v>50966</v>
      </c>
      <c r="Y356" t="b">
        <f t="shared" si="92"/>
        <v>1</v>
      </c>
      <c r="Z356">
        <f t="shared" si="93"/>
        <v>0</v>
      </c>
      <c r="AA356">
        <f t="shared" si="94"/>
        <v>0</v>
      </c>
      <c r="AB356" s="76">
        <f t="shared" si="95"/>
        <v>0</v>
      </c>
    </row>
    <row r="357" spans="1:28">
      <c r="A357" s="7">
        <v>356</v>
      </c>
      <c r="B357" s="7">
        <v>2000</v>
      </c>
      <c r="C357" s="7">
        <v>8</v>
      </c>
      <c r="D357" s="10">
        <v>47807</v>
      </c>
      <c r="E357" s="13">
        <v>46962.644628099173</v>
      </c>
      <c r="F357" s="11">
        <v>0.39</v>
      </c>
      <c r="G357" s="11">
        <f t="shared" si="96"/>
        <v>4811.4670791857479</v>
      </c>
      <c r="H357" s="13">
        <f t="shared" si="97"/>
        <v>1876.4721608824418</v>
      </c>
      <c r="I357" s="7">
        <v>0</v>
      </c>
      <c r="J357" s="7">
        <f>51342</f>
        <v>51342</v>
      </c>
      <c r="K357" s="7">
        <f t="shared" si="98"/>
        <v>51342</v>
      </c>
      <c r="L357" s="11">
        <f t="shared" si="101"/>
        <v>33237.709592805761</v>
      </c>
      <c r="M357" s="11">
        <v>0</v>
      </c>
      <c r="N357" s="11">
        <f t="shared" si="99"/>
        <v>78323.882060022486</v>
      </c>
      <c r="O357" s="3">
        <v>1578.00000000104</v>
      </c>
      <c r="P357" s="57" t="str">
        <f t="shared" si="86"/>
        <v/>
      </c>
      <c r="Q357" s="11" t="str">
        <f t="array" ref="Q357">IF(AND(O357&gt;D357,N357&lt;K358),0,"")</f>
        <v/>
      </c>
      <c r="R357" s="11" t="str">
        <f t="shared" si="87"/>
        <v/>
      </c>
      <c r="S357" s="11">
        <f t="shared" si="88"/>
        <v>46228.99999999896</v>
      </c>
      <c r="T357" s="11" t="str">
        <f t="shared" si="89"/>
        <v/>
      </c>
      <c r="U357" s="11">
        <f t="shared" si="90"/>
        <v>46228.99999999896</v>
      </c>
      <c r="V357" s="3">
        <f t="shared" si="100"/>
        <v>32094.882060023527</v>
      </c>
      <c r="W357" s="3"/>
      <c r="X357" s="3">
        <f t="shared" si="91"/>
        <v>47807</v>
      </c>
      <c r="Y357" t="b">
        <f t="shared" si="92"/>
        <v>1</v>
      </c>
      <c r="Z357">
        <f t="shared" si="93"/>
        <v>0</v>
      </c>
      <c r="AA357">
        <f t="shared" si="94"/>
        <v>0</v>
      </c>
      <c r="AB357" s="76">
        <f t="shared" si="95"/>
        <v>0</v>
      </c>
    </row>
    <row r="358" spans="1:28">
      <c r="A358" s="7">
        <v>357</v>
      </c>
      <c r="B358" s="7">
        <v>2000</v>
      </c>
      <c r="C358" s="7">
        <v>9</v>
      </c>
      <c r="D358" s="10">
        <v>35537</v>
      </c>
      <c r="E358" s="13">
        <v>29220.495867768594</v>
      </c>
      <c r="F358" s="11">
        <v>0.2</v>
      </c>
      <c r="G358" s="11">
        <f t="shared" si="96"/>
        <v>4695.7358967531009</v>
      </c>
      <c r="H358" s="13">
        <f t="shared" si="97"/>
        <v>939.14717935062026</v>
      </c>
      <c r="I358" s="7">
        <v>0</v>
      </c>
      <c r="J358" s="7">
        <f>51342</f>
        <v>51342</v>
      </c>
      <c r="K358" s="7">
        <f t="shared" si="98"/>
        <v>51342</v>
      </c>
      <c r="L358" s="11">
        <f t="shared" si="101"/>
        <v>32094.882060023527</v>
      </c>
      <c r="M358" s="11">
        <v>0</v>
      </c>
      <c r="N358" s="11">
        <f t="shared" si="99"/>
        <v>60376.2307484415</v>
      </c>
      <c r="O358" s="3">
        <v>2137.6631503981098</v>
      </c>
      <c r="P358" s="57" t="str">
        <f t="shared" si="86"/>
        <v/>
      </c>
      <c r="Q358" s="11" t="str">
        <f t="array" ref="Q358">IF(AND(O358&gt;D358,N358&lt;K359),0,"")</f>
        <v/>
      </c>
      <c r="R358" s="11" t="str">
        <f t="shared" si="87"/>
        <v/>
      </c>
      <c r="S358" s="11">
        <f t="shared" si="88"/>
        <v>33399.336849601888</v>
      </c>
      <c r="T358" s="11" t="str">
        <f t="shared" si="89"/>
        <v/>
      </c>
      <c r="U358" s="11">
        <f t="shared" si="90"/>
        <v>33399.336849601888</v>
      </c>
      <c r="V358" s="3">
        <f t="shared" si="100"/>
        <v>26976.893898839611</v>
      </c>
      <c r="W358" s="3"/>
      <c r="X358" s="3">
        <f t="shared" si="91"/>
        <v>35537</v>
      </c>
      <c r="Y358" t="b">
        <f t="shared" si="92"/>
        <v>1</v>
      </c>
      <c r="Z358">
        <f t="shared" si="93"/>
        <v>0</v>
      </c>
      <c r="AA358">
        <f t="shared" si="94"/>
        <v>0</v>
      </c>
      <c r="AB358" s="76">
        <f t="shared" si="95"/>
        <v>0</v>
      </c>
    </row>
    <row r="359" spans="1:28">
      <c r="A359" s="7">
        <v>358</v>
      </c>
      <c r="B359" s="7">
        <v>2000</v>
      </c>
      <c r="C359" s="7">
        <v>10</v>
      </c>
      <c r="D359" s="10">
        <v>16691</v>
      </c>
      <c r="E359" s="13">
        <v>26981.157024793389</v>
      </c>
      <c r="F359" s="11">
        <v>0.05</v>
      </c>
      <c r="G359" s="11">
        <f t="shared" si="96"/>
        <v>4145.4077191174292</v>
      </c>
      <c r="H359" s="13">
        <f t="shared" si="97"/>
        <v>207.27038595587146</v>
      </c>
      <c r="I359" s="7">
        <v>0</v>
      </c>
      <c r="J359" s="7">
        <f>51342</f>
        <v>51342</v>
      </c>
      <c r="K359" s="7">
        <f t="shared" si="98"/>
        <v>51342</v>
      </c>
      <c r="L359" s="11">
        <f t="shared" si="101"/>
        <v>26976.893898839611</v>
      </c>
      <c r="M359" s="11">
        <v>0</v>
      </c>
      <c r="N359" s="11">
        <f t="shared" si="99"/>
        <v>53750.780537677128</v>
      </c>
      <c r="O359" s="3">
        <v>3582.1850391979801</v>
      </c>
      <c r="P359" s="57" t="str">
        <f t="shared" si="86"/>
        <v/>
      </c>
      <c r="Q359" s="11" t="str">
        <f t="array" ref="Q359">IF(AND(O359&gt;D359,N359&lt;K360),0,"")</f>
        <v/>
      </c>
      <c r="R359" s="11" t="str">
        <f t="shared" si="87"/>
        <v/>
      </c>
      <c r="S359" s="11">
        <f t="shared" si="88"/>
        <v>13108.814960802019</v>
      </c>
      <c r="T359" s="11" t="str">
        <f t="shared" si="89"/>
        <v/>
      </c>
      <c r="U359" s="11">
        <f t="shared" si="90"/>
        <v>13108.814960802019</v>
      </c>
      <c r="V359" s="3">
        <f t="shared" si="100"/>
        <v>40641.965576875111</v>
      </c>
      <c r="W359" s="3"/>
      <c r="X359" s="3">
        <f t="shared" si="91"/>
        <v>16691</v>
      </c>
      <c r="Y359" t="b">
        <f t="shared" si="92"/>
        <v>1</v>
      </c>
      <c r="Z359">
        <f t="shared" si="93"/>
        <v>0</v>
      </c>
      <c r="AA359">
        <f t="shared" si="94"/>
        <v>0</v>
      </c>
      <c r="AB359" s="76">
        <f t="shared" si="95"/>
        <v>0</v>
      </c>
    </row>
    <row r="360" spans="1:28">
      <c r="A360" s="7">
        <v>359</v>
      </c>
      <c r="B360" s="7">
        <v>2000</v>
      </c>
      <c r="C360" s="7">
        <v>11</v>
      </c>
      <c r="D360" s="10">
        <v>4576</v>
      </c>
      <c r="E360" s="13">
        <v>27540.495867768594</v>
      </c>
      <c r="F360" s="11">
        <v>0</v>
      </c>
      <c r="G360" s="11">
        <f t="shared" si="96"/>
        <v>5497.9920991554927</v>
      </c>
      <c r="H360" s="13">
        <f t="shared" si="97"/>
        <v>0</v>
      </c>
      <c r="I360" s="7">
        <v>0</v>
      </c>
      <c r="J360" s="7">
        <f>51342</f>
        <v>51342</v>
      </c>
      <c r="K360" s="7">
        <f t="shared" si="98"/>
        <v>51342</v>
      </c>
      <c r="L360" s="11">
        <f t="shared" si="101"/>
        <v>40641.965576875111</v>
      </c>
      <c r="M360" s="11">
        <v>0</v>
      </c>
      <c r="N360" s="11">
        <f t="shared" si="99"/>
        <v>68182.461444643704</v>
      </c>
      <c r="O360" s="3">
        <v>3803.3709097660098</v>
      </c>
      <c r="P360" s="57" t="str">
        <f t="shared" si="86"/>
        <v/>
      </c>
      <c r="Q360" s="11" t="str">
        <f t="array" ref="Q360">IF(AND(O360&gt;D360,N360&lt;K361),0,"")</f>
        <v/>
      </c>
      <c r="R360" s="11" t="str">
        <f t="shared" si="87"/>
        <v/>
      </c>
      <c r="S360" s="11" t="str">
        <f t="shared" si="88"/>
        <v/>
      </c>
      <c r="T360" s="11">
        <f t="shared" si="89"/>
        <v>16840.461444643704</v>
      </c>
      <c r="U360" s="11">
        <f t="shared" si="90"/>
        <v>16840.461444643704</v>
      </c>
      <c r="V360" s="3">
        <f t="shared" si="100"/>
        <v>51342</v>
      </c>
      <c r="W360" s="3"/>
      <c r="X360" s="3">
        <f t="shared" si="91"/>
        <v>20643.832354409715</v>
      </c>
      <c r="Y360" t="b">
        <f t="shared" si="92"/>
        <v>1</v>
      </c>
      <c r="Z360">
        <f t="shared" si="93"/>
        <v>0</v>
      </c>
      <c r="AA360">
        <f t="shared" si="94"/>
        <v>0</v>
      </c>
      <c r="AB360" s="76">
        <f t="shared" si="95"/>
        <v>0</v>
      </c>
    </row>
    <row r="361" spans="1:28">
      <c r="A361" s="7">
        <v>360</v>
      </c>
      <c r="B361" s="7">
        <v>2000</v>
      </c>
      <c r="C361" s="7">
        <v>12</v>
      </c>
      <c r="D361" s="10">
        <v>1561</v>
      </c>
      <c r="E361" s="13">
        <v>25289.256198347106</v>
      </c>
      <c r="F361" s="11">
        <v>0</v>
      </c>
      <c r="G361" s="11">
        <f t="shared" si="96"/>
        <v>6296.3862360000003</v>
      </c>
      <c r="H361" s="13">
        <f t="shared" si="97"/>
        <v>0</v>
      </c>
      <c r="I361" s="7">
        <v>0</v>
      </c>
      <c r="J361" s="7">
        <f>51342</f>
        <v>51342</v>
      </c>
      <c r="K361" s="7">
        <f t="shared" si="98"/>
        <v>51342</v>
      </c>
      <c r="L361" s="11">
        <f t="shared" si="101"/>
        <v>51342</v>
      </c>
      <c r="M361" s="11">
        <v>0</v>
      </c>
      <c r="N361" s="11">
        <f t="shared" si="99"/>
        <v>76631.25619834711</v>
      </c>
      <c r="O361" s="3">
        <v>3739.69786344673</v>
      </c>
      <c r="P361" s="57" t="str">
        <f t="shared" si="86"/>
        <v/>
      </c>
      <c r="Q361" s="11" t="str">
        <f t="array" ref="Q361">IF(AND(O361&gt;D361,N361&lt;K362),0,"")</f>
        <v/>
      </c>
      <c r="R361" s="11">
        <f t="shared" si="87"/>
        <v>25289.25619834711</v>
      </c>
      <c r="S361" s="11" t="str">
        <f t="shared" si="88"/>
        <v/>
      </c>
      <c r="T361" s="11" t="str">
        <f t="shared" si="89"/>
        <v/>
      </c>
      <c r="U361" s="11">
        <f t="shared" si="90"/>
        <v>25289.25619834711</v>
      </c>
      <c r="V361" s="3">
        <f t="shared" si="100"/>
        <v>51342</v>
      </c>
      <c r="W361" s="3"/>
      <c r="X361" s="3">
        <f t="shared" si="91"/>
        <v>29028.95406179384</v>
      </c>
      <c r="Y361" t="b">
        <f t="shared" si="92"/>
        <v>1</v>
      </c>
      <c r="Z361">
        <f t="shared" si="93"/>
        <v>0</v>
      </c>
      <c r="AA361">
        <f t="shared" si="94"/>
        <v>0</v>
      </c>
      <c r="AB361" s="76">
        <f t="shared" si="95"/>
        <v>0</v>
      </c>
    </row>
    <row r="362" spans="1:28">
      <c r="A362" s="7">
        <v>361</v>
      </c>
      <c r="B362" s="63">
        <v>2001</v>
      </c>
      <c r="C362" s="62">
        <v>1</v>
      </c>
      <c r="D362" s="10">
        <v>1277</v>
      </c>
      <c r="E362" s="14">
        <v>21354.049586776859</v>
      </c>
      <c r="F362" s="11">
        <v>0</v>
      </c>
      <c r="G362" s="11">
        <f t="shared" si="96"/>
        <v>6296.3862360000003</v>
      </c>
      <c r="H362" s="13">
        <f t="shared" si="97"/>
        <v>0</v>
      </c>
      <c r="I362" s="7">
        <v>0</v>
      </c>
      <c r="J362" s="7">
        <f>51342</f>
        <v>51342</v>
      </c>
      <c r="K362" s="7">
        <f t="shared" si="98"/>
        <v>51342</v>
      </c>
      <c r="L362" s="11">
        <f t="shared" si="101"/>
        <v>51342</v>
      </c>
      <c r="M362" s="11">
        <v>0</v>
      </c>
      <c r="N362" s="11">
        <f t="shared" si="99"/>
        <v>72696.049586776862</v>
      </c>
      <c r="O362" s="3">
        <v>5586.5914541112097</v>
      </c>
      <c r="P362" s="57" t="str">
        <f t="shared" si="86"/>
        <v/>
      </c>
      <c r="Q362" s="11" t="str">
        <f t="array" ref="Q362">IF(AND(O362&gt;D362,N362&lt;K363),0,"")</f>
        <v/>
      </c>
      <c r="R362" s="11">
        <f t="shared" si="87"/>
        <v>21354.049586776862</v>
      </c>
      <c r="S362" s="11" t="str">
        <f t="shared" si="88"/>
        <v/>
      </c>
      <c r="T362" s="11" t="str">
        <f t="shared" si="89"/>
        <v/>
      </c>
      <c r="U362" s="11">
        <f t="shared" si="90"/>
        <v>21354.049586776862</v>
      </c>
      <c r="V362" s="3">
        <f t="shared" si="100"/>
        <v>51342</v>
      </c>
      <c r="X362" s="3">
        <f t="shared" si="91"/>
        <v>26940.641040888073</v>
      </c>
      <c r="Y362" t="b">
        <f t="shared" si="92"/>
        <v>1</v>
      </c>
      <c r="Z362">
        <f t="shared" si="93"/>
        <v>0</v>
      </c>
      <c r="AA362">
        <f t="shared" si="94"/>
        <v>0</v>
      </c>
      <c r="AB362" s="76">
        <f t="shared" si="95"/>
        <v>0</v>
      </c>
    </row>
    <row r="363" spans="1:28">
      <c r="A363" s="7">
        <v>362</v>
      </c>
      <c r="B363" s="63">
        <v>2001</v>
      </c>
      <c r="C363" s="62">
        <v>2</v>
      </c>
      <c r="D363" s="10">
        <v>787</v>
      </c>
      <c r="E363" s="14">
        <v>22766.280991735537</v>
      </c>
      <c r="F363" s="11">
        <v>0</v>
      </c>
      <c r="G363" s="11">
        <f t="shared" si="96"/>
        <v>6296.3862360000003</v>
      </c>
      <c r="H363" s="13">
        <f t="shared" si="97"/>
        <v>0</v>
      </c>
      <c r="I363" s="7">
        <v>0</v>
      </c>
      <c r="J363" s="7">
        <f>51342</f>
        <v>51342</v>
      </c>
      <c r="K363" s="7">
        <f t="shared" si="98"/>
        <v>51342</v>
      </c>
      <c r="L363" s="11">
        <f t="shared" si="101"/>
        <v>51342</v>
      </c>
      <c r="M363" s="11">
        <v>0</v>
      </c>
      <c r="N363" s="11">
        <f t="shared" si="99"/>
        <v>74108.280991735533</v>
      </c>
      <c r="O363" s="3">
        <v>7173.7379763304198</v>
      </c>
      <c r="P363" s="57" t="str">
        <f t="shared" si="86"/>
        <v/>
      </c>
      <c r="Q363" s="11" t="str">
        <f t="array" ref="Q363">IF(AND(O363&gt;D363,N363&lt;K364),0,"")</f>
        <v/>
      </c>
      <c r="R363" s="11">
        <f t="shared" si="87"/>
        <v>22766.280991735533</v>
      </c>
      <c r="S363" s="11" t="str">
        <f t="shared" si="88"/>
        <v/>
      </c>
      <c r="T363" s="11" t="str">
        <f t="shared" si="89"/>
        <v/>
      </c>
      <c r="U363" s="11">
        <f t="shared" si="90"/>
        <v>22766.280991735533</v>
      </c>
      <c r="V363" s="3">
        <f t="shared" si="100"/>
        <v>51342</v>
      </c>
      <c r="X363" s="3">
        <f t="shared" si="91"/>
        <v>29940.018968065953</v>
      </c>
      <c r="Y363" t="b">
        <f t="shared" si="92"/>
        <v>1</v>
      </c>
      <c r="Z363">
        <f t="shared" si="93"/>
        <v>0</v>
      </c>
      <c r="AA363">
        <f t="shared" si="94"/>
        <v>0</v>
      </c>
      <c r="AB363" s="76">
        <f t="shared" si="95"/>
        <v>0</v>
      </c>
    </row>
    <row r="364" spans="1:28">
      <c r="A364" s="7">
        <v>363</v>
      </c>
      <c r="B364" s="63">
        <v>2001</v>
      </c>
      <c r="C364" s="62">
        <v>3</v>
      </c>
      <c r="D364" s="10">
        <v>298</v>
      </c>
      <c r="E364" s="14">
        <v>40976.528925619838</v>
      </c>
      <c r="F364" s="11">
        <v>0.02</v>
      </c>
      <c r="G364" s="11">
        <f t="shared" si="96"/>
        <v>6296.3862360000003</v>
      </c>
      <c r="H364" s="13">
        <f t="shared" si="97"/>
        <v>125.92772472000001</v>
      </c>
      <c r="I364" s="7">
        <v>0</v>
      </c>
      <c r="J364" s="7">
        <f>51342</f>
        <v>51342</v>
      </c>
      <c r="K364" s="7">
        <f t="shared" si="98"/>
        <v>51342</v>
      </c>
      <c r="L364" s="11">
        <f t="shared" si="101"/>
        <v>51342</v>
      </c>
      <c r="M364" s="11">
        <v>0</v>
      </c>
      <c r="N364" s="11">
        <f t="shared" si="99"/>
        <v>92192.601200899851</v>
      </c>
      <c r="O364" s="3">
        <v>5955.7287350127199</v>
      </c>
      <c r="P364" s="57" t="str">
        <f t="shared" si="86"/>
        <v/>
      </c>
      <c r="Q364" s="11" t="str">
        <f t="array" ref="Q364">IF(AND(O364&gt;D364,N364&lt;K365),0,"")</f>
        <v/>
      </c>
      <c r="R364" s="11">
        <f t="shared" si="87"/>
        <v>55850.601200899851</v>
      </c>
      <c r="S364" s="11" t="str">
        <f t="shared" si="88"/>
        <v/>
      </c>
      <c r="T364" s="11" t="str">
        <f t="shared" si="89"/>
        <v/>
      </c>
      <c r="U364" s="11">
        <f t="shared" si="90"/>
        <v>55850.601200899851</v>
      </c>
      <c r="V364" s="3">
        <f t="shared" si="100"/>
        <v>36342</v>
      </c>
      <c r="X364" s="3">
        <f t="shared" si="91"/>
        <v>61806.329935912574</v>
      </c>
      <c r="Y364" t="b">
        <f t="shared" si="92"/>
        <v>1</v>
      </c>
      <c r="Z364">
        <f t="shared" si="93"/>
        <v>0</v>
      </c>
      <c r="AA364">
        <f t="shared" si="94"/>
        <v>0</v>
      </c>
      <c r="AB364" s="76">
        <f t="shared" si="95"/>
        <v>0</v>
      </c>
    </row>
    <row r="365" spans="1:28">
      <c r="A365" s="7">
        <v>364</v>
      </c>
      <c r="B365" s="63">
        <v>2001</v>
      </c>
      <c r="C365" s="62">
        <v>4</v>
      </c>
      <c r="D365" s="10">
        <v>2544</v>
      </c>
      <c r="E365" s="14">
        <v>29640.991735537191</v>
      </c>
      <c r="F365" s="11">
        <v>0.13</v>
      </c>
      <c r="G365" s="11">
        <f t="shared" si="96"/>
        <v>5112.6462360000005</v>
      </c>
      <c r="H365" s="13">
        <f t="shared" si="97"/>
        <v>664.64401068000006</v>
      </c>
      <c r="I365" s="7">
        <v>15000</v>
      </c>
      <c r="J365" s="7">
        <f>51342</f>
        <v>51342</v>
      </c>
      <c r="K365" s="7">
        <f t="shared" si="98"/>
        <v>36342</v>
      </c>
      <c r="L365" s="11">
        <f t="shared" si="101"/>
        <v>36342</v>
      </c>
      <c r="M365" s="11">
        <v>0</v>
      </c>
      <c r="N365" s="11">
        <f t="shared" si="99"/>
        <v>65318.347724857187</v>
      </c>
      <c r="O365" s="3">
        <v>2881.99999999896</v>
      </c>
      <c r="P365" s="57" t="str">
        <f t="shared" si="86"/>
        <v/>
      </c>
      <c r="Q365" s="11" t="str">
        <f t="array" ref="Q365">IF(AND(O365&gt;D365,N365&lt;K366),0,"")</f>
        <v/>
      </c>
      <c r="R365" s="11">
        <f t="shared" si="87"/>
        <v>28976.347724857187</v>
      </c>
      <c r="S365" s="11" t="str">
        <f t="shared" si="88"/>
        <v/>
      </c>
      <c r="T365" s="11" t="str">
        <f t="shared" si="89"/>
        <v/>
      </c>
      <c r="U365" s="11">
        <f t="shared" si="90"/>
        <v>28976.347724857187</v>
      </c>
      <c r="V365" s="3">
        <f t="shared" si="100"/>
        <v>36342</v>
      </c>
      <c r="X365" s="3">
        <f t="shared" si="91"/>
        <v>31858.347724856147</v>
      </c>
      <c r="Y365" t="b">
        <f t="shared" si="92"/>
        <v>1</v>
      </c>
      <c r="Z365">
        <f t="shared" si="93"/>
        <v>0</v>
      </c>
      <c r="AA365">
        <f t="shared" si="94"/>
        <v>0</v>
      </c>
      <c r="AB365" s="76">
        <f t="shared" si="95"/>
        <v>0</v>
      </c>
    </row>
    <row r="366" spans="1:28">
      <c r="A366" s="7">
        <v>365</v>
      </c>
      <c r="B366" s="63">
        <v>2001</v>
      </c>
      <c r="C366" s="62">
        <v>5</v>
      </c>
      <c r="D366" s="10">
        <v>34448</v>
      </c>
      <c r="E366" s="14">
        <v>28994.380165289258</v>
      </c>
      <c r="F366" s="11">
        <v>0.22</v>
      </c>
      <c r="G366" s="11">
        <f t="shared" si="96"/>
        <v>5112.6462360000005</v>
      </c>
      <c r="H366" s="13">
        <f t="shared" si="97"/>
        <v>1124.7821719200001</v>
      </c>
      <c r="I366" s="7">
        <v>15000</v>
      </c>
      <c r="J366" s="7">
        <f>51342</f>
        <v>51342</v>
      </c>
      <c r="K366" s="7">
        <f t="shared" si="98"/>
        <v>36342</v>
      </c>
      <c r="L366" s="11">
        <f t="shared" si="101"/>
        <v>36342</v>
      </c>
      <c r="M366" s="11">
        <v>0</v>
      </c>
      <c r="N366" s="11">
        <f t="shared" si="99"/>
        <v>64211.597993369258</v>
      </c>
      <c r="O366" s="3">
        <v>2198.7349632990199</v>
      </c>
      <c r="P366" s="57" t="str">
        <f t="shared" si="86"/>
        <v/>
      </c>
      <c r="Q366" s="11" t="str">
        <f t="array" ref="Q366">IF(AND(O366&gt;D366,N366&lt;K367),0,"")</f>
        <v/>
      </c>
      <c r="R366" s="11" t="str">
        <f t="shared" si="87"/>
        <v/>
      </c>
      <c r="S366" s="11">
        <f t="shared" si="88"/>
        <v>32249.265036700981</v>
      </c>
      <c r="T366" s="11" t="str">
        <f t="shared" si="89"/>
        <v/>
      </c>
      <c r="U366" s="11">
        <f t="shared" si="90"/>
        <v>32249.265036700981</v>
      </c>
      <c r="V366" s="3">
        <f t="shared" si="100"/>
        <v>31962.332956668277</v>
      </c>
      <c r="X366" s="3">
        <f t="shared" si="91"/>
        <v>34448</v>
      </c>
      <c r="Y366" t="b">
        <f t="shared" si="92"/>
        <v>1</v>
      </c>
      <c r="Z366">
        <f t="shared" si="93"/>
        <v>0</v>
      </c>
      <c r="AA366">
        <f t="shared" si="94"/>
        <v>0</v>
      </c>
      <c r="AB366" s="76">
        <f t="shared" si="95"/>
        <v>0</v>
      </c>
    </row>
    <row r="367" spans="1:28">
      <c r="A367" s="7">
        <v>366</v>
      </c>
      <c r="B367" s="63">
        <v>2001</v>
      </c>
      <c r="C367" s="62">
        <v>6</v>
      </c>
      <c r="D367" s="10">
        <v>45953</v>
      </c>
      <c r="E367" s="14">
        <v>47430.74380165289</v>
      </c>
      <c r="F367" s="11">
        <v>0.36</v>
      </c>
      <c r="G367" s="11">
        <f t="shared" si="96"/>
        <v>4682.1439425480121</v>
      </c>
      <c r="H367" s="13">
        <f t="shared" si="97"/>
        <v>1685.5718193172843</v>
      </c>
      <c r="I367" s="7">
        <v>15000</v>
      </c>
      <c r="J367" s="7">
        <f>51342</f>
        <v>51342</v>
      </c>
      <c r="K367" s="7">
        <f t="shared" si="98"/>
        <v>36342</v>
      </c>
      <c r="L367" s="11">
        <f t="shared" si="101"/>
        <v>31962.332956668277</v>
      </c>
      <c r="M367" s="11">
        <v>0</v>
      </c>
      <c r="N367" s="11">
        <f t="shared" si="99"/>
        <v>77707.504939003891</v>
      </c>
      <c r="O367" s="3">
        <v>483.14446420782798</v>
      </c>
      <c r="P367" s="57" t="str">
        <f t="shared" si="86"/>
        <v/>
      </c>
      <c r="Q367" s="11" t="str">
        <f t="array" ref="Q367">IF(AND(O367&gt;D367,N367&lt;K368),0,"")</f>
        <v/>
      </c>
      <c r="R367" s="11" t="str">
        <f t="shared" si="87"/>
        <v/>
      </c>
      <c r="S367" s="11">
        <f t="shared" si="88"/>
        <v>45469.855535792172</v>
      </c>
      <c r="T367" s="11" t="str">
        <f t="shared" si="89"/>
        <v/>
      </c>
      <c r="U367" s="11">
        <f t="shared" si="90"/>
        <v>45469.855535792172</v>
      </c>
      <c r="V367" s="3">
        <f t="shared" si="100"/>
        <v>32237.649403211719</v>
      </c>
      <c r="X367" s="3">
        <f t="shared" si="91"/>
        <v>45953</v>
      </c>
      <c r="Y367" t="b">
        <f t="shared" si="92"/>
        <v>1</v>
      </c>
      <c r="Z367">
        <f t="shared" si="93"/>
        <v>0</v>
      </c>
      <c r="AA367">
        <f t="shared" si="94"/>
        <v>0</v>
      </c>
      <c r="AB367" s="76">
        <f t="shared" si="95"/>
        <v>0</v>
      </c>
    </row>
    <row r="368" spans="1:28">
      <c r="A368" s="7">
        <v>367</v>
      </c>
      <c r="B368" s="63">
        <v>2001</v>
      </c>
      <c r="C368" s="62">
        <v>7</v>
      </c>
      <c r="D368" s="10">
        <v>50966</v>
      </c>
      <c r="E368" s="14">
        <v>52321.983471074382</v>
      </c>
      <c r="F368" s="11">
        <v>0.43</v>
      </c>
      <c r="G368" s="11">
        <f t="shared" si="96"/>
        <v>4710.3363515306755</v>
      </c>
      <c r="H368" s="13">
        <f t="shared" si="97"/>
        <v>2025.4446311581905</v>
      </c>
      <c r="I368" s="7">
        <v>0</v>
      </c>
      <c r="J368" s="7">
        <f>51342</f>
        <v>51342</v>
      </c>
      <c r="K368" s="7">
        <f t="shared" si="98"/>
        <v>51342</v>
      </c>
      <c r="L368" s="11">
        <f t="shared" si="101"/>
        <v>32237.649403211719</v>
      </c>
      <c r="M368" s="11">
        <v>0</v>
      </c>
      <c r="N368" s="11">
        <f t="shared" si="99"/>
        <v>82534.188243127908</v>
      </c>
      <c r="O368" s="3">
        <v>462.65709999981198</v>
      </c>
      <c r="P368" s="57" t="str">
        <f t="shared" si="86"/>
        <v/>
      </c>
      <c r="Q368" s="11" t="str">
        <f t="array" ref="Q368">IF(AND(O368&gt;D368,N368&lt;K369),0,"")</f>
        <v/>
      </c>
      <c r="R368" s="11" t="str">
        <f t="shared" si="87"/>
        <v/>
      </c>
      <c r="S368" s="11">
        <f t="shared" si="88"/>
        <v>50503.342900000185</v>
      </c>
      <c r="T368" s="11" t="str">
        <f t="shared" si="89"/>
        <v/>
      </c>
      <c r="U368" s="11">
        <f t="shared" si="90"/>
        <v>50503.342900000185</v>
      </c>
      <c r="V368" s="3">
        <f t="shared" si="100"/>
        <v>32030.845343127723</v>
      </c>
      <c r="X368" s="3">
        <f t="shared" si="91"/>
        <v>50966</v>
      </c>
      <c r="Y368" t="b">
        <f t="shared" si="92"/>
        <v>1</v>
      </c>
      <c r="Z368">
        <f t="shared" si="93"/>
        <v>0</v>
      </c>
      <c r="AA368">
        <f t="shared" si="94"/>
        <v>0</v>
      </c>
      <c r="AB368" s="76">
        <f t="shared" si="95"/>
        <v>0</v>
      </c>
    </row>
    <row r="369" spans="1:28">
      <c r="A369" s="7">
        <v>368</v>
      </c>
      <c r="B369" s="63">
        <v>2001</v>
      </c>
      <c r="C369" s="62">
        <v>8</v>
      </c>
      <c r="D369" s="10">
        <v>47807</v>
      </c>
      <c r="E369" s="14">
        <v>42378.842975206615</v>
      </c>
      <c r="F369" s="11">
        <v>0.39</v>
      </c>
      <c r="G369" s="11">
        <f t="shared" si="96"/>
        <v>4689.1737807697127</v>
      </c>
      <c r="H369" s="13">
        <f t="shared" si="97"/>
        <v>1828.7777745001881</v>
      </c>
      <c r="I369" s="7">
        <v>0</v>
      </c>
      <c r="J369" s="7">
        <f>51342</f>
        <v>51342</v>
      </c>
      <c r="K369" s="7">
        <f t="shared" si="98"/>
        <v>51342</v>
      </c>
      <c r="L369" s="11">
        <f t="shared" si="101"/>
        <v>32030.845343127723</v>
      </c>
      <c r="M369" s="11">
        <v>0</v>
      </c>
      <c r="N369" s="11">
        <f t="shared" si="99"/>
        <v>72580.91054383415</v>
      </c>
      <c r="O369" s="3">
        <v>1502.14123477978</v>
      </c>
      <c r="P369" s="57" t="str">
        <f t="shared" si="86"/>
        <v/>
      </c>
      <c r="Q369" s="11" t="str">
        <f t="array" ref="Q369">IF(AND(O369&gt;D369,N369&lt;K370),0,"")</f>
        <v/>
      </c>
      <c r="R369" s="11" t="str">
        <f t="shared" si="87"/>
        <v/>
      </c>
      <c r="S369" s="11">
        <f t="shared" si="88"/>
        <v>46304.858765220219</v>
      </c>
      <c r="T369" s="11" t="str">
        <f t="shared" si="89"/>
        <v/>
      </c>
      <c r="U369" s="11">
        <f t="shared" si="90"/>
        <v>46304.858765220219</v>
      </c>
      <c r="V369" s="3">
        <f t="shared" si="100"/>
        <v>26276.051778613932</v>
      </c>
      <c r="X369" s="3">
        <f t="shared" si="91"/>
        <v>47807</v>
      </c>
      <c r="Y369" t="b">
        <f t="shared" si="92"/>
        <v>1</v>
      </c>
      <c r="Z369">
        <f t="shared" si="93"/>
        <v>0</v>
      </c>
      <c r="AA369">
        <f t="shared" si="94"/>
        <v>0</v>
      </c>
      <c r="AB369" s="76">
        <f t="shared" si="95"/>
        <v>0</v>
      </c>
    </row>
    <row r="370" spans="1:28">
      <c r="A370" s="7">
        <v>369</v>
      </c>
      <c r="B370" s="63">
        <v>2001</v>
      </c>
      <c r="C370" s="62">
        <v>9</v>
      </c>
      <c r="D370" s="10">
        <v>35537</v>
      </c>
      <c r="E370" s="14">
        <v>16625.454545454544</v>
      </c>
      <c r="F370" s="11">
        <v>0.2</v>
      </c>
      <c r="G370" s="11">
        <f t="shared" si="96"/>
        <v>4065.9693292446805</v>
      </c>
      <c r="H370" s="13">
        <f t="shared" si="97"/>
        <v>813.19386584893618</v>
      </c>
      <c r="I370" s="7">
        <v>0</v>
      </c>
      <c r="J370" s="7">
        <f>51342</f>
        <v>51342</v>
      </c>
      <c r="K370" s="7">
        <f t="shared" si="98"/>
        <v>51342</v>
      </c>
      <c r="L370" s="11">
        <f t="shared" si="101"/>
        <v>26276.051778613932</v>
      </c>
      <c r="M370" s="11">
        <v>0</v>
      </c>
      <c r="N370" s="11">
        <f t="shared" si="99"/>
        <v>42088.312458219538</v>
      </c>
      <c r="O370" s="3">
        <v>3056.9797990728698</v>
      </c>
      <c r="P370" s="57" t="str">
        <f t="shared" si="86"/>
        <v/>
      </c>
      <c r="Q370" s="11" t="str">
        <f t="array" ref="Q370">IF(AND(O370&gt;D370,N370&lt;K371),0,"")</f>
        <v/>
      </c>
      <c r="R370" s="11" t="str">
        <f t="shared" si="87"/>
        <v/>
      </c>
      <c r="S370" s="11">
        <f t="shared" si="88"/>
        <v>32480.020200927131</v>
      </c>
      <c r="T370" s="11" t="str">
        <f t="shared" si="89"/>
        <v/>
      </c>
      <c r="U370" s="11">
        <f t="shared" si="90"/>
        <v>32480.020200927131</v>
      </c>
      <c r="V370" s="3">
        <f t="shared" si="100"/>
        <v>9608.2922572924072</v>
      </c>
      <c r="X370" s="3">
        <f t="shared" si="91"/>
        <v>35537</v>
      </c>
      <c r="Y370" t="b">
        <f t="shared" si="92"/>
        <v>1</v>
      </c>
      <c r="Z370">
        <f t="shared" si="93"/>
        <v>0</v>
      </c>
      <c r="AA370">
        <f t="shared" si="94"/>
        <v>0</v>
      </c>
      <c r="AB370" s="76">
        <f t="shared" si="95"/>
        <v>0</v>
      </c>
    </row>
    <row r="371" spans="1:28">
      <c r="A371" s="7">
        <v>370</v>
      </c>
      <c r="B371" s="63">
        <v>2001</v>
      </c>
      <c r="C371" s="62">
        <v>10</v>
      </c>
      <c r="D371" s="10">
        <v>16691</v>
      </c>
      <c r="E371" s="14">
        <v>15671.404958677685</v>
      </c>
      <c r="F371" s="11">
        <v>0.05</v>
      </c>
      <c r="G371" s="11">
        <f t="shared" si="96"/>
        <v>1887.2322099633698</v>
      </c>
      <c r="H371" s="13">
        <f t="shared" si="97"/>
        <v>94.361610498168488</v>
      </c>
      <c r="I371" s="7">
        <v>0</v>
      </c>
      <c r="J371" s="7">
        <f>51342</f>
        <v>51342</v>
      </c>
      <c r="K371" s="7">
        <f t="shared" si="98"/>
        <v>51342</v>
      </c>
      <c r="L371" s="11">
        <f t="shared" si="101"/>
        <v>9608.2922572924072</v>
      </c>
      <c r="M371" s="11">
        <v>0</v>
      </c>
      <c r="N371" s="11">
        <f t="shared" si="99"/>
        <v>25185.335605471922</v>
      </c>
      <c r="O371" s="3">
        <v>3038.5850786634901</v>
      </c>
      <c r="P371" s="57" t="str">
        <f t="shared" si="86"/>
        <v/>
      </c>
      <c r="Q371" s="11" t="str">
        <f t="array" ref="Q371">IF(AND(O371&gt;D371,N371&lt;K372),0,"")</f>
        <v/>
      </c>
      <c r="R371" s="11" t="str">
        <f t="shared" si="87"/>
        <v/>
      </c>
      <c r="S371" s="11">
        <f t="shared" si="88"/>
        <v>13652.414921336509</v>
      </c>
      <c r="T371" s="11" t="str">
        <f t="shared" si="89"/>
        <v/>
      </c>
      <c r="U371" s="11">
        <f t="shared" si="90"/>
        <v>13652.414921336509</v>
      </c>
      <c r="V371" s="3">
        <f t="shared" si="100"/>
        <v>11532.920684135413</v>
      </c>
      <c r="X371" s="3">
        <f t="shared" si="91"/>
        <v>16691</v>
      </c>
      <c r="Y371" t="b">
        <f t="shared" si="92"/>
        <v>1</v>
      </c>
      <c r="Z371">
        <f t="shared" si="93"/>
        <v>0</v>
      </c>
      <c r="AA371">
        <f t="shared" si="94"/>
        <v>0</v>
      </c>
      <c r="AB371" s="76">
        <f t="shared" si="95"/>
        <v>0</v>
      </c>
    </row>
    <row r="372" spans="1:28">
      <c r="A372" s="7">
        <v>371</v>
      </c>
      <c r="B372" s="63">
        <v>2001</v>
      </c>
      <c r="C372" s="62">
        <v>11</v>
      </c>
      <c r="D372" s="10">
        <v>4576</v>
      </c>
      <c r="E372" s="14">
        <v>19215.867768595042</v>
      </c>
      <c r="F372" s="11">
        <v>0</v>
      </c>
      <c r="G372" s="11">
        <f t="shared" si="96"/>
        <v>2167.1863264704016</v>
      </c>
      <c r="H372" s="13">
        <f t="shared" si="97"/>
        <v>0</v>
      </c>
      <c r="I372" s="7">
        <v>0</v>
      </c>
      <c r="J372" s="7">
        <f>51342</f>
        <v>51342</v>
      </c>
      <c r="K372" s="7">
        <f t="shared" si="98"/>
        <v>51342</v>
      </c>
      <c r="L372" s="11">
        <f t="shared" si="101"/>
        <v>11532.920684135413</v>
      </c>
      <c r="M372" s="11">
        <v>0</v>
      </c>
      <c r="N372" s="11">
        <f t="shared" si="99"/>
        <v>30748.788452730456</v>
      </c>
      <c r="O372" s="3">
        <v>2716.1888053494099</v>
      </c>
      <c r="P372" s="57" t="str">
        <f t="shared" si="86"/>
        <v/>
      </c>
      <c r="Q372" s="11" t="str">
        <f t="array" ref="Q372">IF(AND(O372&gt;D372,N372&lt;K373),0,"")</f>
        <v/>
      </c>
      <c r="R372" s="11" t="str">
        <f t="shared" si="87"/>
        <v/>
      </c>
      <c r="S372" s="11">
        <f t="shared" si="88"/>
        <v>1859.8111946505901</v>
      </c>
      <c r="T372" s="11" t="str">
        <f t="shared" si="89"/>
        <v/>
      </c>
      <c r="U372" s="11">
        <f t="shared" si="90"/>
        <v>1859.8111946505901</v>
      </c>
      <c r="V372" s="3">
        <f t="shared" si="100"/>
        <v>28888.977258079867</v>
      </c>
      <c r="X372" s="3">
        <f t="shared" si="91"/>
        <v>4576</v>
      </c>
      <c r="Y372" t="b">
        <f t="shared" si="92"/>
        <v>1</v>
      </c>
      <c r="Z372">
        <f t="shared" si="93"/>
        <v>0</v>
      </c>
      <c r="AA372">
        <f t="shared" si="94"/>
        <v>0</v>
      </c>
      <c r="AB372" s="76">
        <f t="shared" si="95"/>
        <v>0</v>
      </c>
    </row>
    <row r="373" spans="1:28">
      <c r="A373" s="7">
        <v>372</v>
      </c>
      <c r="B373" s="63">
        <v>2001</v>
      </c>
      <c r="C373" s="62">
        <v>12</v>
      </c>
      <c r="D373" s="10">
        <v>1561</v>
      </c>
      <c r="E373" s="14">
        <v>19271.404958677685</v>
      </c>
      <c r="F373" s="11">
        <v>0</v>
      </c>
      <c r="G373" s="11">
        <f t="shared" si="96"/>
        <v>4357.1406041782502</v>
      </c>
      <c r="H373" s="13">
        <f t="shared" si="97"/>
        <v>0</v>
      </c>
      <c r="I373" s="7">
        <v>0</v>
      </c>
      <c r="J373" s="7">
        <f>51342</f>
        <v>51342</v>
      </c>
      <c r="K373" s="7">
        <f t="shared" si="98"/>
        <v>51342</v>
      </c>
      <c r="L373" s="11">
        <f t="shared" si="101"/>
        <v>28888.977258079867</v>
      </c>
      <c r="M373" s="11">
        <v>0</v>
      </c>
      <c r="N373" s="11">
        <f t="shared" si="99"/>
        <v>48160.382216757556</v>
      </c>
      <c r="O373" s="3">
        <v>1801.6930932109301</v>
      </c>
      <c r="P373" s="57" t="str">
        <f t="shared" si="86"/>
        <v/>
      </c>
      <c r="Q373" s="11">
        <f t="array" ref="Q373">IF(AND(O373&gt;D373,N373&lt;K374),0,"")</f>
        <v>0</v>
      </c>
      <c r="R373" s="11" t="str">
        <f t="shared" si="87"/>
        <v/>
      </c>
      <c r="S373" s="11" t="str">
        <f t="shared" si="88"/>
        <v/>
      </c>
      <c r="T373" s="11" t="str">
        <f t="shared" si="89"/>
        <v/>
      </c>
      <c r="U373" s="11">
        <f t="shared" si="90"/>
        <v>0</v>
      </c>
      <c r="V373" s="3">
        <f t="shared" si="100"/>
        <v>48160.382216757556</v>
      </c>
      <c r="X373" s="3">
        <f t="shared" si="91"/>
        <v>1801.6930932109301</v>
      </c>
      <c r="Y373" t="b">
        <f t="shared" si="92"/>
        <v>1</v>
      </c>
      <c r="Z373">
        <f t="shared" si="93"/>
        <v>0</v>
      </c>
      <c r="AA373">
        <f t="shared" si="94"/>
        <v>0</v>
      </c>
      <c r="AB373" s="76">
        <f t="shared" si="95"/>
        <v>0</v>
      </c>
    </row>
    <row r="374" spans="1:28">
      <c r="A374" s="7">
        <v>373</v>
      </c>
      <c r="B374" s="63">
        <v>2002</v>
      </c>
      <c r="C374" s="62">
        <v>1</v>
      </c>
      <c r="D374" s="10">
        <v>1277</v>
      </c>
      <c r="E374" s="14">
        <v>20029.090909090908</v>
      </c>
      <c r="F374" s="11">
        <v>0</v>
      </c>
      <c r="G374" s="11">
        <f t="shared" si="96"/>
        <v>6082.9072620476318</v>
      </c>
      <c r="H374" s="13">
        <f t="shared" si="97"/>
        <v>0</v>
      </c>
      <c r="I374" s="7">
        <v>0</v>
      </c>
      <c r="J374" s="7">
        <f>51342</f>
        <v>51342</v>
      </c>
      <c r="K374" s="7">
        <f t="shared" si="98"/>
        <v>51342</v>
      </c>
      <c r="L374" s="11">
        <f t="shared" si="101"/>
        <v>48160.382216757556</v>
      </c>
      <c r="M374" s="11">
        <v>0</v>
      </c>
      <c r="N374" s="11">
        <f t="shared" si="99"/>
        <v>68189.473125848468</v>
      </c>
      <c r="O374" s="3">
        <v>4441.3943616526203</v>
      </c>
      <c r="P374" s="57" t="str">
        <f t="shared" si="86"/>
        <v/>
      </c>
      <c r="Q374" s="11" t="str">
        <f t="array" ref="Q374">IF(AND(O374&gt;D374,N374&lt;K375),0,"")</f>
        <v/>
      </c>
      <c r="R374" s="11">
        <f t="shared" si="87"/>
        <v>16847.473125848468</v>
      </c>
      <c r="S374" s="11" t="str">
        <f t="shared" si="88"/>
        <v/>
      </c>
      <c r="T374" s="11" t="str">
        <f t="shared" si="89"/>
        <v/>
      </c>
      <c r="U374" s="11">
        <f t="shared" si="90"/>
        <v>16847.473125848468</v>
      </c>
      <c r="V374" s="3">
        <f t="shared" si="100"/>
        <v>51342</v>
      </c>
      <c r="X374" s="3">
        <f t="shared" si="91"/>
        <v>21288.867487501087</v>
      </c>
      <c r="Y374" t="b">
        <f t="shared" si="92"/>
        <v>1</v>
      </c>
      <c r="Z374">
        <f t="shared" si="93"/>
        <v>0</v>
      </c>
      <c r="AA374">
        <f t="shared" si="94"/>
        <v>0</v>
      </c>
      <c r="AB374" s="76">
        <f t="shared" si="95"/>
        <v>0</v>
      </c>
    </row>
    <row r="375" spans="1:28">
      <c r="A375" s="7">
        <v>374</v>
      </c>
      <c r="B375" s="63">
        <v>2002</v>
      </c>
      <c r="C375" s="62">
        <v>2</v>
      </c>
      <c r="D375" s="10">
        <v>787</v>
      </c>
      <c r="E375" s="14">
        <v>16462.809917355371</v>
      </c>
      <c r="F375" s="11">
        <v>0</v>
      </c>
      <c r="G375" s="11">
        <f t="shared" si="96"/>
        <v>6296.3862360000003</v>
      </c>
      <c r="H375" s="13">
        <f t="shared" si="97"/>
        <v>0</v>
      </c>
      <c r="I375" s="7">
        <v>0</v>
      </c>
      <c r="J375" s="7">
        <f>51342</f>
        <v>51342</v>
      </c>
      <c r="K375" s="7">
        <f t="shared" si="98"/>
        <v>51342</v>
      </c>
      <c r="L375" s="11">
        <f t="shared" si="101"/>
        <v>51342</v>
      </c>
      <c r="M375" s="11">
        <v>0</v>
      </c>
      <c r="N375" s="11">
        <f t="shared" si="99"/>
        <v>67804.809917355364</v>
      </c>
      <c r="O375" s="3">
        <v>6833.1411942128098</v>
      </c>
      <c r="P375" s="57" t="str">
        <f t="shared" si="86"/>
        <v/>
      </c>
      <c r="Q375" s="11" t="str">
        <f t="array" ref="Q375">IF(AND(O375&gt;D375,N375&lt;K376),0,"")</f>
        <v/>
      </c>
      <c r="R375" s="11">
        <f t="shared" si="87"/>
        <v>16462.809917355364</v>
      </c>
      <c r="S375" s="11" t="str">
        <f t="shared" si="88"/>
        <v/>
      </c>
      <c r="T375" s="11" t="str">
        <f t="shared" si="89"/>
        <v/>
      </c>
      <c r="U375" s="11">
        <f t="shared" si="90"/>
        <v>16462.809917355364</v>
      </c>
      <c r="V375" s="3">
        <f t="shared" si="100"/>
        <v>51342</v>
      </c>
      <c r="X375" s="3">
        <f t="shared" si="91"/>
        <v>23295.951111568174</v>
      </c>
      <c r="Y375" t="b">
        <f t="shared" si="92"/>
        <v>1</v>
      </c>
      <c r="Z375">
        <f t="shared" si="93"/>
        <v>0</v>
      </c>
      <c r="AA375">
        <f t="shared" si="94"/>
        <v>0</v>
      </c>
      <c r="AB375" s="76">
        <f t="shared" si="95"/>
        <v>0</v>
      </c>
    </row>
    <row r="376" spans="1:28">
      <c r="A376" s="7">
        <v>375</v>
      </c>
      <c r="B376" s="63">
        <v>2002</v>
      </c>
      <c r="C376" s="62">
        <v>3</v>
      </c>
      <c r="D376" s="10">
        <v>298</v>
      </c>
      <c r="E376" s="14">
        <v>25630.413223140495</v>
      </c>
      <c r="F376" s="11">
        <v>0.02</v>
      </c>
      <c r="G376" s="11">
        <f t="shared" si="96"/>
        <v>6296.3862360000003</v>
      </c>
      <c r="H376" s="13">
        <f t="shared" si="97"/>
        <v>125.92772472000001</v>
      </c>
      <c r="I376" s="7">
        <v>0</v>
      </c>
      <c r="J376" s="7">
        <f>51342</f>
        <v>51342</v>
      </c>
      <c r="K376" s="7">
        <f t="shared" si="98"/>
        <v>51342</v>
      </c>
      <c r="L376" s="11">
        <f t="shared" si="101"/>
        <v>51342</v>
      </c>
      <c r="M376" s="11">
        <v>0</v>
      </c>
      <c r="N376" s="11">
        <f t="shared" si="99"/>
        <v>76846.485498420501</v>
      </c>
      <c r="O376" s="3">
        <v>5436.33747920116</v>
      </c>
      <c r="P376" s="57" t="str">
        <f t="shared" si="86"/>
        <v/>
      </c>
      <c r="Q376" s="11" t="str">
        <f t="array" ref="Q376">IF(AND(O376&gt;D376,N376&lt;K377),0,"")</f>
        <v/>
      </c>
      <c r="R376" s="11">
        <f t="shared" si="87"/>
        <v>40504.485498420501</v>
      </c>
      <c r="S376" s="11" t="str">
        <f t="shared" si="88"/>
        <v/>
      </c>
      <c r="T376" s="11" t="str">
        <f t="shared" si="89"/>
        <v/>
      </c>
      <c r="U376" s="11">
        <f t="shared" si="90"/>
        <v>40504.485498420501</v>
      </c>
      <c r="V376" s="3">
        <f t="shared" si="100"/>
        <v>36342</v>
      </c>
      <c r="X376" s="3">
        <f t="shared" si="91"/>
        <v>45940.822977621661</v>
      </c>
      <c r="Y376" t="b">
        <f t="shared" si="92"/>
        <v>1</v>
      </c>
      <c r="Z376">
        <f t="shared" si="93"/>
        <v>0</v>
      </c>
      <c r="AA376">
        <f t="shared" si="94"/>
        <v>0</v>
      </c>
      <c r="AB376" s="76">
        <f t="shared" si="95"/>
        <v>0</v>
      </c>
    </row>
    <row r="377" spans="1:28">
      <c r="A377" s="7">
        <v>376</v>
      </c>
      <c r="B377" s="63">
        <v>2002</v>
      </c>
      <c r="C377" s="62">
        <v>4</v>
      </c>
      <c r="D377" s="10">
        <v>2544</v>
      </c>
      <c r="E377" s="14">
        <v>37404.297520661159</v>
      </c>
      <c r="F377" s="11">
        <v>0.13</v>
      </c>
      <c r="G377" s="11">
        <f t="shared" si="96"/>
        <v>5112.6462360000005</v>
      </c>
      <c r="H377" s="13">
        <f t="shared" si="97"/>
        <v>664.64401068000006</v>
      </c>
      <c r="I377" s="7">
        <v>15000</v>
      </c>
      <c r="J377" s="7">
        <f>51342</f>
        <v>51342</v>
      </c>
      <c r="K377" s="7">
        <f t="shared" si="98"/>
        <v>36342</v>
      </c>
      <c r="L377" s="11">
        <f t="shared" si="101"/>
        <v>36342</v>
      </c>
      <c r="M377" s="11">
        <v>0</v>
      </c>
      <c r="N377" s="11">
        <f t="shared" si="99"/>
        <v>73081.653509981159</v>
      </c>
      <c r="O377" s="3">
        <v>2255.5307150978401</v>
      </c>
      <c r="P377" s="57" t="str">
        <f t="shared" si="86"/>
        <v/>
      </c>
      <c r="Q377" s="11" t="str">
        <f t="array" ref="Q377">IF(AND(O377&gt;D377,N377&lt;K378),0,"")</f>
        <v/>
      </c>
      <c r="R377" s="11" t="str">
        <f t="shared" si="87"/>
        <v/>
      </c>
      <c r="S377" s="11" t="str">
        <f t="shared" si="88"/>
        <v/>
      </c>
      <c r="T377" s="11">
        <f t="shared" si="89"/>
        <v>36739.653509981159</v>
      </c>
      <c r="U377" s="11">
        <f t="shared" si="90"/>
        <v>36739.653509981159</v>
      </c>
      <c r="V377" s="3">
        <f t="shared" si="100"/>
        <v>36342</v>
      </c>
      <c r="X377" s="3">
        <f t="shared" si="91"/>
        <v>38995.184225079</v>
      </c>
      <c r="Y377" t="b">
        <f t="shared" si="92"/>
        <v>1</v>
      </c>
      <c r="Z377">
        <f t="shared" si="93"/>
        <v>0</v>
      </c>
      <c r="AA377">
        <f t="shared" si="94"/>
        <v>0</v>
      </c>
      <c r="AB377" s="76">
        <f t="shared" si="95"/>
        <v>0</v>
      </c>
    </row>
    <row r="378" spans="1:28">
      <c r="A378" s="7">
        <v>377</v>
      </c>
      <c r="B378" s="63">
        <v>2002</v>
      </c>
      <c r="C378" s="62">
        <v>5</v>
      </c>
      <c r="D378" s="10">
        <v>34448</v>
      </c>
      <c r="E378" s="14">
        <v>20160</v>
      </c>
      <c r="F378" s="11">
        <v>0.22</v>
      </c>
      <c r="G378" s="11">
        <f t="shared" si="96"/>
        <v>5112.6462360000005</v>
      </c>
      <c r="H378" s="13">
        <f t="shared" si="97"/>
        <v>1124.7821719200001</v>
      </c>
      <c r="I378" s="7">
        <v>15000</v>
      </c>
      <c r="J378" s="7">
        <f>51342</f>
        <v>51342</v>
      </c>
      <c r="K378" s="7">
        <f t="shared" si="98"/>
        <v>36342</v>
      </c>
      <c r="L378" s="11">
        <f t="shared" si="101"/>
        <v>36342</v>
      </c>
      <c r="M378" s="11">
        <v>0</v>
      </c>
      <c r="N378" s="11">
        <f t="shared" si="99"/>
        <v>55377.21782808</v>
      </c>
      <c r="O378" s="3">
        <v>2708.7140306871102</v>
      </c>
      <c r="P378" s="57" t="str">
        <f t="shared" si="86"/>
        <v/>
      </c>
      <c r="Q378" s="11" t="str">
        <f t="array" ref="Q378">IF(AND(O378&gt;D378,N378&lt;K379),0,"")</f>
        <v/>
      </c>
      <c r="R378" s="11" t="str">
        <f t="shared" si="87"/>
        <v/>
      </c>
      <c r="S378" s="11">
        <f t="shared" si="88"/>
        <v>31739.285969312888</v>
      </c>
      <c r="T378" s="11" t="str">
        <f t="shared" si="89"/>
        <v/>
      </c>
      <c r="U378" s="11">
        <f t="shared" si="90"/>
        <v>31739.285969312888</v>
      </c>
      <c r="V378" s="3">
        <f t="shared" si="100"/>
        <v>23637.931858767111</v>
      </c>
      <c r="X378" s="3">
        <f t="shared" si="91"/>
        <v>34448</v>
      </c>
      <c r="Y378" t="b">
        <f t="shared" si="92"/>
        <v>1</v>
      </c>
      <c r="Z378">
        <f t="shared" si="93"/>
        <v>0</v>
      </c>
      <c r="AA378">
        <f t="shared" si="94"/>
        <v>0</v>
      </c>
      <c r="AB378" s="76">
        <f t="shared" si="95"/>
        <v>0</v>
      </c>
    </row>
    <row r="379" spans="1:28">
      <c r="A379" s="7">
        <v>378</v>
      </c>
      <c r="B379" s="63">
        <v>2002</v>
      </c>
      <c r="C379" s="62">
        <v>6</v>
      </c>
      <c r="D379" s="10">
        <v>45953</v>
      </c>
      <c r="E379" s="14">
        <v>29686.611570247933</v>
      </c>
      <c r="F379" s="11">
        <v>0.36</v>
      </c>
      <c r="G379" s="11">
        <f t="shared" si="96"/>
        <v>3758.1376251108832</v>
      </c>
      <c r="H379" s="13">
        <f t="shared" si="97"/>
        <v>1352.9295450399179</v>
      </c>
      <c r="I379" s="7">
        <v>15000</v>
      </c>
      <c r="J379" s="7">
        <f>51342</f>
        <v>51342</v>
      </c>
      <c r="K379" s="7">
        <f t="shared" si="98"/>
        <v>36342</v>
      </c>
      <c r="L379" s="11">
        <f t="shared" si="101"/>
        <v>23637.931858767111</v>
      </c>
      <c r="M379" s="11">
        <v>0</v>
      </c>
      <c r="N379" s="11">
        <f t="shared" si="99"/>
        <v>51971.613883975129</v>
      </c>
      <c r="O379" s="3">
        <v>523.761189867383</v>
      </c>
      <c r="P379" s="57" t="str">
        <f t="shared" si="86"/>
        <v/>
      </c>
      <c r="Q379" s="11" t="str">
        <f t="array" ref="Q379">IF(AND(O379&gt;D379,N379&lt;K380),0,"")</f>
        <v/>
      </c>
      <c r="R379" s="11" t="str">
        <f t="shared" si="87"/>
        <v/>
      </c>
      <c r="S379" s="11">
        <f t="shared" si="88"/>
        <v>45429.238810132614</v>
      </c>
      <c r="T379" s="11" t="str">
        <f t="shared" si="89"/>
        <v/>
      </c>
      <c r="U379" s="11">
        <f t="shared" si="90"/>
        <v>45429.238810132614</v>
      </c>
      <c r="V379" s="3">
        <f t="shared" si="100"/>
        <v>6542.3750738425151</v>
      </c>
      <c r="X379" s="3">
        <f t="shared" si="91"/>
        <v>45953</v>
      </c>
      <c r="Y379" t="b">
        <f t="shared" si="92"/>
        <v>1</v>
      </c>
      <c r="Z379">
        <f t="shared" si="93"/>
        <v>0</v>
      </c>
      <c r="AA379">
        <f t="shared" si="94"/>
        <v>0</v>
      </c>
      <c r="AB379" s="76">
        <f t="shared" si="95"/>
        <v>0</v>
      </c>
    </row>
    <row r="380" spans="1:28">
      <c r="A380" s="7">
        <v>379</v>
      </c>
      <c r="B380" s="63">
        <v>2002</v>
      </c>
      <c r="C380" s="62">
        <v>7</v>
      </c>
      <c r="D380" s="10">
        <v>50966</v>
      </c>
      <c r="E380" s="14">
        <v>53869.090909090912</v>
      </c>
      <c r="F380" s="11">
        <v>0.43</v>
      </c>
      <c r="G380" s="11">
        <f t="shared" si="96"/>
        <v>1425.9670156953271</v>
      </c>
      <c r="H380" s="13">
        <f t="shared" si="97"/>
        <v>613.16581674899066</v>
      </c>
      <c r="I380" s="7">
        <v>0</v>
      </c>
      <c r="J380" s="7">
        <f>51342</f>
        <v>51342</v>
      </c>
      <c r="K380" s="7">
        <f t="shared" si="98"/>
        <v>51342</v>
      </c>
      <c r="L380" s="11">
        <f t="shared" si="101"/>
        <v>6542.3750738425151</v>
      </c>
      <c r="M380" s="11">
        <v>0</v>
      </c>
      <c r="N380" s="11">
        <f t="shared" si="99"/>
        <v>59798.300166184439</v>
      </c>
      <c r="O380" s="3">
        <v>2151.3445220580402</v>
      </c>
      <c r="P380" s="57" t="str">
        <f t="shared" si="86"/>
        <v/>
      </c>
      <c r="Q380" s="11" t="str">
        <f t="array" ref="Q380">IF(AND(O380&gt;D380,N380&lt;K381),0,"")</f>
        <v/>
      </c>
      <c r="R380" s="11" t="str">
        <f t="shared" si="87"/>
        <v/>
      </c>
      <c r="S380" s="11">
        <f t="shared" si="88"/>
        <v>48814.65547794196</v>
      </c>
      <c r="T380" s="11" t="str">
        <f t="shared" si="89"/>
        <v/>
      </c>
      <c r="U380" s="11">
        <f t="shared" si="90"/>
        <v>48814.65547794196</v>
      </c>
      <c r="V380" s="3">
        <f t="shared" si="100"/>
        <v>10983.644688242479</v>
      </c>
      <c r="X380" s="3">
        <f t="shared" si="91"/>
        <v>50966</v>
      </c>
      <c r="Y380" t="b">
        <f t="shared" si="92"/>
        <v>1</v>
      </c>
      <c r="Z380">
        <f t="shared" si="93"/>
        <v>0</v>
      </c>
      <c r="AA380">
        <f t="shared" si="94"/>
        <v>0</v>
      </c>
      <c r="AB380" s="76">
        <f t="shared" si="95"/>
        <v>0</v>
      </c>
    </row>
    <row r="381" spans="1:28">
      <c r="A381" s="7">
        <v>380</v>
      </c>
      <c r="B381" s="63">
        <v>2002</v>
      </c>
      <c r="C381" s="62">
        <v>8</v>
      </c>
      <c r="D381" s="10">
        <v>47807</v>
      </c>
      <c r="E381" s="14">
        <v>44830.413223140495</v>
      </c>
      <c r="F381" s="11">
        <v>0.39</v>
      </c>
      <c r="G381" s="11">
        <f t="shared" si="96"/>
        <v>2088.0447544236399</v>
      </c>
      <c r="H381" s="13">
        <f t="shared" si="97"/>
        <v>814.33745422521963</v>
      </c>
      <c r="I381" s="7">
        <v>0</v>
      </c>
      <c r="J381" s="7">
        <f>51342</f>
        <v>51342</v>
      </c>
      <c r="K381" s="7">
        <f t="shared" si="98"/>
        <v>51342</v>
      </c>
      <c r="L381" s="11">
        <f t="shared" si="101"/>
        <v>10983.644688242479</v>
      </c>
      <c r="M381" s="11">
        <v>0</v>
      </c>
      <c r="N381" s="11">
        <f t="shared" si="99"/>
        <v>54999.720457157753</v>
      </c>
      <c r="O381" s="3">
        <v>3192.3860798292999</v>
      </c>
      <c r="P381" s="57" t="str">
        <f t="shared" si="86"/>
        <v/>
      </c>
      <c r="Q381" s="11" t="str">
        <f t="array" ref="Q381">IF(AND(O381&gt;D381,N381&lt;K382),0,"")</f>
        <v/>
      </c>
      <c r="R381" s="11" t="str">
        <f t="shared" si="87"/>
        <v/>
      </c>
      <c r="S381" s="11">
        <f t="shared" si="88"/>
        <v>44614.613920170697</v>
      </c>
      <c r="T381" s="11" t="str">
        <f t="shared" si="89"/>
        <v/>
      </c>
      <c r="U381" s="11">
        <f t="shared" si="90"/>
        <v>44614.613920170697</v>
      </c>
      <c r="V381" s="3">
        <f t="shared" si="100"/>
        <v>10385.106536987056</v>
      </c>
      <c r="X381" s="3">
        <f t="shared" si="91"/>
        <v>47807</v>
      </c>
      <c r="Y381" t="b">
        <f t="shared" si="92"/>
        <v>1</v>
      </c>
      <c r="Z381">
        <f t="shared" si="93"/>
        <v>0</v>
      </c>
      <c r="AA381">
        <f t="shared" si="94"/>
        <v>0</v>
      </c>
      <c r="AB381" s="76">
        <f t="shared" si="95"/>
        <v>0</v>
      </c>
    </row>
    <row r="382" spans="1:28">
      <c r="A382" s="7">
        <v>381</v>
      </c>
      <c r="B382" s="63">
        <v>2002</v>
      </c>
      <c r="C382" s="62">
        <v>9</v>
      </c>
      <c r="D382" s="10">
        <v>35537</v>
      </c>
      <c r="E382" s="14">
        <v>29170.909090909092</v>
      </c>
      <c r="F382" s="11">
        <v>0.2</v>
      </c>
      <c r="G382" s="11">
        <f t="shared" si="96"/>
        <v>2001.118311277472</v>
      </c>
      <c r="H382" s="13">
        <f t="shared" si="97"/>
        <v>400.22366225549445</v>
      </c>
      <c r="I382" s="7">
        <v>0</v>
      </c>
      <c r="J382" s="7">
        <f>51342</f>
        <v>51342</v>
      </c>
      <c r="K382" s="7">
        <f t="shared" si="98"/>
        <v>51342</v>
      </c>
      <c r="L382" s="11">
        <f t="shared" si="101"/>
        <v>10385.106536987056</v>
      </c>
      <c r="M382" s="11">
        <v>0</v>
      </c>
      <c r="N382" s="11">
        <f t="shared" si="99"/>
        <v>39155.791965640659</v>
      </c>
      <c r="O382" s="3">
        <v>3301.2800807146</v>
      </c>
      <c r="P382" s="57" t="str">
        <f t="shared" si="86"/>
        <v/>
      </c>
      <c r="Q382" s="11" t="str">
        <f t="array" ref="Q382">IF(AND(O382&gt;D382,N382&lt;K383),0,"")</f>
        <v/>
      </c>
      <c r="R382" s="11" t="str">
        <f t="shared" si="87"/>
        <v/>
      </c>
      <c r="S382" s="11">
        <f t="shared" si="88"/>
        <v>32235.719919285399</v>
      </c>
      <c r="T382" s="11" t="str">
        <f t="shared" si="89"/>
        <v/>
      </c>
      <c r="U382" s="11">
        <f t="shared" si="90"/>
        <v>32235.719919285399</v>
      </c>
      <c r="V382" s="3">
        <f t="shared" si="100"/>
        <v>6920.0720463552607</v>
      </c>
      <c r="X382" s="3">
        <f t="shared" si="91"/>
        <v>35537</v>
      </c>
      <c r="Y382" t="b">
        <f t="shared" si="92"/>
        <v>1</v>
      </c>
      <c r="Z382">
        <f t="shared" si="93"/>
        <v>0</v>
      </c>
      <c r="AA382">
        <f t="shared" si="94"/>
        <v>0</v>
      </c>
      <c r="AB382" s="76">
        <f t="shared" si="95"/>
        <v>0</v>
      </c>
    </row>
    <row r="383" spans="1:28">
      <c r="A383" s="7">
        <v>382</v>
      </c>
      <c r="B383" s="63">
        <v>2002</v>
      </c>
      <c r="C383" s="62">
        <v>10</v>
      </c>
      <c r="D383" s="10">
        <v>16691</v>
      </c>
      <c r="E383" s="14">
        <v>18021.81818181818</v>
      </c>
      <c r="F383" s="11">
        <v>0.05</v>
      </c>
      <c r="G383" s="11">
        <f t="shared" si="96"/>
        <v>1483.8066057960391</v>
      </c>
      <c r="H383" s="13">
        <f t="shared" si="97"/>
        <v>74.190330289801963</v>
      </c>
      <c r="I383" s="7">
        <v>0</v>
      </c>
      <c r="J383" s="7">
        <f>51342</f>
        <v>51342</v>
      </c>
      <c r="K383" s="7">
        <f t="shared" si="98"/>
        <v>51342</v>
      </c>
      <c r="L383" s="11">
        <f t="shared" si="101"/>
        <v>6920.0720463552607</v>
      </c>
      <c r="M383" s="11">
        <v>0</v>
      </c>
      <c r="N383" s="11">
        <f t="shared" si="99"/>
        <v>24867.699897883638</v>
      </c>
      <c r="O383" s="3">
        <v>3159.7947923034098</v>
      </c>
      <c r="P383" s="57" t="str">
        <f t="shared" si="86"/>
        <v/>
      </c>
      <c r="Q383" s="11" t="str">
        <f t="array" ref="Q383">IF(AND(O383&gt;D383,N383&lt;K384),0,"")</f>
        <v/>
      </c>
      <c r="R383" s="11" t="str">
        <f t="shared" si="87"/>
        <v/>
      </c>
      <c r="S383" s="11">
        <f t="shared" si="88"/>
        <v>13531.20520769659</v>
      </c>
      <c r="T383" s="11" t="str">
        <f t="shared" si="89"/>
        <v/>
      </c>
      <c r="U383" s="11">
        <f t="shared" si="90"/>
        <v>13531.20520769659</v>
      </c>
      <c r="V383" s="3">
        <f t="shared" si="100"/>
        <v>11336.494690187048</v>
      </c>
      <c r="X383" s="3">
        <f t="shared" si="91"/>
        <v>16691</v>
      </c>
      <c r="Y383" t="b">
        <f t="shared" si="92"/>
        <v>1</v>
      </c>
      <c r="Z383">
        <f t="shared" si="93"/>
        <v>0</v>
      </c>
      <c r="AA383">
        <f t="shared" si="94"/>
        <v>0</v>
      </c>
      <c r="AB383" s="76">
        <f t="shared" si="95"/>
        <v>0</v>
      </c>
    </row>
    <row r="384" spans="1:28">
      <c r="A384" s="7">
        <v>383</v>
      </c>
      <c r="B384" s="63">
        <v>2002</v>
      </c>
      <c r="C384" s="62">
        <v>11</v>
      </c>
      <c r="D384" s="10">
        <v>4576</v>
      </c>
      <c r="E384" s="14">
        <v>18674.380165289258</v>
      </c>
      <c r="F384" s="11">
        <v>0</v>
      </c>
      <c r="G384" s="11">
        <f t="shared" si="96"/>
        <v>2138.953903524523</v>
      </c>
      <c r="H384" s="13">
        <f t="shared" si="97"/>
        <v>0</v>
      </c>
      <c r="I384" s="7">
        <v>0</v>
      </c>
      <c r="J384" s="7">
        <f>51342</f>
        <v>51342</v>
      </c>
      <c r="K384" s="7">
        <f t="shared" si="98"/>
        <v>51342</v>
      </c>
      <c r="L384" s="11">
        <f t="shared" si="101"/>
        <v>11336.494690187048</v>
      </c>
      <c r="M384" s="11">
        <v>0</v>
      </c>
      <c r="N384" s="11">
        <f t="shared" si="99"/>
        <v>30010.874855476308</v>
      </c>
      <c r="O384" s="3">
        <v>3103.7907322522701</v>
      </c>
      <c r="P384" s="57" t="str">
        <f t="shared" si="86"/>
        <v/>
      </c>
      <c r="Q384" s="11" t="str">
        <f t="array" ref="Q384">IF(AND(O384&gt;D384,N384&lt;K385),0,"")</f>
        <v/>
      </c>
      <c r="R384" s="11" t="str">
        <f t="shared" si="87"/>
        <v/>
      </c>
      <c r="S384" s="11">
        <f t="shared" si="88"/>
        <v>1472.2092677477299</v>
      </c>
      <c r="T384" s="11" t="str">
        <f t="shared" si="89"/>
        <v/>
      </c>
      <c r="U384" s="11">
        <f t="shared" si="90"/>
        <v>1472.2092677477299</v>
      </c>
      <c r="V384" s="3">
        <f t="shared" si="100"/>
        <v>28538.665587728578</v>
      </c>
      <c r="X384" s="3">
        <f t="shared" si="91"/>
        <v>4576</v>
      </c>
      <c r="Y384" t="b">
        <f t="shared" si="92"/>
        <v>1</v>
      </c>
      <c r="Z384">
        <f t="shared" si="93"/>
        <v>0</v>
      </c>
      <c r="AA384">
        <f t="shared" si="94"/>
        <v>0</v>
      </c>
      <c r="AB384" s="76">
        <f t="shared" si="95"/>
        <v>0</v>
      </c>
    </row>
    <row r="385" spans="1:28">
      <c r="A385" s="7">
        <v>384</v>
      </c>
      <c r="B385" s="63">
        <v>2002</v>
      </c>
      <c r="C385" s="62">
        <v>12</v>
      </c>
      <c r="D385" s="10">
        <v>1561</v>
      </c>
      <c r="E385" s="14">
        <v>19812.89256198347</v>
      </c>
      <c r="F385" s="11">
        <v>0</v>
      </c>
      <c r="G385" s="11">
        <f t="shared" si="96"/>
        <v>4318.8962533873773</v>
      </c>
      <c r="H385" s="13">
        <f t="shared" si="97"/>
        <v>0</v>
      </c>
      <c r="I385" s="7">
        <v>0</v>
      </c>
      <c r="J385" s="7">
        <f>51342</f>
        <v>51342</v>
      </c>
      <c r="K385" s="7">
        <f t="shared" si="98"/>
        <v>51342</v>
      </c>
      <c r="L385" s="11">
        <f t="shared" si="101"/>
        <v>28538.665587728578</v>
      </c>
      <c r="M385" s="11">
        <v>0</v>
      </c>
      <c r="N385" s="11">
        <f t="shared" si="99"/>
        <v>48351.558149712044</v>
      </c>
      <c r="O385" s="3">
        <v>2630.0918862212802</v>
      </c>
      <c r="P385" s="57" t="str">
        <f t="shared" si="86"/>
        <v/>
      </c>
      <c r="Q385" s="11">
        <f t="array" ref="Q385">IF(AND(O385&gt;D385,N385&lt;K386),0,"")</f>
        <v>0</v>
      </c>
      <c r="R385" s="11" t="str">
        <f t="shared" si="87"/>
        <v/>
      </c>
      <c r="S385" s="11" t="str">
        <f t="shared" si="88"/>
        <v/>
      </c>
      <c r="T385" s="11" t="str">
        <f t="shared" si="89"/>
        <v/>
      </c>
      <c r="U385" s="11">
        <f t="shared" si="90"/>
        <v>0</v>
      </c>
      <c r="V385" s="3">
        <f t="shared" si="100"/>
        <v>48351.558149712044</v>
      </c>
      <c r="X385" s="3">
        <f t="shared" si="91"/>
        <v>2630.0918862212802</v>
      </c>
      <c r="Y385" t="b">
        <f t="shared" si="92"/>
        <v>1</v>
      </c>
      <c r="Z385">
        <f t="shared" si="93"/>
        <v>0</v>
      </c>
      <c r="AA385">
        <f t="shared" si="94"/>
        <v>0</v>
      </c>
      <c r="AB385" s="76">
        <f t="shared" si="95"/>
        <v>0</v>
      </c>
    </row>
    <row r="386" spans="1:28">
      <c r="A386" s="7">
        <v>385</v>
      </c>
      <c r="B386" s="63">
        <v>2003</v>
      </c>
      <c r="C386" s="62">
        <v>1</v>
      </c>
      <c r="D386" s="10">
        <v>1277</v>
      </c>
      <c r="E386" s="14">
        <v>19073.057851239668</v>
      </c>
      <c r="F386" s="11">
        <v>0</v>
      </c>
      <c r="G386" s="11">
        <f t="shared" si="96"/>
        <v>6096.3064122370424</v>
      </c>
      <c r="H386" s="13">
        <f t="shared" si="97"/>
        <v>0</v>
      </c>
      <c r="I386" s="7">
        <v>0</v>
      </c>
      <c r="J386" s="7">
        <f>51342</f>
        <v>51342</v>
      </c>
      <c r="K386" s="7">
        <f t="shared" si="98"/>
        <v>51342</v>
      </c>
      <c r="L386" s="11">
        <f t="shared" si="101"/>
        <v>48351.558149712044</v>
      </c>
      <c r="M386" s="11">
        <v>0</v>
      </c>
      <c r="N386" s="11">
        <f t="shared" si="99"/>
        <v>67424.616000951704</v>
      </c>
      <c r="O386" s="3">
        <v>5243.1896047125201</v>
      </c>
      <c r="P386" s="57" t="str">
        <f t="shared" ref="P386:P421" si="102">IF(N386+O386&lt;D386,N386,"")</f>
        <v/>
      </c>
      <c r="Q386" s="11" t="str">
        <f t="array" ref="Q386">IF(AND(O386&gt;D386,N386&lt;K387),0,"")</f>
        <v/>
      </c>
      <c r="R386" s="11">
        <f t="shared" ref="R386:R421" si="103">IF(AND(O386&gt;D386,N386&gt;K387),N386-K387,"")</f>
        <v>16082.616000951704</v>
      </c>
      <c r="S386" s="11" t="str">
        <f t="shared" ref="S386:S421" si="104">IF(AND(O386&lt;D386,N386+O386&gt;D386,N386+O386-D386&lt;K387),D386-O386,"")</f>
        <v/>
      </c>
      <c r="T386" s="11" t="str">
        <f t="shared" ref="T386:T421" si="105">IF(AND(O386&lt;D386,N386+O386&gt;D386,N386+O386-D386&gt;K387),N386-K387,"")</f>
        <v/>
      </c>
      <c r="U386" s="11">
        <f t="shared" ref="U386:U421" si="106">SUM(P386:T386)</f>
        <v>16082.616000951704</v>
      </c>
      <c r="V386" s="3">
        <f t="shared" si="100"/>
        <v>51342</v>
      </c>
      <c r="X386" s="3">
        <f t="shared" ref="X386:X421" si="107">O386+U386</f>
        <v>21325.805605664224</v>
      </c>
      <c r="Y386" t="b">
        <f t="shared" ref="Y386:Y421" si="108">X386&gt;=D386</f>
        <v>1</v>
      </c>
      <c r="Z386">
        <f t="shared" ref="Z386:Z421" si="109">IF(AND(X385&lt;D385,X386&gt;=D386),1,0)</f>
        <v>0</v>
      </c>
      <c r="AA386">
        <f t="shared" ref="AA386:AA421" si="110">IF(X386&lt;D386,ABS(X386-D386),0)</f>
        <v>0</v>
      </c>
      <c r="AB386" s="76">
        <f t="shared" ref="AB386:AB421" si="111">INDEX(AS$2:AS$13,MATCH(C386,AR$2:AR$13,0))*(AA386)^INDEX(AT$2:AT$13,MATCH(C386,AR$2:AR$13,0))</f>
        <v>0</v>
      </c>
    </row>
    <row r="387" spans="1:28">
      <c r="A387" s="7">
        <v>386</v>
      </c>
      <c r="B387" s="63">
        <v>2003</v>
      </c>
      <c r="C387" s="62">
        <v>2</v>
      </c>
      <c r="D387" s="10">
        <v>787</v>
      </c>
      <c r="E387" s="14">
        <v>23287.933884297519</v>
      </c>
      <c r="F387" s="11">
        <v>0</v>
      </c>
      <c r="G387" s="11">
        <f t="shared" ref="G387:G421" si="112">-1*10^-6*L387^2+0.1666*L387+378.81</f>
        <v>6296.3862360000003</v>
      </c>
      <c r="H387" s="13">
        <f t="shared" ref="H387:H421" si="113">G387*F387</f>
        <v>0</v>
      </c>
      <c r="I387" s="7">
        <v>0</v>
      </c>
      <c r="J387" s="7">
        <f>51342</f>
        <v>51342</v>
      </c>
      <c r="K387" s="7">
        <f t="shared" ref="K387:K421" si="114">J387-I387</f>
        <v>51342</v>
      </c>
      <c r="L387" s="11">
        <f t="shared" si="101"/>
        <v>51342</v>
      </c>
      <c r="M387" s="11">
        <v>0</v>
      </c>
      <c r="N387" s="11">
        <f t="shared" ref="N387:N421" si="115">E387+L387-H387-$M$2</f>
        <v>74629.933884297527</v>
      </c>
      <c r="O387" s="3">
        <v>7758.6431472206305</v>
      </c>
      <c r="P387" s="57" t="str">
        <f t="shared" si="102"/>
        <v/>
      </c>
      <c r="Q387" s="11" t="str">
        <f t="array" ref="Q387">IF(AND(O387&gt;D387,N387&lt;K388),0,"")</f>
        <v/>
      </c>
      <c r="R387" s="11">
        <f t="shared" si="103"/>
        <v>23287.933884297527</v>
      </c>
      <c r="S387" s="11" t="str">
        <f t="shared" si="104"/>
        <v/>
      </c>
      <c r="T387" s="11" t="str">
        <f t="shared" si="105"/>
        <v/>
      </c>
      <c r="U387" s="11">
        <f t="shared" si="106"/>
        <v>23287.933884297527</v>
      </c>
      <c r="V387" s="3">
        <f t="shared" ref="V387:V421" si="116">N387-U387+$M$2</f>
        <v>51342</v>
      </c>
      <c r="X387" s="3">
        <f t="shared" si="107"/>
        <v>31046.577031518158</v>
      </c>
      <c r="Y387" t="b">
        <f t="shared" si="108"/>
        <v>1</v>
      </c>
      <c r="Z387">
        <f t="shared" si="109"/>
        <v>0</v>
      </c>
      <c r="AA387">
        <f t="shared" si="110"/>
        <v>0</v>
      </c>
      <c r="AB387" s="76">
        <f t="shared" si="111"/>
        <v>0</v>
      </c>
    </row>
    <row r="388" spans="1:28">
      <c r="A388" s="7">
        <v>387</v>
      </c>
      <c r="B388" s="63">
        <v>2003</v>
      </c>
      <c r="C388" s="62">
        <v>3</v>
      </c>
      <c r="D388" s="10">
        <v>298</v>
      </c>
      <c r="E388" s="14">
        <v>26614.214876033056</v>
      </c>
      <c r="F388" s="11">
        <v>0.02</v>
      </c>
      <c r="G388" s="11">
        <f t="shared" si="112"/>
        <v>6296.3862360000003</v>
      </c>
      <c r="H388" s="13">
        <f t="shared" si="113"/>
        <v>125.92772472000001</v>
      </c>
      <c r="I388" s="7">
        <v>0</v>
      </c>
      <c r="J388" s="7">
        <f>51342</f>
        <v>51342</v>
      </c>
      <c r="K388" s="7">
        <f t="shared" si="114"/>
        <v>51342</v>
      </c>
      <c r="L388" s="11">
        <f t="shared" si="101"/>
        <v>51342</v>
      </c>
      <c r="M388" s="11">
        <v>0</v>
      </c>
      <c r="N388" s="11">
        <f t="shared" si="115"/>
        <v>77830.287151313067</v>
      </c>
      <c r="O388" s="3">
        <v>7065.5289055851999</v>
      </c>
      <c r="P388" s="57" t="str">
        <f t="shared" si="102"/>
        <v/>
      </c>
      <c r="Q388" s="11" t="str">
        <f t="array" ref="Q388">IF(AND(O388&gt;D388,N388&lt;K389),0,"")</f>
        <v/>
      </c>
      <c r="R388" s="11">
        <f t="shared" si="103"/>
        <v>41488.287151313067</v>
      </c>
      <c r="S388" s="11" t="str">
        <f t="shared" si="104"/>
        <v/>
      </c>
      <c r="T388" s="11" t="str">
        <f t="shared" si="105"/>
        <v/>
      </c>
      <c r="U388" s="11">
        <f t="shared" si="106"/>
        <v>41488.287151313067</v>
      </c>
      <c r="V388" s="3">
        <f t="shared" si="116"/>
        <v>36342</v>
      </c>
      <c r="X388" s="3">
        <f t="shared" si="107"/>
        <v>48553.816056898264</v>
      </c>
      <c r="Y388" t="b">
        <f t="shared" si="108"/>
        <v>1</v>
      </c>
      <c r="Z388">
        <f t="shared" si="109"/>
        <v>0</v>
      </c>
      <c r="AA388">
        <f t="shared" si="110"/>
        <v>0</v>
      </c>
      <c r="AB388" s="76">
        <f t="shared" si="111"/>
        <v>0</v>
      </c>
    </row>
    <row r="389" spans="1:28">
      <c r="A389" s="7">
        <v>388</v>
      </c>
      <c r="B389" s="63">
        <v>2003</v>
      </c>
      <c r="C389" s="62">
        <v>4</v>
      </c>
      <c r="D389" s="10">
        <v>2544</v>
      </c>
      <c r="E389" s="14">
        <v>20874.049586776859</v>
      </c>
      <c r="F389" s="11">
        <v>0.13</v>
      </c>
      <c r="G389" s="11">
        <f t="shared" si="112"/>
        <v>5112.6462360000005</v>
      </c>
      <c r="H389" s="13">
        <f t="shared" si="113"/>
        <v>664.64401068000006</v>
      </c>
      <c r="I389" s="7">
        <v>15000</v>
      </c>
      <c r="J389" s="7">
        <f>51342</f>
        <v>51342</v>
      </c>
      <c r="K389" s="7">
        <f t="shared" si="114"/>
        <v>36342</v>
      </c>
      <c r="L389" s="11">
        <f t="shared" si="101"/>
        <v>36342</v>
      </c>
      <c r="M389" s="11">
        <v>0</v>
      </c>
      <c r="N389" s="11">
        <f t="shared" si="115"/>
        <v>56551.405576096862</v>
      </c>
      <c r="O389" s="3">
        <v>2717.4999999992201</v>
      </c>
      <c r="P389" s="57" t="str">
        <f t="shared" si="102"/>
        <v/>
      </c>
      <c r="Q389" s="11" t="str">
        <f t="array" ref="Q389">IF(AND(O389&gt;D389,N389&lt;K390),0,"")</f>
        <v/>
      </c>
      <c r="R389" s="11">
        <f t="shared" si="103"/>
        <v>20209.405576096862</v>
      </c>
      <c r="S389" s="11" t="str">
        <f t="shared" si="104"/>
        <v/>
      </c>
      <c r="T389" s="11" t="str">
        <f t="shared" si="105"/>
        <v/>
      </c>
      <c r="U389" s="11">
        <f t="shared" si="106"/>
        <v>20209.405576096862</v>
      </c>
      <c r="V389" s="3">
        <f t="shared" si="116"/>
        <v>36342</v>
      </c>
      <c r="X389" s="3">
        <f t="shared" si="107"/>
        <v>22926.905576096084</v>
      </c>
      <c r="Y389" t="b">
        <f t="shared" si="108"/>
        <v>1</v>
      </c>
      <c r="Z389">
        <f t="shared" si="109"/>
        <v>0</v>
      </c>
      <c r="AA389">
        <f t="shared" si="110"/>
        <v>0</v>
      </c>
      <c r="AB389" s="76">
        <f t="shared" si="111"/>
        <v>0</v>
      </c>
    </row>
    <row r="390" spans="1:28">
      <c r="A390" s="7">
        <v>389</v>
      </c>
      <c r="B390" s="63">
        <v>2003</v>
      </c>
      <c r="C390" s="62">
        <v>5</v>
      </c>
      <c r="D390" s="10">
        <v>34448</v>
      </c>
      <c r="E390" s="14">
        <v>9699.1735537190089</v>
      </c>
      <c r="F390" s="11">
        <v>0.22</v>
      </c>
      <c r="G390" s="11">
        <f t="shared" si="112"/>
        <v>5112.6462360000005</v>
      </c>
      <c r="H390" s="13">
        <f t="shared" si="113"/>
        <v>1124.7821719200001</v>
      </c>
      <c r="I390" s="7">
        <v>15000</v>
      </c>
      <c r="J390" s="7">
        <f>51342</f>
        <v>51342</v>
      </c>
      <c r="K390" s="7">
        <f t="shared" si="114"/>
        <v>36342</v>
      </c>
      <c r="L390" s="11">
        <f t="shared" ref="L390:L421" si="117">V389</f>
        <v>36342</v>
      </c>
      <c r="M390" s="11">
        <v>0</v>
      </c>
      <c r="N390" s="11">
        <f t="shared" si="115"/>
        <v>44916.391381799011</v>
      </c>
      <c r="O390" s="3">
        <v>1145.2202365834601</v>
      </c>
      <c r="P390" s="57" t="str">
        <f t="shared" si="102"/>
        <v/>
      </c>
      <c r="Q390" s="11" t="str">
        <f t="array" ref="Q390">IF(AND(O390&gt;D390,N390&lt;K391),0,"")</f>
        <v/>
      </c>
      <c r="R390" s="11" t="str">
        <f t="shared" si="103"/>
        <v/>
      </c>
      <c r="S390" s="11">
        <f t="shared" si="104"/>
        <v>33302.77976341654</v>
      </c>
      <c r="T390" s="11" t="str">
        <f t="shared" si="105"/>
        <v/>
      </c>
      <c r="U390" s="11">
        <f t="shared" si="106"/>
        <v>33302.77976341654</v>
      </c>
      <c r="V390" s="3">
        <f t="shared" si="116"/>
        <v>11613.611618382471</v>
      </c>
      <c r="X390" s="3">
        <f t="shared" si="107"/>
        <v>34448</v>
      </c>
      <c r="Y390" t="b">
        <f t="shared" si="108"/>
        <v>1</v>
      </c>
      <c r="Z390">
        <f t="shared" si="109"/>
        <v>0</v>
      </c>
      <c r="AA390">
        <f t="shared" si="110"/>
        <v>0</v>
      </c>
      <c r="AB390" s="76">
        <f t="shared" si="111"/>
        <v>0</v>
      </c>
    </row>
    <row r="391" spans="1:28">
      <c r="A391" s="7">
        <v>390</v>
      </c>
      <c r="B391" s="63">
        <v>2003</v>
      </c>
      <c r="C391" s="62">
        <v>6</v>
      </c>
      <c r="D391" s="10">
        <v>45953</v>
      </c>
      <c r="E391" s="14">
        <v>36591.074380165286</v>
      </c>
      <c r="F391" s="11">
        <v>0.36</v>
      </c>
      <c r="G391" s="11">
        <f t="shared" si="112"/>
        <v>2178.7617207998915</v>
      </c>
      <c r="H391" s="13">
        <f t="shared" si="113"/>
        <v>784.3542194879609</v>
      </c>
      <c r="I391" s="7">
        <v>15000</v>
      </c>
      <c r="J391" s="7">
        <f>51342</f>
        <v>51342</v>
      </c>
      <c r="K391" s="7">
        <f t="shared" si="114"/>
        <v>36342</v>
      </c>
      <c r="L391" s="11">
        <f t="shared" si="117"/>
        <v>11613.611618382471</v>
      </c>
      <c r="M391" s="11">
        <v>0</v>
      </c>
      <c r="N391" s="11">
        <f t="shared" si="115"/>
        <v>47420.331779059794</v>
      </c>
      <c r="O391" s="3">
        <v>2244.0194232219201</v>
      </c>
      <c r="P391" s="57" t="str">
        <f t="shared" si="102"/>
        <v/>
      </c>
      <c r="Q391" s="11" t="str">
        <f t="array" ref="Q391">IF(AND(O391&gt;D391,N391&lt;K392),0,"")</f>
        <v/>
      </c>
      <c r="R391" s="11" t="str">
        <f t="shared" si="103"/>
        <v/>
      </c>
      <c r="S391" s="11">
        <f t="shared" si="104"/>
        <v>43708.980576778078</v>
      </c>
      <c r="T391" s="11" t="str">
        <f t="shared" si="105"/>
        <v/>
      </c>
      <c r="U391" s="11">
        <f t="shared" si="106"/>
        <v>43708.980576778078</v>
      </c>
      <c r="V391" s="3">
        <f t="shared" si="116"/>
        <v>3711.3512022817158</v>
      </c>
      <c r="X391" s="3">
        <f t="shared" si="107"/>
        <v>45953</v>
      </c>
      <c r="Y391" t="b">
        <f t="shared" si="108"/>
        <v>1</v>
      </c>
      <c r="Z391">
        <f t="shared" si="109"/>
        <v>0</v>
      </c>
      <c r="AA391">
        <f t="shared" si="110"/>
        <v>0</v>
      </c>
      <c r="AB391" s="76">
        <f t="shared" si="111"/>
        <v>0</v>
      </c>
    </row>
    <row r="392" spans="1:28">
      <c r="A392" s="7">
        <v>391</v>
      </c>
      <c r="B392" s="63">
        <v>2003</v>
      </c>
      <c r="C392" s="62">
        <v>7</v>
      </c>
      <c r="D392" s="10">
        <v>50966</v>
      </c>
      <c r="E392" s="14">
        <v>41595.371900826445</v>
      </c>
      <c r="F392" s="11">
        <v>0.43</v>
      </c>
      <c r="G392" s="11">
        <f t="shared" si="112"/>
        <v>983.34698255345597</v>
      </c>
      <c r="H392" s="13">
        <f t="shared" si="113"/>
        <v>422.83920249798604</v>
      </c>
      <c r="I392" s="7">
        <v>0</v>
      </c>
      <c r="J392" s="7">
        <f>51342</f>
        <v>51342</v>
      </c>
      <c r="K392" s="7">
        <f t="shared" si="114"/>
        <v>51342</v>
      </c>
      <c r="L392" s="11">
        <f t="shared" si="117"/>
        <v>3711.3512022817158</v>
      </c>
      <c r="M392" s="11">
        <v>0</v>
      </c>
      <c r="N392" s="11">
        <f t="shared" si="115"/>
        <v>44883.883900610177</v>
      </c>
      <c r="O392" s="3">
        <v>2431.3127321839202</v>
      </c>
      <c r="P392" s="57">
        <f t="shared" si="102"/>
        <v>44883.883900610177</v>
      </c>
      <c r="Q392" s="11" t="str">
        <f t="array" ref="Q392">IF(AND(O392&gt;D392,N392&lt;K393),0,"")</f>
        <v/>
      </c>
      <c r="R392" s="11" t="str">
        <f t="shared" si="103"/>
        <v/>
      </c>
      <c r="S392" s="11" t="str">
        <f t="shared" si="104"/>
        <v/>
      </c>
      <c r="T392" s="11" t="str">
        <f t="shared" si="105"/>
        <v/>
      </c>
      <c r="U392" s="11">
        <f t="shared" si="106"/>
        <v>44883.883900610177</v>
      </c>
      <c r="V392" s="3">
        <f t="shared" si="116"/>
        <v>0</v>
      </c>
      <c r="X392" s="3">
        <f t="shared" si="107"/>
        <v>47315.196632794097</v>
      </c>
      <c r="Y392" t="b">
        <f t="shared" si="108"/>
        <v>0</v>
      </c>
      <c r="Z392">
        <f t="shared" si="109"/>
        <v>0</v>
      </c>
      <c r="AA392">
        <f t="shared" si="110"/>
        <v>3650.8033672059028</v>
      </c>
      <c r="AB392" s="76">
        <f t="shared" si="111"/>
        <v>1479121.0046174366</v>
      </c>
    </row>
    <row r="393" spans="1:28">
      <c r="A393" s="7">
        <v>392</v>
      </c>
      <c r="B393" s="63">
        <v>2003</v>
      </c>
      <c r="C393" s="62">
        <v>8</v>
      </c>
      <c r="D393" s="10">
        <v>47807</v>
      </c>
      <c r="E393" s="14">
        <v>40456.859504132233</v>
      </c>
      <c r="F393" s="11">
        <v>0.39</v>
      </c>
      <c r="G393" s="11">
        <f t="shared" si="112"/>
        <v>378.81</v>
      </c>
      <c r="H393" s="13">
        <f t="shared" si="113"/>
        <v>147.73590000000002</v>
      </c>
      <c r="I393" s="7">
        <v>0</v>
      </c>
      <c r="J393" s="7">
        <f>51342</f>
        <v>51342</v>
      </c>
      <c r="K393" s="7">
        <f t="shared" si="114"/>
        <v>51342</v>
      </c>
      <c r="L393" s="11">
        <f t="shared" si="117"/>
        <v>0</v>
      </c>
      <c r="M393" s="11">
        <v>0</v>
      </c>
      <c r="N393" s="11">
        <f t="shared" si="115"/>
        <v>40309.123604132234</v>
      </c>
      <c r="O393" s="3">
        <v>2917.0841297400402</v>
      </c>
      <c r="P393" s="57">
        <f t="shared" si="102"/>
        <v>40309.123604132234</v>
      </c>
      <c r="Q393" s="11" t="str">
        <f t="array" ref="Q393">IF(AND(O393&gt;D393,N393&lt;K394),0,"")</f>
        <v/>
      </c>
      <c r="R393" s="11" t="str">
        <f t="shared" si="103"/>
        <v/>
      </c>
      <c r="S393" s="11" t="str">
        <f t="shared" si="104"/>
        <v/>
      </c>
      <c r="T393" s="11" t="str">
        <f t="shared" si="105"/>
        <v/>
      </c>
      <c r="U393" s="11">
        <f t="shared" si="106"/>
        <v>40309.123604132234</v>
      </c>
      <c r="V393" s="3">
        <f t="shared" si="116"/>
        <v>0</v>
      </c>
      <c r="X393" s="3">
        <f t="shared" si="107"/>
        <v>43226.207733872274</v>
      </c>
      <c r="Y393" t="b">
        <f t="shared" si="108"/>
        <v>0</v>
      </c>
      <c r="Z393">
        <f t="shared" si="109"/>
        <v>0</v>
      </c>
      <c r="AA393">
        <f t="shared" si="110"/>
        <v>4580.7922661277262</v>
      </c>
      <c r="AB393" s="76">
        <f t="shared" si="111"/>
        <v>2175416.2482489748</v>
      </c>
    </row>
    <row r="394" spans="1:28">
      <c r="A394" s="7">
        <v>393</v>
      </c>
      <c r="B394" s="63">
        <v>2003</v>
      </c>
      <c r="C394" s="62">
        <v>9</v>
      </c>
      <c r="D394" s="10">
        <v>35537</v>
      </c>
      <c r="E394" s="14">
        <v>25059.173553719007</v>
      </c>
      <c r="F394" s="11">
        <v>0.2</v>
      </c>
      <c r="G394" s="11">
        <f t="shared" si="112"/>
        <v>378.81</v>
      </c>
      <c r="H394" s="13">
        <f t="shared" si="113"/>
        <v>75.762</v>
      </c>
      <c r="I394" s="7">
        <v>0</v>
      </c>
      <c r="J394" s="7">
        <f>51342</f>
        <v>51342</v>
      </c>
      <c r="K394" s="7">
        <f t="shared" si="114"/>
        <v>51342</v>
      </c>
      <c r="L394" s="11">
        <f t="shared" si="117"/>
        <v>0</v>
      </c>
      <c r="M394" s="11">
        <v>0</v>
      </c>
      <c r="N394" s="11">
        <f t="shared" si="115"/>
        <v>24983.411553719008</v>
      </c>
      <c r="O394" s="3">
        <v>2731.4784946355098</v>
      </c>
      <c r="P394" s="57">
        <f t="shared" si="102"/>
        <v>24983.411553719008</v>
      </c>
      <c r="Q394" s="11" t="str">
        <f t="array" ref="Q394">IF(AND(O394&gt;D394,N394&lt;K395),0,"")</f>
        <v/>
      </c>
      <c r="R394" s="11" t="str">
        <f t="shared" si="103"/>
        <v/>
      </c>
      <c r="S394" s="11" t="str">
        <f t="shared" si="104"/>
        <v/>
      </c>
      <c r="T394" s="11" t="str">
        <f t="shared" si="105"/>
        <v/>
      </c>
      <c r="U394" s="11">
        <f t="shared" si="106"/>
        <v>24983.411553719008</v>
      </c>
      <c r="V394" s="3">
        <f t="shared" si="116"/>
        <v>0</v>
      </c>
      <c r="X394" s="3">
        <f t="shared" si="107"/>
        <v>27714.890048354519</v>
      </c>
      <c r="Y394" t="b">
        <f t="shared" si="108"/>
        <v>0</v>
      </c>
      <c r="Z394">
        <f t="shared" si="109"/>
        <v>0</v>
      </c>
      <c r="AA394">
        <f t="shared" si="110"/>
        <v>7822.1099516454815</v>
      </c>
      <c r="AB394" s="76">
        <f t="shared" si="111"/>
        <v>5402490.4775221944</v>
      </c>
    </row>
    <row r="395" spans="1:28">
      <c r="A395" s="7">
        <v>394</v>
      </c>
      <c r="B395" s="63">
        <v>2003</v>
      </c>
      <c r="C395" s="62">
        <v>10</v>
      </c>
      <c r="D395" s="10">
        <v>16691</v>
      </c>
      <c r="E395" s="14">
        <v>13739.504132231405</v>
      </c>
      <c r="F395" s="11">
        <v>0.05</v>
      </c>
      <c r="G395" s="11">
        <f t="shared" si="112"/>
        <v>378.81</v>
      </c>
      <c r="H395" s="13">
        <f t="shared" si="113"/>
        <v>18.9405</v>
      </c>
      <c r="I395" s="7">
        <v>0</v>
      </c>
      <c r="J395" s="7">
        <f>51342</f>
        <v>51342</v>
      </c>
      <c r="K395" s="7">
        <f t="shared" si="114"/>
        <v>51342</v>
      </c>
      <c r="L395" s="11">
        <f t="shared" si="117"/>
        <v>0</v>
      </c>
      <c r="M395" s="11">
        <v>0</v>
      </c>
      <c r="N395" s="11">
        <f t="shared" si="115"/>
        <v>13720.563632231404</v>
      </c>
      <c r="O395" s="3">
        <v>2398.2944218075299</v>
      </c>
      <c r="P395" s="57">
        <f t="shared" si="102"/>
        <v>13720.563632231404</v>
      </c>
      <c r="Q395" s="11" t="str">
        <f t="array" ref="Q395">IF(AND(O395&gt;D395,N395&lt;K396),0,"")</f>
        <v/>
      </c>
      <c r="R395" s="11" t="str">
        <f t="shared" si="103"/>
        <v/>
      </c>
      <c r="S395" s="11" t="str">
        <f t="shared" si="104"/>
        <v/>
      </c>
      <c r="T395" s="11" t="str">
        <f t="shared" si="105"/>
        <v/>
      </c>
      <c r="U395" s="11">
        <f t="shared" si="106"/>
        <v>13720.563632231404</v>
      </c>
      <c r="V395" s="3">
        <f t="shared" si="116"/>
        <v>0</v>
      </c>
      <c r="X395" s="3">
        <f t="shared" si="107"/>
        <v>16118.858054038934</v>
      </c>
      <c r="Y395" t="b">
        <f t="shared" si="108"/>
        <v>0</v>
      </c>
      <c r="Z395">
        <f t="shared" si="109"/>
        <v>0</v>
      </c>
      <c r="AA395">
        <f t="shared" si="110"/>
        <v>572.14194596106609</v>
      </c>
      <c r="AB395" s="76">
        <f t="shared" si="111"/>
        <v>17296.866726459997</v>
      </c>
    </row>
    <row r="396" spans="1:28">
      <c r="A396" s="7">
        <v>395</v>
      </c>
      <c r="B396" s="63">
        <v>2003</v>
      </c>
      <c r="C396" s="62">
        <v>11</v>
      </c>
      <c r="D396" s="10">
        <v>4576</v>
      </c>
      <c r="E396" s="14">
        <v>18971.900826446283</v>
      </c>
      <c r="F396" s="11">
        <v>0</v>
      </c>
      <c r="G396" s="11">
        <f t="shared" si="112"/>
        <v>378.81</v>
      </c>
      <c r="H396" s="13">
        <f t="shared" si="113"/>
        <v>0</v>
      </c>
      <c r="I396" s="7">
        <v>0</v>
      </c>
      <c r="J396" s="7">
        <f>51342</f>
        <v>51342</v>
      </c>
      <c r="K396" s="7">
        <f t="shared" si="114"/>
        <v>51342</v>
      </c>
      <c r="L396" s="11">
        <f t="shared" si="117"/>
        <v>0</v>
      </c>
      <c r="M396" s="11">
        <v>0</v>
      </c>
      <c r="N396" s="11">
        <f t="shared" si="115"/>
        <v>18971.900826446283</v>
      </c>
      <c r="O396" s="3">
        <v>2220.9922803899899</v>
      </c>
      <c r="P396" s="57" t="str">
        <f t="shared" si="102"/>
        <v/>
      </c>
      <c r="Q396" s="11" t="str">
        <f t="array" ref="Q396">IF(AND(O396&gt;D396,N396&lt;K397),0,"")</f>
        <v/>
      </c>
      <c r="R396" s="11" t="str">
        <f t="shared" si="103"/>
        <v/>
      </c>
      <c r="S396" s="11">
        <f t="shared" si="104"/>
        <v>2355.0077196100101</v>
      </c>
      <c r="T396" s="11" t="str">
        <f t="shared" si="105"/>
        <v/>
      </c>
      <c r="U396" s="11">
        <f t="shared" si="106"/>
        <v>2355.0077196100101</v>
      </c>
      <c r="V396" s="3">
        <f t="shared" si="116"/>
        <v>16616.893106836273</v>
      </c>
      <c r="X396" s="3">
        <f t="shared" si="107"/>
        <v>4576</v>
      </c>
      <c r="Y396" t="b">
        <f t="shared" si="108"/>
        <v>1</v>
      </c>
      <c r="Z396">
        <f t="shared" si="109"/>
        <v>1</v>
      </c>
      <c r="AA396">
        <f t="shared" si="110"/>
        <v>0</v>
      </c>
      <c r="AB396" s="76">
        <f t="shared" si="111"/>
        <v>0</v>
      </c>
    </row>
    <row r="397" spans="1:28">
      <c r="A397" s="7">
        <v>396</v>
      </c>
      <c r="B397" s="63">
        <v>2003</v>
      </c>
      <c r="C397" s="62">
        <v>12</v>
      </c>
      <c r="D397" s="10">
        <v>1561</v>
      </c>
      <c r="E397" s="14">
        <v>20497.190082644629</v>
      </c>
      <c r="F397" s="11">
        <v>0</v>
      </c>
      <c r="G397" s="11">
        <f t="shared" si="112"/>
        <v>2871.0632550749001</v>
      </c>
      <c r="H397" s="13">
        <f t="shared" si="113"/>
        <v>0</v>
      </c>
      <c r="I397" s="7">
        <v>0</v>
      </c>
      <c r="J397" s="7">
        <f>51342</f>
        <v>51342</v>
      </c>
      <c r="K397" s="7">
        <f t="shared" si="114"/>
        <v>51342</v>
      </c>
      <c r="L397" s="11">
        <f t="shared" si="117"/>
        <v>16616.893106836273</v>
      </c>
      <c r="M397" s="11">
        <v>0</v>
      </c>
      <c r="N397" s="11">
        <f t="shared" si="115"/>
        <v>37114.083189480902</v>
      </c>
      <c r="O397" s="3">
        <v>1416.5995125992899</v>
      </c>
      <c r="P397" s="57" t="str">
        <f t="shared" si="102"/>
        <v/>
      </c>
      <c r="Q397" s="11" t="str">
        <f t="array" ref="Q397">IF(AND(O397&gt;D397,N397&lt;K398),0,"")</f>
        <v/>
      </c>
      <c r="R397" s="11" t="str">
        <f t="shared" si="103"/>
        <v/>
      </c>
      <c r="S397" s="11">
        <f t="shared" si="104"/>
        <v>144.40048740071006</v>
      </c>
      <c r="T397" s="11" t="str">
        <f t="shared" si="105"/>
        <v/>
      </c>
      <c r="U397" s="11">
        <f t="shared" si="106"/>
        <v>144.40048740071006</v>
      </c>
      <c r="V397" s="3">
        <f t="shared" si="116"/>
        <v>36969.682702080194</v>
      </c>
      <c r="X397" s="3">
        <f t="shared" si="107"/>
        <v>1561</v>
      </c>
      <c r="Y397" t="b">
        <f t="shared" si="108"/>
        <v>1</v>
      </c>
      <c r="Z397">
        <f t="shared" si="109"/>
        <v>0</v>
      </c>
      <c r="AA397">
        <f t="shared" si="110"/>
        <v>0</v>
      </c>
      <c r="AB397" s="76">
        <f t="shared" si="111"/>
        <v>0</v>
      </c>
    </row>
    <row r="398" spans="1:28">
      <c r="A398" s="7">
        <v>397</v>
      </c>
      <c r="B398" s="63">
        <v>2004</v>
      </c>
      <c r="C398" s="62">
        <v>1</v>
      </c>
      <c r="D398" s="10">
        <v>1277</v>
      </c>
      <c r="E398" s="14">
        <v>16520.330578512396</v>
      </c>
      <c r="F398" s="11">
        <v>0</v>
      </c>
      <c r="G398" s="11">
        <f t="shared" si="112"/>
        <v>5171.2016990740731</v>
      </c>
      <c r="H398" s="13">
        <f t="shared" si="113"/>
        <v>0</v>
      </c>
      <c r="I398" s="7">
        <v>0</v>
      </c>
      <c r="J398" s="7">
        <f>51342</f>
        <v>51342</v>
      </c>
      <c r="K398" s="7">
        <f t="shared" si="114"/>
        <v>51342</v>
      </c>
      <c r="L398" s="11">
        <f t="shared" si="117"/>
        <v>36969.682702080194</v>
      </c>
      <c r="M398" s="11">
        <v>0</v>
      </c>
      <c r="N398" s="11">
        <f t="shared" si="115"/>
        <v>53490.01328059259</v>
      </c>
      <c r="O398" s="3">
        <v>5285.0872570495603</v>
      </c>
      <c r="P398" s="57" t="str">
        <f t="shared" si="102"/>
        <v/>
      </c>
      <c r="Q398" s="11" t="str">
        <f t="array" ref="Q398">IF(AND(O398&gt;D398,N398&lt;K399),0,"")</f>
        <v/>
      </c>
      <c r="R398" s="11">
        <f t="shared" si="103"/>
        <v>2148.0132805925896</v>
      </c>
      <c r="S398" s="11" t="str">
        <f t="shared" si="104"/>
        <v/>
      </c>
      <c r="T398" s="11" t="str">
        <f t="shared" si="105"/>
        <v/>
      </c>
      <c r="U398" s="11">
        <f t="shared" si="106"/>
        <v>2148.0132805925896</v>
      </c>
      <c r="V398" s="3">
        <f t="shared" si="116"/>
        <v>51342</v>
      </c>
      <c r="X398" s="3">
        <f t="shared" si="107"/>
        <v>7433.1005376421499</v>
      </c>
      <c r="Y398" t="b">
        <f t="shared" si="108"/>
        <v>1</v>
      </c>
      <c r="Z398">
        <f t="shared" si="109"/>
        <v>0</v>
      </c>
      <c r="AA398">
        <f t="shared" si="110"/>
        <v>0</v>
      </c>
      <c r="AB398" s="76">
        <f t="shared" si="111"/>
        <v>0</v>
      </c>
    </row>
    <row r="399" spans="1:28">
      <c r="A399" s="7">
        <v>398</v>
      </c>
      <c r="B399" s="63">
        <v>2004</v>
      </c>
      <c r="C399" s="62">
        <v>2</v>
      </c>
      <c r="D399" s="10">
        <v>787</v>
      </c>
      <c r="E399" s="14">
        <v>17529.917355371901</v>
      </c>
      <c r="F399" s="11">
        <v>0</v>
      </c>
      <c r="G399" s="11">
        <f t="shared" si="112"/>
        <v>6296.3862360000003</v>
      </c>
      <c r="H399" s="13">
        <f t="shared" si="113"/>
        <v>0</v>
      </c>
      <c r="I399" s="7">
        <v>0</v>
      </c>
      <c r="J399" s="7">
        <f>51342</f>
        <v>51342</v>
      </c>
      <c r="K399" s="7">
        <f t="shared" si="114"/>
        <v>51342</v>
      </c>
      <c r="L399" s="11">
        <f t="shared" si="117"/>
        <v>51342</v>
      </c>
      <c r="M399" s="11">
        <v>0</v>
      </c>
      <c r="N399" s="11">
        <f t="shared" si="115"/>
        <v>68871.917355371901</v>
      </c>
      <c r="O399" s="3">
        <v>7747.0418429454203</v>
      </c>
      <c r="P399" s="57" t="str">
        <f t="shared" si="102"/>
        <v/>
      </c>
      <c r="Q399" s="11" t="str">
        <f t="array" ref="Q399">IF(AND(O399&gt;D399,N399&lt;K400),0,"")</f>
        <v/>
      </c>
      <c r="R399" s="11">
        <f t="shared" si="103"/>
        <v>17529.917355371901</v>
      </c>
      <c r="S399" s="11" t="str">
        <f t="shared" si="104"/>
        <v/>
      </c>
      <c r="T399" s="11" t="str">
        <f t="shared" si="105"/>
        <v/>
      </c>
      <c r="U399" s="11">
        <f t="shared" si="106"/>
        <v>17529.917355371901</v>
      </c>
      <c r="V399" s="3">
        <f t="shared" si="116"/>
        <v>51342</v>
      </c>
      <c r="X399" s="3">
        <f t="shared" si="107"/>
        <v>25276.959198317323</v>
      </c>
      <c r="Y399" t="b">
        <f t="shared" si="108"/>
        <v>1</v>
      </c>
      <c r="Z399">
        <f t="shared" si="109"/>
        <v>0</v>
      </c>
      <c r="AA399">
        <f t="shared" si="110"/>
        <v>0</v>
      </c>
      <c r="AB399" s="76">
        <f t="shared" si="111"/>
        <v>0</v>
      </c>
    </row>
    <row r="400" spans="1:28">
      <c r="A400" s="7">
        <v>399</v>
      </c>
      <c r="B400" s="63">
        <v>2004</v>
      </c>
      <c r="C400" s="62">
        <v>3</v>
      </c>
      <c r="D400" s="10">
        <v>298</v>
      </c>
      <c r="E400" s="14">
        <v>37598.67768595041</v>
      </c>
      <c r="F400" s="11">
        <v>0.02</v>
      </c>
      <c r="G400" s="11">
        <f t="shared" si="112"/>
        <v>6296.3862360000003</v>
      </c>
      <c r="H400" s="13">
        <f t="shared" si="113"/>
        <v>125.92772472000001</v>
      </c>
      <c r="I400" s="7">
        <v>0</v>
      </c>
      <c r="J400" s="7">
        <f>51342</f>
        <v>51342</v>
      </c>
      <c r="K400" s="7">
        <f t="shared" si="114"/>
        <v>51342</v>
      </c>
      <c r="L400" s="11">
        <f t="shared" si="117"/>
        <v>51342</v>
      </c>
      <c r="M400" s="11">
        <v>0</v>
      </c>
      <c r="N400" s="11">
        <f t="shared" si="115"/>
        <v>88814.749961230424</v>
      </c>
      <c r="O400" s="3">
        <v>5528.5258597369102</v>
      </c>
      <c r="P400" s="57" t="str">
        <f t="shared" si="102"/>
        <v/>
      </c>
      <c r="Q400" s="11" t="str">
        <f t="array" ref="Q400">IF(AND(O400&gt;D400,N400&lt;K401),0,"")</f>
        <v/>
      </c>
      <c r="R400" s="11">
        <f t="shared" si="103"/>
        <v>52472.749961230424</v>
      </c>
      <c r="S400" s="11" t="str">
        <f t="shared" si="104"/>
        <v/>
      </c>
      <c r="T400" s="11" t="str">
        <f t="shared" si="105"/>
        <v/>
      </c>
      <c r="U400" s="11">
        <f t="shared" si="106"/>
        <v>52472.749961230424</v>
      </c>
      <c r="V400" s="3">
        <f t="shared" si="116"/>
        <v>36342</v>
      </c>
      <c r="X400" s="3">
        <f t="shared" si="107"/>
        <v>58001.275820967334</v>
      </c>
      <c r="Y400" t="b">
        <f t="shared" si="108"/>
        <v>1</v>
      </c>
      <c r="Z400">
        <f t="shared" si="109"/>
        <v>0</v>
      </c>
      <c r="AA400">
        <f t="shared" si="110"/>
        <v>0</v>
      </c>
      <c r="AB400" s="76">
        <f t="shared" si="111"/>
        <v>0</v>
      </c>
    </row>
    <row r="401" spans="1:28">
      <c r="A401" s="7">
        <v>400</v>
      </c>
      <c r="B401" s="63">
        <v>2004</v>
      </c>
      <c r="C401" s="62">
        <v>4</v>
      </c>
      <c r="D401" s="10">
        <v>2544</v>
      </c>
      <c r="E401" s="14">
        <v>26620.165289256198</v>
      </c>
      <c r="F401" s="11">
        <v>0.13</v>
      </c>
      <c r="G401" s="11">
        <f t="shared" si="112"/>
        <v>5112.6462360000005</v>
      </c>
      <c r="H401" s="13">
        <f t="shared" si="113"/>
        <v>664.64401068000006</v>
      </c>
      <c r="I401" s="7">
        <v>15000</v>
      </c>
      <c r="J401" s="7">
        <f>51342</f>
        <v>51342</v>
      </c>
      <c r="K401" s="7">
        <f t="shared" si="114"/>
        <v>36342</v>
      </c>
      <c r="L401" s="11">
        <f t="shared" si="117"/>
        <v>36342</v>
      </c>
      <c r="M401" s="11">
        <v>0</v>
      </c>
      <c r="N401" s="11">
        <f t="shared" si="115"/>
        <v>62297.521278576198</v>
      </c>
      <c r="O401" s="3">
        <v>2726.4999999986999</v>
      </c>
      <c r="P401" s="57" t="str">
        <f t="shared" si="102"/>
        <v/>
      </c>
      <c r="Q401" s="11" t="str">
        <f t="array" ref="Q401">IF(AND(O401&gt;D401,N401&lt;K402),0,"")</f>
        <v/>
      </c>
      <c r="R401" s="11">
        <f t="shared" si="103"/>
        <v>25955.521278576198</v>
      </c>
      <c r="S401" s="11" t="str">
        <f t="shared" si="104"/>
        <v/>
      </c>
      <c r="T401" s="11" t="str">
        <f t="shared" si="105"/>
        <v/>
      </c>
      <c r="U401" s="11">
        <f t="shared" si="106"/>
        <v>25955.521278576198</v>
      </c>
      <c r="V401" s="3">
        <f t="shared" si="116"/>
        <v>36342</v>
      </c>
      <c r="X401" s="3">
        <f t="shared" si="107"/>
        <v>28682.021278574899</v>
      </c>
      <c r="Y401" t="b">
        <f t="shared" si="108"/>
        <v>1</v>
      </c>
      <c r="Z401">
        <f t="shared" si="109"/>
        <v>0</v>
      </c>
      <c r="AA401">
        <f t="shared" si="110"/>
        <v>0</v>
      </c>
      <c r="AB401" s="76">
        <f t="shared" si="111"/>
        <v>0</v>
      </c>
    </row>
    <row r="402" spans="1:28">
      <c r="A402" s="7">
        <v>401</v>
      </c>
      <c r="B402" s="63">
        <v>2004</v>
      </c>
      <c r="C402" s="62">
        <v>5</v>
      </c>
      <c r="D402" s="10">
        <v>34448</v>
      </c>
      <c r="E402" s="14">
        <v>16089.917355371901</v>
      </c>
      <c r="F402" s="11">
        <v>0.22</v>
      </c>
      <c r="G402" s="11">
        <f t="shared" si="112"/>
        <v>5112.6462360000005</v>
      </c>
      <c r="H402" s="13">
        <f t="shared" si="113"/>
        <v>1124.7821719200001</v>
      </c>
      <c r="I402" s="7">
        <v>15000</v>
      </c>
      <c r="J402" s="7">
        <f>51342</f>
        <v>51342</v>
      </c>
      <c r="K402" s="7">
        <f t="shared" si="114"/>
        <v>36342</v>
      </c>
      <c r="L402" s="11">
        <f t="shared" si="117"/>
        <v>36342</v>
      </c>
      <c r="M402" s="11">
        <v>0</v>
      </c>
      <c r="N402" s="11">
        <f t="shared" si="115"/>
        <v>51307.135183451901</v>
      </c>
      <c r="O402" s="3">
        <v>1171.98902354811</v>
      </c>
      <c r="P402" s="57" t="str">
        <f t="shared" si="102"/>
        <v/>
      </c>
      <c r="Q402" s="11" t="str">
        <f t="array" ref="Q402">IF(AND(O402&gt;D402,N402&lt;K403),0,"")</f>
        <v/>
      </c>
      <c r="R402" s="11" t="str">
        <f t="shared" si="103"/>
        <v/>
      </c>
      <c r="S402" s="11">
        <f t="shared" si="104"/>
        <v>33276.010976451893</v>
      </c>
      <c r="T402" s="11" t="str">
        <f t="shared" si="105"/>
        <v/>
      </c>
      <c r="U402" s="11">
        <f t="shared" si="106"/>
        <v>33276.010976451893</v>
      </c>
      <c r="V402" s="3">
        <f t="shared" si="116"/>
        <v>18031.124207000008</v>
      </c>
      <c r="X402" s="3">
        <f t="shared" si="107"/>
        <v>34448</v>
      </c>
      <c r="Y402" t="b">
        <f t="shared" si="108"/>
        <v>1</v>
      </c>
      <c r="Z402">
        <f t="shared" si="109"/>
        <v>0</v>
      </c>
      <c r="AA402">
        <f t="shared" si="110"/>
        <v>0</v>
      </c>
      <c r="AB402" s="76">
        <f t="shared" si="111"/>
        <v>0</v>
      </c>
    </row>
    <row r="403" spans="1:28">
      <c r="A403" s="7">
        <v>402</v>
      </c>
      <c r="B403" s="63">
        <v>2004</v>
      </c>
      <c r="C403" s="62">
        <v>6</v>
      </c>
      <c r="D403" s="10">
        <v>45953</v>
      </c>
      <c r="E403" s="14">
        <v>17904.793388429753</v>
      </c>
      <c r="F403" s="11">
        <v>0.36</v>
      </c>
      <c r="G403" s="11">
        <f t="shared" si="112"/>
        <v>3057.67385271794</v>
      </c>
      <c r="H403" s="13">
        <f t="shared" si="113"/>
        <v>1100.7625869784583</v>
      </c>
      <c r="I403" s="7">
        <v>15000</v>
      </c>
      <c r="J403" s="7">
        <f>51342</f>
        <v>51342</v>
      </c>
      <c r="K403" s="7">
        <f t="shared" si="114"/>
        <v>36342</v>
      </c>
      <c r="L403" s="11">
        <f t="shared" si="117"/>
        <v>18031.124207000008</v>
      </c>
      <c r="M403" s="11">
        <v>0</v>
      </c>
      <c r="N403" s="11">
        <f t="shared" si="115"/>
        <v>34835.1550084513</v>
      </c>
      <c r="O403" s="3">
        <v>2225.2087566084901</v>
      </c>
      <c r="P403" s="57">
        <f t="shared" si="102"/>
        <v>34835.1550084513</v>
      </c>
      <c r="Q403" s="11" t="str">
        <f t="array" ref="Q403">IF(AND(O403&gt;D403,N403&lt;K404),0,"")</f>
        <v/>
      </c>
      <c r="R403" s="11" t="str">
        <f t="shared" si="103"/>
        <v/>
      </c>
      <c r="S403" s="11" t="str">
        <f t="shared" si="104"/>
        <v/>
      </c>
      <c r="T403" s="11" t="str">
        <f t="shared" si="105"/>
        <v/>
      </c>
      <c r="U403" s="11">
        <f t="shared" si="106"/>
        <v>34835.1550084513</v>
      </c>
      <c r="V403" s="3">
        <f t="shared" si="116"/>
        <v>0</v>
      </c>
      <c r="X403" s="3">
        <f t="shared" si="107"/>
        <v>37060.363765059788</v>
      </c>
      <c r="Y403" t="b">
        <f t="shared" si="108"/>
        <v>0</v>
      </c>
      <c r="Z403">
        <f t="shared" si="109"/>
        <v>0</v>
      </c>
      <c r="AA403">
        <f t="shared" si="110"/>
        <v>8892.6362349402116</v>
      </c>
      <c r="AB403" s="76">
        <f t="shared" si="111"/>
        <v>612282.99690760928</v>
      </c>
    </row>
    <row r="404" spans="1:28">
      <c r="A404" s="7">
        <v>403</v>
      </c>
      <c r="B404" s="63">
        <v>2004</v>
      </c>
      <c r="C404" s="62">
        <v>7</v>
      </c>
      <c r="D404" s="10">
        <v>50966</v>
      </c>
      <c r="E404" s="14">
        <v>31640.330578512396</v>
      </c>
      <c r="F404" s="11">
        <v>0.43</v>
      </c>
      <c r="G404" s="11">
        <f t="shared" si="112"/>
        <v>378.81</v>
      </c>
      <c r="H404" s="13">
        <f t="shared" si="113"/>
        <v>162.88829999999999</v>
      </c>
      <c r="I404" s="7">
        <v>0</v>
      </c>
      <c r="J404" s="7">
        <f>51342</f>
        <v>51342</v>
      </c>
      <c r="K404" s="7">
        <f t="shared" si="114"/>
        <v>51342</v>
      </c>
      <c r="L404" s="11">
        <f t="shared" si="117"/>
        <v>0</v>
      </c>
      <c r="M404" s="11">
        <v>0</v>
      </c>
      <c r="N404" s="11">
        <f t="shared" si="115"/>
        <v>31477.442278512397</v>
      </c>
      <c r="O404" s="3">
        <v>2450.3145271029498</v>
      </c>
      <c r="P404" s="57">
        <f t="shared" si="102"/>
        <v>31477.442278512397</v>
      </c>
      <c r="Q404" s="11" t="str">
        <f t="array" ref="Q404">IF(AND(O404&gt;D404,N404&lt;K405),0,"")</f>
        <v/>
      </c>
      <c r="R404" s="11" t="str">
        <f t="shared" si="103"/>
        <v/>
      </c>
      <c r="S404" s="11" t="str">
        <f t="shared" si="104"/>
        <v/>
      </c>
      <c r="T404" s="11" t="str">
        <f t="shared" si="105"/>
        <v/>
      </c>
      <c r="U404" s="11">
        <f t="shared" si="106"/>
        <v>31477.442278512397</v>
      </c>
      <c r="V404" s="3">
        <f t="shared" si="116"/>
        <v>0</v>
      </c>
      <c r="X404" s="3">
        <f t="shared" si="107"/>
        <v>33927.756805615347</v>
      </c>
      <c r="Y404" t="b">
        <f t="shared" si="108"/>
        <v>0</v>
      </c>
      <c r="Z404">
        <f t="shared" si="109"/>
        <v>0</v>
      </c>
      <c r="AA404">
        <f t="shared" si="110"/>
        <v>17038.243194384653</v>
      </c>
      <c r="AB404" s="76">
        <f t="shared" si="111"/>
        <v>20293900.845716503</v>
      </c>
    </row>
    <row r="405" spans="1:28">
      <c r="A405" s="7">
        <v>404</v>
      </c>
      <c r="B405" s="63">
        <v>2004</v>
      </c>
      <c r="C405" s="62">
        <v>8</v>
      </c>
      <c r="D405" s="10">
        <v>47807</v>
      </c>
      <c r="E405" s="14">
        <v>30071.404958677685</v>
      </c>
      <c r="F405" s="11">
        <v>0.39</v>
      </c>
      <c r="G405" s="11">
        <f t="shared" si="112"/>
        <v>378.81</v>
      </c>
      <c r="H405" s="13">
        <f t="shared" si="113"/>
        <v>147.73590000000002</v>
      </c>
      <c r="I405" s="7">
        <v>0</v>
      </c>
      <c r="J405" s="7">
        <f>51342</f>
        <v>51342</v>
      </c>
      <c r="K405" s="7">
        <f t="shared" si="114"/>
        <v>51342</v>
      </c>
      <c r="L405" s="11">
        <f t="shared" si="117"/>
        <v>0</v>
      </c>
      <c r="M405" s="11">
        <v>0</v>
      </c>
      <c r="N405" s="11">
        <f t="shared" si="115"/>
        <v>29923.669058677686</v>
      </c>
      <c r="O405" s="3">
        <v>2800.7873374074402</v>
      </c>
      <c r="P405" s="57">
        <f t="shared" si="102"/>
        <v>29923.669058677686</v>
      </c>
      <c r="Q405" s="11" t="str">
        <f t="array" ref="Q405">IF(AND(O405&gt;D405,N405&lt;K406),0,"")</f>
        <v/>
      </c>
      <c r="R405" s="11" t="str">
        <f t="shared" si="103"/>
        <v/>
      </c>
      <c r="S405" s="11" t="str">
        <f t="shared" si="104"/>
        <v/>
      </c>
      <c r="T405" s="11" t="str">
        <f t="shared" si="105"/>
        <v/>
      </c>
      <c r="U405" s="11">
        <f t="shared" si="106"/>
        <v>29923.669058677686</v>
      </c>
      <c r="V405" s="3">
        <f t="shared" si="116"/>
        <v>0</v>
      </c>
      <c r="X405" s="3">
        <f t="shared" si="107"/>
        <v>32724.456396085126</v>
      </c>
      <c r="Y405" t="b">
        <f t="shared" si="108"/>
        <v>0</v>
      </c>
      <c r="Z405">
        <f t="shared" si="109"/>
        <v>0</v>
      </c>
      <c r="AA405">
        <f t="shared" si="110"/>
        <v>15082.543603914874</v>
      </c>
      <c r="AB405" s="76">
        <f t="shared" si="111"/>
        <v>16494917.75773244</v>
      </c>
    </row>
    <row r="406" spans="1:28">
      <c r="A406" s="7">
        <v>405</v>
      </c>
      <c r="B406" s="63">
        <v>2004</v>
      </c>
      <c r="C406" s="62">
        <v>9</v>
      </c>
      <c r="D406" s="10">
        <v>35537</v>
      </c>
      <c r="E406" s="14">
        <v>12684.297520661157</v>
      </c>
      <c r="F406" s="11">
        <v>0.2</v>
      </c>
      <c r="G406" s="11">
        <f t="shared" si="112"/>
        <v>378.81</v>
      </c>
      <c r="H406" s="13">
        <f t="shared" si="113"/>
        <v>75.762</v>
      </c>
      <c r="I406" s="7">
        <v>0</v>
      </c>
      <c r="J406" s="7">
        <f>51342</f>
        <v>51342</v>
      </c>
      <c r="K406" s="7">
        <f t="shared" si="114"/>
        <v>51342</v>
      </c>
      <c r="L406" s="11">
        <f t="shared" si="117"/>
        <v>0</v>
      </c>
      <c r="M406" s="11">
        <v>0</v>
      </c>
      <c r="N406" s="11">
        <f t="shared" si="115"/>
        <v>12608.535520661157</v>
      </c>
      <c r="O406" s="3">
        <v>2988.3772576494798</v>
      </c>
      <c r="P406" s="57">
        <f t="shared" si="102"/>
        <v>12608.535520661157</v>
      </c>
      <c r="Q406" s="11" t="str">
        <f t="array" ref="Q406">IF(AND(O406&gt;D406,N406&lt;K407),0,"")</f>
        <v/>
      </c>
      <c r="R406" s="11" t="str">
        <f t="shared" si="103"/>
        <v/>
      </c>
      <c r="S406" s="11" t="str">
        <f t="shared" si="104"/>
        <v/>
      </c>
      <c r="T406" s="11" t="str">
        <f t="shared" si="105"/>
        <v/>
      </c>
      <c r="U406" s="11">
        <f t="shared" si="106"/>
        <v>12608.535520661157</v>
      </c>
      <c r="V406" s="3">
        <f t="shared" si="116"/>
        <v>0</v>
      </c>
      <c r="X406" s="3">
        <f t="shared" si="107"/>
        <v>15596.912778310636</v>
      </c>
      <c r="Y406" t="b">
        <f t="shared" si="108"/>
        <v>0</v>
      </c>
      <c r="Z406">
        <f t="shared" si="109"/>
        <v>0</v>
      </c>
      <c r="AA406">
        <f t="shared" si="110"/>
        <v>19940.087221689362</v>
      </c>
      <c r="AB406" s="76">
        <f t="shared" si="111"/>
        <v>26514249.795914322</v>
      </c>
    </row>
    <row r="407" spans="1:28">
      <c r="A407" s="7">
        <v>406</v>
      </c>
      <c r="B407" s="63">
        <v>2004</v>
      </c>
      <c r="C407" s="62">
        <v>10</v>
      </c>
      <c r="D407" s="10">
        <v>16691</v>
      </c>
      <c r="E407" s="14">
        <v>21502.809917355371</v>
      </c>
      <c r="F407" s="11">
        <v>0.05</v>
      </c>
      <c r="G407" s="11">
        <f t="shared" si="112"/>
        <v>378.81</v>
      </c>
      <c r="H407" s="13">
        <f t="shared" si="113"/>
        <v>18.9405</v>
      </c>
      <c r="I407" s="7">
        <v>0</v>
      </c>
      <c r="J407" s="7">
        <f>51342</f>
        <v>51342</v>
      </c>
      <c r="K407" s="7">
        <f t="shared" si="114"/>
        <v>51342</v>
      </c>
      <c r="L407" s="11">
        <f t="shared" si="117"/>
        <v>0</v>
      </c>
      <c r="M407" s="11">
        <v>0</v>
      </c>
      <c r="N407" s="11">
        <f t="shared" si="115"/>
        <v>21483.86941735537</v>
      </c>
      <c r="O407" s="3">
        <v>2710.2868140759301</v>
      </c>
      <c r="P407" s="57" t="str">
        <f t="shared" si="102"/>
        <v/>
      </c>
      <c r="Q407" s="11" t="str">
        <f t="array" ref="Q407">IF(AND(O407&gt;D407,N407&lt;K408),0,"")</f>
        <v/>
      </c>
      <c r="R407" s="11" t="str">
        <f t="shared" si="103"/>
        <v/>
      </c>
      <c r="S407" s="11">
        <f t="shared" si="104"/>
        <v>13980.713185924069</v>
      </c>
      <c r="T407" s="11" t="str">
        <f t="shared" si="105"/>
        <v/>
      </c>
      <c r="U407" s="11">
        <f t="shared" si="106"/>
        <v>13980.713185924069</v>
      </c>
      <c r="V407" s="3">
        <f t="shared" si="116"/>
        <v>7503.1562314313014</v>
      </c>
      <c r="X407" s="3">
        <f t="shared" si="107"/>
        <v>16691</v>
      </c>
      <c r="Y407" t="b">
        <f t="shared" si="108"/>
        <v>1</v>
      </c>
      <c r="Z407">
        <f t="shared" si="109"/>
        <v>1</v>
      </c>
      <c r="AA407">
        <f t="shared" si="110"/>
        <v>0</v>
      </c>
      <c r="AB407" s="76">
        <f t="shared" si="111"/>
        <v>0</v>
      </c>
    </row>
    <row r="408" spans="1:28">
      <c r="A408" s="7">
        <v>407</v>
      </c>
      <c r="B408" s="63">
        <v>2004</v>
      </c>
      <c r="C408" s="62">
        <v>11</v>
      </c>
      <c r="D408" s="10">
        <v>4576</v>
      </c>
      <c r="E408" s="14">
        <v>19063.14049586777</v>
      </c>
      <c r="F408" s="11">
        <v>0</v>
      </c>
      <c r="G408" s="11">
        <f t="shared" si="112"/>
        <v>1572.5384747231883</v>
      </c>
      <c r="H408" s="13">
        <f t="shared" si="113"/>
        <v>0</v>
      </c>
      <c r="I408" s="7">
        <v>0</v>
      </c>
      <c r="J408" s="7">
        <f>51342</f>
        <v>51342</v>
      </c>
      <c r="K408" s="7">
        <f t="shared" si="114"/>
        <v>51342</v>
      </c>
      <c r="L408" s="11">
        <f t="shared" si="117"/>
        <v>7503.1562314313014</v>
      </c>
      <c r="M408" s="11">
        <v>0</v>
      </c>
      <c r="N408" s="11">
        <f t="shared" si="115"/>
        <v>26566.296727299072</v>
      </c>
      <c r="O408" s="3">
        <v>2468.0935757473599</v>
      </c>
      <c r="P408" s="57" t="str">
        <f t="shared" si="102"/>
        <v/>
      </c>
      <c r="Q408" s="11" t="str">
        <f t="array" ref="Q408">IF(AND(O408&gt;D408,N408&lt;K409),0,"")</f>
        <v/>
      </c>
      <c r="R408" s="11" t="str">
        <f t="shared" si="103"/>
        <v/>
      </c>
      <c r="S408" s="11">
        <f t="shared" si="104"/>
        <v>2107.9064242526401</v>
      </c>
      <c r="T408" s="11" t="str">
        <f t="shared" si="105"/>
        <v/>
      </c>
      <c r="U408" s="11">
        <f t="shared" si="106"/>
        <v>2107.9064242526401</v>
      </c>
      <c r="V408" s="3">
        <f t="shared" si="116"/>
        <v>24458.390303046432</v>
      </c>
      <c r="X408" s="3">
        <f t="shared" si="107"/>
        <v>4576</v>
      </c>
      <c r="Y408" t="b">
        <f t="shared" si="108"/>
        <v>1</v>
      </c>
      <c r="Z408">
        <f t="shared" si="109"/>
        <v>0</v>
      </c>
      <c r="AA408">
        <f t="shared" si="110"/>
        <v>0</v>
      </c>
      <c r="AB408" s="76">
        <f t="shared" si="111"/>
        <v>0</v>
      </c>
    </row>
    <row r="409" spans="1:28">
      <c r="A409" s="7">
        <v>408</v>
      </c>
      <c r="B409" s="63">
        <v>2004</v>
      </c>
      <c r="C409" s="62">
        <v>12</v>
      </c>
      <c r="D409" s="10">
        <v>1561</v>
      </c>
      <c r="E409" s="14">
        <v>22312.066115702481</v>
      </c>
      <c r="F409" s="11">
        <v>0</v>
      </c>
      <c r="G409" s="11">
        <f t="shared" si="112"/>
        <v>3855.3649682713799</v>
      </c>
      <c r="H409" s="13">
        <f t="shared" si="113"/>
        <v>0</v>
      </c>
      <c r="I409" s="7">
        <v>0</v>
      </c>
      <c r="J409" s="7">
        <f>51342</f>
        <v>51342</v>
      </c>
      <c r="K409" s="7">
        <f t="shared" si="114"/>
        <v>51342</v>
      </c>
      <c r="L409" s="11">
        <f t="shared" si="117"/>
        <v>24458.390303046432</v>
      </c>
      <c r="M409" s="11">
        <v>0</v>
      </c>
      <c r="N409" s="11">
        <f t="shared" si="115"/>
        <v>46770.456418748916</v>
      </c>
      <c r="O409" s="3">
        <v>1409.5949515274599</v>
      </c>
      <c r="P409" s="57" t="str">
        <f t="shared" si="102"/>
        <v/>
      </c>
      <c r="Q409" s="11" t="str">
        <f t="array" ref="Q409">IF(AND(O409&gt;D409,N409&lt;K410),0,"")</f>
        <v/>
      </c>
      <c r="R409" s="11" t="str">
        <f t="shared" si="103"/>
        <v/>
      </c>
      <c r="S409" s="11">
        <f t="shared" si="104"/>
        <v>151.4050484725401</v>
      </c>
      <c r="T409" s="11" t="str">
        <f t="shared" si="105"/>
        <v/>
      </c>
      <c r="U409" s="11">
        <f t="shared" si="106"/>
        <v>151.4050484725401</v>
      </c>
      <c r="V409" s="3">
        <f t="shared" si="116"/>
        <v>46619.051370276378</v>
      </c>
      <c r="X409" s="3">
        <f t="shared" si="107"/>
        <v>1561</v>
      </c>
      <c r="Y409" t="b">
        <f t="shared" si="108"/>
        <v>1</v>
      </c>
      <c r="Z409">
        <f t="shared" si="109"/>
        <v>0</v>
      </c>
      <c r="AA409">
        <f t="shared" si="110"/>
        <v>0</v>
      </c>
      <c r="AB409" s="76">
        <f t="shared" si="111"/>
        <v>0</v>
      </c>
    </row>
    <row r="410" spans="1:28">
      <c r="A410" s="7">
        <v>409</v>
      </c>
      <c r="B410" s="63">
        <v>2005</v>
      </c>
      <c r="C410" s="62">
        <v>1</v>
      </c>
      <c r="D410" s="10">
        <v>1277</v>
      </c>
      <c r="E410" s="14">
        <v>23248.264462809919</v>
      </c>
      <c r="F410" s="11">
        <v>0</v>
      </c>
      <c r="G410" s="11">
        <f t="shared" si="112"/>
        <v>5972.208007623577</v>
      </c>
      <c r="H410" s="13">
        <f t="shared" si="113"/>
        <v>0</v>
      </c>
      <c r="I410" s="7">
        <v>0</v>
      </c>
      <c r="J410" s="7">
        <f>51342</f>
        <v>51342</v>
      </c>
      <c r="K410" s="7">
        <f t="shared" si="114"/>
        <v>51342</v>
      </c>
      <c r="L410" s="11">
        <f t="shared" si="117"/>
        <v>46619.051370276378</v>
      </c>
      <c r="M410" s="11">
        <v>0</v>
      </c>
      <c r="N410" s="11">
        <f t="shared" si="115"/>
        <v>69867.315833086293</v>
      </c>
      <c r="O410" s="3">
        <v>5235.4878303858504</v>
      </c>
      <c r="P410" s="57" t="str">
        <f t="shared" si="102"/>
        <v/>
      </c>
      <c r="Q410" s="11" t="str">
        <f t="array" ref="Q410">IF(AND(O410&gt;D410,N410&lt;K411),0,"")</f>
        <v/>
      </c>
      <c r="R410" s="11">
        <f t="shared" si="103"/>
        <v>18525.315833086293</v>
      </c>
      <c r="S410" s="11" t="str">
        <f t="shared" si="104"/>
        <v/>
      </c>
      <c r="T410" s="11" t="str">
        <f t="shared" si="105"/>
        <v/>
      </c>
      <c r="U410" s="11">
        <f t="shared" si="106"/>
        <v>18525.315833086293</v>
      </c>
      <c r="V410" s="3">
        <f t="shared" si="116"/>
        <v>51342</v>
      </c>
      <c r="X410" s="3">
        <f t="shared" si="107"/>
        <v>23760.803663472143</v>
      </c>
      <c r="Y410" t="b">
        <f t="shared" si="108"/>
        <v>1</v>
      </c>
      <c r="Z410">
        <f t="shared" si="109"/>
        <v>0</v>
      </c>
      <c r="AA410">
        <f t="shared" si="110"/>
        <v>0</v>
      </c>
      <c r="AB410" s="76">
        <f t="shared" si="111"/>
        <v>0</v>
      </c>
    </row>
    <row r="411" spans="1:28">
      <c r="A411" s="7">
        <v>410</v>
      </c>
      <c r="B411" s="63">
        <v>2005</v>
      </c>
      <c r="C411" s="62">
        <v>2</v>
      </c>
      <c r="D411" s="10">
        <v>787</v>
      </c>
      <c r="E411" s="14">
        <v>21219.173553719007</v>
      </c>
      <c r="F411" s="11">
        <v>0</v>
      </c>
      <c r="G411" s="11">
        <f t="shared" si="112"/>
        <v>6296.3862360000003</v>
      </c>
      <c r="H411" s="13">
        <f t="shared" si="113"/>
        <v>0</v>
      </c>
      <c r="I411" s="7">
        <v>0</v>
      </c>
      <c r="J411" s="7">
        <f>51342</f>
        <v>51342</v>
      </c>
      <c r="K411" s="7">
        <f t="shared" si="114"/>
        <v>51342</v>
      </c>
      <c r="L411" s="11">
        <f t="shared" si="117"/>
        <v>51342</v>
      </c>
      <c r="M411" s="11">
        <v>0</v>
      </c>
      <c r="N411" s="11">
        <f t="shared" si="115"/>
        <v>72561.173553719011</v>
      </c>
      <c r="O411" s="3">
        <v>11600.0368603028</v>
      </c>
      <c r="P411" s="57" t="str">
        <f t="shared" si="102"/>
        <v/>
      </c>
      <c r="Q411" s="11" t="str">
        <f t="array" ref="Q411">IF(AND(O411&gt;D411,N411&lt;K412),0,"")</f>
        <v/>
      </c>
      <c r="R411" s="11">
        <f t="shared" si="103"/>
        <v>21219.173553719011</v>
      </c>
      <c r="S411" s="11" t="str">
        <f t="shared" si="104"/>
        <v/>
      </c>
      <c r="T411" s="11" t="str">
        <f t="shared" si="105"/>
        <v/>
      </c>
      <c r="U411" s="11">
        <f t="shared" si="106"/>
        <v>21219.173553719011</v>
      </c>
      <c r="V411" s="3">
        <f t="shared" si="116"/>
        <v>51342</v>
      </c>
      <c r="X411" s="3">
        <f t="shared" si="107"/>
        <v>32819.210414021814</v>
      </c>
      <c r="Y411" t="b">
        <f t="shared" si="108"/>
        <v>1</v>
      </c>
      <c r="Z411">
        <f t="shared" si="109"/>
        <v>0</v>
      </c>
      <c r="AA411">
        <f t="shared" si="110"/>
        <v>0</v>
      </c>
      <c r="AB411" s="76">
        <f t="shared" si="111"/>
        <v>0</v>
      </c>
    </row>
    <row r="412" spans="1:28">
      <c r="A412" s="7">
        <v>411</v>
      </c>
      <c r="B412" s="63">
        <v>2005</v>
      </c>
      <c r="C412" s="62">
        <v>3</v>
      </c>
      <c r="D412" s="10">
        <v>298</v>
      </c>
      <c r="E412" s="14">
        <v>40659.173553719011</v>
      </c>
      <c r="F412" s="11">
        <v>0.02</v>
      </c>
      <c r="G412" s="11">
        <f t="shared" si="112"/>
        <v>6296.3862360000003</v>
      </c>
      <c r="H412" s="13">
        <f t="shared" si="113"/>
        <v>125.92772472000001</v>
      </c>
      <c r="I412" s="7">
        <v>0</v>
      </c>
      <c r="J412" s="7">
        <f>51342</f>
        <v>51342</v>
      </c>
      <c r="K412" s="7">
        <f t="shared" si="114"/>
        <v>51342</v>
      </c>
      <c r="L412" s="11">
        <f t="shared" si="117"/>
        <v>51342</v>
      </c>
      <c r="M412" s="11">
        <v>0</v>
      </c>
      <c r="N412" s="11">
        <f t="shared" si="115"/>
        <v>91875.245828999017</v>
      </c>
      <c r="O412" s="3">
        <v>17161.224276900699</v>
      </c>
      <c r="P412" s="57" t="str">
        <f t="shared" si="102"/>
        <v/>
      </c>
      <c r="Q412" s="11" t="str">
        <f t="array" ref="Q412">IF(AND(O412&gt;D412,N412&lt;K413),0,"")</f>
        <v/>
      </c>
      <c r="R412" s="11">
        <f t="shared" si="103"/>
        <v>55533.245828999017</v>
      </c>
      <c r="S412" s="11" t="str">
        <f t="shared" si="104"/>
        <v/>
      </c>
      <c r="T412" s="11" t="str">
        <f t="shared" si="105"/>
        <v/>
      </c>
      <c r="U412" s="11">
        <f t="shared" si="106"/>
        <v>55533.245828999017</v>
      </c>
      <c r="V412" s="3">
        <f t="shared" si="116"/>
        <v>36342</v>
      </c>
      <c r="X412" s="3">
        <f t="shared" si="107"/>
        <v>72694.470105899716</v>
      </c>
      <c r="Y412" t="b">
        <f t="shared" si="108"/>
        <v>1</v>
      </c>
      <c r="Z412">
        <f t="shared" si="109"/>
        <v>0</v>
      </c>
      <c r="AA412">
        <f t="shared" si="110"/>
        <v>0</v>
      </c>
      <c r="AB412" s="76">
        <f t="shared" si="111"/>
        <v>0</v>
      </c>
    </row>
    <row r="413" spans="1:28">
      <c r="A413" s="7">
        <v>412</v>
      </c>
      <c r="B413" s="63">
        <v>2005</v>
      </c>
      <c r="C413" s="62">
        <v>4</v>
      </c>
      <c r="D413" s="10">
        <v>2544</v>
      </c>
      <c r="E413" s="14">
        <v>74245.289256198346</v>
      </c>
      <c r="F413" s="11">
        <v>0.13</v>
      </c>
      <c r="G413" s="11">
        <f t="shared" si="112"/>
        <v>5112.6462360000005</v>
      </c>
      <c r="H413" s="13">
        <f t="shared" si="113"/>
        <v>664.64401068000006</v>
      </c>
      <c r="I413" s="7">
        <v>15000</v>
      </c>
      <c r="J413" s="7">
        <f>51342</f>
        <v>51342</v>
      </c>
      <c r="K413" s="7">
        <f t="shared" si="114"/>
        <v>36342</v>
      </c>
      <c r="L413" s="11">
        <f t="shared" si="117"/>
        <v>36342</v>
      </c>
      <c r="M413" s="11">
        <v>0</v>
      </c>
      <c r="N413" s="11">
        <f t="shared" si="115"/>
        <v>109922.64524551835</v>
      </c>
      <c r="O413" s="3">
        <v>9057.0183419934201</v>
      </c>
      <c r="P413" s="57" t="str">
        <f t="shared" si="102"/>
        <v/>
      </c>
      <c r="Q413" s="11" t="str">
        <f t="array" ref="Q413">IF(AND(O413&gt;D413,N413&lt;K414),0,"")</f>
        <v/>
      </c>
      <c r="R413" s="11">
        <f t="shared" si="103"/>
        <v>73580.645245518346</v>
      </c>
      <c r="S413" s="11" t="str">
        <f t="shared" si="104"/>
        <v/>
      </c>
      <c r="T413" s="11" t="str">
        <f t="shared" si="105"/>
        <v/>
      </c>
      <c r="U413" s="11">
        <f t="shared" si="106"/>
        <v>73580.645245518346</v>
      </c>
      <c r="V413" s="3">
        <f t="shared" si="116"/>
        <v>36342</v>
      </c>
      <c r="X413" s="3">
        <f t="shared" si="107"/>
        <v>82637.663587511764</v>
      </c>
      <c r="Y413" t="b">
        <f t="shared" si="108"/>
        <v>1</v>
      </c>
      <c r="Z413">
        <f t="shared" si="109"/>
        <v>0</v>
      </c>
      <c r="AA413">
        <f t="shared" si="110"/>
        <v>0</v>
      </c>
      <c r="AB413" s="76">
        <f t="shared" si="111"/>
        <v>0</v>
      </c>
    </row>
    <row r="414" spans="1:28">
      <c r="A414" s="7">
        <v>413</v>
      </c>
      <c r="B414" s="63">
        <v>2005</v>
      </c>
      <c r="C414" s="62">
        <v>5</v>
      </c>
      <c r="D414" s="10">
        <v>34448</v>
      </c>
      <c r="E414" s="14">
        <v>102466.11570247934</v>
      </c>
      <c r="F414" s="11">
        <v>0.22</v>
      </c>
      <c r="G414" s="11">
        <f t="shared" si="112"/>
        <v>5112.6462360000005</v>
      </c>
      <c r="H414" s="13">
        <f t="shared" si="113"/>
        <v>1124.7821719200001</v>
      </c>
      <c r="I414" s="7">
        <v>15000</v>
      </c>
      <c r="J414" s="7">
        <f>51342</f>
        <v>51342</v>
      </c>
      <c r="K414" s="7">
        <f t="shared" si="114"/>
        <v>36342</v>
      </c>
      <c r="L414" s="11">
        <f t="shared" si="117"/>
        <v>36342</v>
      </c>
      <c r="M414" s="11">
        <v>0</v>
      </c>
      <c r="N414" s="11">
        <f t="shared" si="115"/>
        <v>137683.33353055932</v>
      </c>
      <c r="O414" s="3">
        <v>4215.2462302003596</v>
      </c>
      <c r="P414" s="57" t="str">
        <f t="shared" si="102"/>
        <v/>
      </c>
      <c r="Q414" s="11" t="str">
        <f t="array" ref="Q414">IF(AND(O414&gt;D414,N414&lt;K415),0,"")</f>
        <v/>
      </c>
      <c r="R414" s="11" t="str">
        <f t="shared" si="103"/>
        <v/>
      </c>
      <c r="S414" s="11" t="str">
        <f t="shared" si="104"/>
        <v/>
      </c>
      <c r="T414" s="11">
        <f t="shared" si="105"/>
        <v>101341.33353055932</v>
      </c>
      <c r="U414" s="11">
        <f t="shared" si="106"/>
        <v>101341.33353055932</v>
      </c>
      <c r="V414" s="3">
        <f t="shared" si="116"/>
        <v>36342</v>
      </c>
      <c r="X414" s="3">
        <f t="shared" si="107"/>
        <v>105556.57976075968</v>
      </c>
      <c r="Y414" t="b">
        <f t="shared" si="108"/>
        <v>1</v>
      </c>
      <c r="Z414">
        <f t="shared" si="109"/>
        <v>0</v>
      </c>
      <c r="AA414">
        <f t="shared" si="110"/>
        <v>0</v>
      </c>
      <c r="AB414" s="76">
        <f t="shared" si="111"/>
        <v>0</v>
      </c>
    </row>
    <row r="415" spans="1:28">
      <c r="A415" s="7">
        <v>414</v>
      </c>
      <c r="B415" s="63">
        <v>2005</v>
      </c>
      <c r="C415" s="62">
        <v>6</v>
      </c>
      <c r="D415" s="10">
        <v>45953</v>
      </c>
      <c r="E415" s="14">
        <v>68237.35537190082</v>
      </c>
      <c r="F415" s="11">
        <v>0.36</v>
      </c>
      <c r="G415" s="11">
        <f t="shared" si="112"/>
        <v>5112.6462360000005</v>
      </c>
      <c r="H415" s="13">
        <f t="shared" si="113"/>
        <v>1840.5526449600002</v>
      </c>
      <c r="I415" s="7">
        <v>15000</v>
      </c>
      <c r="J415" s="7">
        <f>51342</f>
        <v>51342</v>
      </c>
      <c r="K415" s="7">
        <f t="shared" si="114"/>
        <v>36342</v>
      </c>
      <c r="L415" s="11">
        <f t="shared" si="117"/>
        <v>36342</v>
      </c>
      <c r="M415" s="11">
        <v>0</v>
      </c>
      <c r="N415" s="11">
        <f t="shared" si="115"/>
        <v>102738.80272694082</v>
      </c>
      <c r="O415" s="3">
        <v>3122.9999999984402</v>
      </c>
      <c r="P415" s="57" t="str">
        <f t="shared" si="102"/>
        <v/>
      </c>
      <c r="Q415" s="11" t="str">
        <f t="array" ref="Q415">IF(AND(O415&gt;D415,N415&lt;K416),0,"")</f>
        <v/>
      </c>
      <c r="R415" s="11" t="str">
        <f t="shared" si="103"/>
        <v/>
      </c>
      <c r="S415" s="11" t="str">
        <f t="shared" si="104"/>
        <v/>
      </c>
      <c r="T415" s="11">
        <f t="shared" si="105"/>
        <v>51396.802726940819</v>
      </c>
      <c r="U415" s="11">
        <f t="shared" si="106"/>
        <v>51396.802726940819</v>
      </c>
      <c r="V415" s="3">
        <f t="shared" si="116"/>
        <v>51342</v>
      </c>
      <c r="X415" s="3">
        <f t="shared" si="107"/>
        <v>54519.802726939262</v>
      </c>
      <c r="Y415" t="b">
        <f t="shared" si="108"/>
        <v>1</v>
      </c>
      <c r="Z415">
        <f t="shared" si="109"/>
        <v>0</v>
      </c>
      <c r="AA415">
        <f t="shared" si="110"/>
        <v>0</v>
      </c>
      <c r="AB415" s="76">
        <f t="shared" si="111"/>
        <v>0</v>
      </c>
    </row>
    <row r="416" spans="1:28">
      <c r="A416" s="7">
        <v>415</v>
      </c>
      <c r="B416" s="63">
        <v>2005</v>
      </c>
      <c r="C416" s="62">
        <v>7</v>
      </c>
      <c r="D416" s="10">
        <v>50966</v>
      </c>
      <c r="E416" s="14">
        <v>28665.123966942148</v>
      </c>
      <c r="F416" s="11">
        <v>0.43</v>
      </c>
      <c r="G416" s="11">
        <f t="shared" si="112"/>
        <v>6296.3862360000003</v>
      </c>
      <c r="H416" s="13">
        <f t="shared" si="113"/>
        <v>2707.44608148</v>
      </c>
      <c r="I416" s="7">
        <v>0</v>
      </c>
      <c r="J416" s="7">
        <f>51342</f>
        <v>51342</v>
      </c>
      <c r="K416" s="7">
        <f t="shared" si="114"/>
        <v>51342</v>
      </c>
      <c r="L416" s="11">
        <f t="shared" si="117"/>
        <v>51342</v>
      </c>
      <c r="M416" s="11">
        <v>0</v>
      </c>
      <c r="N416" s="11">
        <f t="shared" si="115"/>
        <v>77299.677885462152</v>
      </c>
      <c r="O416" s="3">
        <v>2956.2478536784101</v>
      </c>
      <c r="P416" s="57" t="str">
        <f t="shared" si="102"/>
        <v/>
      </c>
      <c r="Q416" s="11" t="str">
        <f t="array" ref="Q416">IF(AND(O416&gt;D416,N416&lt;K417),0,"")</f>
        <v/>
      </c>
      <c r="R416" s="11" t="str">
        <f t="shared" si="103"/>
        <v/>
      </c>
      <c r="S416" s="11">
        <f t="shared" si="104"/>
        <v>48009.752146321589</v>
      </c>
      <c r="T416" s="11" t="str">
        <f t="shared" si="105"/>
        <v/>
      </c>
      <c r="U416" s="11">
        <f t="shared" si="106"/>
        <v>48009.752146321589</v>
      </c>
      <c r="V416" s="3">
        <f t="shared" si="116"/>
        <v>29289.925739140563</v>
      </c>
      <c r="X416" s="3">
        <f t="shared" si="107"/>
        <v>50966</v>
      </c>
      <c r="Y416" t="b">
        <f t="shared" si="108"/>
        <v>1</v>
      </c>
      <c r="Z416">
        <f t="shared" si="109"/>
        <v>0</v>
      </c>
      <c r="AA416">
        <f t="shared" si="110"/>
        <v>0</v>
      </c>
      <c r="AB416" s="76">
        <f t="shared" si="111"/>
        <v>0</v>
      </c>
    </row>
    <row r="417" spans="1:28">
      <c r="A417" s="7">
        <v>416</v>
      </c>
      <c r="B417" s="63">
        <v>2005</v>
      </c>
      <c r="C417" s="62">
        <v>8</v>
      </c>
      <c r="D417" s="10">
        <v>47807</v>
      </c>
      <c r="E417" s="14">
        <v>30737.85123966942</v>
      </c>
      <c r="F417" s="11">
        <v>0.39</v>
      </c>
      <c r="G417" s="11">
        <f t="shared" si="112"/>
        <v>4400.6118783364491</v>
      </c>
      <c r="H417" s="13">
        <f t="shared" si="113"/>
        <v>1716.2386325512152</v>
      </c>
      <c r="I417" s="7">
        <v>0</v>
      </c>
      <c r="J417" s="7">
        <f>51342</f>
        <v>51342</v>
      </c>
      <c r="K417" s="7">
        <f t="shared" si="114"/>
        <v>51342</v>
      </c>
      <c r="L417" s="11">
        <f t="shared" si="117"/>
        <v>29289.925739140563</v>
      </c>
      <c r="M417" s="11">
        <v>0</v>
      </c>
      <c r="N417" s="11">
        <f t="shared" si="115"/>
        <v>58311.538346258771</v>
      </c>
      <c r="O417" s="3">
        <v>4952.4928345285998</v>
      </c>
      <c r="P417" s="57" t="str">
        <f t="shared" si="102"/>
        <v/>
      </c>
      <c r="Q417" s="11" t="str">
        <f t="array" ref="Q417">IF(AND(O417&gt;D417,N417&lt;K418),0,"")</f>
        <v/>
      </c>
      <c r="R417" s="11" t="str">
        <f t="shared" si="103"/>
        <v/>
      </c>
      <c r="S417" s="11">
        <f t="shared" si="104"/>
        <v>42854.507165471397</v>
      </c>
      <c r="T417" s="11" t="str">
        <f t="shared" si="105"/>
        <v/>
      </c>
      <c r="U417" s="11">
        <f t="shared" si="106"/>
        <v>42854.507165471397</v>
      </c>
      <c r="V417" s="3">
        <f t="shared" si="116"/>
        <v>15457.031180787373</v>
      </c>
      <c r="X417" s="3">
        <f t="shared" si="107"/>
        <v>47807</v>
      </c>
      <c r="Y417" t="b">
        <f t="shared" si="108"/>
        <v>1</v>
      </c>
      <c r="Z417">
        <f t="shared" si="109"/>
        <v>0</v>
      </c>
      <c r="AA417">
        <f t="shared" si="110"/>
        <v>0</v>
      </c>
      <c r="AB417" s="76">
        <f t="shared" si="111"/>
        <v>0</v>
      </c>
    </row>
    <row r="418" spans="1:28">
      <c r="A418" s="7">
        <v>417</v>
      </c>
      <c r="B418" s="63">
        <v>2005</v>
      </c>
      <c r="C418" s="62">
        <v>9</v>
      </c>
      <c r="D418" s="10">
        <v>35537</v>
      </c>
      <c r="E418" s="14">
        <v>23510.082644628099</v>
      </c>
      <c r="F418" s="11">
        <v>0.2</v>
      </c>
      <c r="G418" s="11">
        <f t="shared" si="112"/>
        <v>2715.0315817953433</v>
      </c>
      <c r="H418" s="13">
        <f t="shared" si="113"/>
        <v>543.00631635906871</v>
      </c>
      <c r="I418" s="7">
        <v>0</v>
      </c>
      <c r="J418" s="7">
        <f>51342</f>
        <v>51342</v>
      </c>
      <c r="K418" s="7">
        <f t="shared" si="114"/>
        <v>51342</v>
      </c>
      <c r="L418" s="11">
        <f t="shared" si="117"/>
        <v>15457.031180787373</v>
      </c>
      <c r="M418" s="11">
        <v>0</v>
      </c>
      <c r="N418" s="11">
        <f t="shared" si="115"/>
        <v>38424.107509056405</v>
      </c>
      <c r="O418" s="3">
        <v>4752.0754713242704</v>
      </c>
      <c r="P418" s="57" t="str">
        <f t="shared" si="102"/>
        <v/>
      </c>
      <c r="Q418" s="11" t="str">
        <f t="array" ref="Q418">IF(AND(O418&gt;D418,N418&lt;K419),0,"")</f>
        <v/>
      </c>
      <c r="R418" s="11" t="str">
        <f t="shared" si="103"/>
        <v/>
      </c>
      <c r="S418" s="11">
        <f t="shared" si="104"/>
        <v>30784.924528675729</v>
      </c>
      <c r="T418" s="11" t="str">
        <f t="shared" si="105"/>
        <v/>
      </c>
      <c r="U418" s="11">
        <f t="shared" si="106"/>
        <v>30784.924528675729</v>
      </c>
      <c r="V418" s="3">
        <f t="shared" si="116"/>
        <v>7639.1829803806759</v>
      </c>
      <c r="X418" s="3">
        <f t="shared" si="107"/>
        <v>35537</v>
      </c>
      <c r="Y418" t="b">
        <f t="shared" si="108"/>
        <v>1</v>
      </c>
      <c r="Z418">
        <f t="shared" si="109"/>
        <v>0</v>
      </c>
      <c r="AA418">
        <f t="shared" si="110"/>
        <v>0</v>
      </c>
      <c r="AB418" s="76">
        <f t="shared" si="111"/>
        <v>0</v>
      </c>
    </row>
    <row r="419" spans="1:28">
      <c r="A419" s="7">
        <v>418</v>
      </c>
      <c r="B419" s="63">
        <v>2005</v>
      </c>
      <c r="C419" s="62">
        <v>10</v>
      </c>
      <c r="D419" s="10">
        <v>16691</v>
      </c>
      <c r="E419" s="14">
        <v>26304.793388429753</v>
      </c>
      <c r="F419" s="11">
        <v>0.05</v>
      </c>
      <c r="G419" s="11">
        <f t="shared" si="112"/>
        <v>1593.1407679236829</v>
      </c>
      <c r="H419" s="13">
        <f t="shared" si="113"/>
        <v>79.657038396184149</v>
      </c>
      <c r="I419" s="7">
        <v>0</v>
      </c>
      <c r="J419" s="7">
        <f>51342</f>
        <v>51342</v>
      </c>
      <c r="K419" s="7">
        <f t="shared" si="114"/>
        <v>51342</v>
      </c>
      <c r="L419" s="11">
        <f t="shared" si="117"/>
        <v>7639.1829803806759</v>
      </c>
      <c r="M419" s="11">
        <v>0</v>
      </c>
      <c r="N419" s="11">
        <f t="shared" si="115"/>
        <v>33864.319330414248</v>
      </c>
      <c r="O419" s="3">
        <v>4690.4940647694903</v>
      </c>
      <c r="P419" s="57" t="str">
        <f t="shared" si="102"/>
        <v/>
      </c>
      <c r="Q419" s="11" t="str">
        <f t="array" ref="Q419">IF(AND(O419&gt;D419,N419&lt;K420),0,"")</f>
        <v/>
      </c>
      <c r="R419" s="11" t="str">
        <f t="shared" si="103"/>
        <v/>
      </c>
      <c r="S419" s="11">
        <f t="shared" si="104"/>
        <v>12000.505935230511</v>
      </c>
      <c r="T419" s="11" t="str">
        <f t="shared" si="105"/>
        <v/>
      </c>
      <c r="U419" s="11">
        <f t="shared" si="106"/>
        <v>12000.505935230511</v>
      </c>
      <c r="V419" s="3">
        <f t="shared" si="116"/>
        <v>21863.813395183737</v>
      </c>
      <c r="X419" s="3">
        <f t="shared" si="107"/>
        <v>16691</v>
      </c>
      <c r="Y419" t="b">
        <f t="shared" si="108"/>
        <v>1</v>
      </c>
      <c r="Z419">
        <f t="shared" si="109"/>
        <v>0</v>
      </c>
      <c r="AA419">
        <f t="shared" si="110"/>
        <v>0</v>
      </c>
      <c r="AB419" s="76">
        <f t="shared" si="111"/>
        <v>0</v>
      </c>
    </row>
    <row r="420" spans="1:28">
      <c r="A420" s="7">
        <v>419</v>
      </c>
      <c r="B420" s="63">
        <v>2005</v>
      </c>
      <c r="C420" s="62">
        <v>11</v>
      </c>
      <c r="D420" s="10">
        <v>4576</v>
      </c>
      <c r="E420" s="14">
        <v>25259.504132231406</v>
      </c>
      <c r="F420" s="11">
        <v>0</v>
      </c>
      <c r="G420" s="11">
        <f t="shared" si="112"/>
        <v>3543.2949754581946</v>
      </c>
      <c r="H420" s="13">
        <f t="shared" si="113"/>
        <v>0</v>
      </c>
      <c r="I420" s="7">
        <v>0</v>
      </c>
      <c r="J420" s="7">
        <f>51342</f>
        <v>51342</v>
      </c>
      <c r="K420" s="7">
        <f t="shared" si="114"/>
        <v>51342</v>
      </c>
      <c r="L420" s="11">
        <f t="shared" si="117"/>
        <v>21863.813395183737</v>
      </c>
      <c r="M420" s="11">
        <v>0</v>
      </c>
      <c r="N420" s="11">
        <f t="shared" si="115"/>
        <v>47123.317527415144</v>
      </c>
      <c r="O420" s="3">
        <v>3912.3959652431099</v>
      </c>
      <c r="P420" s="57" t="str">
        <f t="shared" si="102"/>
        <v/>
      </c>
      <c r="Q420" s="11" t="str">
        <f t="array" ref="Q420">IF(AND(O420&gt;D420,N420&lt;K421),0,"")</f>
        <v/>
      </c>
      <c r="R420" s="11" t="str">
        <f t="shared" si="103"/>
        <v/>
      </c>
      <c r="S420" s="11">
        <f t="shared" si="104"/>
        <v>663.60403475689009</v>
      </c>
      <c r="T420" s="11" t="str">
        <f t="shared" si="105"/>
        <v/>
      </c>
      <c r="U420" s="11">
        <f t="shared" si="106"/>
        <v>663.60403475689009</v>
      </c>
      <c r="V420" s="3">
        <f t="shared" si="116"/>
        <v>46459.713492658251</v>
      </c>
      <c r="X420" s="3">
        <f t="shared" si="107"/>
        <v>4576</v>
      </c>
      <c r="Y420" t="b">
        <f t="shared" si="108"/>
        <v>1</v>
      </c>
      <c r="Z420">
        <f t="shared" si="109"/>
        <v>0</v>
      </c>
      <c r="AA420">
        <f t="shared" si="110"/>
        <v>0</v>
      </c>
      <c r="AB420" s="76">
        <f t="shared" si="111"/>
        <v>0</v>
      </c>
    </row>
    <row r="421" spans="1:28">
      <c r="A421" s="7">
        <v>420</v>
      </c>
      <c r="B421" s="63">
        <v>2005</v>
      </c>
      <c r="C421" s="62">
        <v>12</v>
      </c>
      <c r="D421" s="10">
        <v>1561</v>
      </c>
      <c r="E421" s="14">
        <v>28466.776859504131</v>
      </c>
      <c r="F421" s="11">
        <v>0</v>
      </c>
      <c r="G421" s="11">
        <f t="shared" si="112"/>
        <v>5960.4932900569738</v>
      </c>
      <c r="H421" s="13">
        <f t="shared" si="113"/>
        <v>0</v>
      </c>
      <c r="I421" s="7">
        <v>0</v>
      </c>
      <c r="J421" s="7">
        <f>51342</f>
        <v>51342</v>
      </c>
      <c r="K421" s="7">
        <f t="shared" si="114"/>
        <v>51342</v>
      </c>
      <c r="L421" s="11">
        <f t="shared" si="117"/>
        <v>46459.713492658251</v>
      </c>
      <c r="M421" s="11">
        <v>0</v>
      </c>
      <c r="N421" s="11">
        <f t="shared" si="115"/>
        <v>74926.490352162378</v>
      </c>
      <c r="O421" s="3">
        <v>3912.18517984048</v>
      </c>
      <c r="P421" s="57" t="str">
        <f t="shared" si="102"/>
        <v/>
      </c>
      <c r="Q421" s="11" t="str">
        <f t="array" ref="Q421">IF(AND(O421&gt;D421,N421&lt;K422),0,"")</f>
        <v/>
      </c>
      <c r="R421" s="11">
        <f t="shared" si="103"/>
        <v>23584.490352162378</v>
      </c>
      <c r="S421" s="11" t="str">
        <f t="shared" si="104"/>
        <v/>
      </c>
      <c r="T421" s="11" t="str">
        <f t="shared" si="105"/>
        <v/>
      </c>
      <c r="U421" s="11">
        <f t="shared" si="106"/>
        <v>23584.490352162378</v>
      </c>
      <c r="V421" s="3">
        <f t="shared" si="116"/>
        <v>51342</v>
      </c>
      <c r="X421" s="3">
        <f t="shared" si="107"/>
        <v>27496.675532002857</v>
      </c>
      <c r="Y421" t="b">
        <f t="shared" si="108"/>
        <v>1</v>
      </c>
      <c r="Z421">
        <f t="shared" si="109"/>
        <v>0</v>
      </c>
      <c r="AA421">
        <f t="shared" si="110"/>
        <v>0</v>
      </c>
      <c r="AB421" s="76">
        <f t="shared" si="111"/>
        <v>0</v>
      </c>
    </row>
    <row r="422" spans="1:28">
      <c r="B422" s="61"/>
      <c r="C422" s="62"/>
      <c r="D422" s="10"/>
      <c r="E422" s="14"/>
      <c r="F422" s="11"/>
      <c r="K422" s="7">
        <v>51342</v>
      </c>
      <c r="O422" s="3"/>
    </row>
    <row r="423" spans="1:28">
      <c r="B423" s="61"/>
      <c r="C423" s="62"/>
      <c r="D423" s="10"/>
      <c r="E423" s="14"/>
      <c r="F423" s="11"/>
      <c r="O423" s="3"/>
    </row>
    <row r="424" spans="1:28">
      <c r="B424" s="61"/>
      <c r="C424" s="62"/>
      <c r="D424" s="10"/>
      <c r="E424" s="14"/>
      <c r="F424" s="11"/>
      <c r="O424" s="3"/>
    </row>
    <row r="425" spans="1:28">
      <c r="B425" s="61"/>
      <c r="C425" s="62"/>
      <c r="D425" s="10"/>
      <c r="E425" s="14"/>
      <c r="F425" s="11"/>
      <c r="O425" s="3"/>
    </row>
    <row r="426" spans="1:28">
      <c r="B426" s="61"/>
      <c r="C426" s="62"/>
      <c r="D426" s="10"/>
      <c r="E426" s="14"/>
      <c r="F426" s="11"/>
      <c r="O426" s="3"/>
    </row>
    <row r="427" spans="1:28">
      <c r="B427" s="61"/>
      <c r="C427" s="62"/>
      <c r="D427" s="10"/>
      <c r="E427" s="14"/>
      <c r="F427" s="11"/>
      <c r="O427" s="3"/>
    </row>
    <row r="428" spans="1:28">
      <c r="B428" s="61"/>
      <c r="C428" s="62"/>
      <c r="D428" s="10"/>
      <c r="E428" s="14"/>
      <c r="F428" s="11"/>
      <c r="O428" s="3"/>
    </row>
    <row r="429" spans="1:28">
      <c r="B429" s="61"/>
      <c r="C429" s="62"/>
      <c r="D429" s="10"/>
      <c r="E429" s="14"/>
      <c r="F429" s="11"/>
    </row>
    <row r="430" spans="1:28">
      <c r="B430" s="61"/>
      <c r="C430" s="62"/>
      <c r="D430" s="10"/>
      <c r="E430" s="14"/>
      <c r="F430" s="11"/>
    </row>
    <row r="431" spans="1:28">
      <c r="C431" s="62"/>
      <c r="D431" s="10"/>
      <c r="F431" s="11"/>
    </row>
    <row r="432" spans="1:28">
      <c r="C432" s="62"/>
      <c r="D432" s="10"/>
      <c r="F432" s="11"/>
    </row>
    <row r="433" spans="3:6">
      <c r="C433" s="62"/>
      <c r="D433" s="10"/>
      <c r="F433" s="11"/>
    </row>
    <row r="434" spans="3:6">
      <c r="F434" s="11"/>
    </row>
    <row r="435" spans="3:6">
      <c r="F435" s="11"/>
    </row>
    <row r="436" spans="3:6">
      <c r="F436" s="11"/>
    </row>
    <row r="437" spans="3:6">
      <c r="F437" s="11"/>
    </row>
    <row r="438" spans="3:6">
      <c r="F438" s="11"/>
    </row>
    <row r="439" spans="3:6">
      <c r="F439" s="11"/>
    </row>
    <row r="440" spans="3:6">
      <c r="F440" s="11"/>
    </row>
    <row r="441" spans="3:6">
      <c r="F441" s="11"/>
    </row>
    <row r="442" spans="3:6">
      <c r="F442" s="11"/>
    </row>
    <row r="443" spans="3:6">
      <c r="F443" s="11"/>
    </row>
    <row r="444" spans="3:6">
      <c r="F444" s="11"/>
    </row>
    <row r="445" spans="3:6">
      <c r="F445" s="11"/>
    </row>
    <row r="446" spans="3:6">
      <c r="F446" s="11"/>
    </row>
    <row r="447" spans="3:6">
      <c r="F447" s="11"/>
    </row>
    <row r="448" spans="3:6">
      <c r="F448" s="11"/>
    </row>
    <row r="449" spans="6:6">
      <c r="F449" s="11"/>
    </row>
    <row r="450" spans="6:6">
      <c r="F450" s="11"/>
    </row>
    <row r="451" spans="6:6">
      <c r="F451" s="11"/>
    </row>
    <row r="452" spans="6:6">
      <c r="F452" s="11"/>
    </row>
    <row r="453" spans="6:6">
      <c r="F453" s="11"/>
    </row>
    <row r="454" spans="6:6">
      <c r="F454" s="11"/>
    </row>
    <row r="455" spans="6:6">
      <c r="F455" s="11"/>
    </row>
    <row r="456" spans="6:6">
      <c r="F456" s="11"/>
    </row>
    <row r="457" spans="6:6">
      <c r="F457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7"/>
  <sheetViews>
    <sheetView tabSelected="1" topLeftCell="M1" workbookViewId="0">
      <pane ySplit="1" topLeftCell="A2" activePane="bottomLeft" state="frozen"/>
      <selection activeCell="B1" sqref="B1"/>
      <selection pane="bottomLeft" activeCell="R9" sqref="R9"/>
    </sheetView>
  </sheetViews>
  <sheetFormatPr baseColWidth="10" defaultRowHeight="15" x14ac:dyDescent="0"/>
  <cols>
    <col min="5" max="5" width="13.5" customWidth="1"/>
    <col min="7" max="7" width="11.83203125" bestFit="1" customWidth="1"/>
    <col min="14" max="14" width="17" bestFit="1" customWidth="1"/>
    <col min="15" max="15" width="13.83203125" bestFit="1" customWidth="1"/>
    <col min="16" max="20" width="12.5" customWidth="1"/>
    <col min="21" max="21" width="12.1640625" bestFit="1" customWidth="1"/>
    <col min="23" max="24" width="11.83203125" customWidth="1"/>
    <col min="25" max="25" width="8.83203125" customWidth="1"/>
    <col min="26" max="26" width="9" customWidth="1"/>
    <col min="27" max="27" width="12.1640625" customWidth="1"/>
    <col min="28" max="28" width="15.83203125" style="76" customWidth="1"/>
    <col min="30" max="30" width="11.6640625" bestFit="1" customWidth="1"/>
    <col min="31" max="31" width="11.33203125" customWidth="1"/>
    <col min="32" max="32" width="12.33203125" customWidth="1"/>
    <col min="34" max="34" width="11.6640625" bestFit="1" customWidth="1"/>
    <col min="35" max="35" width="15.33203125" customWidth="1"/>
    <col min="36" max="36" width="17.83203125" customWidth="1"/>
    <col min="37" max="38" width="15.33203125" customWidth="1"/>
    <col min="39" max="39" width="12.5" bestFit="1" customWidth="1"/>
    <col min="40" max="44" width="10.83203125" customWidth="1"/>
  </cols>
  <sheetData>
    <row r="1" spans="1:46" ht="90">
      <c r="A1" s="7" t="s">
        <v>11</v>
      </c>
      <c r="B1" s="7" t="s">
        <v>12</v>
      </c>
      <c r="C1" s="7" t="s">
        <v>0</v>
      </c>
      <c r="D1" s="8" t="s">
        <v>1</v>
      </c>
      <c r="E1" s="9" t="s">
        <v>13</v>
      </c>
      <c r="F1" s="8" t="s">
        <v>14</v>
      </c>
      <c r="G1" s="8" t="s">
        <v>15</v>
      </c>
      <c r="H1" s="8" t="s">
        <v>2</v>
      </c>
      <c r="I1" s="8" t="s">
        <v>9</v>
      </c>
      <c r="J1" s="8" t="s">
        <v>8</v>
      </c>
      <c r="K1" s="8" t="s">
        <v>10</v>
      </c>
      <c r="L1" s="8" t="s">
        <v>5</v>
      </c>
      <c r="M1" s="8" t="s">
        <v>54</v>
      </c>
      <c r="N1" s="8" t="s">
        <v>44</v>
      </c>
      <c r="O1" s="2" t="s">
        <v>17</v>
      </c>
      <c r="P1" s="8" t="s">
        <v>42</v>
      </c>
      <c r="Q1" s="8" t="s">
        <v>45</v>
      </c>
      <c r="R1" s="8" t="s">
        <v>46</v>
      </c>
      <c r="S1" s="8" t="s">
        <v>48</v>
      </c>
      <c r="T1" s="8" t="s">
        <v>47</v>
      </c>
      <c r="U1" s="12" t="s">
        <v>43</v>
      </c>
      <c r="V1" s="2" t="s">
        <v>4</v>
      </c>
      <c r="W1" s="16" t="s">
        <v>55</v>
      </c>
      <c r="X1" s="15" t="s">
        <v>18</v>
      </c>
      <c r="Y1" s="2" t="s">
        <v>19</v>
      </c>
      <c r="Z1" s="2" t="s">
        <v>23</v>
      </c>
      <c r="AA1" s="2" t="s">
        <v>24</v>
      </c>
      <c r="AB1" s="75" t="s">
        <v>27</v>
      </c>
      <c r="AD1" s="21" t="s">
        <v>12</v>
      </c>
      <c r="AE1" s="21" t="s">
        <v>33</v>
      </c>
      <c r="AF1" s="21" t="s">
        <v>40</v>
      </c>
      <c r="AG1" s="21" t="s">
        <v>29</v>
      </c>
      <c r="AH1" s="21" t="s">
        <v>28</v>
      </c>
      <c r="AI1" s="21" t="s">
        <v>30</v>
      </c>
      <c r="AJ1" s="21" t="s">
        <v>22</v>
      </c>
      <c r="AK1" s="37"/>
      <c r="AL1" s="37" t="s">
        <v>31</v>
      </c>
      <c r="AM1" s="37" t="s">
        <v>49</v>
      </c>
      <c r="AN1" s="40" t="s">
        <v>50</v>
      </c>
      <c r="AO1" s="40" t="s">
        <v>32</v>
      </c>
      <c r="AS1" t="s">
        <v>25</v>
      </c>
      <c r="AT1" t="s">
        <v>26</v>
      </c>
    </row>
    <row r="2" spans="1:46">
      <c r="A2" s="7">
        <v>1</v>
      </c>
      <c r="B2" s="7">
        <v>1971</v>
      </c>
      <c r="C2" s="7">
        <v>1</v>
      </c>
      <c r="D2" s="10">
        <v>1277</v>
      </c>
      <c r="E2" s="13">
        <v>99292.561983471081</v>
      </c>
      <c r="F2" s="11">
        <v>0</v>
      </c>
      <c r="G2" s="11">
        <f>-1*10^-6*L2^2+0.1666*L2+378.81</f>
        <v>378.81</v>
      </c>
      <c r="H2" s="13">
        <f>G2*F2</f>
        <v>0</v>
      </c>
      <c r="I2" s="7">
        <v>0</v>
      </c>
      <c r="J2" s="7">
        <f>51342</f>
        <v>51342</v>
      </c>
      <c r="K2" s="11">
        <f t="shared" ref="K2:K66" si="0">J2-I2</f>
        <v>51342</v>
      </c>
      <c r="L2" s="11">
        <v>0</v>
      </c>
      <c r="M2" s="11">
        <v>20000</v>
      </c>
      <c r="N2" s="77">
        <f>E2+L2-H2</f>
        <v>99292.561983471081</v>
      </c>
      <c r="O2" s="3">
        <v>7554.1921163016596</v>
      </c>
      <c r="P2" s="57" t="str">
        <f>IF(N2+O2&lt;D2,N2*M$5,"")</f>
        <v/>
      </c>
      <c r="Q2" s="11" t="str">
        <f t="shared" ref="Q2:Q65" si="1">IF(AND(O2&gt;D2,N2&lt;K3),0,"")</f>
        <v/>
      </c>
      <c r="R2" s="11">
        <f t="shared" ref="R2:R65" si="2">IF(AND(O2&gt;D2,N2&gt;K3),N2-K3,"")</f>
        <v>47950.561983471081</v>
      </c>
      <c r="S2" s="11" t="str">
        <f>IF(AND(O2&lt;D2,N2+O2&gt;D2,N2+O2-D2&lt;K3),IF(N2-(D2-O2)&lt;M$2,(D2-O2)*M$5,D2-O2),"")</f>
        <v/>
      </c>
      <c r="T2" s="11" t="str">
        <f t="shared" ref="T2:T65" si="3">IF(AND(O2&lt;D2,N2+O2&gt;D2,N2+O2-D2&gt;K3),N2-K3,"")</f>
        <v/>
      </c>
      <c r="U2" s="11">
        <f t="shared" ref="U2:U65" si="4">SUM(P2:T2)</f>
        <v>47950.561983471081</v>
      </c>
      <c r="V2" s="3">
        <f>N2-U2</f>
        <v>51342</v>
      </c>
      <c r="W2" s="3" t="b">
        <f t="shared" ref="W2:W65" si="5">V2&gt;=M$2</f>
        <v>1</v>
      </c>
      <c r="X2" s="3">
        <f t="shared" ref="X2:X65" si="6">O2+U2</f>
        <v>55504.754099772741</v>
      </c>
      <c r="Y2" t="b">
        <f t="shared" ref="Y2:Y65" si="7">X2&gt;=D2</f>
        <v>1</v>
      </c>
      <c r="Z2">
        <f t="shared" ref="Z2:Z65" si="8">IF(AND(X1&lt;D1,X2&gt;=D2),1,0)</f>
        <v>0</v>
      </c>
      <c r="AA2">
        <f t="shared" ref="AA2:AA65" si="9">IF(X2&lt;D2,ABS(X2-D2),0)</f>
        <v>0</v>
      </c>
      <c r="AB2" s="76">
        <f t="shared" ref="AB2:AB65" si="10">INDEX(AS$2:AS$13,MATCH(C2,AR$2:AR$13,0))*(AA2)^INDEX(AT$2:AT$13,MATCH(C2,AR$2:AR$13,0))</f>
        <v>0</v>
      </c>
      <c r="AD2" s="22">
        <v>1971</v>
      </c>
      <c r="AE2" s="23">
        <f t="array" ref="AE2">MIN(IF(B:B=AD2,X:X))</f>
        <v>55504.754099772741</v>
      </c>
      <c r="AF2" s="23">
        <f t="shared" ref="AF2:AF36" si="11">SUMIF(B:B,AD2,X:X)</f>
        <v>1494236.9344954449</v>
      </c>
      <c r="AG2" s="24">
        <f t="shared" ref="AG2:AG36" si="12">COUNTIFS(B:B,AD2,Y:Y,"TRUE")/(COUNTIF(B:B,AD2))*100</f>
        <v>100</v>
      </c>
      <c r="AH2" s="24" t="e">
        <f t="shared" ref="AH2:AH36" si="13">COUNTIFS(B:B,AD2,Z:Z,1)/(COUNTIF(B:B,AD2)-COUNTIFS(B:B,AD2,Y:Y,"TRUE"))*100</f>
        <v>#DIV/0!</v>
      </c>
      <c r="AI2" s="23" t="e">
        <f t="shared" ref="AI2:AI36" si="14">SUMIF(B:B,AD2,AA:AA)/(COUNTIF(B:B,AD2)-COUNTIFS(B:B,AD2,Y:Y,"TRUE"))</f>
        <v>#DIV/0!</v>
      </c>
      <c r="AJ2" s="25">
        <f t="shared" ref="AJ2:AJ36" si="15">SUMIF(B:B,AD2,AB:AB)</f>
        <v>0</v>
      </c>
      <c r="AK2" s="38"/>
      <c r="AL2" s="39">
        <v>1</v>
      </c>
      <c r="AM2" s="39">
        <v>2012953.2629902356</v>
      </c>
      <c r="AN2" s="39">
        <v>2023446.3028150357</v>
      </c>
      <c r="AO2" s="41">
        <f>AL2/(COUNT(AL$2:AL$31)+1)</f>
        <v>3.2258064516129031E-2</v>
      </c>
      <c r="AP2" s="41"/>
      <c r="AQ2" s="41"/>
      <c r="AR2">
        <v>10</v>
      </c>
      <c r="AS2" s="18">
        <v>4.5</v>
      </c>
      <c r="AT2" s="18">
        <v>1.3</v>
      </c>
    </row>
    <row r="3" spans="1:46">
      <c r="A3" s="7">
        <v>2</v>
      </c>
      <c r="B3" s="7">
        <v>1971</v>
      </c>
      <c r="C3" s="7">
        <v>2</v>
      </c>
      <c r="D3" s="10">
        <v>787</v>
      </c>
      <c r="E3" s="13">
        <v>91457.851239669428</v>
      </c>
      <c r="F3" s="11">
        <v>0</v>
      </c>
      <c r="G3" s="11">
        <f>-1*10^-6*L3^2+0.1666*L3+378.81</f>
        <v>6296.3862360000003</v>
      </c>
      <c r="H3" s="13">
        <f t="shared" ref="H3:H66" si="16">G3*F3</f>
        <v>0</v>
      </c>
      <c r="I3" s="7">
        <v>0</v>
      </c>
      <c r="J3" s="7">
        <f>51342</f>
        <v>51342</v>
      </c>
      <c r="K3" s="11">
        <f t="shared" si="0"/>
        <v>51342</v>
      </c>
      <c r="L3" s="11">
        <f>V2</f>
        <v>51342</v>
      </c>
      <c r="M3" s="11"/>
      <c r="N3" s="77">
        <f t="shared" ref="N3:N66" si="17">E3+L3-H3</f>
        <v>142799.85123966943</v>
      </c>
      <c r="O3" s="3">
        <v>6108.1961471671202</v>
      </c>
      <c r="P3" s="57" t="str">
        <f t="shared" ref="P3:P66" si="18">IF(N3+O3&lt;D3,N3*M$5,"")</f>
        <v/>
      </c>
      <c r="Q3" s="11" t="str">
        <f t="shared" si="1"/>
        <v/>
      </c>
      <c r="R3" s="11">
        <f t="shared" si="2"/>
        <v>91457.851239669428</v>
      </c>
      <c r="S3" s="11" t="str">
        <f t="shared" ref="S3:S66" si="19">IF(AND(O3&lt;D3,N3+O3&gt;D3,N3+O3-D3&lt;K4),IF(N3-(D3-O3)&lt;M$2,(D3-O3)*M$5,D3-O3),"")</f>
        <v/>
      </c>
      <c r="T3" s="11" t="str">
        <f t="shared" si="3"/>
        <v/>
      </c>
      <c r="U3" s="11">
        <f t="shared" si="4"/>
        <v>91457.851239669428</v>
      </c>
      <c r="V3" s="3">
        <f t="shared" ref="V3:V66" si="20">N3-U3</f>
        <v>51342</v>
      </c>
      <c r="W3" s="3" t="b">
        <f t="shared" si="5"/>
        <v>1</v>
      </c>
      <c r="X3" s="3">
        <f t="shared" si="6"/>
        <v>97566.047386836552</v>
      </c>
      <c r="Y3" t="b">
        <f t="shared" si="7"/>
        <v>1</v>
      </c>
      <c r="Z3">
        <f t="shared" si="8"/>
        <v>0</v>
      </c>
      <c r="AA3">
        <f t="shared" si="9"/>
        <v>0</v>
      </c>
      <c r="AB3" s="76">
        <f t="shared" si="10"/>
        <v>0</v>
      </c>
      <c r="AD3" s="22">
        <v>1972</v>
      </c>
      <c r="AE3" s="23">
        <f t="array" ref="AE3">MIN(IF(B:B=AD3,X:X))</f>
        <v>74106.186110257579</v>
      </c>
      <c r="AF3" s="23">
        <f t="shared" si="11"/>
        <v>1310235.1413110585</v>
      </c>
      <c r="AG3" s="24">
        <f t="shared" si="12"/>
        <v>100</v>
      </c>
      <c r="AH3" s="24" t="e">
        <f t="shared" si="13"/>
        <v>#DIV/0!</v>
      </c>
      <c r="AI3" s="23" t="e">
        <f t="shared" si="14"/>
        <v>#DIV/0!</v>
      </c>
      <c r="AJ3" s="25">
        <f t="shared" si="15"/>
        <v>0</v>
      </c>
      <c r="AK3" s="38"/>
      <c r="AL3" s="39">
        <v>2</v>
      </c>
      <c r="AM3" s="39">
        <v>1980565.573144336</v>
      </c>
      <c r="AN3" s="39">
        <v>1991058.6129691363</v>
      </c>
      <c r="AO3" s="41">
        <f t="shared" ref="AO3:AO31" si="21">AL3/(COUNT(AL$2:AL$31)+1)</f>
        <v>6.4516129032258063E-2</v>
      </c>
      <c r="AP3" s="41"/>
      <c r="AQ3" s="41"/>
      <c r="AR3">
        <v>11</v>
      </c>
      <c r="AS3" s="18">
        <v>2.5</v>
      </c>
      <c r="AT3" s="18">
        <v>1.2</v>
      </c>
    </row>
    <row r="4" spans="1:46">
      <c r="A4" s="7">
        <v>3</v>
      </c>
      <c r="B4" s="7">
        <v>1971</v>
      </c>
      <c r="C4" s="7">
        <v>3</v>
      </c>
      <c r="D4" s="10">
        <v>298</v>
      </c>
      <c r="E4" s="13">
        <v>114208.26446280992</v>
      </c>
      <c r="F4" s="11">
        <v>0.02</v>
      </c>
      <c r="G4" s="11">
        <f t="shared" ref="G3:G66" si="22">-1*10^-6*L4^2+0.1666*L4+378.81</f>
        <v>6296.3862360000003</v>
      </c>
      <c r="H4" s="13">
        <f t="shared" si="16"/>
        <v>125.92772472000001</v>
      </c>
      <c r="I4" s="7">
        <v>0</v>
      </c>
      <c r="J4" s="7">
        <f>51342</f>
        <v>51342</v>
      </c>
      <c r="K4" s="11">
        <f t="shared" si="0"/>
        <v>51342</v>
      </c>
      <c r="L4" s="11">
        <f>V3</f>
        <v>51342</v>
      </c>
      <c r="M4" s="11" t="s">
        <v>56</v>
      </c>
      <c r="N4" s="77">
        <f t="shared" si="17"/>
        <v>165424.33673808991</v>
      </c>
      <c r="O4" s="3">
        <v>8093.2838906445304</v>
      </c>
      <c r="P4" s="57" t="str">
        <f t="shared" si="18"/>
        <v/>
      </c>
      <c r="Q4" s="11" t="str">
        <f t="shared" si="1"/>
        <v/>
      </c>
      <c r="R4" s="11">
        <f t="shared" si="2"/>
        <v>129082.33673808991</v>
      </c>
      <c r="S4" s="11" t="str">
        <f t="shared" si="19"/>
        <v/>
      </c>
      <c r="T4" s="11" t="str">
        <f t="shared" si="3"/>
        <v/>
      </c>
      <c r="U4" s="11">
        <f t="shared" si="4"/>
        <v>129082.33673808991</v>
      </c>
      <c r="V4" s="3">
        <f t="shared" si="20"/>
        <v>36342</v>
      </c>
      <c r="W4" s="3" t="b">
        <f t="shared" si="5"/>
        <v>1</v>
      </c>
      <c r="X4" s="3">
        <f t="shared" si="6"/>
        <v>137175.62062873444</v>
      </c>
      <c r="Y4" t="b">
        <f t="shared" si="7"/>
        <v>1</v>
      </c>
      <c r="Z4">
        <f t="shared" si="8"/>
        <v>0</v>
      </c>
      <c r="AA4">
        <f t="shared" si="9"/>
        <v>0</v>
      </c>
      <c r="AB4" s="76">
        <f t="shared" si="10"/>
        <v>0</v>
      </c>
      <c r="AD4" s="22">
        <v>1973</v>
      </c>
      <c r="AE4" s="23">
        <f t="array" ref="AE4">MIN(IF(B:B=AD4,X:X))</f>
        <v>35537</v>
      </c>
      <c r="AF4" s="23">
        <f t="shared" si="11"/>
        <v>916914.14949312189</v>
      </c>
      <c r="AG4" s="24">
        <f t="shared" si="12"/>
        <v>91.666666666666657</v>
      </c>
      <c r="AH4" s="24">
        <f t="shared" si="13"/>
        <v>100</v>
      </c>
      <c r="AI4" s="23">
        <f t="shared" si="14"/>
        <v>896.85000000000582</v>
      </c>
      <c r="AJ4" s="25">
        <f t="shared" si="15"/>
        <v>136008.80771874916</v>
      </c>
      <c r="AK4" s="38"/>
      <c r="AL4" s="39">
        <v>3</v>
      </c>
      <c r="AM4" s="39">
        <v>1947176.6146916724</v>
      </c>
      <c r="AN4" s="39">
        <v>1957669.6545164727</v>
      </c>
      <c r="AO4" s="41">
        <f t="shared" si="21"/>
        <v>9.6774193548387094E-2</v>
      </c>
      <c r="AP4" s="41"/>
      <c r="AQ4" s="41"/>
      <c r="AR4">
        <v>12</v>
      </c>
      <c r="AS4" s="19">
        <v>2.5</v>
      </c>
      <c r="AT4" s="19">
        <v>1.2</v>
      </c>
    </row>
    <row r="5" spans="1:46">
      <c r="A5" s="7">
        <v>4</v>
      </c>
      <c r="B5" s="7">
        <v>1971</v>
      </c>
      <c r="C5" s="7">
        <v>4</v>
      </c>
      <c r="D5" s="10">
        <v>2544</v>
      </c>
      <c r="E5" s="13">
        <v>141223.14049586776</v>
      </c>
      <c r="F5" s="11">
        <v>0.13</v>
      </c>
      <c r="G5" s="11">
        <f t="shared" si="22"/>
        <v>5112.6462360000005</v>
      </c>
      <c r="H5" s="13">
        <f t="shared" si="16"/>
        <v>664.64401068000006</v>
      </c>
      <c r="I5" s="7">
        <v>15000</v>
      </c>
      <c r="J5" s="7">
        <f>51342</f>
        <v>51342</v>
      </c>
      <c r="K5" s="11">
        <f t="shared" si="0"/>
        <v>36342</v>
      </c>
      <c r="L5" s="11">
        <f>V4</f>
        <v>36342</v>
      </c>
      <c r="M5" s="11">
        <v>0.98</v>
      </c>
      <c r="N5" s="77">
        <f t="shared" si="17"/>
        <v>176900.49648518776</v>
      </c>
      <c r="O5" s="3">
        <v>14584.093376733499</v>
      </c>
      <c r="P5" s="57" t="str">
        <f t="shared" si="18"/>
        <v/>
      </c>
      <c r="Q5" s="11" t="str">
        <f t="shared" si="1"/>
        <v/>
      </c>
      <c r="R5" s="11">
        <f t="shared" si="2"/>
        <v>140558.49648518776</v>
      </c>
      <c r="S5" s="11" t="str">
        <f t="shared" si="19"/>
        <v/>
      </c>
      <c r="T5" s="11" t="str">
        <f t="shared" si="3"/>
        <v/>
      </c>
      <c r="U5" s="11">
        <f t="shared" si="4"/>
        <v>140558.49648518776</v>
      </c>
      <c r="V5" s="3">
        <f t="shared" si="20"/>
        <v>36342</v>
      </c>
      <c r="W5" s="3" t="b">
        <f t="shared" si="5"/>
        <v>1</v>
      </c>
      <c r="X5" s="3">
        <f t="shared" si="6"/>
        <v>155142.58986192127</v>
      </c>
      <c r="Y5" t="b">
        <f t="shared" si="7"/>
        <v>1</v>
      </c>
      <c r="Z5">
        <f t="shared" si="8"/>
        <v>0</v>
      </c>
      <c r="AA5">
        <f t="shared" si="9"/>
        <v>0</v>
      </c>
      <c r="AB5" s="76">
        <f t="shared" si="10"/>
        <v>0</v>
      </c>
      <c r="AD5" s="22">
        <v>1974</v>
      </c>
      <c r="AE5" s="23">
        <f t="array" ref="AE5">MIN(IF(B:B=AD5,X:X))</f>
        <v>38977.775060638458</v>
      </c>
      <c r="AF5" s="23">
        <f t="shared" si="11"/>
        <v>968036.73883932584</v>
      </c>
      <c r="AG5" s="24">
        <f t="shared" si="12"/>
        <v>100</v>
      </c>
      <c r="AH5" s="24" t="e">
        <f t="shared" si="13"/>
        <v>#DIV/0!</v>
      </c>
      <c r="AI5" s="23" t="e">
        <f t="shared" si="14"/>
        <v>#DIV/0!</v>
      </c>
      <c r="AJ5" s="25">
        <f t="shared" si="15"/>
        <v>0</v>
      </c>
      <c r="AK5" s="38"/>
      <c r="AL5" s="39">
        <v>4</v>
      </c>
      <c r="AM5" s="39">
        <v>1192983.7086140066</v>
      </c>
      <c r="AN5" s="39">
        <v>1203476.7484388067</v>
      </c>
      <c r="AO5" s="41">
        <f t="shared" si="21"/>
        <v>0.12903225806451613</v>
      </c>
      <c r="AP5" s="41"/>
      <c r="AQ5" s="41"/>
      <c r="AR5">
        <v>1</v>
      </c>
      <c r="AS5" s="18">
        <v>2.5</v>
      </c>
      <c r="AT5" s="18">
        <v>1.2</v>
      </c>
    </row>
    <row r="6" spans="1:46">
      <c r="A6" s="7">
        <v>5</v>
      </c>
      <c r="B6" s="7">
        <v>1971</v>
      </c>
      <c r="C6" s="7">
        <v>5</v>
      </c>
      <c r="D6" s="10">
        <v>34448</v>
      </c>
      <c r="E6" s="13">
        <v>174505.78512396695</v>
      </c>
      <c r="F6" s="11">
        <v>0.22</v>
      </c>
      <c r="G6" s="11">
        <f t="shared" si="22"/>
        <v>5112.6462360000005</v>
      </c>
      <c r="H6" s="13">
        <f t="shared" si="16"/>
        <v>1124.7821719200001</v>
      </c>
      <c r="I6" s="7">
        <v>15000</v>
      </c>
      <c r="J6" s="7">
        <f>51342</f>
        <v>51342</v>
      </c>
      <c r="K6" s="11">
        <f t="shared" si="0"/>
        <v>36342</v>
      </c>
      <c r="L6" s="11">
        <f t="shared" ref="L6:L69" si="23">V5</f>
        <v>36342</v>
      </c>
      <c r="M6" s="11"/>
      <c r="N6" s="77">
        <f t="shared" si="17"/>
        <v>209723.00295204695</v>
      </c>
      <c r="O6" s="3">
        <v>14484.7911112771</v>
      </c>
      <c r="P6" s="57" t="str">
        <f t="shared" si="18"/>
        <v/>
      </c>
      <c r="Q6" s="11" t="str">
        <f t="shared" si="1"/>
        <v/>
      </c>
      <c r="R6" s="11" t="str">
        <f t="shared" si="2"/>
        <v/>
      </c>
      <c r="S6" s="11" t="str">
        <f t="shared" si="19"/>
        <v/>
      </c>
      <c r="T6" s="11">
        <f t="shared" si="3"/>
        <v>173381.00295204695</v>
      </c>
      <c r="U6" s="11">
        <f t="shared" si="4"/>
        <v>173381.00295204695</v>
      </c>
      <c r="V6" s="3">
        <f t="shared" si="20"/>
        <v>36342</v>
      </c>
      <c r="W6" s="3" t="b">
        <f t="shared" si="5"/>
        <v>1</v>
      </c>
      <c r="X6" s="3">
        <f t="shared" si="6"/>
        <v>187865.79406332405</v>
      </c>
      <c r="Y6" t="b">
        <f t="shared" si="7"/>
        <v>1</v>
      </c>
      <c r="Z6">
        <f t="shared" si="8"/>
        <v>0</v>
      </c>
      <c r="AA6">
        <f t="shared" si="9"/>
        <v>0</v>
      </c>
      <c r="AB6" s="76">
        <f t="shared" si="10"/>
        <v>0</v>
      </c>
      <c r="AD6" s="22">
        <v>1975</v>
      </c>
      <c r="AE6" s="23">
        <f t="array" ref="AE6">MIN(IF(B:B=AD6,X:X))</f>
        <v>47902.186783712372</v>
      </c>
      <c r="AF6" s="23">
        <f t="shared" si="11"/>
        <v>1042656.0695485238</v>
      </c>
      <c r="AG6" s="24">
        <f t="shared" si="12"/>
        <v>100</v>
      </c>
      <c r="AH6" s="24" t="e">
        <f t="shared" si="13"/>
        <v>#DIV/0!</v>
      </c>
      <c r="AI6" s="23" t="e">
        <f t="shared" si="14"/>
        <v>#DIV/0!</v>
      </c>
      <c r="AJ6" s="25">
        <f t="shared" si="15"/>
        <v>0</v>
      </c>
      <c r="AK6" s="38"/>
      <c r="AL6" s="39">
        <v>5</v>
      </c>
      <c r="AM6" s="39">
        <v>1153916.9776926234</v>
      </c>
      <c r="AN6" s="39">
        <v>1163466.1405506399</v>
      </c>
      <c r="AO6" s="41">
        <f t="shared" si="21"/>
        <v>0.16129032258064516</v>
      </c>
      <c r="AP6" s="41"/>
      <c r="AQ6" s="41"/>
      <c r="AR6">
        <v>2</v>
      </c>
      <c r="AS6" s="18">
        <v>2.5</v>
      </c>
      <c r="AT6" s="18">
        <v>1.2</v>
      </c>
    </row>
    <row r="7" spans="1:46">
      <c r="A7" s="7">
        <v>6</v>
      </c>
      <c r="B7" s="7">
        <v>1971</v>
      </c>
      <c r="C7" s="7">
        <v>6</v>
      </c>
      <c r="D7" s="10">
        <v>45953</v>
      </c>
      <c r="E7" s="13">
        <v>223299.17355371901</v>
      </c>
      <c r="F7" s="11">
        <v>0.36</v>
      </c>
      <c r="G7" s="11">
        <f t="shared" si="22"/>
        <v>5112.6462360000005</v>
      </c>
      <c r="H7" s="13">
        <f t="shared" si="16"/>
        <v>1840.5526449600002</v>
      </c>
      <c r="I7" s="7">
        <v>15000</v>
      </c>
      <c r="J7" s="7">
        <f>51342</f>
        <v>51342</v>
      </c>
      <c r="K7" s="11">
        <f t="shared" si="0"/>
        <v>36342</v>
      </c>
      <c r="L7" s="11">
        <f t="shared" si="23"/>
        <v>36342</v>
      </c>
      <c r="M7" s="11">
        <v>0</v>
      </c>
      <c r="N7" s="77">
        <f t="shared" si="17"/>
        <v>257800.62090875901</v>
      </c>
      <c r="O7" s="3">
        <v>10116.4924024188</v>
      </c>
      <c r="P7" s="57" t="str">
        <f t="shared" si="18"/>
        <v/>
      </c>
      <c r="Q7" s="11" t="str">
        <f t="shared" si="1"/>
        <v/>
      </c>
      <c r="R7" s="11" t="str">
        <f t="shared" si="2"/>
        <v/>
      </c>
      <c r="S7" s="11" t="str">
        <f t="shared" si="19"/>
        <v/>
      </c>
      <c r="T7" s="11">
        <f t="shared" si="3"/>
        <v>206458.62090875901</v>
      </c>
      <c r="U7" s="11">
        <f t="shared" si="4"/>
        <v>206458.62090875901</v>
      </c>
      <c r="V7" s="3">
        <f t="shared" si="20"/>
        <v>51342</v>
      </c>
      <c r="W7" s="3" t="b">
        <f t="shared" si="5"/>
        <v>1</v>
      </c>
      <c r="X7" s="3">
        <f t="shared" si="6"/>
        <v>216575.11331117782</v>
      </c>
      <c r="Y7" t="b">
        <f t="shared" si="7"/>
        <v>1</v>
      </c>
      <c r="Z7">
        <f t="shared" si="8"/>
        <v>0</v>
      </c>
      <c r="AA7">
        <f t="shared" si="9"/>
        <v>0</v>
      </c>
      <c r="AB7" s="76">
        <f t="shared" si="10"/>
        <v>0</v>
      </c>
      <c r="AD7" s="22">
        <v>1976</v>
      </c>
      <c r="AE7" s="23">
        <f t="array" ref="AE7">MIN(IF(B:B=AD7,X:X))</f>
        <v>35537</v>
      </c>
      <c r="AF7" s="23">
        <f t="shared" si="11"/>
        <v>956324.84596070333</v>
      </c>
      <c r="AG7" s="24">
        <f t="shared" si="12"/>
        <v>91.666666666666657</v>
      </c>
      <c r="AH7" s="24">
        <f t="shared" si="13"/>
        <v>100</v>
      </c>
      <c r="AI7" s="23">
        <f t="shared" si="14"/>
        <v>907.78000000002066</v>
      </c>
      <c r="AJ7" s="25">
        <f t="shared" si="15"/>
        <v>138838.6524162991</v>
      </c>
      <c r="AK7" s="38"/>
      <c r="AL7" s="39">
        <v>6</v>
      </c>
      <c r="AM7" s="39">
        <v>1144799.7624361159</v>
      </c>
      <c r="AN7" s="39">
        <v>1155292.8022609157</v>
      </c>
      <c r="AO7" s="41">
        <f t="shared" si="21"/>
        <v>0.19354838709677419</v>
      </c>
      <c r="AP7" s="41"/>
      <c r="AQ7" s="41"/>
      <c r="AR7">
        <v>3</v>
      </c>
      <c r="AS7" s="18">
        <v>2.5</v>
      </c>
      <c r="AT7" s="18">
        <v>1.2</v>
      </c>
    </row>
    <row r="8" spans="1:46">
      <c r="A8" s="7">
        <v>7</v>
      </c>
      <c r="B8" s="7">
        <v>1971</v>
      </c>
      <c r="C8" s="7">
        <v>7</v>
      </c>
      <c r="D8" s="10">
        <v>50966</v>
      </c>
      <c r="E8" s="13">
        <v>117441.32231404958</v>
      </c>
      <c r="F8" s="11">
        <v>0.43</v>
      </c>
      <c r="G8" s="11">
        <f t="shared" si="22"/>
        <v>6296.3862360000003</v>
      </c>
      <c r="H8" s="13">
        <f t="shared" si="16"/>
        <v>2707.44608148</v>
      </c>
      <c r="I8" s="7">
        <v>0</v>
      </c>
      <c r="J8" s="7">
        <f>51342</f>
        <v>51342</v>
      </c>
      <c r="K8" s="11">
        <f t="shared" si="0"/>
        <v>51342</v>
      </c>
      <c r="L8" s="11">
        <f t="shared" si="23"/>
        <v>51342</v>
      </c>
      <c r="M8" s="11">
        <v>0</v>
      </c>
      <c r="N8" s="77">
        <f t="shared" si="17"/>
        <v>166075.87623256957</v>
      </c>
      <c r="O8" s="3">
        <v>7393.9552352788596</v>
      </c>
      <c r="P8" s="57" t="str">
        <f t="shared" si="18"/>
        <v/>
      </c>
      <c r="Q8" s="11" t="str">
        <f t="shared" si="1"/>
        <v/>
      </c>
      <c r="R8" s="11" t="str">
        <f t="shared" si="2"/>
        <v/>
      </c>
      <c r="S8" s="11" t="str">
        <f t="shared" si="19"/>
        <v/>
      </c>
      <c r="T8" s="11">
        <f t="shared" si="3"/>
        <v>114733.87623256957</v>
      </c>
      <c r="U8" s="11">
        <f t="shared" si="4"/>
        <v>114733.87623256957</v>
      </c>
      <c r="V8" s="3">
        <f t="shared" si="20"/>
        <v>51342</v>
      </c>
      <c r="W8" s="3" t="b">
        <f t="shared" si="5"/>
        <v>1</v>
      </c>
      <c r="X8" s="3">
        <f t="shared" si="6"/>
        <v>122127.83146784843</v>
      </c>
      <c r="Y8" t="b">
        <f t="shared" si="7"/>
        <v>1</v>
      </c>
      <c r="Z8">
        <f t="shared" si="8"/>
        <v>0</v>
      </c>
      <c r="AA8">
        <f t="shared" si="9"/>
        <v>0</v>
      </c>
      <c r="AB8" s="76">
        <f t="shared" si="10"/>
        <v>0</v>
      </c>
      <c r="AD8" s="22">
        <v>1977</v>
      </c>
      <c r="AE8" s="23">
        <f t="array" ref="AE8">MIN(IF(B:B=AD8,X:X))</f>
        <v>4576</v>
      </c>
      <c r="AF8" s="23">
        <f t="shared" si="11"/>
        <v>459442.64572533034</v>
      </c>
      <c r="AG8" s="24">
        <f t="shared" si="12"/>
        <v>75</v>
      </c>
      <c r="AH8" s="24">
        <f t="shared" si="13"/>
        <v>33.333333333333329</v>
      </c>
      <c r="AI8" s="23">
        <f t="shared" si="14"/>
        <v>644.53837483727818</v>
      </c>
      <c r="AJ8" s="25">
        <f t="shared" si="15"/>
        <v>245141.34552233768</v>
      </c>
      <c r="AK8" s="38"/>
      <c r="AL8" s="39">
        <v>7</v>
      </c>
      <c r="AM8" s="39">
        <v>1069766.4627159107</v>
      </c>
      <c r="AN8" s="39">
        <v>1080259.5025407108</v>
      </c>
      <c r="AO8" s="41">
        <f t="shared" si="21"/>
        <v>0.22580645161290322</v>
      </c>
      <c r="AP8" s="41"/>
      <c r="AQ8" s="41"/>
      <c r="AR8">
        <v>4</v>
      </c>
      <c r="AS8" s="18">
        <v>2.5</v>
      </c>
      <c r="AT8" s="18">
        <v>1.2</v>
      </c>
    </row>
    <row r="9" spans="1:46">
      <c r="A9" s="7">
        <v>8</v>
      </c>
      <c r="B9" s="7">
        <v>1971</v>
      </c>
      <c r="C9" s="7">
        <v>8</v>
      </c>
      <c r="D9" s="10">
        <v>47807</v>
      </c>
      <c r="E9" s="13">
        <v>82143.47107438017</v>
      </c>
      <c r="F9" s="11">
        <v>0.39</v>
      </c>
      <c r="G9" s="11">
        <f t="shared" si="22"/>
        <v>6296.3862360000003</v>
      </c>
      <c r="H9" s="13">
        <f t="shared" si="16"/>
        <v>2455.5906320400004</v>
      </c>
      <c r="I9" s="7">
        <v>0</v>
      </c>
      <c r="J9" s="7">
        <f>51342</f>
        <v>51342</v>
      </c>
      <c r="K9" s="11">
        <f t="shared" si="0"/>
        <v>51342</v>
      </c>
      <c r="L9" s="11">
        <f t="shared" si="23"/>
        <v>51342</v>
      </c>
      <c r="M9" s="11">
        <v>0</v>
      </c>
      <c r="N9" s="77">
        <f t="shared" si="17"/>
        <v>131029.88044234016</v>
      </c>
      <c r="O9" s="3">
        <v>5673.1436466196301</v>
      </c>
      <c r="P9" s="57" t="str">
        <f t="shared" si="18"/>
        <v/>
      </c>
      <c r="Q9" s="11" t="str">
        <f t="shared" si="1"/>
        <v/>
      </c>
      <c r="R9" s="11" t="str">
        <f t="shared" si="2"/>
        <v/>
      </c>
      <c r="S9" s="11" t="str">
        <f t="shared" si="19"/>
        <v/>
      </c>
      <c r="T9" s="11">
        <f t="shared" si="3"/>
        <v>79687.88044234016</v>
      </c>
      <c r="U9" s="11">
        <f t="shared" si="4"/>
        <v>79687.88044234016</v>
      </c>
      <c r="V9" s="3">
        <f t="shared" si="20"/>
        <v>51342</v>
      </c>
      <c r="W9" s="3" t="b">
        <f t="shared" si="5"/>
        <v>1</v>
      </c>
      <c r="X9" s="3">
        <f t="shared" si="6"/>
        <v>85361.024088959792</v>
      </c>
      <c r="Y9" t="b">
        <f t="shared" si="7"/>
        <v>1</v>
      </c>
      <c r="Z9">
        <f t="shared" si="8"/>
        <v>0</v>
      </c>
      <c r="AA9">
        <f t="shared" si="9"/>
        <v>0</v>
      </c>
      <c r="AB9" s="76">
        <f t="shared" si="10"/>
        <v>0</v>
      </c>
      <c r="AC9" s="5"/>
      <c r="AD9" s="22">
        <v>1978</v>
      </c>
      <c r="AE9" s="23">
        <f t="array" ref="AE9">MIN(IF(B:B=AD9,X:X))</f>
        <v>16691</v>
      </c>
      <c r="AF9" s="23">
        <f t="shared" si="11"/>
        <v>668591.65023048315</v>
      </c>
      <c r="AG9" s="24">
        <f t="shared" si="12"/>
        <v>100</v>
      </c>
      <c r="AH9" s="24" t="e">
        <f t="shared" si="13"/>
        <v>#DIV/0!</v>
      </c>
      <c r="AI9" s="23" t="e">
        <f t="shared" si="14"/>
        <v>#DIV/0!</v>
      </c>
      <c r="AJ9" s="25">
        <f t="shared" si="15"/>
        <v>0</v>
      </c>
      <c r="AK9" s="38"/>
      <c r="AL9" s="39">
        <v>8</v>
      </c>
      <c r="AM9" s="39">
        <v>1055231.276160094</v>
      </c>
      <c r="AN9" s="39">
        <v>1065724.3159848938</v>
      </c>
      <c r="AO9" s="41">
        <f t="shared" si="21"/>
        <v>0.25806451612903225</v>
      </c>
      <c r="AP9" s="41"/>
      <c r="AQ9" s="41"/>
      <c r="AR9">
        <v>5</v>
      </c>
      <c r="AS9" s="18">
        <v>4.5</v>
      </c>
      <c r="AT9" s="18">
        <v>1.3</v>
      </c>
    </row>
    <row r="10" spans="1:46">
      <c r="A10" s="7">
        <v>9</v>
      </c>
      <c r="B10" s="7">
        <v>1971</v>
      </c>
      <c r="C10" s="7">
        <v>9</v>
      </c>
      <c r="D10" s="10">
        <v>35537</v>
      </c>
      <c r="E10" s="13">
        <v>97666.115702479336</v>
      </c>
      <c r="F10" s="11">
        <v>0.2</v>
      </c>
      <c r="G10" s="11">
        <f t="shared" si="22"/>
        <v>6296.3862360000003</v>
      </c>
      <c r="H10" s="13">
        <f t="shared" si="16"/>
        <v>1259.2772472000001</v>
      </c>
      <c r="I10" s="7">
        <v>0</v>
      </c>
      <c r="J10" s="7">
        <f>51342</f>
        <v>51342</v>
      </c>
      <c r="K10" s="11">
        <f t="shared" si="0"/>
        <v>51342</v>
      </c>
      <c r="L10" s="11">
        <f t="shared" si="23"/>
        <v>51342</v>
      </c>
      <c r="M10" s="11">
        <v>0</v>
      </c>
      <c r="N10" s="77">
        <f t="shared" si="17"/>
        <v>147748.83845527933</v>
      </c>
      <c r="O10" s="3">
        <v>6658.81190282442</v>
      </c>
      <c r="P10" s="57" t="str">
        <f t="shared" si="18"/>
        <v/>
      </c>
      <c r="Q10" s="11" t="str">
        <f t="shared" si="1"/>
        <v/>
      </c>
      <c r="R10" s="11" t="str">
        <f t="shared" si="2"/>
        <v/>
      </c>
      <c r="S10" s="11" t="str">
        <f t="shared" si="19"/>
        <v/>
      </c>
      <c r="T10" s="11">
        <f t="shared" si="3"/>
        <v>96406.838455279329</v>
      </c>
      <c r="U10" s="11">
        <f t="shared" si="4"/>
        <v>96406.838455279329</v>
      </c>
      <c r="V10" s="3">
        <f t="shared" si="20"/>
        <v>51342</v>
      </c>
      <c r="W10" s="3" t="b">
        <f t="shared" si="5"/>
        <v>1</v>
      </c>
      <c r="X10" s="3">
        <f t="shared" si="6"/>
        <v>103065.65035810375</v>
      </c>
      <c r="Y10" t="b">
        <f t="shared" si="7"/>
        <v>1</v>
      </c>
      <c r="Z10">
        <f t="shared" si="8"/>
        <v>0</v>
      </c>
      <c r="AA10">
        <f t="shared" si="9"/>
        <v>0</v>
      </c>
      <c r="AB10" s="76">
        <f t="shared" si="10"/>
        <v>0</v>
      </c>
      <c r="AC10" s="5"/>
      <c r="AD10" s="22">
        <v>1979</v>
      </c>
      <c r="AE10" s="23">
        <f t="array" ref="AE10">MIN(IF(B:B=AD10,X:X))</f>
        <v>4576</v>
      </c>
      <c r="AF10" s="23">
        <f t="shared" si="11"/>
        <v>517793.59473879152</v>
      </c>
      <c r="AG10" s="24">
        <f t="shared" si="12"/>
        <v>66.666666666666657</v>
      </c>
      <c r="AH10" s="24">
        <f t="shared" si="13"/>
        <v>25</v>
      </c>
      <c r="AI10" s="23">
        <f t="shared" si="14"/>
        <v>854.45244119686868</v>
      </c>
      <c r="AJ10" s="25">
        <f t="shared" si="15"/>
        <v>406286.82013042236</v>
      </c>
      <c r="AK10" s="38"/>
      <c r="AL10" s="39">
        <v>9</v>
      </c>
      <c r="AM10" s="39">
        <v>995159.38229489932</v>
      </c>
      <c r="AN10" s="39">
        <v>1004768.200377174</v>
      </c>
      <c r="AO10" s="41">
        <f t="shared" si="21"/>
        <v>0.29032258064516131</v>
      </c>
      <c r="AP10" s="41"/>
      <c r="AQ10" s="41"/>
      <c r="AR10">
        <v>6</v>
      </c>
      <c r="AS10" s="18">
        <v>4.5</v>
      </c>
      <c r="AT10" s="18">
        <v>1.3</v>
      </c>
    </row>
    <row r="11" spans="1:46">
      <c r="A11" s="7">
        <v>10</v>
      </c>
      <c r="B11" s="7">
        <v>1971</v>
      </c>
      <c r="C11" s="7">
        <v>10</v>
      </c>
      <c r="D11" s="10">
        <v>16691</v>
      </c>
      <c r="E11" s="13">
        <v>107960.3305785124</v>
      </c>
      <c r="F11" s="11">
        <v>0.05</v>
      </c>
      <c r="G11" s="11">
        <f t="shared" si="22"/>
        <v>6296.3862360000003</v>
      </c>
      <c r="H11" s="13">
        <f t="shared" si="16"/>
        <v>314.81931180000004</v>
      </c>
      <c r="I11" s="7">
        <v>0</v>
      </c>
      <c r="J11" s="7">
        <f>51342</f>
        <v>51342</v>
      </c>
      <c r="K11" s="11">
        <f t="shared" si="0"/>
        <v>51342</v>
      </c>
      <c r="L11" s="11">
        <f t="shared" si="23"/>
        <v>51342</v>
      </c>
      <c r="M11" s="11">
        <v>0</v>
      </c>
      <c r="N11" s="77">
        <f t="shared" si="17"/>
        <v>158987.51126671239</v>
      </c>
      <c r="O11" s="3">
        <v>6997.5814535761401</v>
      </c>
      <c r="P11" s="57" t="str">
        <f t="shared" si="18"/>
        <v/>
      </c>
      <c r="Q11" s="11" t="str">
        <f t="shared" si="1"/>
        <v/>
      </c>
      <c r="R11" s="11" t="str">
        <f t="shared" si="2"/>
        <v/>
      </c>
      <c r="S11" s="11" t="str">
        <f t="shared" si="19"/>
        <v/>
      </c>
      <c r="T11" s="11">
        <f t="shared" si="3"/>
        <v>107645.51126671239</v>
      </c>
      <c r="U11" s="11">
        <f t="shared" si="4"/>
        <v>107645.51126671239</v>
      </c>
      <c r="V11" s="3">
        <f t="shared" si="20"/>
        <v>51342</v>
      </c>
      <c r="W11" s="3" t="b">
        <f t="shared" si="5"/>
        <v>1</v>
      </c>
      <c r="X11" s="3">
        <f t="shared" si="6"/>
        <v>114643.09272028854</v>
      </c>
      <c r="Y11" t="b">
        <f t="shared" si="7"/>
        <v>1</v>
      </c>
      <c r="Z11">
        <f t="shared" si="8"/>
        <v>0</v>
      </c>
      <c r="AA11">
        <f t="shared" si="9"/>
        <v>0</v>
      </c>
      <c r="AB11" s="76">
        <f t="shared" si="10"/>
        <v>0</v>
      </c>
      <c r="AC11" s="5"/>
      <c r="AD11" s="22">
        <v>1980</v>
      </c>
      <c r="AE11" s="23">
        <f t="array" ref="AE11">MIN(IF(B:B=AD11,X:X))</f>
        <v>50139.152071028228</v>
      </c>
      <c r="AF11" s="23">
        <f t="shared" si="11"/>
        <v>1050838.2246927824</v>
      </c>
      <c r="AG11" s="24">
        <f t="shared" si="12"/>
        <v>100</v>
      </c>
      <c r="AH11" s="24" t="e">
        <f t="shared" si="13"/>
        <v>#DIV/0!</v>
      </c>
      <c r="AI11" s="23" t="e">
        <f t="shared" si="14"/>
        <v>#DIV/0!</v>
      </c>
      <c r="AJ11" s="25">
        <f t="shared" si="15"/>
        <v>0</v>
      </c>
      <c r="AK11" s="38"/>
      <c r="AL11" s="39">
        <v>10</v>
      </c>
      <c r="AM11" s="39">
        <v>991799.09361949656</v>
      </c>
      <c r="AN11" s="39">
        <v>1001098.7511797491</v>
      </c>
      <c r="AO11" s="41">
        <f t="shared" si="21"/>
        <v>0.32258064516129031</v>
      </c>
      <c r="AP11" s="41"/>
      <c r="AQ11" s="41"/>
      <c r="AR11">
        <v>7</v>
      </c>
      <c r="AS11" s="18">
        <v>1.3</v>
      </c>
      <c r="AT11" s="18">
        <v>1.7</v>
      </c>
    </row>
    <row r="12" spans="1:46">
      <c r="A12" s="7">
        <v>11</v>
      </c>
      <c r="B12" s="7">
        <v>1971</v>
      </c>
      <c r="C12" s="7">
        <v>11</v>
      </c>
      <c r="D12" s="10">
        <v>4576</v>
      </c>
      <c r="E12" s="13">
        <v>102406.61157024793</v>
      </c>
      <c r="F12" s="11">
        <v>0</v>
      </c>
      <c r="G12" s="11">
        <f t="shared" si="22"/>
        <v>6296.3862360000003</v>
      </c>
      <c r="H12" s="13">
        <f t="shared" si="16"/>
        <v>0</v>
      </c>
      <c r="I12" s="7">
        <v>0</v>
      </c>
      <c r="J12" s="7">
        <f>51342</f>
        <v>51342</v>
      </c>
      <c r="K12" s="11">
        <f t="shared" si="0"/>
        <v>51342</v>
      </c>
      <c r="L12" s="11">
        <f t="shared" si="23"/>
        <v>51342</v>
      </c>
      <c r="M12" s="11">
        <v>0</v>
      </c>
      <c r="N12" s="77">
        <f t="shared" si="17"/>
        <v>153748.61157024791</v>
      </c>
      <c r="O12" s="3">
        <v>6328.77460434769</v>
      </c>
      <c r="P12" s="57" t="str">
        <f t="shared" si="18"/>
        <v/>
      </c>
      <c r="Q12" s="11" t="str">
        <f t="shared" si="1"/>
        <v/>
      </c>
      <c r="R12" s="11">
        <f t="shared" si="2"/>
        <v>102406.61157024791</v>
      </c>
      <c r="S12" s="11" t="str">
        <f t="shared" si="19"/>
        <v/>
      </c>
      <c r="T12" s="11" t="str">
        <f t="shared" si="3"/>
        <v/>
      </c>
      <c r="U12" s="11">
        <f t="shared" si="4"/>
        <v>102406.61157024791</v>
      </c>
      <c r="V12" s="3">
        <f t="shared" si="20"/>
        <v>51342</v>
      </c>
      <c r="W12" s="3" t="b">
        <f t="shared" si="5"/>
        <v>1</v>
      </c>
      <c r="X12" s="3">
        <f t="shared" si="6"/>
        <v>108735.38617459561</v>
      </c>
      <c r="Y12" t="b">
        <f t="shared" si="7"/>
        <v>1</v>
      </c>
      <c r="Z12">
        <f t="shared" si="8"/>
        <v>0</v>
      </c>
      <c r="AA12">
        <f t="shared" si="9"/>
        <v>0</v>
      </c>
      <c r="AB12" s="76">
        <f t="shared" si="10"/>
        <v>0</v>
      </c>
      <c r="AC12" s="5"/>
      <c r="AD12" s="22">
        <v>1981</v>
      </c>
      <c r="AE12" s="23">
        <f t="array" ref="AE12">MIN(IF(B:B=AD12,X:X))</f>
        <v>7272.581658618722</v>
      </c>
      <c r="AF12" s="23">
        <f t="shared" si="11"/>
        <v>480541.88456414652</v>
      </c>
      <c r="AG12" s="24">
        <f t="shared" si="12"/>
        <v>100</v>
      </c>
      <c r="AH12" s="24" t="e">
        <f t="shared" si="13"/>
        <v>#DIV/0!</v>
      </c>
      <c r="AI12" s="23" t="e">
        <f t="shared" si="14"/>
        <v>#DIV/0!</v>
      </c>
      <c r="AJ12" s="25">
        <f t="shared" si="15"/>
        <v>0</v>
      </c>
      <c r="AK12" s="38"/>
      <c r="AL12" s="39">
        <v>11</v>
      </c>
      <c r="AM12" s="39">
        <v>672872.17664707743</v>
      </c>
      <c r="AN12" s="39">
        <v>682214.94079755654</v>
      </c>
      <c r="AO12" s="41">
        <f t="shared" si="21"/>
        <v>0.35483870967741937</v>
      </c>
      <c r="AP12" s="41"/>
      <c r="AQ12" s="41"/>
      <c r="AR12">
        <v>8</v>
      </c>
      <c r="AS12" s="18">
        <f>AS11</f>
        <v>1.3</v>
      </c>
      <c r="AT12" s="18">
        <f>AT11</f>
        <v>1.7</v>
      </c>
    </row>
    <row r="13" spans="1:46">
      <c r="A13" s="7">
        <v>12</v>
      </c>
      <c r="B13" s="7">
        <v>1971</v>
      </c>
      <c r="C13" s="7">
        <v>12</v>
      </c>
      <c r="D13" s="10">
        <v>1561</v>
      </c>
      <c r="E13" s="13">
        <v>103735.53719008264</v>
      </c>
      <c r="F13" s="11">
        <v>0</v>
      </c>
      <c r="G13" s="11">
        <f t="shared" si="22"/>
        <v>6296.3862360000003</v>
      </c>
      <c r="H13" s="13">
        <f t="shared" si="16"/>
        <v>0</v>
      </c>
      <c r="I13" s="7">
        <v>0</v>
      </c>
      <c r="J13" s="7">
        <f>51342</f>
        <v>51342</v>
      </c>
      <c r="K13" s="11">
        <f t="shared" si="0"/>
        <v>51342</v>
      </c>
      <c r="L13" s="11">
        <f t="shared" si="23"/>
        <v>51342</v>
      </c>
      <c r="M13" s="11">
        <v>0</v>
      </c>
      <c r="N13" s="77">
        <f t="shared" si="17"/>
        <v>155077.53719008266</v>
      </c>
      <c r="O13" s="3">
        <v>6738.4931437994201</v>
      </c>
      <c r="P13" s="57" t="str">
        <f t="shared" si="18"/>
        <v/>
      </c>
      <c r="Q13" s="11" t="str">
        <f t="shared" si="1"/>
        <v/>
      </c>
      <c r="R13" s="11">
        <f t="shared" si="2"/>
        <v>103735.53719008266</v>
      </c>
      <c r="S13" s="11" t="str">
        <f t="shared" si="19"/>
        <v/>
      </c>
      <c r="T13" s="11" t="str">
        <f t="shared" si="3"/>
        <v/>
      </c>
      <c r="U13" s="11">
        <f t="shared" si="4"/>
        <v>103735.53719008266</v>
      </c>
      <c r="V13" s="3">
        <f t="shared" si="20"/>
        <v>51342</v>
      </c>
      <c r="W13" s="3" t="b">
        <f t="shared" si="5"/>
        <v>1</v>
      </c>
      <c r="X13" s="3">
        <f t="shared" si="6"/>
        <v>110474.03033388208</v>
      </c>
      <c r="Y13" t="b">
        <f t="shared" si="7"/>
        <v>1</v>
      </c>
      <c r="Z13">
        <f t="shared" si="8"/>
        <v>0</v>
      </c>
      <c r="AA13">
        <f t="shared" si="9"/>
        <v>0</v>
      </c>
      <c r="AB13" s="76">
        <f t="shared" si="10"/>
        <v>0</v>
      </c>
      <c r="AC13" s="6"/>
      <c r="AD13" s="22">
        <v>1982</v>
      </c>
      <c r="AE13" s="23">
        <f t="array" ref="AE13">MIN(IF(B:B=AD13,X:X))</f>
        <v>33583.55796138275</v>
      </c>
      <c r="AF13" s="23">
        <f t="shared" si="11"/>
        <v>1056360.6935296142</v>
      </c>
      <c r="AG13" s="24">
        <f t="shared" si="12"/>
        <v>100</v>
      </c>
      <c r="AH13" s="24" t="e">
        <f t="shared" si="13"/>
        <v>#DIV/0!</v>
      </c>
      <c r="AI13" s="23" t="e">
        <f t="shared" si="14"/>
        <v>#DIV/0!</v>
      </c>
      <c r="AJ13" s="25">
        <f t="shared" si="15"/>
        <v>0</v>
      </c>
      <c r="AK13" s="38"/>
      <c r="AL13" s="39">
        <v>12</v>
      </c>
      <c r="AM13" s="39">
        <v>638550.1153326137</v>
      </c>
      <c r="AN13" s="39">
        <v>647416.43788033421</v>
      </c>
      <c r="AO13" s="41">
        <f t="shared" si="21"/>
        <v>0.38709677419354838</v>
      </c>
      <c r="AP13" s="41"/>
      <c r="AQ13" s="41"/>
      <c r="AR13">
        <v>9</v>
      </c>
      <c r="AS13" s="20">
        <f>AS12</f>
        <v>1.3</v>
      </c>
      <c r="AT13" s="20">
        <f>AT12</f>
        <v>1.7</v>
      </c>
    </row>
    <row r="14" spans="1:46">
      <c r="A14" s="7">
        <v>13</v>
      </c>
      <c r="B14" s="7">
        <v>1972</v>
      </c>
      <c r="C14" s="7">
        <v>1</v>
      </c>
      <c r="D14" s="10">
        <v>1277</v>
      </c>
      <c r="E14" s="13">
        <v>106928.92561983471</v>
      </c>
      <c r="F14" s="11">
        <v>0</v>
      </c>
      <c r="G14" s="11">
        <f t="shared" si="22"/>
        <v>6296.3862360000003</v>
      </c>
      <c r="H14" s="13">
        <f t="shared" si="16"/>
        <v>0</v>
      </c>
      <c r="I14" s="7">
        <v>0</v>
      </c>
      <c r="J14" s="7">
        <f>51342</f>
        <v>51342</v>
      </c>
      <c r="K14" s="11">
        <f t="shared" si="0"/>
        <v>51342</v>
      </c>
      <c r="L14" s="11">
        <f t="shared" si="23"/>
        <v>51342</v>
      </c>
      <c r="M14" s="11">
        <v>0</v>
      </c>
      <c r="N14" s="77">
        <f t="shared" si="17"/>
        <v>158270.92561983471</v>
      </c>
      <c r="O14" s="3">
        <v>6674.49545271029</v>
      </c>
      <c r="P14" s="57" t="str">
        <f t="shared" si="18"/>
        <v/>
      </c>
      <c r="Q14" s="11" t="str">
        <f t="shared" si="1"/>
        <v/>
      </c>
      <c r="R14" s="11">
        <f t="shared" si="2"/>
        <v>106928.92561983471</v>
      </c>
      <c r="S14" s="11" t="str">
        <f t="shared" si="19"/>
        <v/>
      </c>
      <c r="T14" s="11" t="str">
        <f t="shared" si="3"/>
        <v/>
      </c>
      <c r="U14">
        <f t="shared" si="4"/>
        <v>106928.92561983471</v>
      </c>
      <c r="V14" s="3">
        <f t="shared" si="20"/>
        <v>51342</v>
      </c>
      <c r="W14" s="3" t="b">
        <f t="shared" si="5"/>
        <v>1</v>
      </c>
      <c r="X14" s="3">
        <f t="shared" si="6"/>
        <v>113603.42107254501</v>
      </c>
      <c r="Y14" t="b">
        <f t="shared" si="7"/>
        <v>1</v>
      </c>
      <c r="Z14">
        <f t="shared" si="8"/>
        <v>0</v>
      </c>
      <c r="AA14">
        <f t="shared" si="9"/>
        <v>0</v>
      </c>
      <c r="AB14" s="76">
        <f t="shared" si="10"/>
        <v>0</v>
      </c>
      <c r="AD14" s="22">
        <v>1983</v>
      </c>
      <c r="AE14" s="23">
        <f t="array" ref="AE14">MIN(IF(B:B=AD14,X:X))</f>
        <v>110833.35887101892</v>
      </c>
      <c r="AF14" s="23">
        <f t="shared" si="11"/>
        <v>2032474.8047136841</v>
      </c>
      <c r="AG14" s="24">
        <f t="shared" si="12"/>
        <v>100</v>
      </c>
      <c r="AH14" s="24" t="e">
        <f t="shared" si="13"/>
        <v>#DIV/0!</v>
      </c>
      <c r="AI14" s="23" t="e">
        <f t="shared" si="14"/>
        <v>#DIV/0!</v>
      </c>
      <c r="AJ14" s="25">
        <f t="shared" si="15"/>
        <v>0</v>
      </c>
      <c r="AK14" s="38"/>
      <c r="AL14" s="39">
        <v>13</v>
      </c>
      <c r="AM14" s="39">
        <v>582876.92521023226</v>
      </c>
      <c r="AN14" s="39">
        <v>592829.40766916296</v>
      </c>
      <c r="AO14" s="41">
        <f t="shared" si="21"/>
        <v>0.41935483870967744</v>
      </c>
      <c r="AP14" s="41"/>
      <c r="AQ14" s="41"/>
    </row>
    <row r="15" spans="1:46">
      <c r="A15" s="7">
        <v>14</v>
      </c>
      <c r="B15" s="7">
        <v>1972</v>
      </c>
      <c r="C15" s="7">
        <v>2</v>
      </c>
      <c r="D15" s="10">
        <v>787</v>
      </c>
      <c r="E15" s="13">
        <v>97785.123966942148</v>
      </c>
      <c r="F15" s="11">
        <v>0</v>
      </c>
      <c r="G15" s="11">
        <f t="shared" si="22"/>
        <v>6296.3862360000003</v>
      </c>
      <c r="H15" s="13">
        <f t="shared" si="16"/>
        <v>0</v>
      </c>
      <c r="I15" s="7">
        <v>0</v>
      </c>
      <c r="J15" s="7">
        <f>51342</f>
        <v>51342</v>
      </c>
      <c r="K15" s="11">
        <f t="shared" si="0"/>
        <v>51342</v>
      </c>
      <c r="L15" s="11">
        <f t="shared" si="23"/>
        <v>51342</v>
      </c>
      <c r="M15" s="11">
        <v>0</v>
      </c>
      <c r="N15" s="77">
        <f t="shared" si="17"/>
        <v>149127.12396694213</v>
      </c>
      <c r="O15" s="3">
        <v>5185.1911904673098</v>
      </c>
      <c r="P15" s="57" t="str">
        <f t="shared" si="18"/>
        <v/>
      </c>
      <c r="Q15" s="11" t="str">
        <f t="shared" si="1"/>
        <v/>
      </c>
      <c r="R15" s="11">
        <f t="shared" si="2"/>
        <v>97785.123966942134</v>
      </c>
      <c r="S15" s="11" t="str">
        <f t="shared" si="19"/>
        <v/>
      </c>
      <c r="T15" s="11" t="str">
        <f t="shared" si="3"/>
        <v/>
      </c>
      <c r="U15" s="11">
        <f t="shared" si="4"/>
        <v>97785.123966942134</v>
      </c>
      <c r="V15" s="3">
        <f t="shared" si="20"/>
        <v>51342</v>
      </c>
      <c r="W15" s="3" t="b">
        <f t="shared" si="5"/>
        <v>1</v>
      </c>
      <c r="X15" s="3">
        <f t="shared" si="6"/>
        <v>102970.31515740944</v>
      </c>
      <c r="Y15" t="b">
        <f t="shared" si="7"/>
        <v>1</v>
      </c>
      <c r="Z15">
        <f t="shared" si="8"/>
        <v>0</v>
      </c>
      <c r="AA15">
        <f t="shared" si="9"/>
        <v>0</v>
      </c>
      <c r="AB15" s="76">
        <f t="shared" si="10"/>
        <v>0</v>
      </c>
      <c r="AD15" s="22">
        <v>1984</v>
      </c>
      <c r="AE15" s="23">
        <f t="array" ref="AE15">MIN(IF(B:B=AD15,X:X))</f>
        <v>116946.43915582872</v>
      </c>
      <c r="AF15" s="23">
        <f t="shared" si="11"/>
        <v>2017189.4990928988</v>
      </c>
      <c r="AG15" s="24">
        <f t="shared" si="12"/>
        <v>100</v>
      </c>
      <c r="AH15" s="24" t="e">
        <f t="shared" si="13"/>
        <v>#DIV/0!</v>
      </c>
      <c r="AI15" s="23" t="e">
        <f t="shared" si="14"/>
        <v>#DIV/0!</v>
      </c>
      <c r="AJ15" s="25">
        <f t="shared" si="15"/>
        <v>0</v>
      </c>
      <c r="AK15" s="38"/>
      <c r="AL15" s="39">
        <v>14</v>
      </c>
      <c r="AM15" s="39">
        <v>577686.82646108326</v>
      </c>
      <c r="AN15" s="39">
        <v>586567.68474375666</v>
      </c>
      <c r="AO15" s="41">
        <f t="shared" si="21"/>
        <v>0.45161290322580644</v>
      </c>
      <c r="AP15" s="41"/>
      <c r="AQ15" s="41"/>
    </row>
    <row r="16" spans="1:46">
      <c r="A16" s="7">
        <v>15</v>
      </c>
      <c r="B16" s="7">
        <v>1972</v>
      </c>
      <c r="C16" s="7">
        <v>3</v>
      </c>
      <c r="D16" s="10">
        <v>298</v>
      </c>
      <c r="E16" s="13">
        <v>131266.11570247935</v>
      </c>
      <c r="F16" s="11">
        <v>0.02</v>
      </c>
      <c r="G16" s="11">
        <f t="shared" si="22"/>
        <v>6296.3862360000003</v>
      </c>
      <c r="H16" s="13">
        <f t="shared" si="16"/>
        <v>125.92772472000001</v>
      </c>
      <c r="I16" s="7">
        <v>0</v>
      </c>
      <c r="J16" s="7">
        <f>51342</f>
        <v>51342</v>
      </c>
      <c r="K16" s="11">
        <f t="shared" si="0"/>
        <v>51342</v>
      </c>
      <c r="L16" s="11">
        <f t="shared" si="23"/>
        <v>51342</v>
      </c>
      <c r="M16" s="11">
        <v>0</v>
      </c>
      <c r="N16" s="77">
        <f t="shared" si="17"/>
        <v>182482.18797775934</v>
      </c>
      <c r="O16" s="3">
        <v>12282.886981731401</v>
      </c>
      <c r="P16" s="57" t="str">
        <f t="shared" si="18"/>
        <v/>
      </c>
      <c r="Q16" s="11" t="str">
        <f t="shared" si="1"/>
        <v/>
      </c>
      <c r="R16" s="11">
        <f t="shared" si="2"/>
        <v>146140.18797775934</v>
      </c>
      <c r="S16" s="11" t="str">
        <f t="shared" si="19"/>
        <v/>
      </c>
      <c r="T16" s="11" t="str">
        <f t="shared" si="3"/>
        <v/>
      </c>
      <c r="U16" s="11">
        <f t="shared" si="4"/>
        <v>146140.18797775934</v>
      </c>
      <c r="V16" s="3">
        <f t="shared" si="20"/>
        <v>36342</v>
      </c>
      <c r="W16" s="3" t="b">
        <f t="shared" si="5"/>
        <v>1</v>
      </c>
      <c r="X16" s="3">
        <f t="shared" si="6"/>
        <v>158423.07495949074</v>
      </c>
      <c r="Y16" t="b">
        <f t="shared" si="7"/>
        <v>1</v>
      </c>
      <c r="Z16">
        <f t="shared" si="8"/>
        <v>0</v>
      </c>
      <c r="AA16">
        <f t="shared" si="9"/>
        <v>0</v>
      </c>
      <c r="AB16" s="76">
        <f t="shared" si="10"/>
        <v>0</v>
      </c>
      <c r="AD16" s="22">
        <v>1985</v>
      </c>
      <c r="AE16" s="23">
        <f t="array" ref="AE16">MIN(IF(B:B=AD16,X:X))</f>
        <v>45953</v>
      </c>
      <c r="AF16" s="23">
        <f t="shared" si="11"/>
        <v>1160374.2766423838</v>
      </c>
      <c r="AG16" s="24">
        <f t="shared" si="12"/>
        <v>100</v>
      </c>
      <c r="AH16" s="24" t="e">
        <f t="shared" si="13"/>
        <v>#DIV/0!</v>
      </c>
      <c r="AI16" s="23" t="e">
        <f t="shared" si="14"/>
        <v>#DIV/0!</v>
      </c>
      <c r="AJ16" s="25">
        <f t="shared" si="15"/>
        <v>0</v>
      </c>
      <c r="AK16" s="38"/>
      <c r="AL16" s="39">
        <v>15</v>
      </c>
      <c r="AM16" s="39">
        <v>545343.70180942863</v>
      </c>
      <c r="AN16" s="39">
        <v>552281.84477982856</v>
      </c>
      <c r="AO16" s="41">
        <f t="shared" si="21"/>
        <v>0.4838709677419355</v>
      </c>
      <c r="AP16" s="41"/>
      <c r="AQ16" s="41"/>
    </row>
    <row r="17" spans="1:43">
      <c r="A17" s="7">
        <v>16</v>
      </c>
      <c r="B17" s="7">
        <v>1972</v>
      </c>
      <c r="C17" s="7">
        <v>4</v>
      </c>
      <c r="D17" s="10">
        <v>2544</v>
      </c>
      <c r="E17" s="13">
        <v>127080.99173553719</v>
      </c>
      <c r="F17" s="11">
        <v>0.13</v>
      </c>
      <c r="G17" s="11">
        <f t="shared" si="22"/>
        <v>5112.6462360000005</v>
      </c>
      <c r="H17" s="13">
        <f t="shared" si="16"/>
        <v>664.64401068000006</v>
      </c>
      <c r="I17" s="7">
        <v>15000</v>
      </c>
      <c r="J17" s="7">
        <f>51342</f>
        <v>51342</v>
      </c>
      <c r="K17" s="11">
        <f t="shared" si="0"/>
        <v>36342</v>
      </c>
      <c r="L17" s="11">
        <f t="shared" si="23"/>
        <v>36342</v>
      </c>
      <c r="M17" s="11">
        <v>0</v>
      </c>
      <c r="N17" s="77">
        <f t="shared" si="17"/>
        <v>162758.34772485719</v>
      </c>
      <c r="O17" s="3">
        <v>13147.3638581836</v>
      </c>
      <c r="P17" s="57" t="str">
        <f t="shared" si="18"/>
        <v/>
      </c>
      <c r="Q17" s="11" t="str">
        <f t="shared" si="1"/>
        <v/>
      </c>
      <c r="R17" s="11">
        <f t="shared" si="2"/>
        <v>126416.34772485719</v>
      </c>
      <c r="S17" s="11" t="str">
        <f t="shared" si="19"/>
        <v/>
      </c>
      <c r="T17" s="11" t="str">
        <f t="shared" si="3"/>
        <v/>
      </c>
      <c r="U17" s="11">
        <f t="shared" si="4"/>
        <v>126416.34772485719</v>
      </c>
      <c r="V17" s="3">
        <f t="shared" si="20"/>
        <v>36342</v>
      </c>
      <c r="W17" s="3" t="b">
        <f t="shared" si="5"/>
        <v>1</v>
      </c>
      <c r="X17" s="3">
        <f t="shared" si="6"/>
        <v>139563.7115830408</v>
      </c>
      <c r="Y17" t="b">
        <f t="shared" si="7"/>
        <v>1</v>
      </c>
      <c r="Z17">
        <f t="shared" si="8"/>
        <v>0</v>
      </c>
      <c r="AA17">
        <f t="shared" si="9"/>
        <v>0</v>
      </c>
      <c r="AB17" s="76">
        <f t="shared" si="10"/>
        <v>0</v>
      </c>
      <c r="AD17" s="22">
        <v>1986</v>
      </c>
      <c r="AE17" s="23">
        <f t="array" ref="AE17">MIN(IF(B:B=AD17,X:X))</f>
        <v>86019.14660159596</v>
      </c>
      <c r="AF17" s="23">
        <f t="shared" si="11"/>
        <v>2108831.7724285577</v>
      </c>
      <c r="AG17" s="24">
        <f t="shared" si="12"/>
        <v>100</v>
      </c>
      <c r="AH17" s="24" t="e">
        <f t="shared" si="13"/>
        <v>#DIV/0!</v>
      </c>
      <c r="AI17" s="23" t="e">
        <f t="shared" si="14"/>
        <v>#DIV/0!</v>
      </c>
      <c r="AJ17" s="25">
        <f t="shared" si="15"/>
        <v>0</v>
      </c>
      <c r="AK17" s="38"/>
      <c r="AL17" s="39">
        <v>16</v>
      </c>
      <c r="AM17" s="39">
        <v>537244.14290388476</v>
      </c>
      <c r="AN17" s="39">
        <v>545815.34730964352</v>
      </c>
      <c r="AO17" s="41">
        <f t="shared" si="21"/>
        <v>0.5161290322580645</v>
      </c>
      <c r="AP17" s="41"/>
      <c r="AQ17" s="41"/>
    </row>
    <row r="18" spans="1:43">
      <c r="A18" s="7">
        <v>17</v>
      </c>
      <c r="B18" s="7">
        <v>1972</v>
      </c>
      <c r="C18" s="7">
        <v>5</v>
      </c>
      <c r="D18" s="10">
        <v>34448</v>
      </c>
      <c r="E18" s="13">
        <v>153500.82644628099</v>
      </c>
      <c r="F18" s="11">
        <v>0.22</v>
      </c>
      <c r="G18" s="11">
        <f t="shared" si="22"/>
        <v>5112.6462360000005</v>
      </c>
      <c r="H18" s="13">
        <f t="shared" si="16"/>
        <v>1124.7821719200001</v>
      </c>
      <c r="I18" s="7">
        <v>15000</v>
      </c>
      <c r="J18" s="7">
        <f>51342</f>
        <v>51342</v>
      </c>
      <c r="K18" s="11">
        <f t="shared" si="0"/>
        <v>36342</v>
      </c>
      <c r="L18" s="11">
        <f t="shared" si="23"/>
        <v>36342</v>
      </c>
      <c r="M18" s="11">
        <v>0</v>
      </c>
      <c r="N18" s="77">
        <f t="shared" si="17"/>
        <v>188718.04427436099</v>
      </c>
      <c r="O18" s="3">
        <v>13006.0870872209</v>
      </c>
      <c r="P18" s="57" t="str">
        <f t="shared" si="18"/>
        <v/>
      </c>
      <c r="Q18" s="11" t="str">
        <f t="shared" si="1"/>
        <v/>
      </c>
      <c r="R18" s="11" t="str">
        <f t="shared" si="2"/>
        <v/>
      </c>
      <c r="S18" s="11" t="str">
        <f t="shared" si="19"/>
        <v/>
      </c>
      <c r="T18" s="11">
        <f t="shared" si="3"/>
        <v>152376.04427436099</v>
      </c>
      <c r="U18" s="11">
        <f t="shared" si="4"/>
        <v>152376.04427436099</v>
      </c>
      <c r="V18" s="3">
        <f t="shared" si="20"/>
        <v>36342</v>
      </c>
      <c r="W18" s="3" t="b">
        <f t="shared" si="5"/>
        <v>1</v>
      </c>
      <c r="X18" s="3">
        <f t="shared" si="6"/>
        <v>165382.13136158188</v>
      </c>
      <c r="Y18" t="b">
        <f t="shared" si="7"/>
        <v>1</v>
      </c>
      <c r="Z18">
        <f t="shared" si="8"/>
        <v>0</v>
      </c>
      <c r="AA18">
        <f t="shared" si="9"/>
        <v>0</v>
      </c>
      <c r="AB18" s="76">
        <f t="shared" si="10"/>
        <v>0</v>
      </c>
      <c r="AD18" s="22">
        <v>1987</v>
      </c>
      <c r="AE18" s="23">
        <f t="array" ref="AE18">MIN(IF(B:B=AD18,X:X))</f>
        <v>4576</v>
      </c>
      <c r="AF18" s="23">
        <f t="shared" si="11"/>
        <v>601913.82387978979</v>
      </c>
      <c r="AG18" s="24">
        <f t="shared" si="12"/>
        <v>83.333333333333343</v>
      </c>
      <c r="AH18" s="24">
        <f t="shared" si="13"/>
        <v>50</v>
      </c>
      <c r="AI18" s="23">
        <f t="shared" si="14"/>
        <v>788.97500000001673</v>
      </c>
      <c r="AJ18" s="25">
        <f t="shared" si="15"/>
        <v>221884.64494635115</v>
      </c>
      <c r="AK18" s="38"/>
      <c r="AL18" s="39">
        <v>17</v>
      </c>
      <c r="AM18" s="39">
        <v>530200.07167686813</v>
      </c>
      <c r="AN18" s="39">
        <v>543337.24830493284</v>
      </c>
      <c r="AO18" s="41">
        <f t="shared" si="21"/>
        <v>0.54838709677419351</v>
      </c>
      <c r="AP18" s="41"/>
      <c r="AQ18" s="41"/>
    </row>
    <row r="19" spans="1:43">
      <c r="A19" s="7">
        <v>18</v>
      </c>
      <c r="B19" s="7">
        <v>1972</v>
      </c>
      <c r="C19" s="7">
        <v>6</v>
      </c>
      <c r="D19" s="10">
        <v>45953</v>
      </c>
      <c r="E19" s="13">
        <v>113077.68595041323</v>
      </c>
      <c r="F19" s="11">
        <v>0.36</v>
      </c>
      <c r="G19" s="11">
        <f t="shared" si="22"/>
        <v>5112.6462360000005</v>
      </c>
      <c r="H19" s="13">
        <f t="shared" si="16"/>
        <v>1840.5526449600002</v>
      </c>
      <c r="I19" s="7">
        <v>15000</v>
      </c>
      <c r="J19" s="7">
        <f>51342</f>
        <v>51342</v>
      </c>
      <c r="K19" s="11">
        <f t="shared" si="0"/>
        <v>36342</v>
      </c>
      <c r="L19" s="11">
        <f t="shared" si="23"/>
        <v>36342</v>
      </c>
      <c r="M19" s="11">
        <v>0</v>
      </c>
      <c r="N19" s="77">
        <f t="shared" si="17"/>
        <v>147579.13330545323</v>
      </c>
      <c r="O19" s="3">
        <v>5986.2180757567903</v>
      </c>
      <c r="P19" s="57" t="str">
        <f t="shared" si="18"/>
        <v/>
      </c>
      <c r="Q19" s="11" t="str">
        <f t="shared" si="1"/>
        <v/>
      </c>
      <c r="R19" s="11" t="str">
        <f t="shared" si="2"/>
        <v/>
      </c>
      <c r="S19" s="11" t="str">
        <f t="shared" si="19"/>
        <v/>
      </c>
      <c r="T19" s="11">
        <f t="shared" si="3"/>
        <v>96237.13330545323</v>
      </c>
      <c r="U19" s="11">
        <f t="shared" si="4"/>
        <v>96237.13330545323</v>
      </c>
      <c r="V19" s="3">
        <f t="shared" si="20"/>
        <v>51342</v>
      </c>
      <c r="W19" s="3" t="b">
        <f t="shared" si="5"/>
        <v>1</v>
      </c>
      <c r="X19" s="3">
        <f t="shared" si="6"/>
        <v>102223.35138121001</v>
      </c>
      <c r="Y19" t="b">
        <f t="shared" si="7"/>
        <v>1</v>
      </c>
      <c r="Z19">
        <f t="shared" si="8"/>
        <v>0</v>
      </c>
      <c r="AA19">
        <f t="shared" si="9"/>
        <v>0</v>
      </c>
      <c r="AB19" s="76">
        <f t="shared" si="10"/>
        <v>0</v>
      </c>
      <c r="AD19" s="22">
        <v>1988</v>
      </c>
      <c r="AE19" s="23">
        <f t="array" ref="AE19">MIN(IF(B:B=AD19,X:X))</f>
        <v>4576</v>
      </c>
      <c r="AF19" s="23">
        <f t="shared" si="11"/>
        <v>438951.38629967842</v>
      </c>
      <c r="AG19" s="24">
        <f t="shared" si="12"/>
        <v>58.333333333333336</v>
      </c>
      <c r="AH19" s="24">
        <f t="shared" si="13"/>
        <v>20</v>
      </c>
      <c r="AI19" s="23">
        <f t="shared" si="14"/>
        <v>1324.9116799565265</v>
      </c>
      <c r="AJ19" s="25">
        <f t="shared" si="15"/>
        <v>1877114.1731334664</v>
      </c>
      <c r="AK19" s="38"/>
      <c r="AL19" s="39">
        <v>18</v>
      </c>
      <c r="AM19" s="39">
        <v>526591.68780120823</v>
      </c>
      <c r="AN19" s="39">
        <v>540610.76266658097</v>
      </c>
      <c r="AO19" s="41">
        <f t="shared" si="21"/>
        <v>0.58064516129032262</v>
      </c>
      <c r="AP19" s="41"/>
      <c r="AQ19" s="41"/>
    </row>
    <row r="20" spans="1:43">
      <c r="A20" s="7">
        <v>19</v>
      </c>
      <c r="B20" s="7">
        <v>1972</v>
      </c>
      <c r="C20" s="7">
        <v>7</v>
      </c>
      <c r="D20" s="10">
        <v>50966</v>
      </c>
      <c r="E20" s="13">
        <v>85840.661157024791</v>
      </c>
      <c r="F20" s="11">
        <v>0.43</v>
      </c>
      <c r="G20" s="11">
        <f t="shared" si="22"/>
        <v>6296.3862360000003</v>
      </c>
      <c r="H20" s="13">
        <f t="shared" si="16"/>
        <v>2707.44608148</v>
      </c>
      <c r="I20" s="7">
        <v>0</v>
      </c>
      <c r="J20" s="7">
        <f>51342</f>
        <v>51342</v>
      </c>
      <c r="K20" s="11">
        <f t="shared" si="0"/>
        <v>51342</v>
      </c>
      <c r="L20" s="11">
        <f t="shared" si="23"/>
        <v>51342</v>
      </c>
      <c r="M20" s="11">
        <v>0</v>
      </c>
      <c r="N20" s="77">
        <f t="shared" si="17"/>
        <v>134475.21507554478</v>
      </c>
      <c r="O20" s="3">
        <v>4879.7461296727197</v>
      </c>
      <c r="P20" s="57" t="str">
        <f t="shared" si="18"/>
        <v/>
      </c>
      <c r="Q20" s="11" t="str">
        <f t="shared" si="1"/>
        <v/>
      </c>
      <c r="R20" s="11" t="str">
        <f t="shared" si="2"/>
        <v/>
      </c>
      <c r="S20" s="11" t="str">
        <f t="shared" si="19"/>
        <v/>
      </c>
      <c r="T20" s="11">
        <f t="shared" si="3"/>
        <v>83133.21507554478</v>
      </c>
      <c r="U20" s="11">
        <f t="shared" si="4"/>
        <v>83133.21507554478</v>
      </c>
      <c r="V20" s="3">
        <f t="shared" si="20"/>
        <v>51342</v>
      </c>
      <c r="W20" s="3" t="b">
        <f t="shared" si="5"/>
        <v>1</v>
      </c>
      <c r="X20" s="3">
        <f t="shared" si="6"/>
        <v>88012.961205217493</v>
      </c>
      <c r="Y20" t="b">
        <f t="shared" si="7"/>
        <v>1</v>
      </c>
      <c r="Z20">
        <f t="shared" si="8"/>
        <v>0</v>
      </c>
      <c r="AA20">
        <f t="shared" si="9"/>
        <v>0</v>
      </c>
      <c r="AB20" s="76">
        <f t="shared" si="10"/>
        <v>0</v>
      </c>
      <c r="AD20" s="22">
        <v>1989</v>
      </c>
      <c r="AE20" s="23">
        <f t="array" ref="AE20">MIN(IF(B:B=AD20,X:X))</f>
        <v>4576</v>
      </c>
      <c r="AF20" s="23">
        <f t="shared" si="11"/>
        <v>449565.64982100908</v>
      </c>
      <c r="AG20" s="24">
        <f t="shared" si="12"/>
        <v>58.333333333333336</v>
      </c>
      <c r="AH20" s="24">
        <f t="shared" si="13"/>
        <v>20</v>
      </c>
      <c r="AI20" s="23">
        <f t="shared" si="14"/>
        <v>748.73559278984612</v>
      </c>
      <c r="AJ20" s="25">
        <f t="shared" si="15"/>
        <v>421606.5009942911</v>
      </c>
      <c r="AK20" s="38"/>
      <c r="AL20" s="39">
        <v>19</v>
      </c>
      <c r="AM20" s="39">
        <v>520809.16539081832</v>
      </c>
      <c r="AN20" s="39">
        <v>528785.34883505397</v>
      </c>
      <c r="AO20" s="41">
        <f t="shared" si="21"/>
        <v>0.61290322580645162</v>
      </c>
      <c r="AP20" s="41"/>
      <c r="AQ20" s="41"/>
    </row>
    <row r="21" spans="1:43">
      <c r="A21" s="7">
        <v>20</v>
      </c>
      <c r="B21" s="7">
        <v>1972</v>
      </c>
      <c r="C21" s="7">
        <v>8</v>
      </c>
      <c r="D21" s="10">
        <v>47807</v>
      </c>
      <c r="E21" s="13">
        <v>72583.140495867774</v>
      </c>
      <c r="F21" s="11">
        <v>0.39</v>
      </c>
      <c r="G21" s="11">
        <f t="shared" si="22"/>
        <v>6296.3862360000003</v>
      </c>
      <c r="H21" s="13">
        <f t="shared" si="16"/>
        <v>2455.5906320400004</v>
      </c>
      <c r="I21" s="7">
        <v>0</v>
      </c>
      <c r="J21" s="7">
        <f>51342</f>
        <v>51342</v>
      </c>
      <c r="K21" s="11">
        <f t="shared" si="0"/>
        <v>51342</v>
      </c>
      <c r="L21" s="11">
        <f t="shared" si="23"/>
        <v>51342</v>
      </c>
      <c r="M21" s="11">
        <v>0</v>
      </c>
      <c r="N21" s="77">
        <f t="shared" si="17"/>
        <v>121469.54986382778</v>
      </c>
      <c r="O21" s="3">
        <v>3978.6362464297999</v>
      </c>
      <c r="P21" s="57" t="str">
        <f t="shared" si="18"/>
        <v/>
      </c>
      <c r="Q21" s="11" t="str">
        <f t="shared" si="1"/>
        <v/>
      </c>
      <c r="R21" s="11" t="str">
        <f t="shared" si="2"/>
        <v/>
      </c>
      <c r="S21" s="11" t="str">
        <f t="shared" si="19"/>
        <v/>
      </c>
      <c r="T21" s="11">
        <f t="shared" si="3"/>
        <v>70127.549863827779</v>
      </c>
      <c r="U21" s="11">
        <f t="shared" si="4"/>
        <v>70127.549863827779</v>
      </c>
      <c r="V21" s="3">
        <f t="shared" si="20"/>
        <v>51342</v>
      </c>
      <c r="W21" s="3" t="b">
        <f t="shared" si="5"/>
        <v>1</v>
      </c>
      <c r="X21" s="3">
        <f t="shared" si="6"/>
        <v>74106.186110257579</v>
      </c>
      <c r="Y21" t="b">
        <f t="shared" si="7"/>
        <v>1</v>
      </c>
      <c r="Z21">
        <f t="shared" si="8"/>
        <v>0</v>
      </c>
      <c r="AA21">
        <f t="shared" si="9"/>
        <v>0</v>
      </c>
      <c r="AB21" s="76">
        <f t="shared" si="10"/>
        <v>0</v>
      </c>
      <c r="AD21" s="22">
        <v>1990</v>
      </c>
      <c r="AE21" s="23">
        <f t="array" ref="AE21">MIN(IF(B:B=AD21,X:X))</f>
        <v>4576</v>
      </c>
      <c r="AF21" s="23">
        <f t="shared" si="11"/>
        <v>403301.62159447162</v>
      </c>
      <c r="AG21" s="24">
        <f t="shared" si="12"/>
        <v>58.333333333333336</v>
      </c>
      <c r="AH21" s="24">
        <f t="shared" si="13"/>
        <v>20</v>
      </c>
      <c r="AI21" s="23">
        <f t="shared" si="14"/>
        <v>756.70750735097749</v>
      </c>
      <c r="AJ21" s="25">
        <f t="shared" si="15"/>
        <v>433122.23248967866</v>
      </c>
      <c r="AK21" s="38"/>
      <c r="AL21" s="39">
        <v>20</v>
      </c>
      <c r="AM21" s="39">
        <v>517240.44761036994</v>
      </c>
      <c r="AN21" s="39">
        <v>526544.37948296592</v>
      </c>
      <c r="AO21" s="41">
        <f t="shared" si="21"/>
        <v>0.64516129032258063</v>
      </c>
      <c r="AP21" s="41"/>
      <c r="AQ21" s="41"/>
    </row>
    <row r="22" spans="1:43">
      <c r="A22" s="7">
        <v>21</v>
      </c>
      <c r="B22" s="7">
        <v>1972</v>
      </c>
      <c r="C22" s="7">
        <v>9</v>
      </c>
      <c r="D22" s="10">
        <v>35537</v>
      </c>
      <c r="E22" s="13">
        <v>89890.909090909088</v>
      </c>
      <c r="F22" s="11">
        <v>0.2</v>
      </c>
      <c r="G22" s="11">
        <f t="shared" si="22"/>
        <v>6296.3862360000003</v>
      </c>
      <c r="H22" s="13">
        <f t="shared" si="16"/>
        <v>1259.2772472000001</v>
      </c>
      <c r="I22" s="7">
        <v>0</v>
      </c>
      <c r="J22" s="7">
        <f>51342</f>
        <v>51342</v>
      </c>
      <c r="K22" s="11">
        <f t="shared" si="0"/>
        <v>51342</v>
      </c>
      <c r="L22" s="11">
        <f t="shared" si="23"/>
        <v>51342</v>
      </c>
      <c r="M22" s="11">
        <v>0</v>
      </c>
      <c r="N22" s="77">
        <f t="shared" si="17"/>
        <v>139973.6318437091</v>
      </c>
      <c r="O22" s="3">
        <v>5203.4124912402503</v>
      </c>
      <c r="P22" s="57" t="str">
        <f t="shared" si="18"/>
        <v/>
      </c>
      <c r="Q22" s="11" t="str">
        <f t="shared" si="1"/>
        <v/>
      </c>
      <c r="R22" s="11" t="str">
        <f t="shared" si="2"/>
        <v/>
      </c>
      <c r="S22" s="11" t="str">
        <f t="shared" si="19"/>
        <v/>
      </c>
      <c r="T22" s="11">
        <f t="shared" si="3"/>
        <v>88631.631843709096</v>
      </c>
      <c r="U22" s="11">
        <f t="shared" si="4"/>
        <v>88631.631843709096</v>
      </c>
      <c r="V22" s="3">
        <f t="shared" si="20"/>
        <v>51342</v>
      </c>
      <c r="W22" s="3" t="b">
        <f t="shared" si="5"/>
        <v>1</v>
      </c>
      <c r="X22" s="3">
        <f t="shared" si="6"/>
        <v>93835.044334949343</v>
      </c>
      <c r="Y22" t="b">
        <f t="shared" si="7"/>
        <v>1</v>
      </c>
      <c r="Z22">
        <f t="shared" si="8"/>
        <v>0</v>
      </c>
      <c r="AA22">
        <f t="shared" si="9"/>
        <v>0</v>
      </c>
      <c r="AB22" s="76">
        <f t="shared" si="10"/>
        <v>0</v>
      </c>
      <c r="AD22" s="22">
        <v>1991</v>
      </c>
      <c r="AE22" s="23">
        <f t="array" ref="AE22">MIN(IF(B:B=AD22,X:X))</f>
        <v>14661.217532250266</v>
      </c>
      <c r="AF22" s="23">
        <f t="shared" si="11"/>
        <v>436434.23860941338</v>
      </c>
      <c r="AG22" s="24">
        <f t="shared" si="12"/>
        <v>100</v>
      </c>
      <c r="AH22" s="24" t="e">
        <f t="shared" si="13"/>
        <v>#DIV/0!</v>
      </c>
      <c r="AI22" s="23" t="e">
        <f t="shared" si="14"/>
        <v>#DIV/0!</v>
      </c>
      <c r="AJ22" s="25">
        <f t="shared" si="15"/>
        <v>0</v>
      </c>
      <c r="AK22" s="38"/>
      <c r="AL22" s="39">
        <v>21</v>
      </c>
      <c r="AM22" s="39">
        <v>515116.54546621587</v>
      </c>
      <c r="AN22" s="39">
        <v>524118.9189186492</v>
      </c>
      <c r="AO22" s="41">
        <f t="shared" si="21"/>
        <v>0.67741935483870963</v>
      </c>
      <c r="AP22" s="41"/>
      <c r="AQ22" s="41"/>
    </row>
    <row r="23" spans="1:43">
      <c r="A23" s="7">
        <v>22</v>
      </c>
      <c r="B23" s="7">
        <v>1972</v>
      </c>
      <c r="C23" s="7">
        <v>10</v>
      </c>
      <c r="D23" s="10">
        <v>16691</v>
      </c>
      <c r="E23" s="13">
        <v>74872.066115702473</v>
      </c>
      <c r="F23" s="11">
        <v>0.05</v>
      </c>
      <c r="G23" s="11">
        <f t="shared" si="22"/>
        <v>6296.3862360000003</v>
      </c>
      <c r="H23" s="13">
        <f t="shared" si="16"/>
        <v>314.81931180000004</v>
      </c>
      <c r="I23" s="7">
        <v>0</v>
      </c>
      <c r="J23" s="7">
        <f>51342</f>
        <v>51342</v>
      </c>
      <c r="K23" s="11">
        <f t="shared" si="0"/>
        <v>51342</v>
      </c>
      <c r="L23" s="11">
        <f t="shared" si="23"/>
        <v>51342</v>
      </c>
      <c r="M23" s="11">
        <v>0</v>
      </c>
      <c r="N23" s="77">
        <f t="shared" si="17"/>
        <v>125899.24680390247</v>
      </c>
      <c r="O23" s="3">
        <v>6383.7905753955101</v>
      </c>
      <c r="P23" s="57" t="str">
        <f t="shared" si="18"/>
        <v/>
      </c>
      <c r="Q23" s="11" t="str">
        <f t="shared" si="1"/>
        <v/>
      </c>
      <c r="R23" s="11" t="str">
        <f t="shared" si="2"/>
        <v/>
      </c>
      <c r="S23" s="11" t="str">
        <f t="shared" si="19"/>
        <v/>
      </c>
      <c r="T23" s="11">
        <f t="shared" si="3"/>
        <v>74557.246803902468</v>
      </c>
      <c r="U23" s="11">
        <f t="shared" si="4"/>
        <v>74557.246803902468</v>
      </c>
      <c r="V23" s="3">
        <f t="shared" si="20"/>
        <v>51342</v>
      </c>
      <c r="W23" s="3" t="b">
        <f t="shared" si="5"/>
        <v>1</v>
      </c>
      <c r="X23" s="3">
        <f t="shared" si="6"/>
        <v>80941.037379297981</v>
      </c>
      <c r="Y23" t="b">
        <f t="shared" si="7"/>
        <v>1</v>
      </c>
      <c r="Z23">
        <f t="shared" si="8"/>
        <v>0</v>
      </c>
      <c r="AA23">
        <f t="shared" si="9"/>
        <v>0</v>
      </c>
      <c r="AB23" s="76">
        <f t="shared" si="10"/>
        <v>0</v>
      </c>
      <c r="AD23" s="22">
        <v>1992</v>
      </c>
      <c r="AE23" s="23">
        <f t="array" ref="AE23">MIN(IF(B:B=AD23,X:X))</f>
        <v>1896.8951310193499</v>
      </c>
      <c r="AF23" s="23">
        <f t="shared" si="11"/>
        <v>377576.49011218851</v>
      </c>
      <c r="AG23" s="24">
        <f t="shared" si="12"/>
        <v>58.333333333333336</v>
      </c>
      <c r="AH23" s="24">
        <f t="shared" si="13"/>
        <v>20</v>
      </c>
      <c r="AI23" s="23">
        <f t="shared" si="14"/>
        <v>3651.4251984348984</v>
      </c>
      <c r="AJ23" s="25">
        <f t="shared" si="15"/>
        <v>18459448.041505646</v>
      </c>
      <c r="AK23" s="38"/>
      <c r="AL23" s="39">
        <v>22</v>
      </c>
      <c r="AM23" s="39">
        <v>506682.66780219233</v>
      </c>
      <c r="AN23" s="39">
        <v>515521.13510654558</v>
      </c>
      <c r="AO23" s="41">
        <f t="shared" si="21"/>
        <v>0.70967741935483875</v>
      </c>
      <c r="AP23" s="41"/>
      <c r="AQ23" s="41"/>
    </row>
    <row r="24" spans="1:43">
      <c r="A24" s="7">
        <v>23</v>
      </c>
      <c r="B24" s="7">
        <v>1972</v>
      </c>
      <c r="C24" s="7">
        <v>11</v>
      </c>
      <c r="D24" s="10">
        <v>4576</v>
      </c>
      <c r="E24" s="13">
        <v>87669.421487603307</v>
      </c>
      <c r="F24" s="11">
        <v>0</v>
      </c>
      <c r="G24" s="11">
        <f t="shared" si="22"/>
        <v>6296.3862360000003</v>
      </c>
      <c r="H24" s="13">
        <f t="shared" si="16"/>
        <v>0</v>
      </c>
      <c r="I24" s="7">
        <v>0</v>
      </c>
      <c r="J24" s="7">
        <f>51342</f>
        <v>51342</v>
      </c>
      <c r="K24" s="11">
        <f t="shared" si="0"/>
        <v>51342</v>
      </c>
      <c r="L24" s="11">
        <f t="shared" si="23"/>
        <v>51342</v>
      </c>
      <c r="M24" s="11">
        <v>0</v>
      </c>
      <c r="N24" s="77">
        <f t="shared" si="17"/>
        <v>139011.42148760331</v>
      </c>
      <c r="O24" s="3">
        <v>5979.4788708063797</v>
      </c>
      <c r="P24" s="57" t="str">
        <f t="shared" si="18"/>
        <v/>
      </c>
      <c r="Q24" s="11" t="str">
        <f t="shared" si="1"/>
        <v/>
      </c>
      <c r="R24" s="11">
        <f t="shared" si="2"/>
        <v>87669.421487603307</v>
      </c>
      <c r="S24" s="11" t="str">
        <f t="shared" si="19"/>
        <v/>
      </c>
      <c r="T24" s="11" t="str">
        <f t="shared" si="3"/>
        <v/>
      </c>
      <c r="U24" s="11">
        <f t="shared" si="4"/>
        <v>87669.421487603307</v>
      </c>
      <c r="V24" s="3">
        <f t="shared" si="20"/>
        <v>51342</v>
      </c>
      <c r="W24" s="3" t="b">
        <f t="shared" si="5"/>
        <v>1</v>
      </c>
      <c r="X24" s="3">
        <f t="shared" si="6"/>
        <v>93648.900358409694</v>
      </c>
      <c r="Y24" t="b">
        <f t="shared" si="7"/>
        <v>1</v>
      </c>
      <c r="Z24">
        <f t="shared" si="8"/>
        <v>0</v>
      </c>
      <c r="AA24">
        <f t="shared" si="9"/>
        <v>0</v>
      </c>
      <c r="AB24" s="76">
        <f t="shared" si="10"/>
        <v>0</v>
      </c>
      <c r="AD24" s="22">
        <v>1993</v>
      </c>
      <c r="AE24" s="23">
        <f t="array" ref="AE24">MIN(IF(B:B=AD24,X:X))</f>
        <v>7574.8708985906978</v>
      </c>
      <c r="AF24" s="23">
        <f t="shared" si="11"/>
        <v>547376.32484479551</v>
      </c>
      <c r="AG24" s="24">
        <f t="shared" si="12"/>
        <v>83.333333333333343</v>
      </c>
      <c r="AH24" s="24">
        <f t="shared" si="13"/>
        <v>50</v>
      </c>
      <c r="AI24" s="23">
        <f t="shared" si="14"/>
        <v>760.73950762931054</v>
      </c>
      <c r="AJ24" s="25">
        <f t="shared" si="15"/>
        <v>208603.23025822628</v>
      </c>
      <c r="AK24" s="38"/>
      <c r="AL24" s="39">
        <v>23</v>
      </c>
      <c r="AM24" s="39">
        <v>485455.18597878906</v>
      </c>
      <c r="AN24" s="39">
        <v>493733.82373273897</v>
      </c>
      <c r="AO24" s="41">
        <f t="shared" si="21"/>
        <v>0.74193548387096775</v>
      </c>
      <c r="AP24" s="41"/>
      <c r="AQ24" s="41"/>
    </row>
    <row r="25" spans="1:43">
      <c r="A25" s="7">
        <v>24</v>
      </c>
      <c r="B25" s="7">
        <v>1972</v>
      </c>
      <c r="C25" s="7">
        <v>12</v>
      </c>
      <c r="D25" s="10">
        <v>1561</v>
      </c>
      <c r="E25" s="13">
        <v>91894.21487603306</v>
      </c>
      <c r="F25" s="11">
        <v>0</v>
      </c>
      <c r="G25" s="11">
        <f t="shared" si="22"/>
        <v>6296.3862360000003</v>
      </c>
      <c r="H25" s="13">
        <f t="shared" si="16"/>
        <v>0</v>
      </c>
      <c r="I25" s="7">
        <v>0</v>
      </c>
      <c r="J25" s="7">
        <f>51342</f>
        <v>51342</v>
      </c>
      <c r="K25" s="11">
        <f t="shared" si="0"/>
        <v>51342</v>
      </c>
      <c r="L25" s="11">
        <f t="shared" si="23"/>
        <v>51342</v>
      </c>
      <c r="M25" s="11">
        <v>0</v>
      </c>
      <c r="N25" s="77">
        <f t="shared" si="17"/>
        <v>143236.21487603307</v>
      </c>
      <c r="O25" s="3">
        <v>5630.7915316153803</v>
      </c>
      <c r="P25" s="57" t="str">
        <f t="shared" si="18"/>
        <v/>
      </c>
      <c r="Q25" s="11" t="str">
        <f t="shared" si="1"/>
        <v/>
      </c>
      <c r="R25" s="11">
        <f t="shared" si="2"/>
        <v>91894.214876033075</v>
      </c>
      <c r="S25" s="11" t="str">
        <f t="shared" si="19"/>
        <v/>
      </c>
      <c r="T25" s="11" t="str">
        <f t="shared" si="3"/>
        <v/>
      </c>
      <c r="U25" s="11">
        <f t="shared" si="4"/>
        <v>91894.214876033075</v>
      </c>
      <c r="V25" s="3">
        <f t="shared" si="20"/>
        <v>51342</v>
      </c>
      <c r="W25" s="3" t="b">
        <f t="shared" si="5"/>
        <v>1</v>
      </c>
      <c r="X25" s="3">
        <f t="shared" si="6"/>
        <v>97525.006407648456</v>
      </c>
      <c r="Y25" t="b">
        <f t="shared" si="7"/>
        <v>1</v>
      </c>
      <c r="Z25">
        <f t="shared" si="8"/>
        <v>0</v>
      </c>
      <c r="AA25">
        <f t="shared" si="9"/>
        <v>0</v>
      </c>
      <c r="AB25" s="76">
        <f t="shared" si="10"/>
        <v>0</v>
      </c>
      <c r="AD25" s="22">
        <v>1994</v>
      </c>
      <c r="AE25" s="23">
        <f t="array" ref="AE25">MIN(IF(B:B=AD25,X:X))</f>
        <v>3450.407026941341</v>
      </c>
      <c r="AF25" s="23">
        <f t="shared" si="11"/>
        <v>401012.30090759136</v>
      </c>
      <c r="AG25" s="24">
        <f t="shared" si="12"/>
        <v>66.666666666666657</v>
      </c>
      <c r="AH25" s="24">
        <f t="shared" si="13"/>
        <v>25</v>
      </c>
      <c r="AI25" s="23">
        <f t="shared" si="14"/>
        <v>730.49655320628472</v>
      </c>
      <c r="AJ25" s="25">
        <f t="shared" si="15"/>
        <v>396950.89744537883</v>
      </c>
      <c r="AK25" s="38"/>
      <c r="AL25" s="39">
        <v>24</v>
      </c>
      <c r="AM25" s="39">
        <v>453377.34959998057</v>
      </c>
      <c r="AN25" s="39">
        <v>460323.49697235902</v>
      </c>
      <c r="AO25" s="41">
        <f t="shared" si="21"/>
        <v>0.77419354838709675</v>
      </c>
      <c r="AP25" s="41"/>
      <c r="AQ25" s="41"/>
    </row>
    <row r="26" spans="1:43">
      <c r="A26" s="7">
        <v>25</v>
      </c>
      <c r="B26" s="7">
        <v>1973</v>
      </c>
      <c r="C26" s="7">
        <v>1</v>
      </c>
      <c r="D26" s="10">
        <v>1277</v>
      </c>
      <c r="E26" s="13">
        <v>95603.305785123972</v>
      </c>
      <c r="F26" s="11">
        <v>0</v>
      </c>
      <c r="G26" s="11">
        <f t="shared" si="22"/>
        <v>6296.3862360000003</v>
      </c>
      <c r="H26" s="13">
        <f t="shared" si="16"/>
        <v>0</v>
      </c>
      <c r="I26" s="7">
        <v>0</v>
      </c>
      <c r="J26" s="7">
        <f>51342</f>
        <v>51342</v>
      </c>
      <c r="K26" s="11">
        <f t="shared" si="0"/>
        <v>51342</v>
      </c>
      <c r="L26" s="11">
        <f t="shared" si="23"/>
        <v>51342</v>
      </c>
      <c r="M26" s="11">
        <v>0</v>
      </c>
      <c r="N26" s="77">
        <f t="shared" si="17"/>
        <v>146945.30578512396</v>
      </c>
      <c r="O26" s="3">
        <v>5309.9923630827197</v>
      </c>
      <c r="P26" s="57" t="str">
        <f t="shared" si="18"/>
        <v/>
      </c>
      <c r="Q26" s="11" t="str">
        <f t="shared" si="1"/>
        <v/>
      </c>
      <c r="R26" s="11">
        <f t="shared" si="2"/>
        <v>95603.305785123957</v>
      </c>
      <c r="S26" s="11" t="str">
        <f t="shared" si="19"/>
        <v/>
      </c>
      <c r="T26" s="11" t="str">
        <f t="shared" si="3"/>
        <v/>
      </c>
      <c r="U26" s="11">
        <f t="shared" si="4"/>
        <v>95603.305785123957</v>
      </c>
      <c r="V26" s="3">
        <f t="shared" si="20"/>
        <v>51342</v>
      </c>
      <c r="W26" s="3" t="b">
        <f t="shared" si="5"/>
        <v>1</v>
      </c>
      <c r="X26" s="3">
        <f t="shared" si="6"/>
        <v>100913.29814820668</v>
      </c>
      <c r="Y26" t="b">
        <f t="shared" si="7"/>
        <v>1</v>
      </c>
      <c r="Z26">
        <f t="shared" si="8"/>
        <v>0</v>
      </c>
      <c r="AA26">
        <f t="shared" si="9"/>
        <v>0</v>
      </c>
      <c r="AB26" s="76">
        <f t="shared" si="10"/>
        <v>0</v>
      </c>
      <c r="AD26" s="22">
        <v>1995</v>
      </c>
      <c r="AE26" s="23">
        <f t="array" ref="AE26">MIN(IF(B:B=AD26,X:X))</f>
        <v>14716.242436877281</v>
      </c>
      <c r="AF26" s="23">
        <f t="shared" si="11"/>
        <v>524967.23733520939</v>
      </c>
      <c r="AG26" s="24">
        <f t="shared" si="12"/>
        <v>83.333333333333343</v>
      </c>
      <c r="AH26" s="24">
        <f t="shared" si="13"/>
        <v>50</v>
      </c>
      <c r="AI26" s="23">
        <f t="shared" si="14"/>
        <v>740.4024948881306</v>
      </c>
      <c r="AJ26" s="25">
        <f t="shared" si="15"/>
        <v>199654.69470248342</v>
      </c>
      <c r="AK26" s="38"/>
      <c r="AL26" s="39">
        <v>25</v>
      </c>
      <c r="AM26" s="39">
        <v>428562.19725754467</v>
      </c>
      <c r="AN26" s="39">
        <v>437587.00726721069</v>
      </c>
      <c r="AO26" s="41">
        <f t="shared" si="21"/>
        <v>0.80645161290322576</v>
      </c>
      <c r="AP26" s="41"/>
      <c r="AQ26" s="41"/>
    </row>
    <row r="27" spans="1:43">
      <c r="A27" s="7">
        <v>26</v>
      </c>
      <c r="B27" s="7">
        <v>1973</v>
      </c>
      <c r="C27" s="7">
        <v>2</v>
      </c>
      <c r="D27" s="10">
        <v>787</v>
      </c>
      <c r="E27" s="13">
        <v>84436.363636363632</v>
      </c>
      <c r="F27" s="11">
        <v>0</v>
      </c>
      <c r="G27" s="11">
        <f t="shared" si="22"/>
        <v>6296.3862360000003</v>
      </c>
      <c r="H27" s="13">
        <f t="shared" si="16"/>
        <v>0</v>
      </c>
      <c r="I27" s="7">
        <v>0</v>
      </c>
      <c r="J27" s="7">
        <f>51342</f>
        <v>51342</v>
      </c>
      <c r="K27" s="11">
        <f t="shared" si="0"/>
        <v>51342</v>
      </c>
      <c r="L27" s="11">
        <f t="shared" si="23"/>
        <v>51342</v>
      </c>
      <c r="M27" s="11">
        <v>0</v>
      </c>
      <c r="N27" s="77">
        <f t="shared" si="17"/>
        <v>135778.36363636365</v>
      </c>
      <c r="O27" s="3">
        <v>4295.7983983552203</v>
      </c>
      <c r="P27" s="57" t="str">
        <f t="shared" si="18"/>
        <v/>
      </c>
      <c r="Q27" s="11" t="str">
        <f t="shared" si="1"/>
        <v/>
      </c>
      <c r="R27" s="11">
        <f t="shared" si="2"/>
        <v>84436.363636363647</v>
      </c>
      <c r="S27" s="11" t="str">
        <f t="shared" si="19"/>
        <v/>
      </c>
      <c r="T27" s="11" t="str">
        <f t="shared" si="3"/>
        <v/>
      </c>
      <c r="U27" s="11">
        <f t="shared" si="4"/>
        <v>84436.363636363647</v>
      </c>
      <c r="V27" s="3">
        <f t="shared" si="20"/>
        <v>51342</v>
      </c>
      <c r="W27" s="3" t="b">
        <f t="shared" si="5"/>
        <v>1</v>
      </c>
      <c r="X27" s="3">
        <f t="shared" si="6"/>
        <v>88732.162034718873</v>
      </c>
      <c r="Y27" t="b">
        <f t="shared" si="7"/>
        <v>1</v>
      </c>
      <c r="Z27">
        <f t="shared" si="8"/>
        <v>0</v>
      </c>
      <c r="AA27">
        <f t="shared" si="9"/>
        <v>0</v>
      </c>
      <c r="AB27" s="76">
        <f t="shared" si="10"/>
        <v>0</v>
      </c>
      <c r="AD27" s="22">
        <v>1996</v>
      </c>
      <c r="AE27" s="23">
        <f t="array" ref="AE27">MIN(IF(B:B=AD27,X:X))</f>
        <v>16691</v>
      </c>
      <c r="AF27" s="23">
        <f t="shared" si="11"/>
        <v>615725.60901396861</v>
      </c>
      <c r="AG27" s="24">
        <f t="shared" si="12"/>
        <v>83.333333333333343</v>
      </c>
      <c r="AH27" s="24">
        <f t="shared" si="13"/>
        <v>50</v>
      </c>
      <c r="AI27" s="23">
        <f t="shared" si="14"/>
        <v>766.13351599745874</v>
      </c>
      <c r="AJ27" s="25">
        <f t="shared" si="15"/>
        <v>211418.49277421564</v>
      </c>
      <c r="AK27" s="38"/>
      <c r="AL27" s="39">
        <v>26</v>
      </c>
      <c r="AM27" s="39">
        <v>424691.47530388104</v>
      </c>
      <c r="AN27" s="39">
        <v>434743.07477582211</v>
      </c>
      <c r="AO27" s="41">
        <f t="shared" si="21"/>
        <v>0.83870967741935487</v>
      </c>
      <c r="AP27" s="41"/>
      <c r="AQ27" s="41"/>
    </row>
    <row r="28" spans="1:43">
      <c r="A28" s="7">
        <v>27</v>
      </c>
      <c r="B28" s="7">
        <v>1973</v>
      </c>
      <c r="C28" s="7">
        <v>3</v>
      </c>
      <c r="D28" s="10">
        <v>298</v>
      </c>
      <c r="E28" s="13">
        <v>96991.735537190078</v>
      </c>
      <c r="F28" s="11">
        <v>0.02</v>
      </c>
      <c r="G28" s="11">
        <f t="shared" si="22"/>
        <v>6296.3862360000003</v>
      </c>
      <c r="H28" s="13">
        <f t="shared" si="16"/>
        <v>125.92772472000001</v>
      </c>
      <c r="I28" s="7">
        <v>0</v>
      </c>
      <c r="J28" s="7">
        <f>51342</f>
        <v>51342</v>
      </c>
      <c r="K28" s="11">
        <f t="shared" si="0"/>
        <v>51342</v>
      </c>
      <c r="L28" s="11">
        <f t="shared" si="23"/>
        <v>51342</v>
      </c>
      <c r="M28" s="11">
        <v>0</v>
      </c>
      <c r="N28" s="77">
        <f t="shared" si="17"/>
        <v>148207.80781247007</v>
      </c>
      <c r="O28" s="3">
        <v>5148.5874945884898</v>
      </c>
      <c r="P28" s="57" t="str">
        <f t="shared" si="18"/>
        <v/>
      </c>
      <c r="Q28" s="11" t="str">
        <f t="shared" si="1"/>
        <v/>
      </c>
      <c r="R28" s="11">
        <f t="shared" si="2"/>
        <v>111865.80781247007</v>
      </c>
      <c r="S28" s="11" t="str">
        <f t="shared" si="19"/>
        <v/>
      </c>
      <c r="T28" s="11" t="str">
        <f t="shared" si="3"/>
        <v/>
      </c>
      <c r="U28" s="11">
        <f t="shared" si="4"/>
        <v>111865.80781247007</v>
      </c>
      <c r="V28" s="3">
        <f t="shared" si="20"/>
        <v>36342</v>
      </c>
      <c r="W28" s="3" t="b">
        <f t="shared" si="5"/>
        <v>1</v>
      </c>
      <c r="X28" s="3">
        <f t="shared" si="6"/>
        <v>117014.39530705856</v>
      </c>
      <c r="Y28" t="b">
        <f t="shared" si="7"/>
        <v>1</v>
      </c>
      <c r="Z28">
        <f t="shared" si="8"/>
        <v>0</v>
      </c>
      <c r="AA28">
        <f t="shared" si="9"/>
        <v>0</v>
      </c>
      <c r="AB28" s="76">
        <f t="shared" si="10"/>
        <v>0</v>
      </c>
      <c r="AD28" s="22">
        <v>1997</v>
      </c>
      <c r="AE28" s="23">
        <f t="array" ref="AE28">MIN(IF(B:B=AD28,X:X))</f>
        <v>42294.300762307495</v>
      </c>
      <c r="AF28" s="23">
        <f t="shared" si="11"/>
        <v>1270211.9839713364</v>
      </c>
      <c r="AG28" s="24">
        <f t="shared" si="12"/>
        <v>100</v>
      </c>
      <c r="AH28" s="24" t="e">
        <f t="shared" si="13"/>
        <v>#DIV/0!</v>
      </c>
      <c r="AI28" s="23" t="e">
        <f t="shared" si="14"/>
        <v>#DIV/0!</v>
      </c>
      <c r="AJ28" s="25">
        <f t="shared" si="15"/>
        <v>0</v>
      </c>
      <c r="AK28" s="38"/>
      <c r="AL28" s="39">
        <v>27</v>
      </c>
      <c r="AM28" s="39">
        <v>406999.42109581077</v>
      </c>
      <c r="AN28" s="39">
        <v>413610.6271476642</v>
      </c>
      <c r="AO28" s="41">
        <f t="shared" si="21"/>
        <v>0.87096774193548387</v>
      </c>
      <c r="AP28" s="41"/>
      <c r="AQ28" s="41"/>
    </row>
    <row r="29" spans="1:43">
      <c r="A29" s="7">
        <v>28</v>
      </c>
      <c r="B29" s="7">
        <v>1973</v>
      </c>
      <c r="C29" s="7">
        <v>4</v>
      </c>
      <c r="D29" s="10">
        <v>2544</v>
      </c>
      <c r="E29" s="13">
        <v>100026.44628099173</v>
      </c>
      <c r="F29" s="11">
        <v>0.13</v>
      </c>
      <c r="G29" s="11">
        <f t="shared" si="22"/>
        <v>5112.6462360000005</v>
      </c>
      <c r="H29" s="13">
        <f t="shared" si="16"/>
        <v>664.64401068000006</v>
      </c>
      <c r="I29" s="7">
        <v>15000</v>
      </c>
      <c r="J29" s="7">
        <f>51342</f>
        <v>51342</v>
      </c>
      <c r="K29" s="11">
        <f t="shared" si="0"/>
        <v>36342</v>
      </c>
      <c r="L29" s="11">
        <f t="shared" si="23"/>
        <v>36342</v>
      </c>
      <c r="M29" s="11">
        <v>0</v>
      </c>
      <c r="N29" s="77">
        <f t="shared" si="17"/>
        <v>135703.80227031172</v>
      </c>
      <c r="O29" s="3">
        <v>10142.8368363057</v>
      </c>
      <c r="P29" s="57" t="str">
        <f t="shared" si="18"/>
        <v/>
      </c>
      <c r="Q29" s="11" t="str">
        <f t="shared" si="1"/>
        <v/>
      </c>
      <c r="R29" s="11">
        <f t="shared" si="2"/>
        <v>99361.802270311717</v>
      </c>
      <c r="S29" s="11" t="str">
        <f t="shared" si="19"/>
        <v/>
      </c>
      <c r="T29" s="11" t="str">
        <f t="shared" si="3"/>
        <v/>
      </c>
      <c r="U29" s="11">
        <f t="shared" si="4"/>
        <v>99361.802270311717</v>
      </c>
      <c r="V29" s="3">
        <f t="shared" si="20"/>
        <v>36342</v>
      </c>
      <c r="W29" s="3" t="b">
        <f t="shared" si="5"/>
        <v>1</v>
      </c>
      <c r="X29" s="3">
        <f t="shared" si="6"/>
        <v>109504.63910661741</v>
      </c>
      <c r="Y29" t="b">
        <f t="shared" si="7"/>
        <v>1</v>
      </c>
      <c r="Z29">
        <f t="shared" si="8"/>
        <v>0</v>
      </c>
      <c r="AA29">
        <f t="shared" si="9"/>
        <v>0</v>
      </c>
      <c r="AB29" s="76">
        <f t="shared" si="10"/>
        <v>0</v>
      </c>
      <c r="AD29" s="22">
        <v>1998</v>
      </c>
      <c r="AE29" s="23">
        <f t="array" ref="AE29">MIN(IF(B:B=AD29,X:X))</f>
        <v>50924.039091269427</v>
      </c>
      <c r="AF29" s="23">
        <f t="shared" si="11"/>
        <v>1175765.587399917</v>
      </c>
      <c r="AG29" s="24">
        <f t="shared" si="12"/>
        <v>100</v>
      </c>
      <c r="AH29" s="24" t="e">
        <f t="shared" si="13"/>
        <v>#DIV/0!</v>
      </c>
      <c r="AI29" s="23" t="e">
        <f t="shared" si="14"/>
        <v>#DIV/0!</v>
      </c>
      <c r="AJ29" s="25">
        <f t="shared" si="15"/>
        <v>0</v>
      </c>
      <c r="AK29" s="38"/>
      <c r="AL29" s="39">
        <v>28</v>
      </c>
      <c r="AM29" s="39">
        <v>402361.17592199659</v>
      </c>
      <c r="AN29" s="39">
        <v>402003.19185298949</v>
      </c>
      <c r="AO29" s="41">
        <f t="shared" si="21"/>
        <v>0.90322580645161288</v>
      </c>
      <c r="AP29" s="41"/>
      <c r="AQ29" s="41"/>
    </row>
    <row r="30" spans="1:43">
      <c r="A30" s="7">
        <v>29</v>
      </c>
      <c r="B30" s="7">
        <v>1973</v>
      </c>
      <c r="C30" s="7">
        <v>5</v>
      </c>
      <c r="D30" s="10">
        <v>34448</v>
      </c>
      <c r="E30" s="13">
        <v>82637.35537190082</v>
      </c>
      <c r="F30" s="11">
        <v>0.22</v>
      </c>
      <c r="G30" s="11">
        <f t="shared" si="22"/>
        <v>5112.6462360000005</v>
      </c>
      <c r="H30" s="13">
        <f t="shared" si="16"/>
        <v>1124.7821719200001</v>
      </c>
      <c r="I30" s="7">
        <v>15000</v>
      </c>
      <c r="J30" s="7">
        <f>51342</f>
        <v>51342</v>
      </c>
      <c r="K30" s="11">
        <f t="shared" si="0"/>
        <v>36342</v>
      </c>
      <c r="L30" s="11">
        <f t="shared" si="23"/>
        <v>36342</v>
      </c>
      <c r="M30" s="11">
        <v>0</v>
      </c>
      <c r="N30" s="77">
        <f t="shared" si="17"/>
        <v>117854.57319998082</v>
      </c>
      <c r="O30" s="3">
        <v>17671.259867204899</v>
      </c>
      <c r="P30" s="57" t="str">
        <f t="shared" si="18"/>
        <v/>
      </c>
      <c r="Q30" s="11" t="str">
        <f t="shared" si="1"/>
        <v/>
      </c>
      <c r="R30" s="11" t="str">
        <f t="shared" si="2"/>
        <v/>
      </c>
      <c r="S30" s="11" t="str">
        <f t="shared" si="19"/>
        <v/>
      </c>
      <c r="T30" s="11">
        <f t="shared" si="3"/>
        <v>81512.573199980819</v>
      </c>
      <c r="U30" s="11">
        <f t="shared" si="4"/>
        <v>81512.573199980819</v>
      </c>
      <c r="V30" s="3">
        <f t="shared" si="20"/>
        <v>36342</v>
      </c>
      <c r="W30" s="3" t="b">
        <f t="shared" si="5"/>
        <v>1</v>
      </c>
      <c r="X30" s="3">
        <f t="shared" si="6"/>
        <v>99183.833067185711</v>
      </c>
      <c r="Y30" t="b">
        <f t="shared" si="7"/>
        <v>1</v>
      </c>
      <c r="Z30">
        <f t="shared" si="8"/>
        <v>0</v>
      </c>
      <c r="AA30">
        <f t="shared" si="9"/>
        <v>0</v>
      </c>
      <c r="AB30" s="76">
        <f t="shared" si="10"/>
        <v>0</v>
      </c>
      <c r="AD30" s="22">
        <v>1999</v>
      </c>
      <c r="AE30" s="23">
        <f t="array" ref="AE30">MIN(IF(B:B=AD30,X:X))</f>
        <v>66612.729400715907</v>
      </c>
      <c r="AF30" s="23">
        <f t="shared" si="11"/>
        <v>1121628.2595090515</v>
      </c>
      <c r="AG30" s="24">
        <f t="shared" si="12"/>
        <v>100</v>
      </c>
      <c r="AH30" s="24" t="e">
        <f t="shared" si="13"/>
        <v>#DIV/0!</v>
      </c>
      <c r="AI30" s="23" t="e">
        <f t="shared" si="14"/>
        <v>#DIV/0!</v>
      </c>
      <c r="AJ30" s="25">
        <f t="shared" si="15"/>
        <v>0</v>
      </c>
      <c r="AK30" s="38"/>
      <c r="AL30" s="39">
        <v>29</v>
      </c>
      <c r="AM30" s="39">
        <v>381783.67431715818</v>
      </c>
      <c r="AN30" s="39">
        <v>388726.7263982704</v>
      </c>
      <c r="AO30" s="41">
        <f t="shared" si="21"/>
        <v>0.93548387096774188</v>
      </c>
      <c r="AP30" s="41"/>
      <c r="AQ30" s="41"/>
    </row>
    <row r="31" spans="1:43">
      <c r="A31" s="7">
        <v>30</v>
      </c>
      <c r="B31" s="7">
        <v>1973</v>
      </c>
      <c r="C31" s="7">
        <v>6</v>
      </c>
      <c r="D31" s="10">
        <v>45953</v>
      </c>
      <c r="E31" s="13">
        <v>27994.710743801654</v>
      </c>
      <c r="F31" s="11">
        <v>0.36</v>
      </c>
      <c r="G31" s="11">
        <f t="shared" si="22"/>
        <v>5112.6462360000005</v>
      </c>
      <c r="H31" s="13">
        <f t="shared" si="16"/>
        <v>1840.5526449600002</v>
      </c>
      <c r="I31" s="7">
        <v>15000</v>
      </c>
      <c r="J31" s="7">
        <f>51342</f>
        <v>51342</v>
      </c>
      <c r="K31" s="11">
        <f t="shared" si="0"/>
        <v>36342</v>
      </c>
      <c r="L31" s="11">
        <f t="shared" si="23"/>
        <v>36342</v>
      </c>
      <c r="M31" s="11">
        <v>0</v>
      </c>
      <c r="N31" s="77">
        <f t="shared" si="17"/>
        <v>62496.158098841654</v>
      </c>
      <c r="O31" s="3">
        <v>5976.72042277118</v>
      </c>
      <c r="P31" s="57" t="str">
        <f t="shared" si="18"/>
        <v/>
      </c>
      <c r="Q31" s="11" t="str">
        <f t="shared" si="1"/>
        <v/>
      </c>
      <c r="R31" s="11" t="str">
        <f t="shared" si="2"/>
        <v/>
      </c>
      <c r="S31" s="11">
        <f t="shared" si="19"/>
        <v>39976.279577228823</v>
      </c>
      <c r="T31" s="11" t="str">
        <f t="shared" si="3"/>
        <v/>
      </c>
      <c r="U31" s="11">
        <f t="shared" si="4"/>
        <v>39976.279577228823</v>
      </c>
      <c r="V31" s="3">
        <f t="shared" si="20"/>
        <v>22519.878521612831</v>
      </c>
      <c r="W31" s="3" t="b">
        <f t="shared" si="5"/>
        <v>1</v>
      </c>
      <c r="X31" s="3">
        <f t="shared" si="6"/>
        <v>45953</v>
      </c>
      <c r="Y31" t="b">
        <f t="shared" si="7"/>
        <v>1</v>
      </c>
      <c r="Z31">
        <f t="shared" si="8"/>
        <v>0</v>
      </c>
      <c r="AA31">
        <f t="shared" si="9"/>
        <v>0</v>
      </c>
      <c r="AB31" s="76">
        <f t="shared" si="10"/>
        <v>0</v>
      </c>
      <c r="AD31" s="28">
        <v>2000</v>
      </c>
      <c r="AE31" s="23">
        <f t="array" ref="AE31">MIN(IF(B:B=AD31,X:X))</f>
        <v>16691</v>
      </c>
      <c r="AF31" s="23">
        <f t="shared" si="11"/>
        <v>564737.18930199905</v>
      </c>
      <c r="AG31" s="30">
        <f t="shared" si="12"/>
        <v>100</v>
      </c>
      <c r="AH31" s="30" t="e">
        <f t="shared" si="13"/>
        <v>#DIV/0!</v>
      </c>
      <c r="AI31" s="23" t="e">
        <f t="shared" si="14"/>
        <v>#DIV/0!</v>
      </c>
      <c r="AJ31" s="31">
        <f t="shared" si="15"/>
        <v>0</v>
      </c>
      <c r="AK31" s="38"/>
      <c r="AL31" s="39">
        <v>30</v>
      </c>
      <c r="AM31" s="39">
        <v>357884.03701236268</v>
      </c>
      <c r="AN31" s="39">
        <v>363010.55553219857</v>
      </c>
      <c r="AO31" s="41">
        <f t="shared" si="21"/>
        <v>0.967741935483871</v>
      </c>
      <c r="AP31" s="41"/>
      <c r="AQ31" s="41"/>
    </row>
    <row r="32" spans="1:43">
      <c r="A32" s="7">
        <v>31</v>
      </c>
      <c r="B32" s="7">
        <v>1973</v>
      </c>
      <c r="C32" s="7">
        <v>7</v>
      </c>
      <c r="D32" s="10">
        <v>50966</v>
      </c>
      <c r="E32" s="13">
        <v>62798.67768595041</v>
      </c>
      <c r="F32" s="11">
        <v>0.43</v>
      </c>
      <c r="G32" s="11">
        <f t="shared" si="22"/>
        <v>3623.4768330724983</v>
      </c>
      <c r="H32" s="13">
        <f t="shared" si="16"/>
        <v>1558.0950382211743</v>
      </c>
      <c r="I32" s="7">
        <v>0</v>
      </c>
      <c r="J32" s="7">
        <f>51342</f>
        <v>51342</v>
      </c>
      <c r="K32" s="11">
        <f t="shared" si="0"/>
        <v>51342</v>
      </c>
      <c r="L32" s="11">
        <f t="shared" si="23"/>
        <v>22519.878521612831</v>
      </c>
      <c r="M32" s="11">
        <v>0</v>
      </c>
      <c r="N32" s="77">
        <f t="shared" si="17"/>
        <v>83760.461169342059</v>
      </c>
      <c r="O32" s="3">
        <v>3594.5000000007799</v>
      </c>
      <c r="P32" s="57" t="str">
        <f t="shared" si="18"/>
        <v/>
      </c>
      <c r="Q32" s="11" t="str">
        <f t="shared" si="1"/>
        <v/>
      </c>
      <c r="R32" s="11" t="str">
        <f t="shared" si="2"/>
        <v/>
      </c>
      <c r="S32" s="11">
        <f t="shared" si="19"/>
        <v>47371.499999999221</v>
      </c>
      <c r="T32" s="11" t="str">
        <f t="shared" si="3"/>
        <v/>
      </c>
      <c r="U32" s="11">
        <f t="shared" si="4"/>
        <v>47371.499999999221</v>
      </c>
      <c r="V32" s="3">
        <f t="shared" si="20"/>
        <v>36388.961169342838</v>
      </c>
      <c r="W32" s="3" t="b">
        <f t="shared" si="5"/>
        <v>1</v>
      </c>
      <c r="X32" s="3">
        <f t="shared" si="6"/>
        <v>50966</v>
      </c>
      <c r="Y32" t="b">
        <f t="shared" si="7"/>
        <v>1</v>
      </c>
      <c r="Z32">
        <f t="shared" si="8"/>
        <v>0</v>
      </c>
      <c r="AA32">
        <f t="shared" si="9"/>
        <v>0</v>
      </c>
      <c r="AB32" s="76">
        <f t="shared" si="10"/>
        <v>0</v>
      </c>
      <c r="AD32" s="28">
        <v>2001</v>
      </c>
      <c r="AE32" s="23">
        <f t="array" ref="AE32">MIN(IF(B:B=AD32,X:X))</f>
        <v>1801.6930932109301</v>
      </c>
      <c r="AF32" s="23">
        <f t="shared" si="11"/>
        <v>387402.38206048839</v>
      </c>
      <c r="AG32" s="30">
        <f t="shared" si="12"/>
        <v>83.333333333333343</v>
      </c>
      <c r="AH32" s="30">
        <f t="shared" si="13"/>
        <v>50</v>
      </c>
      <c r="AI32" s="23">
        <f t="shared" si="14"/>
        <v>461.32435122263814</v>
      </c>
      <c r="AJ32" s="31">
        <f t="shared" si="15"/>
        <v>85215.390754459921</v>
      </c>
      <c r="AK32" s="39"/>
      <c r="AL32" s="39">
        <v>31</v>
      </c>
      <c r="AM32" s="39"/>
    </row>
    <row r="33" spans="1:39">
      <c r="A33" s="7">
        <v>32</v>
      </c>
      <c r="B33" s="7">
        <v>1973</v>
      </c>
      <c r="C33" s="7">
        <v>8</v>
      </c>
      <c r="D33" s="10">
        <v>47807</v>
      </c>
      <c r="E33" s="13">
        <v>30366.942148760332</v>
      </c>
      <c r="F33" s="11">
        <v>0.39</v>
      </c>
      <c r="G33" s="11">
        <f t="shared" si="22"/>
        <v>5117.0544358285761</v>
      </c>
      <c r="H33" s="13">
        <f t="shared" si="16"/>
        <v>1995.6512299731448</v>
      </c>
      <c r="I33" s="7">
        <v>0</v>
      </c>
      <c r="J33" s="7">
        <f>51342</f>
        <v>51342</v>
      </c>
      <c r="K33" s="11">
        <f t="shared" si="0"/>
        <v>51342</v>
      </c>
      <c r="L33" s="11">
        <f t="shared" si="23"/>
        <v>36388.961169342838</v>
      </c>
      <c r="M33" s="11">
        <v>0</v>
      </c>
      <c r="N33" s="77">
        <f t="shared" si="17"/>
        <v>64760.252088130022</v>
      </c>
      <c r="O33" s="3">
        <v>2964.4999999997399</v>
      </c>
      <c r="P33" s="57" t="str">
        <f t="shared" si="18"/>
        <v/>
      </c>
      <c r="Q33" s="11" t="str">
        <f t="shared" si="1"/>
        <v/>
      </c>
      <c r="R33" s="11" t="str">
        <f t="shared" si="2"/>
        <v/>
      </c>
      <c r="S33" s="11">
        <f t="shared" si="19"/>
        <v>43945.650000000256</v>
      </c>
      <c r="T33" s="11" t="str">
        <f t="shared" si="3"/>
        <v/>
      </c>
      <c r="U33" s="11">
        <f t="shared" si="4"/>
        <v>43945.650000000256</v>
      </c>
      <c r="V33" s="3">
        <f t="shared" si="20"/>
        <v>20814.602088129766</v>
      </c>
      <c r="W33" s="3" t="b">
        <f t="shared" si="5"/>
        <v>1</v>
      </c>
      <c r="X33" s="3">
        <f t="shared" si="6"/>
        <v>46910.149999999994</v>
      </c>
      <c r="Y33" t="b">
        <f t="shared" si="7"/>
        <v>0</v>
      </c>
      <c r="Z33">
        <f t="shared" si="8"/>
        <v>0</v>
      </c>
      <c r="AA33">
        <f t="shared" si="9"/>
        <v>896.85000000000582</v>
      </c>
      <c r="AB33" s="76">
        <f t="shared" si="10"/>
        <v>136008.80771874916</v>
      </c>
      <c r="AD33" s="28">
        <v>2002</v>
      </c>
      <c r="AE33" s="23">
        <f t="array" ref="AE33">MIN(IF(B:B=AD33,X:X))</f>
        <v>3072.1279921979531</v>
      </c>
      <c r="AF33" s="23">
        <f t="shared" si="11"/>
        <v>365796.32791243057</v>
      </c>
      <c r="AG33" s="30">
        <f t="shared" si="12"/>
        <v>58.333333333333336</v>
      </c>
      <c r="AH33" s="30">
        <f t="shared" si="13"/>
        <v>20</v>
      </c>
      <c r="AI33" s="23">
        <f t="shared" si="14"/>
        <v>738.50173334091085</v>
      </c>
      <c r="AJ33" s="31">
        <f t="shared" si="15"/>
        <v>407648.41778444115</v>
      </c>
      <c r="AK33" s="39"/>
      <c r="AL33" s="39">
        <v>32</v>
      </c>
      <c r="AM33" s="39"/>
    </row>
    <row r="34" spans="1:39">
      <c r="A34" s="7">
        <v>33</v>
      </c>
      <c r="B34" s="7">
        <v>1973</v>
      </c>
      <c r="C34" s="7">
        <v>9</v>
      </c>
      <c r="D34" s="10">
        <v>35537</v>
      </c>
      <c r="E34" s="13">
        <v>63459.173553719011</v>
      </c>
      <c r="F34" s="11">
        <v>0.2</v>
      </c>
      <c r="G34" s="11">
        <f t="shared" si="22"/>
        <v>3413.2750477952432</v>
      </c>
      <c r="H34" s="13">
        <f t="shared" si="16"/>
        <v>682.65500955904872</v>
      </c>
      <c r="I34" s="7">
        <v>0</v>
      </c>
      <c r="J34" s="7">
        <f>51342</f>
        <v>51342</v>
      </c>
      <c r="K34" s="11">
        <f t="shared" si="0"/>
        <v>51342</v>
      </c>
      <c r="L34" s="11">
        <f t="shared" si="23"/>
        <v>20814.602088129766</v>
      </c>
      <c r="M34" s="11">
        <v>0</v>
      </c>
      <c r="N34" s="77">
        <f t="shared" si="17"/>
        <v>83591.12063228972</v>
      </c>
      <c r="O34" s="3">
        <v>1657.2532983215301</v>
      </c>
      <c r="P34" s="57" t="str">
        <f t="shared" si="18"/>
        <v/>
      </c>
      <c r="Q34" s="11" t="str">
        <f t="shared" si="1"/>
        <v/>
      </c>
      <c r="R34" s="11" t="str">
        <f t="shared" si="2"/>
        <v/>
      </c>
      <c r="S34" s="11">
        <f t="shared" si="19"/>
        <v>33879.746701678472</v>
      </c>
      <c r="T34" s="11" t="str">
        <f t="shared" si="3"/>
        <v/>
      </c>
      <c r="U34" s="11">
        <f t="shared" si="4"/>
        <v>33879.746701678472</v>
      </c>
      <c r="V34" s="3">
        <f t="shared" si="20"/>
        <v>49711.373930611247</v>
      </c>
      <c r="W34" s="3" t="b">
        <f t="shared" si="5"/>
        <v>1</v>
      </c>
      <c r="X34" s="3">
        <f t="shared" si="6"/>
        <v>35537</v>
      </c>
      <c r="Y34" t="b">
        <f t="shared" si="7"/>
        <v>1</v>
      </c>
      <c r="Z34">
        <f t="shared" si="8"/>
        <v>1</v>
      </c>
      <c r="AA34">
        <f t="shared" si="9"/>
        <v>0</v>
      </c>
      <c r="AB34" s="76">
        <f t="shared" si="10"/>
        <v>0</v>
      </c>
      <c r="AD34" s="28">
        <v>2003</v>
      </c>
      <c r="AE34" s="23">
        <f t="array" ref="AE34">MIN(IF(B:B=AD34,X:X))</f>
        <v>1561</v>
      </c>
      <c r="AF34" s="23">
        <f t="shared" si="11"/>
        <v>347197.23596413044</v>
      </c>
      <c r="AG34" s="30">
        <f t="shared" si="12"/>
        <v>41.666666666666671</v>
      </c>
      <c r="AH34" s="30">
        <f t="shared" si="13"/>
        <v>14.285714285714285</v>
      </c>
      <c r="AI34" s="23">
        <f t="shared" si="14"/>
        <v>2455.0443080477526</v>
      </c>
      <c r="AJ34" s="31">
        <f t="shared" si="15"/>
        <v>8443849.9658081941</v>
      </c>
      <c r="AL34" s="39">
        <v>33</v>
      </c>
    </row>
    <row r="35" spans="1:39">
      <c r="A35" s="7">
        <v>34</v>
      </c>
      <c r="B35" s="7">
        <v>1973</v>
      </c>
      <c r="C35" s="7">
        <v>10</v>
      </c>
      <c r="D35" s="10">
        <v>16691</v>
      </c>
      <c r="E35" s="13">
        <v>71077.68595041323</v>
      </c>
      <c r="F35" s="11">
        <v>0.05</v>
      </c>
      <c r="G35" s="11">
        <f t="shared" si="22"/>
        <v>6189.5041987707782</v>
      </c>
      <c r="H35" s="13">
        <f t="shared" si="16"/>
        <v>309.47520993853891</v>
      </c>
      <c r="I35" s="7">
        <v>0</v>
      </c>
      <c r="J35" s="7">
        <f>51342</f>
        <v>51342</v>
      </c>
      <c r="K35" s="11">
        <f t="shared" si="0"/>
        <v>51342</v>
      </c>
      <c r="L35" s="11">
        <f t="shared" si="23"/>
        <v>49711.373930611247</v>
      </c>
      <c r="M35" s="11">
        <v>0</v>
      </c>
      <c r="N35" s="77">
        <f t="shared" si="17"/>
        <v>120479.58467108593</v>
      </c>
      <c r="O35" s="3">
        <v>4528.7898538608597</v>
      </c>
      <c r="P35" s="57" t="str">
        <f t="shared" si="18"/>
        <v/>
      </c>
      <c r="Q35" s="11" t="str">
        <f t="shared" si="1"/>
        <v/>
      </c>
      <c r="R35" s="11" t="str">
        <f t="shared" si="2"/>
        <v/>
      </c>
      <c r="S35" s="11" t="str">
        <f t="shared" si="19"/>
        <v/>
      </c>
      <c r="T35" s="11">
        <f t="shared" si="3"/>
        <v>69137.584671085933</v>
      </c>
      <c r="U35" s="11">
        <f t="shared" si="4"/>
        <v>69137.584671085933</v>
      </c>
      <c r="V35" s="3">
        <f t="shared" si="20"/>
        <v>51342</v>
      </c>
      <c r="W35" s="3" t="b">
        <f t="shared" si="5"/>
        <v>1</v>
      </c>
      <c r="X35" s="3">
        <f t="shared" si="6"/>
        <v>73666.37452494679</v>
      </c>
      <c r="Y35" t="b">
        <f t="shared" si="7"/>
        <v>1</v>
      </c>
      <c r="Z35">
        <f t="shared" si="8"/>
        <v>0</v>
      </c>
      <c r="AA35">
        <f t="shared" si="9"/>
        <v>0</v>
      </c>
      <c r="AB35" s="76">
        <f t="shared" si="10"/>
        <v>0</v>
      </c>
      <c r="AD35" s="28">
        <v>2004</v>
      </c>
      <c r="AE35" s="23">
        <f t="array" ref="AE35">MIN(IF(B:B=AD35,X:X))</f>
        <v>1561</v>
      </c>
      <c r="AF35" s="23">
        <f t="shared" si="11"/>
        <v>295623.40949840698</v>
      </c>
      <c r="AG35" s="30">
        <f t="shared" si="12"/>
        <v>50</v>
      </c>
      <c r="AH35" s="30">
        <f t="shared" si="13"/>
        <v>16.666666666666664</v>
      </c>
      <c r="AI35" s="23">
        <f t="shared" si="14"/>
        <v>10273.447496011102</v>
      </c>
      <c r="AJ35" s="31">
        <f t="shared" si="15"/>
        <v>63201594.568252601</v>
      </c>
      <c r="AL35" s="39">
        <v>34</v>
      </c>
    </row>
    <row r="36" spans="1:39">
      <c r="A36" s="7">
        <v>35</v>
      </c>
      <c r="B36" s="7">
        <v>1973</v>
      </c>
      <c r="C36" s="7">
        <v>11</v>
      </c>
      <c r="D36" s="10">
        <v>4576</v>
      </c>
      <c r="E36" s="13">
        <v>57988.760330578516</v>
      </c>
      <c r="F36" s="11">
        <v>0</v>
      </c>
      <c r="G36" s="11">
        <f t="shared" si="22"/>
        <v>6296.3862360000003</v>
      </c>
      <c r="H36" s="13">
        <f t="shared" si="16"/>
        <v>0</v>
      </c>
      <c r="I36" s="7">
        <v>0</v>
      </c>
      <c r="J36" s="7">
        <f>51342</f>
        <v>51342</v>
      </c>
      <c r="K36" s="11">
        <f t="shared" si="0"/>
        <v>51342</v>
      </c>
      <c r="L36" s="11">
        <f t="shared" si="23"/>
        <v>51342</v>
      </c>
      <c r="M36" s="11">
        <v>0</v>
      </c>
      <c r="N36" s="77">
        <f t="shared" si="17"/>
        <v>109330.76033057852</v>
      </c>
      <c r="O36" s="3">
        <v>4704.4703988546298</v>
      </c>
      <c r="P36" s="57" t="str">
        <f t="shared" si="18"/>
        <v/>
      </c>
      <c r="Q36" s="11" t="str">
        <f t="shared" si="1"/>
        <v/>
      </c>
      <c r="R36" s="11">
        <f t="shared" si="2"/>
        <v>57988.760330578516</v>
      </c>
      <c r="S36" s="11" t="str">
        <f t="shared" si="19"/>
        <v/>
      </c>
      <c r="T36" s="11" t="str">
        <f t="shared" si="3"/>
        <v/>
      </c>
      <c r="U36" s="11">
        <f t="shared" si="4"/>
        <v>57988.760330578516</v>
      </c>
      <c r="V36" s="3">
        <f t="shared" si="20"/>
        <v>51342</v>
      </c>
      <c r="W36" s="3" t="b">
        <f t="shared" si="5"/>
        <v>1</v>
      </c>
      <c r="X36" s="3">
        <f t="shared" si="6"/>
        <v>62693.230729433148</v>
      </c>
      <c r="Y36" t="b">
        <f t="shared" si="7"/>
        <v>1</v>
      </c>
      <c r="Z36">
        <f t="shared" si="8"/>
        <v>0</v>
      </c>
      <c r="AA36">
        <f t="shared" si="9"/>
        <v>0</v>
      </c>
      <c r="AB36" s="76">
        <f t="shared" si="10"/>
        <v>0</v>
      </c>
      <c r="AD36" s="28">
        <v>2005</v>
      </c>
      <c r="AE36" s="23">
        <f t="array" ref="AE36">MIN(IF(B:B=AD36,X:X))</f>
        <v>4576</v>
      </c>
      <c r="AF36" s="23">
        <f t="shared" si="11"/>
        <v>606911.62452060857</v>
      </c>
      <c r="AG36" s="30">
        <f t="shared" si="12"/>
        <v>83.333333333333343</v>
      </c>
      <c r="AH36" s="30">
        <f t="shared" si="13"/>
        <v>50</v>
      </c>
      <c r="AI36" s="23">
        <f t="shared" si="14"/>
        <v>736.39431694147061</v>
      </c>
      <c r="AJ36" s="31">
        <f t="shared" si="15"/>
        <v>197675.968056096</v>
      </c>
      <c r="AL36" s="39">
        <v>35</v>
      </c>
    </row>
    <row r="37" spans="1:39">
      <c r="A37" s="7">
        <v>36</v>
      </c>
      <c r="B37" s="7">
        <v>1973</v>
      </c>
      <c r="C37" s="7">
        <v>12</v>
      </c>
      <c r="D37" s="10">
        <v>1561</v>
      </c>
      <c r="E37" s="13">
        <v>81254.876033057852</v>
      </c>
      <c r="F37" s="11">
        <v>0</v>
      </c>
      <c r="G37" s="11">
        <f t="shared" si="22"/>
        <v>6296.3862360000003</v>
      </c>
      <c r="H37" s="13">
        <f t="shared" si="16"/>
        <v>0</v>
      </c>
      <c r="I37" s="7">
        <v>0</v>
      </c>
      <c r="J37" s="7">
        <f>51342</f>
        <v>51342</v>
      </c>
      <c r="K37" s="11">
        <f t="shared" si="0"/>
        <v>51342</v>
      </c>
      <c r="L37" s="11">
        <f t="shared" si="23"/>
        <v>51342</v>
      </c>
      <c r="M37" s="11">
        <v>0</v>
      </c>
      <c r="N37" s="77">
        <f t="shared" si="17"/>
        <v>132596.87603305787</v>
      </c>
      <c r="O37" s="3">
        <v>4585.1905418968399</v>
      </c>
      <c r="P37" s="57" t="str">
        <f t="shared" si="18"/>
        <v/>
      </c>
      <c r="Q37" s="11" t="str">
        <f t="shared" si="1"/>
        <v/>
      </c>
      <c r="R37" s="11">
        <f t="shared" si="2"/>
        <v>81254.876033057866</v>
      </c>
      <c r="S37" s="11" t="str">
        <f t="shared" si="19"/>
        <v/>
      </c>
      <c r="T37" s="11" t="str">
        <f t="shared" si="3"/>
        <v/>
      </c>
      <c r="U37" s="11">
        <f t="shared" si="4"/>
        <v>81254.876033057866</v>
      </c>
      <c r="V37" s="3">
        <f t="shared" si="20"/>
        <v>51342</v>
      </c>
      <c r="W37" s="3" t="b">
        <f t="shared" si="5"/>
        <v>1</v>
      </c>
      <c r="X37" s="3">
        <f t="shared" si="6"/>
        <v>85840.066574954704</v>
      </c>
      <c r="Y37" t="b">
        <f t="shared" si="7"/>
        <v>1</v>
      </c>
      <c r="Z37">
        <f t="shared" si="8"/>
        <v>0</v>
      </c>
      <c r="AA37">
        <f t="shared" si="9"/>
        <v>0</v>
      </c>
      <c r="AB37" s="76">
        <f t="shared" si="10"/>
        <v>0</v>
      </c>
      <c r="AD37" s="26" t="s">
        <v>20</v>
      </c>
      <c r="AE37" s="23">
        <f t="array" ref="AE37">MIN(IF(ISNUMBER(AE2:AE36),AE2:AE36))</f>
        <v>1561</v>
      </c>
      <c r="AF37" s="23">
        <f t="array" ref="AF37">MIN(IF(ISNUMBER(AF2:AF36),AF2:AF36))</f>
        <v>295623.40949840698</v>
      </c>
      <c r="AG37" s="23">
        <f t="array" ref="AG37">MIN(IF(ISNUMBER(AG2:AG36),AG2:AG36))</f>
        <v>41.666666666666671</v>
      </c>
      <c r="AH37" s="23">
        <f t="array" ref="AH37">MIN(IF(ISNUMBER(AH2:AH36),AH2:AH36))</f>
        <v>14.285714285714285</v>
      </c>
      <c r="AI37" s="23">
        <f t="array" ref="AI37">MIN(IF(ISNUMBER(AI2:AI36),AI2:AI36))</f>
        <v>461.32435122263814</v>
      </c>
      <c r="AJ37" s="27">
        <f t="array" ref="AJ37">MIN(IF(ISNUMBER(AJ2:AJ31),AJ2:AJ31))</f>
        <v>0</v>
      </c>
    </row>
    <row r="38" spans="1:39">
      <c r="A38" s="7">
        <v>37</v>
      </c>
      <c r="B38" s="7">
        <v>1974</v>
      </c>
      <c r="C38" s="7">
        <v>1</v>
      </c>
      <c r="D38" s="10">
        <v>1277</v>
      </c>
      <c r="E38" s="13">
        <v>87074.380165289258</v>
      </c>
      <c r="F38" s="11">
        <v>0</v>
      </c>
      <c r="G38" s="11">
        <f t="shared" si="22"/>
        <v>6296.3862360000003</v>
      </c>
      <c r="H38" s="13">
        <f t="shared" si="16"/>
        <v>0</v>
      </c>
      <c r="I38" s="7">
        <v>0</v>
      </c>
      <c r="J38" s="7">
        <f>51342</f>
        <v>51342</v>
      </c>
      <c r="K38" s="11">
        <f t="shared" si="0"/>
        <v>51342</v>
      </c>
      <c r="L38" s="11">
        <f t="shared" si="23"/>
        <v>51342</v>
      </c>
      <c r="M38" s="11">
        <v>0</v>
      </c>
      <c r="N38" s="77">
        <f t="shared" si="17"/>
        <v>138416.38016528927</v>
      </c>
      <c r="O38" s="3">
        <v>4671.7909138520099</v>
      </c>
      <c r="P38" s="57" t="str">
        <f t="shared" si="18"/>
        <v/>
      </c>
      <c r="Q38" s="11" t="str">
        <f t="shared" si="1"/>
        <v/>
      </c>
      <c r="R38" s="11">
        <f t="shared" si="2"/>
        <v>87074.380165289273</v>
      </c>
      <c r="S38" s="11" t="str">
        <f t="shared" si="19"/>
        <v/>
      </c>
      <c r="T38" s="11" t="str">
        <f t="shared" si="3"/>
        <v/>
      </c>
      <c r="U38" s="11">
        <f t="shared" si="4"/>
        <v>87074.380165289273</v>
      </c>
      <c r="V38" s="3">
        <f t="shared" si="20"/>
        <v>51342</v>
      </c>
      <c r="W38" s="3" t="b">
        <f t="shared" si="5"/>
        <v>1</v>
      </c>
      <c r="X38" s="3">
        <f t="shared" si="6"/>
        <v>91746.171079141277</v>
      </c>
      <c r="Y38" t="b">
        <f t="shared" si="7"/>
        <v>1</v>
      </c>
      <c r="Z38">
        <f t="shared" si="8"/>
        <v>0</v>
      </c>
      <c r="AA38">
        <f t="shared" si="9"/>
        <v>0</v>
      </c>
      <c r="AB38" s="76">
        <f t="shared" si="10"/>
        <v>0</v>
      </c>
      <c r="AD38" s="26" t="s">
        <v>21</v>
      </c>
      <c r="AE38" s="64">
        <f t="array" ref="AE38">AVERAGE(IF(ISNUMBER(AE2:AE36),AE2:AE36))</f>
        <v>29444.104621120994</v>
      </c>
      <c r="AF38" s="74">
        <f t="array" ref="AF38">AVERAGE(IF(ISNUMBER(AF2:AF36),AF2:AF36))</f>
        <v>833512.61738752387</v>
      </c>
      <c r="AG38" s="64">
        <f t="array" ref="AG38">AVERAGE(IF(ISNUMBER(AG2:AG36),AG2:AG36))</f>
        <v>85</v>
      </c>
      <c r="AH38" s="64">
        <f t="array" ref="AH38">AVERAGE(IF(ISNUMBER(AH2:AH36),AH2:AH36))</f>
        <v>39.682539682539677</v>
      </c>
      <c r="AI38" s="64">
        <f t="array" ref="AI38">AVERAGE(IF(ISNUMBER(AI2:AI36),AI2:AI36))</f>
        <v>1568.7144484361945</v>
      </c>
      <c r="AJ38" s="27">
        <f>SUM(AJ11:AJ36)</f>
        <v>94765787.218905538</v>
      </c>
    </row>
    <row r="39" spans="1:39">
      <c r="A39" s="7">
        <v>38</v>
      </c>
      <c r="B39" s="7">
        <v>1974</v>
      </c>
      <c r="C39" s="7">
        <v>2</v>
      </c>
      <c r="D39" s="10">
        <v>787</v>
      </c>
      <c r="E39" s="13">
        <v>80925.619834710742</v>
      </c>
      <c r="F39" s="11">
        <v>0</v>
      </c>
      <c r="G39" s="11">
        <f t="shared" si="22"/>
        <v>6296.3862360000003</v>
      </c>
      <c r="H39" s="13">
        <f t="shared" si="16"/>
        <v>0</v>
      </c>
      <c r="I39" s="7">
        <v>0</v>
      </c>
      <c r="J39" s="7">
        <f>51342</f>
        <v>51342</v>
      </c>
      <c r="K39" s="11">
        <f t="shared" si="0"/>
        <v>51342</v>
      </c>
      <c r="L39" s="11">
        <f t="shared" si="23"/>
        <v>51342</v>
      </c>
      <c r="M39" s="11">
        <v>0</v>
      </c>
      <c r="N39" s="77">
        <f t="shared" si="17"/>
        <v>132267.61983471073</v>
      </c>
      <c r="O39" s="3">
        <v>3717.79239583553</v>
      </c>
      <c r="P39" s="57" t="str">
        <f t="shared" si="18"/>
        <v/>
      </c>
      <c r="Q39" s="11" t="str">
        <f t="shared" si="1"/>
        <v/>
      </c>
      <c r="R39" s="11">
        <f t="shared" si="2"/>
        <v>80925.619834710727</v>
      </c>
      <c r="S39" s="11" t="str">
        <f t="shared" si="19"/>
        <v/>
      </c>
      <c r="T39" s="11" t="str">
        <f t="shared" si="3"/>
        <v/>
      </c>
      <c r="U39" s="11">
        <f t="shared" si="4"/>
        <v>80925.619834710727</v>
      </c>
      <c r="V39" s="3">
        <f t="shared" si="20"/>
        <v>51342</v>
      </c>
      <c r="W39" s="3" t="b">
        <f t="shared" si="5"/>
        <v>1</v>
      </c>
      <c r="X39" s="3">
        <f t="shared" si="6"/>
        <v>84643.412230546252</v>
      </c>
      <c r="Y39" t="b">
        <f t="shared" si="7"/>
        <v>1</v>
      </c>
      <c r="Z39">
        <f t="shared" si="8"/>
        <v>0</v>
      </c>
      <c r="AA39">
        <f t="shared" si="9"/>
        <v>0</v>
      </c>
      <c r="AB39" s="76">
        <f t="shared" si="10"/>
        <v>0</v>
      </c>
      <c r="AE39" s="3"/>
      <c r="AF39" s="3"/>
    </row>
    <row r="40" spans="1:39">
      <c r="A40" s="7">
        <v>39</v>
      </c>
      <c r="B40" s="7">
        <v>1974</v>
      </c>
      <c r="C40" s="7">
        <v>3</v>
      </c>
      <c r="D40" s="10">
        <v>298</v>
      </c>
      <c r="E40" s="13">
        <v>114029.7520661157</v>
      </c>
      <c r="F40" s="11">
        <v>0.02</v>
      </c>
      <c r="G40" s="11">
        <f t="shared" si="22"/>
        <v>6296.3862360000003</v>
      </c>
      <c r="H40" s="13">
        <f t="shared" si="16"/>
        <v>125.92772472000001</v>
      </c>
      <c r="I40" s="7">
        <v>0</v>
      </c>
      <c r="J40" s="7">
        <f>51342</f>
        <v>51342</v>
      </c>
      <c r="K40" s="11">
        <f t="shared" si="0"/>
        <v>51342</v>
      </c>
      <c r="L40" s="11">
        <f t="shared" si="23"/>
        <v>51342</v>
      </c>
      <c r="M40" s="11">
        <v>0</v>
      </c>
      <c r="N40" s="77">
        <f t="shared" si="17"/>
        <v>165245.8243413957</v>
      </c>
      <c r="O40" s="3">
        <v>9223.8962546676794</v>
      </c>
      <c r="P40" s="57" t="str">
        <f t="shared" si="18"/>
        <v/>
      </c>
      <c r="Q40" s="11" t="str">
        <f t="shared" si="1"/>
        <v/>
      </c>
      <c r="R40" s="11">
        <f t="shared" si="2"/>
        <v>128903.8243413957</v>
      </c>
      <c r="S40" s="11" t="str">
        <f t="shared" si="19"/>
        <v/>
      </c>
      <c r="T40" s="11" t="str">
        <f t="shared" si="3"/>
        <v/>
      </c>
      <c r="U40" s="11">
        <f t="shared" si="4"/>
        <v>128903.8243413957</v>
      </c>
      <c r="V40" s="3">
        <f t="shared" si="20"/>
        <v>36342</v>
      </c>
      <c r="W40" s="3" t="b">
        <f t="shared" si="5"/>
        <v>1</v>
      </c>
      <c r="X40" s="3">
        <f t="shared" si="6"/>
        <v>138127.72059606339</v>
      </c>
      <c r="Y40" t="b">
        <f t="shared" si="7"/>
        <v>1</v>
      </c>
      <c r="Z40">
        <f t="shared" si="8"/>
        <v>0</v>
      </c>
      <c r="AA40">
        <f t="shared" si="9"/>
        <v>0</v>
      </c>
      <c r="AB40" s="76">
        <f t="shared" si="10"/>
        <v>0</v>
      </c>
    </row>
    <row r="41" spans="1:39">
      <c r="A41" s="7">
        <v>40</v>
      </c>
      <c r="B41" s="7">
        <v>1974</v>
      </c>
      <c r="C41" s="7">
        <v>4</v>
      </c>
      <c r="D41" s="10">
        <v>2544</v>
      </c>
      <c r="E41" s="13">
        <v>92449.586776859505</v>
      </c>
      <c r="F41" s="11">
        <v>0.13</v>
      </c>
      <c r="G41" s="11">
        <f t="shared" si="22"/>
        <v>5112.6462360000005</v>
      </c>
      <c r="H41" s="13">
        <f t="shared" si="16"/>
        <v>664.64401068000006</v>
      </c>
      <c r="I41" s="7">
        <v>15000</v>
      </c>
      <c r="J41" s="7">
        <f>51342</f>
        <v>51342</v>
      </c>
      <c r="K41" s="11">
        <f t="shared" si="0"/>
        <v>36342</v>
      </c>
      <c r="L41" s="11">
        <f t="shared" si="23"/>
        <v>36342</v>
      </c>
      <c r="M41" s="11">
        <v>0</v>
      </c>
      <c r="N41" s="77">
        <f t="shared" si="17"/>
        <v>128126.94276617951</v>
      </c>
      <c r="O41" s="3">
        <v>12621.3164574108</v>
      </c>
      <c r="P41" s="57" t="str">
        <f t="shared" si="18"/>
        <v/>
      </c>
      <c r="Q41" s="11" t="str">
        <f t="shared" si="1"/>
        <v/>
      </c>
      <c r="R41" s="11">
        <f t="shared" si="2"/>
        <v>91784.942766179505</v>
      </c>
      <c r="S41" s="11" t="str">
        <f t="shared" si="19"/>
        <v/>
      </c>
      <c r="T41" s="11" t="str">
        <f t="shared" si="3"/>
        <v/>
      </c>
      <c r="U41" s="11">
        <f t="shared" si="4"/>
        <v>91784.942766179505</v>
      </c>
      <c r="V41" s="3">
        <f t="shared" si="20"/>
        <v>36342</v>
      </c>
      <c r="W41" s="3" t="b">
        <f t="shared" si="5"/>
        <v>1</v>
      </c>
      <c r="X41" s="3">
        <f t="shared" si="6"/>
        <v>104406.2592235903</v>
      </c>
      <c r="Y41" t="b">
        <f t="shared" si="7"/>
        <v>1</v>
      </c>
      <c r="Z41">
        <f t="shared" si="8"/>
        <v>0</v>
      </c>
      <c r="AA41">
        <f t="shared" si="9"/>
        <v>0</v>
      </c>
      <c r="AB41" s="76">
        <f t="shared" si="10"/>
        <v>0</v>
      </c>
    </row>
    <row r="42" spans="1:39">
      <c r="A42" s="7">
        <v>41</v>
      </c>
      <c r="B42" s="7">
        <v>1974</v>
      </c>
      <c r="C42" s="7">
        <v>5</v>
      </c>
      <c r="D42" s="10">
        <v>34448</v>
      </c>
      <c r="E42" s="13">
        <v>103299.17355371901</v>
      </c>
      <c r="F42" s="11">
        <v>0.22</v>
      </c>
      <c r="G42" s="11">
        <f t="shared" si="22"/>
        <v>5112.6462360000005</v>
      </c>
      <c r="H42" s="13">
        <f t="shared" si="16"/>
        <v>1124.7821719200001</v>
      </c>
      <c r="I42" s="7">
        <v>15000</v>
      </c>
      <c r="J42" s="7">
        <f>51342</f>
        <v>51342</v>
      </c>
      <c r="K42" s="11">
        <f t="shared" si="0"/>
        <v>36342</v>
      </c>
      <c r="L42" s="11">
        <f t="shared" si="23"/>
        <v>36342</v>
      </c>
      <c r="M42" s="11">
        <v>0</v>
      </c>
      <c r="N42" s="77">
        <f t="shared" si="17"/>
        <v>138516.39138179901</v>
      </c>
      <c r="O42" s="3">
        <v>16025.128964605099</v>
      </c>
      <c r="P42" s="57" t="str">
        <f t="shared" si="18"/>
        <v/>
      </c>
      <c r="Q42" s="11" t="str">
        <f t="shared" si="1"/>
        <v/>
      </c>
      <c r="R42" s="11" t="str">
        <f t="shared" si="2"/>
        <v/>
      </c>
      <c r="S42" s="11" t="str">
        <f t="shared" si="19"/>
        <v/>
      </c>
      <c r="T42" s="11">
        <f t="shared" si="3"/>
        <v>102174.39138179901</v>
      </c>
      <c r="U42" s="11">
        <f t="shared" si="4"/>
        <v>102174.39138179901</v>
      </c>
      <c r="V42" s="3">
        <f t="shared" si="20"/>
        <v>36342</v>
      </c>
      <c r="W42" s="3" t="b">
        <f t="shared" si="5"/>
        <v>1</v>
      </c>
      <c r="X42" s="3">
        <f t="shared" si="6"/>
        <v>118199.52034640411</v>
      </c>
      <c r="Y42" t="b">
        <f t="shared" si="7"/>
        <v>1</v>
      </c>
      <c r="Z42">
        <f t="shared" si="8"/>
        <v>0</v>
      </c>
      <c r="AA42">
        <f t="shared" si="9"/>
        <v>0</v>
      </c>
      <c r="AB42" s="76">
        <f t="shared" si="10"/>
        <v>0</v>
      </c>
    </row>
    <row r="43" spans="1:39">
      <c r="A43" s="7">
        <v>42</v>
      </c>
      <c r="B43" s="7">
        <v>1974</v>
      </c>
      <c r="C43" s="7">
        <v>6</v>
      </c>
      <c r="D43" s="10">
        <v>45953</v>
      </c>
      <c r="E43" s="13">
        <v>86677.68595041323</v>
      </c>
      <c r="F43" s="11">
        <v>0.36</v>
      </c>
      <c r="G43" s="11">
        <f t="shared" si="22"/>
        <v>5112.6462360000005</v>
      </c>
      <c r="H43" s="13">
        <f t="shared" si="16"/>
        <v>1840.5526449600002</v>
      </c>
      <c r="I43" s="7">
        <v>15000</v>
      </c>
      <c r="J43" s="7">
        <f>51342</f>
        <v>51342</v>
      </c>
      <c r="K43" s="11">
        <f t="shared" si="0"/>
        <v>36342</v>
      </c>
      <c r="L43" s="11">
        <f t="shared" si="23"/>
        <v>36342</v>
      </c>
      <c r="M43" s="11">
        <v>0</v>
      </c>
      <c r="N43" s="77">
        <f t="shared" si="17"/>
        <v>121179.13330545323</v>
      </c>
      <c r="O43" s="3">
        <v>6407.5252403515897</v>
      </c>
      <c r="P43" s="57" t="str">
        <f t="shared" si="18"/>
        <v/>
      </c>
      <c r="Q43" s="11" t="str">
        <f t="shared" si="1"/>
        <v/>
      </c>
      <c r="R43" s="11" t="str">
        <f t="shared" si="2"/>
        <v/>
      </c>
      <c r="S43" s="11" t="str">
        <f t="shared" si="19"/>
        <v/>
      </c>
      <c r="T43" s="11">
        <f t="shared" si="3"/>
        <v>69837.13330545323</v>
      </c>
      <c r="U43" s="11">
        <f t="shared" si="4"/>
        <v>69837.13330545323</v>
      </c>
      <c r="V43" s="3">
        <f t="shared" si="20"/>
        <v>51342</v>
      </c>
      <c r="W43" s="3" t="b">
        <f t="shared" si="5"/>
        <v>1</v>
      </c>
      <c r="X43" s="3">
        <f t="shared" si="6"/>
        <v>76244.658545804821</v>
      </c>
      <c r="Y43" t="b">
        <f t="shared" si="7"/>
        <v>1</v>
      </c>
      <c r="Z43">
        <f t="shared" si="8"/>
        <v>0</v>
      </c>
      <c r="AA43">
        <f t="shared" si="9"/>
        <v>0</v>
      </c>
      <c r="AB43" s="76">
        <f t="shared" si="10"/>
        <v>0</v>
      </c>
    </row>
    <row r="44" spans="1:39">
      <c r="A44" s="7">
        <v>43</v>
      </c>
      <c r="B44" s="7">
        <v>1974</v>
      </c>
      <c r="C44" s="7">
        <v>7</v>
      </c>
      <c r="D44" s="10">
        <v>50966</v>
      </c>
      <c r="E44" s="13">
        <v>63917.355371900827</v>
      </c>
      <c r="F44" s="11">
        <v>0.43</v>
      </c>
      <c r="G44" s="11">
        <f t="shared" si="22"/>
        <v>6296.3862360000003</v>
      </c>
      <c r="H44" s="13">
        <f t="shared" si="16"/>
        <v>2707.44608148</v>
      </c>
      <c r="I44" s="7">
        <v>0</v>
      </c>
      <c r="J44" s="7">
        <f>51342</f>
        <v>51342</v>
      </c>
      <c r="K44" s="11">
        <f t="shared" si="0"/>
        <v>51342</v>
      </c>
      <c r="L44" s="11">
        <f t="shared" si="23"/>
        <v>51342</v>
      </c>
      <c r="M44" s="11">
        <v>0</v>
      </c>
      <c r="N44" s="77">
        <f t="shared" si="17"/>
        <v>112551.90929042084</v>
      </c>
      <c r="O44" s="3">
        <v>3707.8515945262002</v>
      </c>
      <c r="P44" s="57" t="str">
        <f t="shared" si="18"/>
        <v/>
      </c>
      <c r="Q44" s="11" t="str">
        <f t="shared" si="1"/>
        <v/>
      </c>
      <c r="R44" s="11" t="str">
        <f t="shared" si="2"/>
        <v/>
      </c>
      <c r="S44" s="11" t="str">
        <f t="shared" si="19"/>
        <v/>
      </c>
      <c r="T44" s="11">
        <f t="shared" si="3"/>
        <v>61209.909290420837</v>
      </c>
      <c r="U44" s="11">
        <f t="shared" si="4"/>
        <v>61209.909290420837</v>
      </c>
      <c r="V44" s="3">
        <f t="shared" si="20"/>
        <v>51342</v>
      </c>
      <c r="W44" s="3" t="b">
        <f t="shared" si="5"/>
        <v>1</v>
      </c>
      <c r="X44" s="3">
        <f t="shared" si="6"/>
        <v>64917.760884947034</v>
      </c>
      <c r="Y44" t="b">
        <f t="shared" si="7"/>
        <v>1</v>
      </c>
      <c r="Z44">
        <f t="shared" si="8"/>
        <v>0</v>
      </c>
      <c r="AA44">
        <f t="shared" si="9"/>
        <v>0</v>
      </c>
      <c r="AB44" s="76">
        <f t="shared" si="10"/>
        <v>0</v>
      </c>
    </row>
    <row r="45" spans="1:39">
      <c r="A45" s="7">
        <v>44</v>
      </c>
      <c r="B45" s="7">
        <v>1974</v>
      </c>
      <c r="C45" s="7">
        <v>8</v>
      </c>
      <c r="D45" s="10">
        <v>47807</v>
      </c>
      <c r="E45" s="13">
        <v>65877.024793388424</v>
      </c>
      <c r="F45" s="11">
        <v>0.39</v>
      </c>
      <c r="G45" s="11">
        <f t="shared" si="22"/>
        <v>6296.3862360000003</v>
      </c>
      <c r="H45" s="13">
        <f t="shared" si="16"/>
        <v>2455.5906320400004</v>
      </c>
      <c r="I45" s="7">
        <v>0</v>
      </c>
      <c r="J45" s="7">
        <f>51342</f>
        <v>51342</v>
      </c>
      <c r="K45" s="11">
        <f t="shared" si="0"/>
        <v>51342</v>
      </c>
      <c r="L45" s="11">
        <f t="shared" si="23"/>
        <v>51342</v>
      </c>
      <c r="M45" s="11">
        <v>0</v>
      </c>
      <c r="N45" s="77">
        <f t="shared" si="17"/>
        <v>114763.43416134843</v>
      </c>
      <c r="O45" s="3">
        <v>3359.4377595436699</v>
      </c>
      <c r="P45" s="57" t="str">
        <f t="shared" si="18"/>
        <v/>
      </c>
      <c r="Q45" s="11" t="str">
        <f t="shared" si="1"/>
        <v/>
      </c>
      <c r="R45" s="11" t="str">
        <f t="shared" si="2"/>
        <v/>
      </c>
      <c r="S45" s="11" t="str">
        <f t="shared" si="19"/>
        <v/>
      </c>
      <c r="T45" s="11">
        <f t="shared" si="3"/>
        <v>63421.434161348428</v>
      </c>
      <c r="U45" s="11">
        <f t="shared" si="4"/>
        <v>63421.434161348428</v>
      </c>
      <c r="V45" s="3">
        <f t="shared" si="20"/>
        <v>51342</v>
      </c>
      <c r="W45" s="3" t="b">
        <f t="shared" si="5"/>
        <v>1</v>
      </c>
      <c r="X45" s="3">
        <f t="shared" si="6"/>
        <v>66780.871920892096</v>
      </c>
      <c r="Y45" t="b">
        <f t="shared" si="7"/>
        <v>1</v>
      </c>
      <c r="Z45">
        <f t="shared" si="8"/>
        <v>0</v>
      </c>
      <c r="AA45">
        <f t="shared" si="9"/>
        <v>0</v>
      </c>
      <c r="AB45" s="76">
        <f t="shared" si="10"/>
        <v>0</v>
      </c>
    </row>
    <row r="46" spans="1:39">
      <c r="A46" s="7">
        <v>45</v>
      </c>
      <c r="B46" s="7">
        <v>1974</v>
      </c>
      <c r="C46" s="7">
        <v>9</v>
      </c>
      <c r="D46" s="10">
        <v>35537</v>
      </c>
      <c r="E46" s="13">
        <v>62144.132231404961</v>
      </c>
      <c r="F46" s="11">
        <v>0.2</v>
      </c>
      <c r="G46" s="11">
        <f t="shared" si="22"/>
        <v>6296.3862360000003</v>
      </c>
      <c r="H46" s="13">
        <f t="shared" si="16"/>
        <v>1259.2772472000001</v>
      </c>
      <c r="I46" s="7">
        <v>0</v>
      </c>
      <c r="J46" s="7">
        <f>51342</f>
        <v>51342</v>
      </c>
      <c r="K46" s="11">
        <f t="shared" si="0"/>
        <v>51342</v>
      </c>
      <c r="L46" s="11">
        <f t="shared" si="23"/>
        <v>51342</v>
      </c>
      <c r="M46" s="11">
        <v>0</v>
      </c>
      <c r="N46" s="77">
        <f t="shared" si="17"/>
        <v>112226.85498420495</v>
      </c>
      <c r="O46" s="3">
        <v>4002.6627587348498</v>
      </c>
      <c r="P46" s="57" t="str">
        <f t="shared" si="18"/>
        <v/>
      </c>
      <c r="Q46" s="11" t="str">
        <f t="shared" si="1"/>
        <v/>
      </c>
      <c r="R46" s="11" t="str">
        <f t="shared" si="2"/>
        <v/>
      </c>
      <c r="S46" s="11" t="str">
        <f t="shared" si="19"/>
        <v/>
      </c>
      <c r="T46" s="11">
        <f t="shared" si="3"/>
        <v>60884.854984204954</v>
      </c>
      <c r="U46" s="11">
        <f t="shared" si="4"/>
        <v>60884.854984204954</v>
      </c>
      <c r="V46" s="3">
        <f t="shared" si="20"/>
        <v>51342</v>
      </c>
      <c r="W46" s="3" t="b">
        <f t="shared" si="5"/>
        <v>1</v>
      </c>
      <c r="X46" s="3">
        <f t="shared" si="6"/>
        <v>64887.517742939803</v>
      </c>
      <c r="Y46" t="b">
        <f t="shared" si="7"/>
        <v>1</v>
      </c>
      <c r="Z46">
        <f t="shared" si="8"/>
        <v>0</v>
      </c>
      <c r="AA46">
        <f t="shared" si="9"/>
        <v>0</v>
      </c>
      <c r="AB46" s="76">
        <f t="shared" si="10"/>
        <v>0</v>
      </c>
    </row>
    <row r="47" spans="1:39">
      <c r="A47" s="7">
        <v>46</v>
      </c>
      <c r="B47" s="7">
        <v>1974</v>
      </c>
      <c r="C47" s="7">
        <v>10</v>
      </c>
      <c r="D47" s="10">
        <v>16691</v>
      </c>
      <c r="E47" s="13">
        <v>40248.595041322311</v>
      </c>
      <c r="F47" s="11">
        <v>0.05</v>
      </c>
      <c r="G47" s="11">
        <f t="shared" si="22"/>
        <v>6296.3862360000003</v>
      </c>
      <c r="H47" s="13">
        <f t="shared" si="16"/>
        <v>314.81931180000004</v>
      </c>
      <c r="I47" s="7">
        <v>0</v>
      </c>
      <c r="J47" s="7">
        <f>51342</f>
        <v>51342</v>
      </c>
      <c r="K47" s="11">
        <f t="shared" si="0"/>
        <v>51342</v>
      </c>
      <c r="L47" s="11">
        <f t="shared" si="23"/>
        <v>51342</v>
      </c>
      <c r="M47" s="11">
        <v>0</v>
      </c>
      <c r="N47" s="77">
        <f t="shared" si="17"/>
        <v>91275.775729522313</v>
      </c>
      <c r="O47" s="3">
        <v>5301.0913548150702</v>
      </c>
      <c r="P47" s="57" t="str">
        <f t="shared" si="18"/>
        <v/>
      </c>
      <c r="Q47" s="11" t="str">
        <f t="shared" si="1"/>
        <v/>
      </c>
      <c r="R47" s="11" t="str">
        <f t="shared" si="2"/>
        <v/>
      </c>
      <c r="S47" s="11" t="str">
        <f t="shared" si="19"/>
        <v/>
      </c>
      <c r="T47" s="11">
        <f t="shared" si="3"/>
        <v>39933.775729522313</v>
      </c>
      <c r="U47" s="11">
        <f t="shared" si="4"/>
        <v>39933.775729522313</v>
      </c>
      <c r="V47" s="3">
        <f t="shared" si="20"/>
        <v>51342</v>
      </c>
      <c r="W47" s="3" t="b">
        <f t="shared" si="5"/>
        <v>1</v>
      </c>
      <c r="X47" s="3">
        <f t="shared" si="6"/>
        <v>45234.867084337384</v>
      </c>
      <c r="Y47" t="b">
        <f t="shared" si="7"/>
        <v>1</v>
      </c>
      <c r="Z47">
        <f t="shared" si="8"/>
        <v>0</v>
      </c>
      <c r="AA47">
        <f t="shared" si="9"/>
        <v>0</v>
      </c>
      <c r="AB47" s="76">
        <f t="shared" si="10"/>
        <v>0</v>
      </c>
    </row>
    <row r="48" spans="1:39">
      <c r="A48" s="7">
        <v>47</v>
      </c>
      <c r="B48" s="7">
        <v>1974</v>
      </c>
      <c r="C48" s="7">
        <v>11</v>
      </c>
      <c r="D48" s="10">
        <v>4576</v>
      </c>
      <c r="E48" s="13">
        <v>34127.603305785124</v>
      </c>
      <c r="F48" s="11">
        <v>0</v>
      </c>
      <c r="G48" s="11">
        <f t="shared" si="22"/>
        <v>6296.3862360000003</v>
      </c>
      <c r="H48" s="13">
        <f t="shared" si="16"/>
        <v>0</v>
      </c>
      <c r="I48" s="7">
        <v>0</v>
      </c>
      <c r="J48" s="7">
        <f>51342</f>
        <v>51342</v>
      </c>
      <c r="K48" s="11">
        <f t="shared" si="0"/>
        <v>51342</v>
      </c>
      <c r="L48" s="11">
        <f t="shared" si="23"/>
        <v>51342</v>
      </c>
      <c r="M48" s="11">
        <v>0</v>
      </c>
      <c r="N48" s="77">
        <f t="shared" si="17"/>
        <v>85469.603305785131</v>
      </c>
      <c r="O48" s="3">
        <v>4850.1717548533297</v>
      </c>
      <c r="P48" s="57" t="str">
        <f t="shared" si="18"/>
        <v/>
      </c>
      <c r="Q48" s="11" t="str">
        <f t="shared" si="1"/>
        <v/>
      </c>
      <c r="R48" s="11">
        <f t="shared" si="2"/>
        <v>34127.603305785131</v>
      </c>
      <c r="S48" s="11" t="str">
        <f t="shared" si="19"/>
        <v/>
      </c>
      <c r="T48" s="11" t="str">
        <f t="shared" si="3"/>
        <v/>
      </c>
      <c r="U48" s="11">
        <f t="shared" si="4"/>
        <v>34127.603305785131</v>
      </c>
      <c r="V48" s="3">
        <f t="shared" si="20"/>
        <v>51342</v>
      </c>
      <c r="W48" s="3" t="b">
        <f t="shared" si="5"/>
        <v>1</v>
      </c>
      <c r="X48" s="3">
        <f t="shared" si="6"/>
        <v>38977.775060638458</v>
      </c>
      <c r="Y48" t="b">
        <f t="shared" si="7"/>
        <v>1</v>
      </c>
      <c r="Z48">
        <f t="shared" si="8"/>
        <v>0</v>
      </c>
      <c r="AA48">
        <f t="shared" si="9"/>
        <v>0</v>
      </c>
      <c r="AB48" s="76">
        <f t="shared" si="10"/>
        <v>0</v>
      </c>
    </row>
    <row r="49" spans="1:28">
      <c r="A49" s="7">
        <v>48</v>
      </c>
      <c r="B49" s="7">
        <v>1974</v>
      </c>
      <c r="C49" s="7">
        <v>12</v>
      </c>
      <c r="D49" s="10">
        <v>1561</v>
      </c>
      <c r="E49" s="13">
        <v>69310.413223140495</v>
      </c>
      <c r="F49" s="11">
        <v>0</v>
      </c>
      <c r="G49" s="11">
        <f t="shared" si="22"/>
        <v>6296.3862360000003</v>
      </c>
      <c r="H49" s="13">
        <f t="shared" si="16"/>
        <v>0</v>
      </c>
      <c r="I49" s="7">
        <v>0</v>
      </c>
      <c r="J49" s="7">
        <f>51342</f>
        <v>51342</v>
      </c>
      <c r="K49" s="11">
        <f t="shared" si="0"/>
        <v>51342</v>
      </c>
      <c r="L49" s="11">
        <f t="shared" si="23"/>
        <v>51342</v>
      </c>
      <c r="M49" s="11">
        <v>0</v>
      </c>
      <c r="N49" s="77">
        <f t="shared" si="17"/>
        <v>120652.41322314049</v>
      </c>
      <c r="O49" s="3">
        <v>4559.7909008806</v>
      </c>
      <c r="P49" s="57" t="str">
        <f t="shared" si="18"/>
        <v/>
      </c>
      <c r="Q49" s="11" t="str">
        <f t="shared" si="1"/>
        <v/>
      </c>
      <c r="R49" s="11">
        <f t="shared" si="2"/>
        <v>69310.413223140495</v>
      </c>
      <c r="S49" s="11" t="str">
        <f t="shared" si="19"/>
        <v/>
      </c>
      <c r="T49" s="11" t="str">
        <f t="shared" si="3"/>
        <v/>
      </c>
      <c r="U49" s="11">
        <f t="shared" si="4"/>
        <v>69310.413223140495</v>
      </c>
      <c r="V49" s="3">
        <f t="shared" si="20"/>
        <v>51342</v>
      </c>
      <c r="W49" s="3" t="b">
        <f t="shared" si="5"/>
        <v>1</v>
      </c>
      <c r="X49" s="3">
        <f t="shared" si="6"/>
        <v>73870.204124021097</v>
      </c>
      <c r="Y49" t="b">
        <f t="shared" si="7"/>
        <v>1</v>
      </c>
      <c r="Z49">
        <f t="shared" si="8"/>
        <v>0</v>
      </c>
      <c r="AA49">
        <f t="shared" si="9"/>
        <v>0</v>
      </c>
      <c r="AB49" s="76">
        <f t="shared" si="10"/>
        <v>0</v>
      </c>
    </row>
    <row r="50" spans="1:28">
      <c r="A50" s="7">
        <v>49</v>
      </c>
      <c r="B50" s="7">
        <v>1975</v>
      </c>
      <c r="C50" s="7">
        <v>1</v>
      </c>
      <c r="D50" s="10">
        <v>1277</v>
      </c>
      <c r="E50" s="13">
        <v>83504.132231404961</v>
      </c>
      <c r="F50" s="11">
        <v>0</v>
      </c>
      <c r="G50" s="11">
        <f t="shared" si="22"/>
        <v>6296.3862360000003</v>
      </c>
      <c r="H50" s="13">
        <f t="shared" si="16"/>
        <v>0</v>
      </c>
      <c r="I50" s="7">
        <v>0</v>
      </c>
      <c r="J50" s="7">
        <f>51342</f>
        <v>51342</v>
      </c>
      <c r="K50" s="11">
        <f t="shared" si="0"/>
        <v>51342</v>
      </c>
      <c r="L50" s="11">
        <f t="shared" si="23"/>
        <v>51342</v>
      </c>
      <c r="M50" s="11">
        <v>0</v>
      </c>
      <c r="N50" s="77">
        <f t="shared" si="17"/>
        <v>134846.13223140495</v>
      </c>
      <c r="O50" s="3">
        <v>4371.3892865887001</v>
      </c>
      <c r="P50" s="57" t="str">
        <f t="shared" si="18"/>
        <v/>
      </c>
      <c r="Q50" s="11" t="str">
        <f t="shared" si="1"/>
        <v/>
      </c>
      <c r="R50" s="11">
        <f t="shared" si="2"/>
        <v>83504.132231404947</v>
      </c>
      <c r="S50" s="11" t="str">
        <f t="shared" si="19"/>
        <v/>
      </c>
      <c r="T50" s="11" t="str">
        <f t="shared" si="3"/>
        <v/>
      </c>
      <c r="U50" s="11">
        <f t="shared" si="4"/>
        <v>83504.132231404947</v>
      </c>
      <c r="V50" s="3">
        <f t="shared" si="20"/>
        <v>51342</v>
      </c>
      <c r="W50" s="3" t="b">
        <f t="shared" si="5"/>
        <v>1</v>
      </c>
      <c r="X50" s="3">
        <f t="shared" si="6"/>
        <v>87875.521517993649</v>
      </c>
      <c r="Y50" t="b">
        <f t="shared" si="7"/>
        <v>1</v>
      </c>
      <c r="Z50">
        <f t="shared" si="8"/>
        <v>0</v>
      </c>
      <c r="AA50">
        <f t="shared" si="9"/>
        <v>0</v>
      </c>
      <c r="AB50" s="76">
        <f t="shared" si="10"/>
        <v>0</v>
      </c>
    </row>
    <row r="51" spans="1:28">
      <c r="A51" s="7">
        <v>50</v>
      </c>
      <c r="B51" s="7">
        <v>1975</v>
      </c>
      <c r="C51" s="7">
        <v>2</v>
      </c>
      <c r="D51" s="10">
        <v>787</v>
      </c>
      <c r="E51" s="13">
        <v>44304.793388429753</v>
      </c>
      <c r="F51" s="11">
        <v>0</v>
      </c>
      <c r="G51" s="11">
        <f t="shared" si="22"/>
        <v>6296.3862360000003</v>
      </c>
      <c r="H51" s="13">
        <f t="shared" si="16"/>
        <v>0</v>
      </c>
      <c r="I51" s="7">
        <v>0</v>
      </c>
      <c r="J51" s="7">
        <f>51342</f>
        <v>51342</v>
      </c>
      <c r="K51" s="11">
        <f t="shared" si="0"/>
        <v>51342</v>
      </c>
      <c r="L51" s="11">
        <f t="shared" si="23"/>
        <v>51342</v>
      </c>
      <c r="M51" s="11">
        <v>0</v>
      </c>
      <c r="N51" s="77">
        <f t="shared" si="17"/>
        <v>95646.793388429753</v>
      </c>
      <c r="O51" s="3">
        <v>3597.3933952826201</v>
      </c>
      <c r="P51" s="57" t="str">
        <f t="shared" si="18"/>
        <v/>
      </c>
      <c r="Q51" s="11" t="str">
        <f t="shared" si="1"/>
        <v/>
      </c>
      <c r="R51" s="11">
        <f t="shared" si="2"/>
        <v>44304.793388429753</v>
      </c>
      <c r="S51" s="11" t="str">
        <f t="shared" si="19"/>
        <v/>
      </c>
      <c r="T51" s="11" t="str">
        <f t="shared" si="3"/>
        <v/>
      </c>
      <c r="U51" s="11">
        <f t="shared" si="4"/>
        <v>44304.793388429753</v>
      </c>
      <c r="V51" s="3">
        <f t="shared" si="20"/>
        <v>51342</v>
      </c>
      <c r="W51" s="3" t="b">
        <f t="shared" si="5"/>
        <v>1</v>
      </c>
      <c r="X51" s="3">
        <f t="shared" si="6"/>
        <v>47902.186783712372</v>
      </c>
      <c r="Y51" t="b">
        <f t="shared" si="7"/>
        <v>1</v>
      </c>
      <c r="Z51">
        <f t="shared" si="8"/>
        <v>0</v>
      </c>
      <c r="AA51">
        <f t="shared" si="9"/>
        <v>0</v>
      </c>
      <c r="AB51" s="76">
        <f t="shared" si="10"/>
        <v>0</v>
      </c>
    </row>
    <row r="52" spans="1:28">
      <c r="A52" s="7">
        <v>51</v>
      </c>
      <c r="B52" s="7">
        <v>1975</v>
      </c>
      <c r="C52" s="7">
        <v>3</v>
      </c>
      <c r="D52" s="10">
        <v>298</v>
      </c>
      <c r="E52" s="13">
        <v>52395.371900826445</v>
      </c>
      <c r="F52" s="11">
        <v>0.02</v>
      </c>
      <c r="G52" s="11">
        <f t="shared" si="22"/>
        <v>6296.3862360000003</v>
      </c>
      <c r="H52" s="13">
        <f t="shared" si="16"/>
        <v>125.92772472000001</v>
      </c>
      <c r="I52" s="7">
        <v>0</v>
      </c>
      <c r="J52" s="7">
        <f>51342</f>
        <v>51342</v>
      </c>
      <c r="K52" s="11">
        <f t="shared" si="0"/>
        <v>51342</v>
      </c>
      <c r="L52" s="11">
        <f t="shared" si="23"/>
        <v>51342</v>
      </c>
      <c r="M52" s="11">
        <v>0</v>
      </c>
      <c r="N52" s="77">
        <f t="shared" si="17"/>
        <v>103611.44417610645</v>
      </c>
      <c r="O52" s="3">
        <v>5474.3887628680404</v>
      </c>
      <c r="P52" s="57" t="str">
        <f t="shared" si="18"/>
        <v/>
      </c>
      <c r="Q52" s="11" t="str">
        <f t="shared" si="1"/>
        <v/>
      </c>
      <c r="R52" s="11">
        <f t="shared" si="2"/>
        <v>67269.444176106452</v>
      </c>
      <c r="S52" s="11" t="str">
        <f t="shared" si="19"/>
        <v/>
      </c>
      <c r="T52" s="11" t="str">
        <f t="shared" si="3"/>
        <v/>
      </c>
      <c r="U52" s="11">
        <f t="shared" si="4"/>
        <v>67269.444176106452</v>
      </c>
      <c r="V52" s="3">
        <f t="shared" si="20"/>
        <v>36342</v>
      </c>
      <c r="W52" s="3" t="b">
        <f t="shared" si="5"/>
        <v>1</v>
      </c>
      <c r="X52" s="3">
        <f t="shared" si="6"/>
        <v>72743.83293897449</v>
      </c>
      <c r="Y52" t="b">
        <f t="shared" si="7"/>
        <v>1</v>
      </c>
      <c r="Z52">
        <f t="shared" si="8"/>
        <v>0</v>
      </c>
      <c r="AA52">
        <f t="shared" si="9"/>
        <v>0</v>
      </c>
      <c r="AB52" s="76">
        <f t="shared" si="10"/>
        <v>0</v>
      </c>
    </row>
    <row r="53" spans="1:28">
      <c r="A53" s="7">
        <v>52</v>
      </c>
      <c r="B53" s="7">
        <v>1975</v>
      </c>
      <c r="C53" s="7">
        <v>4</v>
      </c>
      <c r="D53" s="10">
        <v>2544</v>
      </c>
      <c r="E53" s="13">
        <v>64448.925619834714</v>
      </c>
      <c r="F53" s="11">
        <v>0.13</v>
      </c>
      <c r="G53" s="11">
        <f t="shared" si="22"/>
        <v>5112.6462360000005</v>
      </c>
      <c r="H53" s="13">
        <f t="shared" si="16"/>
        <v>664.64401068000006</v>
      </c>
      <c r="I53" s="7">
        <v>15000</v>
      </c>
      <c r="J53" s="7">
        <f>51342</f>
        <v>51342</v>
      </c>
      <c r="K53" s="11">
        <f t="shared" si="0"/>
        <v>36342</v>
      </c>
      <c r="L53" s="11">
        <f t="shared" si="23"/>
        <v>36342</v>
      </c>
      <c r="M53" s="11">
        <v>0</v>
      </c>
      <c r="N53" s="77">
        <f t="shared" si="17"/>
        <v>100126.28160915471</v>
      </c>
      <c r="O53" s="3">
        <v>6466.5448433945603</v>
      </c>
      <c r="P53" s="57" t="str">
        <f t="shared" si="18"/>
        <v/>
      </c>
      <c r="Q53" s="11" t="str">
        <f t="shared" si="1"/>
        <v/>
      </c>
      <c r="R53" s="11">
        <f t="shared" si="2"/>
        <v>63784.281609154714</v>
      </c>
      <c r="S53" s="11" t="str">
        <f t="shared" si="19"/>
        <v/>
      </c>
      <c r="T53" s="11" t="str">
        <f t="shared" si="3"/>
        <v/>
      </c>
      <c r="U53" s="11">
        <f t="shared" si="4"/>
        <v>63784.281609154714</v>
      </c>
      <c r="V53" s="3">
        <f t="shared" si="20"/>
        <v>36342</v>
      </c>
      <c r="W53" s="3" t="b">
        <f t="shared" si="5"/>
        <v>1</v>
      </c>
      <c r="X53" s="3">
        <f t="shared" si="6"/>
        <v>70250.82645254927</v>
      </c>
      <c r="Y53" t="b">
        <f t="shared" si="7"/>
        <v>1</v>
      </c>
      <c r="Z53">
        <f t="shared" si="8"/>
        <v>0</v>
      </c>
      <c r="AA53">
        <f t="shared" si="9"/>
        <v>0</v>
      </c>
      <c r="AB53" s="76">
        <f t="shared" si="10"/>
        <v>0</v>
      </c>
    </row>
    <row r="54" spans="1:28">
      <c r="A54" s="7">
        <v>53</v>
      </c>
      <c r="B54" s="7">
        <v>1975</v>
      </c>
      <c r="C54" s="7">
        <v>5</v>
      </c>
      <c r="D54" s="10">
        <v>34448</v>
      </c>
      <c r="E54" s="13">
        <v>113057.85123966943</v>
      </c>
      <c r="F54" s="11">
        <v>0.22</v>
      </c>
      <c r="G54" s="11">
        <f t="shared" si="22"/>
        <v>5112.6462360000005</v>
      </c>
      <c r="H54" s="13">
        <f t="shared" si="16"/>
        <v>1124.7821719200001</v>
      </c>
      <c r="I54" s="7">
        <v>15000</v>
      </c>
      <c r="J54" s="7">
        <f>51342</f>
        <v>51342</v>
      </c>
      <c r="K54" s="11">
        <f t="shared" si="0"/>
        <v>36342</v>
      </c>
      <c r="L54" s="11">
        <f t="shared" si="23"/>
        <v>36342</v>
      </c>
      <c r="M54" s="11">
        <v>0</v>
      </c>
      <c r="N54" s="77">
        <f t="shared" si="17"/>
        <v>148275.06906774943</v>
      </c>
      <c r="O54" s="3">
        <v>15055.269767633399</v>
      </c>
      <c r="P54" s="57" t="str">
        <f t="shared" si="18"/>
        <v/>
      </c>
      <c r="Q54" s="11" t="str">
        <f t="shared" si="1"/>
        <v/>
      </c>
      <c r="R54" s="11" t="str">
        <f t="shared" si="2"/>
        <v/>
      </c>
      <c r="S54" s="11" t="str">
        <f t="shared" si="19"/>
        <v/>
      </c>
      <c r="T54" s="11">
        <f t="shared" si="3"/>
        <v>111933.06906774943</v>
      </c>
      <c r="U54" s="11">
        <f t="shared" si="4"/>
        <v>111933.06906774943</v>
      </c>
      <c r="V54" s="3">
        <f t="shared" si="20"/>
        <v>36342</v>
      </c>
      <c r="W54" s="3" t="b">
        <f t="shared" si="5"/>
        <v>1</v>
      </c>
      <c r="X54" s="3">
        <f t="shared" si="6"/>
        <v>126988.33883538283</v>
      </c>
      <c r="Y54" t="b">
        <f t="shared" si="7"/>
        <v>1</v>
      </c>
      <c r="Z54">
        <f t="shared" si="8"/>
        <v>0</v>
      </c>
      <c r="AA54">
        <f t="shared" si="9"/>
        <v>0</v>
      </c>
      <c r="AB54" s="76">
        <f t="shared" si="10"/>
        <v>0</v>
      </c>
    </row>
    <row r="55" spans="1:28">
      <c r="A55" s="7">
        <v>54</v>
      </c>
      <c r="B55" s="7">
        <v>1975</v>
      </c>
      <c r="C55" s="7">
        <v>6</v>
      </c>
      <c r="D55" s="10">
        <v>45953</v>
      </c>
      <c r="E55" s="13">
        <v>89099.504132231406</v>
      </c>
      <c r="F55" s="11">
        <v>0.36</v>
      </c>
      <c r="G55" s="11">
        <f t="shared" si="22"/>
        <v>5112.6462360000005</v>
      </c>
      <c r="H55" s="13">
        <f t="shared" si="16"/>
        <v>1840.5526449600002</v>
      </c>
      <c r="I55" s="7">
        <v>15000</v>
      </c>
      <c r="J55" s="7">
        <f>51342</f>
        <v>51342</v>
      </c>
      <c r="K55" s="11">
        <f t="shared" si="0"/>
        <v>36342</v>
      </c>
      <c r="L55" s="11">
        <f t="shared" si="23"/>
        <v>36342</v>
      </c>
      <c r="M55" s="11">
        <v>0</v>
      </c>
      <c r="N55" s="77">
        <f t="shared" si="17"/>
        <v>123600.95148727141</v>
      </c>
      <c r="O55" s="3">
        <v>13625.1993928724</v>
      </c>
      <c r="P55" s="57" t="str">
        <f t="shared" si="18"/>
        <v/>
      </c>
      <c r="Q55" s="11" t="str">
        <f t="shared" si="1"/>
        <v/>
      </c>
      <c r="R55" s="11" t="str">
        <f t="shared" si="2"/>
        <v/>
      </c>
      <c r="S55" s="11" t="str">
        <f t="shared" si="19"/>
        <v/>
      </c>
      <c r="T55" s="11">
        <f t="shared" si="3"/>
        <v>72258.951487271406</v>
      </c>
      <c r="U55" s="11">
        <f t="shared" si="4"/>
        <v>72258.951487271406</v>
      </c>
      <c r="V55" s="3">
        <f t="shared" si="20"/>
        <v>51342</v>
      </c>
      <c r="W55" s="3" t="b">
        <f t="shared" si="5"/>
        <v>1</v>
      </c>
      <c r="X55" s="3">
        <f t="shared" si="6"/>
        <v>85884.150880143803</v>
      </c>
      <c r="Y55" t="b">
        <f t="shared" si="7"/>
        <v>1</v>
      </c>
      <c r="Z55">
        <f t="shared" si="8"/>
        <v>0</v>
      </c>
      <c r="AA55">
        <f t="shared" si="9"/>
        <v>0</v>
      </c>
      <c r="AB55" s="76">
        <f t="shared" si="10"/>
        <v>0</v>
      </c>
    </row>
    <row r="56" spans="1:28">
      <c r="A56" s="7">
        <v>55</v>
      </c>
      <c r="B56" s="7">
        <v>1975</v>
      </c>
      <c r="C56" s="7">
        <v>7</v>
      </c>
      <c r="D56" s="10">
        <v>50966</v>
      </c>
      <c r="E56" s="13">
        <v>66267.768595041329</v>
      </c>
      <c r="F56" s="11">
        <v>0.43</v>
      </c>
      <c r="G56" s="11">
        <f t="shared" si="22"/>
        <v>6296.3862360000003</v>
      </c>
      <c r="H56" s="13">
        <f t="shared" si="16"/>
        <v>2707.44608148</v>
      </c>
      <c r="I56" s="7">
        <v>0</v>
      </c>
      <c r="J56" s="7">
        <f>51342</f>
        <v>51342</v>
      </c>
      <c r="K56" s="11">
        <f t="shared" si="0"/>
        <v>51342</v>
      </c>
      <c r="L56" s="11">
        <f t="shared" si="23"/>
        <v>51342</v>
      </c>
      <c r="M56" s="11">
        <v>0</v>
      </c>
      <c r="N56" s="77">
        <f t="shared" si="17"/>
        <v>114902.32251356133</v>
      </c>
      <c r="O56" s="3">
        <v>6936.24340161903</v>
      </c>
      <c r="P56" s="57" t="str">
        <f t="shared" si="18"/>
        <v/>
      </c>
      <c r="Q56" s="11" t="str">
        <f t="shared" si="1"/>
        <v/>
      </c>
      <c r="R56" s="11" t="str">
        <f t="shared" si="2"/>
        <v/>
      </c>
      <c r="S56" s="11" t="str">
        <f t="shared" si="19"/>
        <v/>
      </c>
      <c r="T56" s="11">
        <f t="shared" si="3"/>
        <v>63560.322513561332</v>
      </c>
      <c r="U56" s="11">
        <f t="shared" si="4"/>
        <v>63560.322513561332</v>
      </c>
      <c r="V56" s="3">
        <f t="shared" si="20"/>
        <v>51342</v>
      </c>
      <c r="W56" s="3" t="b">
        <f t="shared" si="5"/>
        <v>1</v>
      </c>
      <c r="X56" s="3">
        <f t="shared" si="6"/>
        <v>70496.565915180356</v>
      </c>
      <c r="Y56" t="b">
        <f t="shared" si="7"/>
        <v>1</v>
      </c>
      <c r="Z56">
        <f t="shared" si="8"/>
        <v>0</v>
      </c>
      <c r="AA56">
        <f t="shared" si="9"/>
        <v>0</v>
      </c>
      <c r="AB56" s="76">
        <f t="shared" si="10"/>
        <v>0</v>
      </c>
    </row>
    <row r="57" spans="1:28">
      <c r="A57" s="7">
        <v>56</v>
      </c>
      <c r="B57" s="7">
        <v>1975</v>
      </c>
      <c r="C57" s="7">
        <v>8</v>
      </c>
      <c r="D57" s="10">
        <v>47807</v>
      </c>
      <c r="E57" s="13">
        <v>69867.768595041329</v>
      </c>
      <c r="F57" s="11">
        <v>0.39</v>
      </c>
      <c r="G57" s="11">
        <f t="shared" si="22"/>
        <v>6296.3862360000003</v>
      </c>
      <c r="H57" s="13">
        <f t="shared" si="16"/>
        <v>2455.5906320400004</v>
      </c>
      <c r="I57" s="7">
        <v>0</v>
      </c>
      <c r="J57" s="7">
        <f>51342</f>
        <v>51342</v>
      </c>
      <c r="K57" s="11">
        <f t="shared" si="0"/>
        <v>51342</v>
      </c>
      <c r="L57" s="11">
        <f t="shared" si="23"/>
        <v>51342</v>
      </c>
      <c r="M57" s="11">
        <v>0</v>
      </c>
      <c r="N57" s="77">
        <f t="shared" si="17"/>
        <v>118754.17796300133</v>
      </c>
      <c r="O57" s="3">
        <v>4625.6418330565302</v>
      </c>
      <c r="P57" s="57" t="str">
        <f t="shared" si="18"/>
        <v/>
      </c>
      <c r="Q57" s="11" t="str">
        <f t="shared" si="1"/>
        <v/>
      </c>
      <c r="R57" s="11" t="str">
        <f t="shared" si="2"/>
        <v/>
      </c>
      <c r="S57" s="11" t="str">
        <f t="shared" si="19"/>
        <v/>
      </c>
      <c r="T57" s="11">
        <f t="shared" si="3"/>
        <v>67412.177963001333</v>
      </c>
      <c r="U57" s="11">
        <f t="shared" si="4"/>
        <v>67412.177963001333</v>
      </c>
      <c r="V57" s="3">
        <f t="shared" si="20"/>
        <v>51342</v>
      </c>
      <c r="W57" s="3" t="b">
        <f t="shared" si="5"/>
        <v>1</v>
      </c>
      <c r="X57" s="3">
        <f t="shared" si="6"/>
        <v>72037.819796057869</v>
      </c>
      <c r="Y57" t="b">
        <f t="shared" si="7"/>
        <v>1</v>
      </c>
      <c r="Z57">
        <f t="shared" si="8"/>
        <v>0</v>
      </c>
      <c r="AA57">
        <f t="shared" si="9"/>
        <v>0</v>
      </c>
      <c r="AB57" s="76">
        <f t="shared" si="10"/>
        <v>0</v>
      </c>
    </row>
    <row r="58" spans="1:28">
      <c r="A58" s="7">
        <v>57</v>
      </c>
      <c r="B58" s="7">
        <v>1975</v>
      </c>
      <c r="C58" s="7">
        <v>9</v>
      </c>
      <c r="D58" s="10">
        <v>35537</v>
      </c>
      <c r="E58" s="13">
        <v>77464.462809917357</v>
      </c>
      <c r="F58" s="11">
        <v>0.2</v>
      </c>
      <c r="G58" s="11">
        <f t="shared" si="22"/>
        <v>6296.3862360000003</v>
      </c>
      <c r="H58" s="13">
        <f t="shared" si="16"/>
        <v>1259.2772472000001</v>
      </c>
      <c r="I58" s="7">
        <v>0</v>
      </c>
      <c r="J58" s="7">
        <f>51342</f>
        <v>51342</v>
      </c>
      <c r="K58" s="11">
        <f t="shared" si="0"/>
        <v>51342</v>
      </c>
      <c r="L58" s="11">
        <f t="shared" si="23"/>
        <v>51342</v>
      </c>
      <c r="M58" s="11">
        <v>0</v>
      </c>
      <c r="N58" s="77">
        <f t="shared" si="17"/>
        <v>127547.18556271735</v>
      </c>
      <c r="O58" s="3">
        <v>3848.0099576007501</v>
      </c>
      <c r="P58" s="57" t="str">
        <f t="shared" si="18"/>
        <v/>
      </c>
      <c r="Q58" s="11" t="str">
        <f t="shared" si="1"/>
        <v/>
      </c>
      <c r="R58" s="11" t="str">
        <f t="shared" si="2"/>
        <v/>
      </c>
      <c r="S58" s="11" t="str">
        <f t="shared" si="19"/>
        <v/>
      </c>
      <c r="T58" s="11">
        <f t="shared" si="3"/>
        <v>76205.18556271735</v>
      </c>
      <c r="U58" s="11">
        <f t="shared" si="4"/>
        <v>76205.18556271735</v>
      </c>
      <c r="V58" s="3">
        <f t="shared" si="20"/>
        <v>51342</v>
      </c>
      <c r="W58" s="3" t="b">
        <f t="shared" si="5"/>
        <v>1</v>
      </c>
      <c r="X58" s="3">
        <f t="shared" si="6"/>
        <v>80053.195520318099</v>
      </c>
      <c r="Y58" t="b">
        <f t="shared" si="7"/>
        <v>1</v>
      </c>
      <c r="Z58">
        <f t="shared" si="8"/>
        <v>0</v>
      </c>
      <c r="AA58">
        <f t="shared" si="9"/>
        <v>0</v>
      </c>
      <c r="AB58" s="76">
        <f t="shared" si="10"/>
        <v>0</v>
      </c>
    </row>
    <row r="59" spans="1:28">
      <c r="A59" s="7">
        <v>58</v>
      </c>
      <c r="B59" s="7">
        <v>1975</v>
      </c>
      <c r="C59" s="7">
        <v>10</v>
      </c>
      <c r="D59" s="10">
        <v>16691</v>
      </c>
      <c r="E59" s="13">
        <v>121130.57851239669</v>
      </c>
      <c r="F59" s="11">
        <v>0.05</v>
      </c>
      <c r="G59" s="11">
        <f t="shared" si="22"/>
        <v>6296.3862360000003</v>
      </c>
      <c r="H59" s="13">
        <f t="shared" si="16"/>
        <v>314.81931180000004</v>
      </c>
      <c r="I59" s="7">
        <v>0</v>
      </c>
      <c r="J59" s="7">
        <f>51342</f>
        <v>51342</v>
      </c>
      <c r="K59" s="11">
        <f t="shared" si="0"/>
        <v>51342</v>
      </c>
      <c r="L59" s="11">
        <f t="shared" si="23"/>
        <v>51342</v>
      </c>
      <c r="M59" s="11">
        <v>0</v>
      </c>
      <c r="N59" s="77">
        <f t="shared" si="17"/>
        <v>172157.75920059669</v>
      </c>
      <c r="O59" s="3">
        <v>6037.8836225579298</v>
      </c>
      <c r="P59" s="57" t="str">
        <f t="shared" si="18"/>
        <v/>
      </c>
      <c r="Q59" s="11" t="str">
        <f t="shared" si="1"/>
        <v/>
      </c>
      <c r="R59" s="11" t="str">
        <f t="shared" si="2"/>
        <v/>
      </c>
      <c r="S59" s="11" t="str">
        <f t="shared" si="19"/>
        <v/>
      </c>
      <c r="T59" s="11">
        <f t="shared" si="3"/>
        <v>120815.75920059669</v>
      </c>
      <c r="U59" s="11">
        <f t="shared" si="4"/>
        <v>120815.75920059669</v>
      </c>
      <c r="V59" s="3">
        <f t="shared" si="20"/>
        <v>51342</v>
      </c>
      <c r="W59" s="3" t="b">
        <f t="shared" si="5"/>
        <v>1</v>
      </c>
      <c r="X59" s="3">
        <f t="shared" si="6"/>
        <v>126853.64282315462</v>
      </c>
      <c r="Y59" t="b">
        <f t="shared" si="7"/>
        <v>1</v>
      </c>
      <c r="Z59">
        <f t="shared" si="8"/>
        <v>0</v>
      </c>
      <c r="AA59">
        <f t="shared" si="9"/>
        <v>0</v>
      </c>
      <c r="AB59" s="76">
        <f t="shared" si="10"/>
        <v>0</v>
      </c>
    </row>
    <row r="60" spans="1:28">
      <c r="A60" s="7">
        <v>59</v>
      </c>
      <c r="B60" s="7">
        <v>1975</v>
      </c>
      <c r="C60" s="7">
        <v>11</v>
      </c>
      <c r="D60" s="10">
        <v>4576</v>
      </c>
      <c r="E60" s="13">
        <v>104132.23140495867</v>
      </c>
      <c r="F60" s="11">
        <v>0</v>
      </c>
      <c r="G60" s="11">
        <f t="shared" si="22"/>
        <v>6296.3862360000003</v>
      </c>
      <c r="H60" s="13">
        <f t="shared" si="16"/>
        <v>0</v>
      </c>
      <c r="I60" s="7">
        <v>0</v>
      </c>
      <c r="J60" s="7">
        <f>51342</f>
        <v>51342</v>
      </c>
      <c r="K60" s="11">
        <f t="shared" si="0"/>
        <v>51342</v>
      </c>
      <c r="L60" s="11">
        <f t="shared" si="23"/>
        <v>51342</v>
      </c>
      <c r="M60" s="11">
        <v>0</v>
      </c>
      <c r="N60" s="77">
        <f t="shared" si="17"/>
        <v>155474.23140495867</v>
      </c>
      <c r="O60" s="3">
        <v>5245.6700272237404</v>
      </c>
      <c r="P60" s="57" t="str">
        <f t="shared" si="18"/>
        <v/>
      </c>
      <c r="Q60" s="11" t="str">
        <f t="shared" si="1"/>
        <v/>
      </c>
      <c r="R60" s="11">
        <f t="shared" si="2"/>
        <v>104132.23140495867</v>
      </c>
      <c r="S60" s="11" t="str">
        <f t="shared" si="19"/>
        <v/>
      </c>
      <c r="T60" s="11" t="str">
        <f t="shared" si="3"/>
        <v/>
      </c>
      <c r="U60" s="11">
        <f t="shared" si="4"/>
        <v>104132.23140495867</v>
      </c>
      <c r="V60" s="3">
        <f t="shared" si="20"/>
        <v>51342</v>
      </c>
      <c r="W60" s="3" t="b">
        <f t="shared" si="5"/>
        <v>1</v>
      </c>
      <c r="X60" s="3">
        <f t="shared" si="6"/>
        <v>109377.90143218241</v>
      </c>
      <c r="Y60" t="b">
        <f t="shared" si="7"/>
        <v>1</v>
      </c>
      <c r="Z60">
        <f t="shared" si="8"/>
        <v>0</v>
      </c>
      <c r="AA60">
        <f t="shared" si="9"/>
        <v>0</v>
      </c>
      <c r="AB60" s="76">
        <f t="shared" si="10"/>
        <v>0</v>
      </c>
    </row>
    <row r="61" spans="1:28">
      <c r="A61" s="7">
        <v>60</v>
      </c>
      <c r="B61" s="7">
        <v>1975</v>
      </c>
      <c r="C61" s="7">
        <v>12</v>
      </c>
      <c r="D61" s="10">
        <v>1561</v>
      </c>
      <c r="E61" s="13">
        <v>86808.595041322318</v>
      </c>
      <c r="F61" s="11">
        <v>0</v>
      </c>
      <c r="G61" s="11">
        <f t="shared" si="22"/>
        <v>6296.3862360000003</v>
      </c>
      <c r="H61" s="13">
        <f t="shared" si="16"/>
        <v>0</v>
      </c>
      <c r="I61" s="7">
        <v>0</v>
      </c>
      <c r="J61" s="7">
        <f>51342</f>
        <v>51342</v>
      </c>
      <c r="K61" s="11">
        <f t="shared" si="0"/>
        <v>51342</v>
      </c>
      <c r="L61" s="11">
        <f t="shared" si="23"/>
        <v>51342</v>
      </c>
      <c r="M61" s="11">
        <v>0</v>
      </c>
      <c r="N61" s="77">
        <f t="shared" si="17"/>
        <v>138150.59504132232</v>
      </c>
      <c r="O61" s="3">
        <v>5383.4916115516899</v>
      </c>
      <c r="P61" s="57" t="str">
        <f t="shared" si="18"/>
        <v/>
      </c>
      <c r="Q61" s="11" t="str">
        <f t="shared" si="1"/>
        <v/>
      </c>
      <c r="R61" s="11">
        <f t="shared" si="2"/>
        <v>86808.595041322318</v>
      </c>
      <c r="S61" s="11" t="str">
        <f t="shared" si="19"/>
        <v/>
      </c>
      <c r="T61" s="11" t="str">
        <f t="shared" si="3"/>
        <v/>
      </c>
      <c r="U61" s="11">
        <f t="shared" si="4"/>
        <v>86808.595041322318</v>
      </c>
      <c r="V61" s="3">
        <f t="shared" si="20"/>
        <v>51342</v>
      </c>
      <c r="W61" s="3" t="b">
        <f t="shared" si="5"/>
        <v>1</v>
      </c>
      <c r="X61" s="3">
        <f t="shared" si="6"/>
        <v>92192.086652874015</v>
      </c>
      <c r="Y61" t="b">
        <f t="shared" si="7"/>
        <v>1</v>
      </c>
      <c r="Z61">
        <f t="shared" si="8"/>
        <v>0</v>
      </c>
      <c r="AA61">
        <f t="shared" si="9"/>
        <v>0</v>
      </c>
      <c r="AB61" s="76">
        <f t="shared" si="10"/>
        <v>0</v>
      </c>
    </row>
    <row r="62" spans="1:28">
      <c r="A62" s="7">
        <v>61</v>
      </c>
      <c r="B62" s="7">
        <v>1976</v>
      </c>
      <c r="C62" s="7">
        <v>1</v>
      </c>
      <c r="D62" s="10">
        <v>1277</v>
      </c>
      <c r="E62" s="13">
        <v>101752.06611570247</v>
      </c>
      <c r="F62" s="11">
        <v>0</v>
      </c>
      <c r="G62" s="11">
        <f t="shared" si="22"/>
        <v>6296.3862360000003</v>
      </c>
      <c r="H62" s="13">
        <f t="shared" si="16"/>
        <v>0</v>
      </c>
      <c r="I62" s="7">
        <v>0</v>
      </c>
      <c r="J62" s="7">
        <f>51342</f>
        <v>51342</v>
      </c>
      <c r="K62" s="11">
        <f t="shared" si="0"/>
        <v>51342</v>
      </c>
      <c r="L62" s="11">
        <f t="shared" si="23"/>
        <v>51342</v>
      </c>
      <c r="M62" s="11">
        <v>0</v>
      </c>
      <c r="N62" s="77">
        <f t="shared" si="17"/>
        <v>153094.06611570247</v>
      </c>
      <c r="O62" s="3">
        <v>4911.9970944042998</v>
      </c>
      <c r="P62" s="57" t="str">
        <f t="shared" si="18"/>
        <v/>
      </c>
      <c r="Q62" s="11" t="str">
        <f t="shared" si="1"/>
        <v/>
      </c>
      <c r="R62" s="11">
        <f t="shared" si="2"/>
        <v>101752.06611570247</v>
      </c>
      <c r="S62" s="11" t="str">
        <f t="shared" si="19"/>
        <v/>
      </c>
      <c r="T62" s="11" t="str">
        <f t="shared" si="3"/>
        <v/>
      </c>
      <c r="U62" s="11">
        <f t="shared" si="4"/>
        <v>101752.06611570247</v>
      </c>
      <c r="V62" s="3">
        <f t="shared" si="20"/>
        <v>51342</v>
      </c>
      <c r="W62" s="3" t="b">
        <f t="shared" si="5"/>
        <v>1</v>
      </c>
      <c r="X62" s="3">
        <f t="shared" si="6"/>
        <v>106664.06321010677</v>
      </c>
      <c r="Y62" t="b">
        <f t="shared" si="7"/>
        <v>1</v>
      </c>
      <c r="Z62">
        <f t="shared" si="8"/>
        <v>0</v>
      </c>
      <c r="AA62">
        <f t="shared" si="9"/>
        <v>0</v>
      </c>
      <c r="AB62" s="76">
        <f t="shared" si="10"/>
        <v>0</v>
      </c>
    </row>
    <row r="63" spans="1:28">
      <c r="A63" s="7">
        <v>62</v>
      </c>
      <c r="B63" s="7">
        <v>1976</v>
      </c>
      <c r="C63" s="7">
        <v>2</v>
      </c>
      <c r="D63" s="10">
        <v>787</v>
      </c>
      <c r="E63" s="13">
        <v>112661.15702479339</v>
      </c>
      <c r="F63" s="11">
        <v>0</v>
      </c>
      <c r="G63" s="11">
        <f t="shared" si="22"/>
        <v>6296.3862360000003</v>
      </c>
      <c r="H63" s="13">
        <f t="shared" si="16"/>
        <v>0</v>
      </c>
      <c r="I63" s="7">
        <v>0</v>
      </c>
      <c r="J63" s="7">
        <f>51342</f>
        <v>51342</v>
      </c>
      <c r="K63" s="11">
        <f t="shared" si="0"/>
        <v>51342</v>
      </c>
      <c r="L63" s="11">
        <f t="shared" si="23"/>
        <v>51342</v>
      </c>
      <c r="M63" s="11">
        <v>0</v>
      </c>
      <c r="N63" s="77">
        <f t="shared" si="17"/>
        <v>164003.15702479339</v>
      </c>
      <c r="O63" s="3">
        <v>4624.1858413823602</v>
      </c>
      <c r="P63" s="57" t="str">
        <f t="shared" si="18"/>
        <v/>
      </c>
      <c r="Q63" s="11" t="str">
        <f t="shared" si="1"/>
        <v/>
      </c>
      <c r="R63" s="11">
        <f t="shared" si="2"/>
        <v>112661.15702479339</v>
      </c>
      <c r="S63" s="11" t="str">
        <f t="shared" si="19"/>
        <v/>
      </c>
      <c r="T63" s="11" t="str">
        <f t="shared" si="3"/>
        <v/>
      </c>
      <c r="U63" s="11">
        <f t="shared" si="4"/>
        <v>112661.15702479339</v>
      </c>
      <c r="V63" s="3">
        <f t="shared" si="20"/>
        <v>51342</v>
      </c>
      <c r="W63" s="3" t="b">
        <f t="shared" si="5"/>
        <v>1</v>
      </c>
      <c r="X63" s="3">
        <f t="shared" si="6"/>
        <v>117285.34286617575</v>
      </c>
      <c r="Y63" t="b">
        <f t="shared" si="7"/>
        <v>1</v>
      </c>
      <c r="Z63">
        <f t="shared" si="8"/>
        <v>0</v>
      </c>
      <c r="AA63">
        <f t="shared" si="9"/>
        <v>0</v>
      </c>
      <c r="AB63" s="76">
        <f t="shared" si="10"/>
        <v>0</v>
      </c>
    </row>
    <row r="64" spans="1:28">
      <c r="A64" s="7">
        <v>63</v>
      </c>
      <c r="B64" s="7">
        <v>1976</v>
      </c>
      <c r="C64" s="7">
        <v>3</v>
      </c>
      <c r="D64" s="10">
        <v>298</v>
      </c>
      <c r="E64" s="13">
        <v>93917.35537190082</v>
      </c>
      <c r="F64" s="11">
        <v>0.02</v>
      </c>
      <c r="G64" s="11">
        <f t="shared" si="22"/>
        <v>6296.3862360000003</v>
      </c>
      <c r="H64" s="13">
        <f t="shared" si="16"/>
        <v>125.92772472000001</v>
      </c>
      <c r="I64" s="7">
        <v>0</v>
      </c>
      <c r="J64" s="7">
        <f>51342</f>
        <v>51342</v>
      </c>
      <c r="K64" s="11">
        <f t="shared" si="0"/>
        <v>51342</v>
      </c>
      <c r="L64" s="11">
        <f t="shared" si="23"/>
        <v>51342</v>
      </c>
      <c r="M64" s="11">
        <v>0</v>
      </c>
      <c r="N64" s="77">
        <f t="shared" si="17"/>
        <v>145133.42764718083</v>
      </c>
      <c r="O64" s="3">
        <v>5806.58655740416</v>
      </c>
      <c r="P64" s="57" t="str">
        <f t="shared" si="18"/>
        <v/>
      </c>
      <c r="Q64" s="11" t="str">
        <f t="shared" si="1"/>
        <v/>
      </c>
      <c r="R64" s="11">
        <f t="shared" si="2"/>
        <v>108791.42764718083</v>
      </c>
      <c r="S64" s="11" t="str">
        <f t="shared" si="19"/>
        <v/>
      </c>
      <c r="T64" s="11" t="str">
        <f t="shared" si="3"/>
        <v/>
      </c>
      <c r="U64" s="11">
        <f t="shared" si="4"/>
        <v>108791.42764718083</v>
      </c>
      <c r="V64" s="3">
        <f t="shared" si="20"/>
        <v>36342</v>
      </c>
      <c r="W64" s="3" t="b">
        <f t="shared" si="5"/>
        <v>1</v>
      </c>
      <c r="X64" s="3">
        <f t="shared" si="6"/>
        <v>114598.01420458499</v>
      </c>
      <c r="Y64" t="b">
        <f t="shared" si="7"/>
        <v>1</v>
      </c>
      <c r="Z64">
        <f t="shared" si="8"/>
        <v>0</v>
      </c>
      <c r="AA64">
        <f t="shared" si="9"/>
        <v>0</v>
      </c>
      <c r="AB64" s="76">
        <f t="shared" si="10"/>
        <v>0</v>
      </c>
    </row>
    <row r="65" spans="1:28">
      <c r="A65" s="7">
        <v>64</v>
      </c>
      <c r="B65" s="7">
        <v>1976</v>
      </c>
      <c r="C65" s="7">
        <v>4</v>
      </c>
      <c r="D65" s="10">
        <v>2544</v>
      </c>
      <c r="E65" s="13">
        <v>120555.37190082645</v>
      </c>
      <c r="F65" s="11">
        <v>0.13</v>
      </c>
      <c r="G65" s="11">
        <f t="shared" si="22"/>
        <v>5112.6462360000005</v>
      </c>
      <c r="H65" s="13">
        <f t="shared" si="16"/>
        <v>664.64401068000006</v>
      </c>
      <c r="I65" s="7">
        <v>15000</v>
      </c>
      <c r="J65" s="7">
        <f>51342</f>
        <v>51342</v>
      </c>
      <c r="K65" s="11">
        <f t="shared" si="0"/>
        <v>36342</v>
      </c>
      <c r="L65" s="11">
        <f t="shared" si="23"/>
        <v>36342</v>
      </c>
      <c r="M65" s="11">
        <v>0</v>
      </c>
      <c r="N65" s="77">
        <f t="shared" si="17"/>
        <v>156232.72789014646</v>
      </c>
      <c r="O65" s="3">
        <v>11130.6420900508</v>
      </c>
      <c r="P65" s="57" t="str">
        <f t="shared" si="18"/>
        <v/>
      </c>
      <c r="Q65" s="11" t="str">
        <f t="shared" si="1"/>
        <v/>
      </c>
      <c r="R65" s="11">
        <f t="shared" si="2"/>
        <v>119890.72789014646</v>
      </c>
      <c r="S65" s="11" t="str">
        <f t="shared" si="19"/>
        <v/>
      </c>
      <c r="T65" s="11" t="str">
        <f t="shared" si="3"/>
        <v/>
      </c>
      <c r="U65" s="11">
        <f t="shared" si="4"/>
        <v>119890.72789014646</v>
      </c>
      <c r="V65" s="3">
        <f t="shared" si="20"/>
        <v>36342</v>
      </c>
      <c r="W65" s="3" t="b">
        <f t="shared" si="5"/>
        <v>1</v>
      </c>
      <c r="X65" s="3">
        <f t="shared" si="6"/>
        <v>131021.36998019725</v>
      </c>
      <c r="Y65" t="b">
        <f t="shared" si="7"/>
        <v>1</v>
      </c>
      <c r="Z65">
        <f t="shared" si="8"/>
        <v>0</v>
      </c>
      <c r="AA65">
        <f t="shared" si="9"/>
        <v>0</v>
      </c>
      <c r="AB65" s="76">
        <f t="shared" si="10"/>
        <v>0</v>
      </c>
    </row>
    <row r="66" spans="1:28">
      <c r="A66" s="7">
        <v>65</v>
      </c>
      <c r="B66" s="7">
        <v>1976</v>
      </c>
      <c r="C66" s="7">
        <v>5</v>
      </c>
      <c r="D66" s="10">
        <v>34448</v>
      </c>
      <c r="E66" s="13">
        <v>106750.41322314049</v>
      </c>
      <c r="F66" s="11">
        <v>0.22</v>
      </c>
      <c r="G66" s="11">
        <f t="shared" si="22"/>
        <v>5112.6462360000005</v>
      </c>
      <c r="H66" s="13">
        <f t="shared" si="16"/>
        <v>1124.7821719200001</v>
      </c>
      <c r="I66" s="7">
        <v>15000</v>
      </c>
      <c r="J66" s="7">
        <f>51342</f>
        <v>51342</v>
      </c>
      <c r="K66" s="11">
        <f t="shared" si="0"/>
        <v>36342</v>
      </c>
      <c r="L66" s="11">
        <f t="shared" si="23"/>
        <v>36342</v>
      </c>
      <c r="M66" s="11">
        <v>0</v>
      </c>
      <c r="N66" s="77">
        <f t="shared" si="17"/>
        <v>141967.63105122049</v>
      </c>
      <c r="O66" s="3">
        <v>12325.616110749599</v>
      </c>
      <c r="P66" s="57" t="str">
        <f t="shared" si="18"/>
        <v/>
      </c>
      <c r="Q66" s="11" t="str">
        <f t="shared" ref="Q66:Q129" si="24">IF(AND(O66&gt;D66,N66&lt;K67),0,"")</f>
        <v/>
      </c>
      <c r="R66" s="11" t="str">
        <f t="shared" ref="R66:R129" si="25">IF(AND(O66&gt;D66,N66&gt;K67),N66-K67,"")</f>
        <v/>
      </c>
      <c r="S66" s="11" t="str">
        <f t="shared" si="19"/>
        <v/>
      </c>
      <c r="T66" s="11">
        <f t="shared" ref="T66:T129" si="26">IF(AND(O66&lt;D66,N66+O66&gt;D66,N66+O66-D66&gt;K67),N66-K67,"")</f>
        <v>105625.63105122049</v>
      </c>
      <c r="U66" s="11">
        <f t="shared" ref="U66:U129" si="27">SUM(P66:T66)</f>
        <v>105625.63105122049</v>
      </c>
      <c r="V66" s="3">
        <f t="shared" si="20"/>
        <v>36342</v>
      </c>
      <c r="W66" s="3" t="b">
        <f t="shared" ref="W66:W129" si="28">V66&gt;=M$2</f>
        <v>1</v>
      </c>
      <c r="X66" s="3">
        <f t="shared" ref="X66:X129" si="29">O66+U66</f>
        <v>117951.2471619701</v>
      </c>
      <c r="Y66" t="b">
        <f t="shared" ref="Y66:Y129" si="30">X66&gt;=D66</f>
        <v>1</v>
      </c>
      <c r="Z66">
        <f t="shared" ref="Z66:Z129" si="31">IF(AND(X65&lt;D65,X66&gt;=D66),1,0)</f>
        <v>0</v>
      </c>
      <c r="AA66">
        <f t="shared" ref="AA66:AA129" si="32">IF(X66&lt;D66,ABS(X66-D66),0)</f>
        <v>0</v>
      </c>
      <c r="AB66" s="76">
        <f t="shared" ref="AB66:AB129" si="33">INDEX(AS$2:AS$13,MATCH(C66,AR$2:AR$13,0))*(AA66)^INDEX(AT$2:AT$13,MATCH(C66,AR$2:AR$13,0))</f>
        <v>0</v>
      </c>
    </row>
    <row r="67" spans="1:28">
      <c r="A67" s="7">
        <v>66</v>
      </c>
      <c r="B67" s="7">
        <v>1976</v>
      </c>
      <c r="C67" s="7">
        <v>6</v>
      </c>
      <c r="D67" s="10">
        <v>45953</v>
      </c>
      <c r="E67" s="13">
        <v>39689.25619834711</v>
      </c>
      <c r="F67" s="11">
        <v>0.36</v>
      </c>
      <c r="G67" s="11">
        <f t="shared" ref="G67:G130" si="34">-1*10^-6*L67^2+0.1666*L67+378.81</f>
        <v>5112.6462360000005</v>
      </c>
      <c r="H67" s="13">
        <f t="shared" ref="H67:H130" si="35">G67*F67</f>
        <v>1840.5526449600002</v>
      </c>
      <c r="I67" s="7">
        <v>15000</v>
      </c>
      <c r="J67" s="7">
        <f>51342</f>
        <v>51342</v>
      </c>
      <c r="K67" s="11">
        <f t="shared" ref="K67:K130" si="36">J67-I67</f>
        <v>36342</v>
      </c>
      <c r="L67" s="11">
        <f t="shared" si="23"/>
        <v>36342</v>
      </c>
      <c r="M67" s="11">
        <v>0</v>
      </c>
      <c r="N67" s="77">
        <f t="shared" ref="N67:N130" si="37">E67+L67-H67</f>
        <v>74190.703553387109</v>
      </c>
      <c r="O67" s="3">
        <v>3322.0222269300102</v>
      </c>
      <c r="P67" s="57" t="str">
        <f t="shared" ref="P67:P130" si="38">IF(N67+O67&lt;D67,N67*M$5,"")</f>
        <v/>
      </c>
      <c r="Q67" s="11" t="str">
        <f t="shared" si="24"/>
        <v/>
      </c>
      <c r="R67" s="11" t="str">
        <f t="shared" si="25"/>
        <v/>
      </c>
      <c r="S67" s="11">
        <f t="shared" ref="S67:S130" si="39">IF(AND(O67&lt;D67,N67+O67&gt;D67,N67+O67-D67&lt;K68),IF(N67-(D67-O67)&lt;M$2,(D67-O67)*M$5,D67-O67),"")</f>
        <v>42630.977773069986</v>
      </c>
      <c r="T67" s="11" t="str">
        <f t="shared" si="26"/>
        <v/>
      </c>
      <c r="U67" s="11">
        <f t="shared" si="27"/>
        <v>42630.977773069986</v>
      </c>
      <c r="V67" s="3">
        <f t="shared" ref="V67:V130" si="40">N67-U67</f>
        <v>31559.725780317123</v>
      </c>
      <c r="W67" s="3" t="b">
        <f t="shared" si="28"/>
        <v>1</v>
      </c>
      <c r="X67" s="3">
        <f t="shared" si="29"/>
        <v>45953</v>
      </c>
      <c r="Y67" t="b">
        <f t="shared" si="30"/>
        <v>1</v>
      </c>
      <c r="Z67">
        <f t="shared" si="31"/>
        <v>0</v>
      </c>
      <c r="AA67">
        <f t="shared" si="32"/>
        <v>0</v>
      </c>
      <c r="AB67" s="76">
        <f t="shared" si="33"/>
        <v>0</v>
      </c>
    </row>
    <row r="68" spans="1:28">
      <c r="A68" s="7">
        <v>67</v>
      </c>
      <c r="B68" s="7">
        <v>1976</v>
      </c>
      <c r="C68" s="7">
        <v>7</v>
      </c>
      <c r="D68" s="10">
        <v>50966</v>
      </c>
      <c r="E68" s="13">
        <v>46335.867768595039</v>
      </c>
      <c r="F68" s="11">
        <v>0.43</v>
      </c>
      <c r="G68" s="11">
        <f t="shared" si="34"/>
        <v>4640.64402367202</v>
      </c>
      <c r="H68" s="13">
        <f t="shared" si="35"/>
        <v>1995.4769301789686</v>
      </c>
      <c r="I68" s="7">
        <v>0</v>
      </c>
      <c r="J68" s="7">
        <f>51342</f>
        <v>51342</v>
      </c>
      <c r="K68" s="11">
        <f t="shared" si="36"/>
        <v>51342</v>
      </c>
      <c r="L68" s="11">
        <f t="shared" si="23"/>
        <v>31559.725780317123</v>
      </c>
      <c r="M68" s="11">
        <v>0</v>
      </c>
      <c r="N68" s="77">
        <f t="shared" si="37"/>
        <v>75900.116618733198</v>
      </c>
      <c r="O68" s="3">
        <v>3479.4999999981801</v>
      </c>
      <c r="P68" s="57" t="str">
        <f t="shared" si="38"/>
        <v/>
      </c>
      <c r="Q68" s="11" t="str">
        <f t="shared" si="24"/>
        <v/>
      </c>
      <c r="R68" s="11" t="str">
        <f t="shared" si="25"/>
        <v/>
      </c>
      <c r="S68" s="11">
        <f t="shared" si="39"/>
        <v>47486.500000001819</v>
      </c>
      <c r="T68" s="11" t="str">
        <f t="shared" si="26"/>
        <v/>
      </c>
      <c r="U68" s="11">
        <f t="shared" si="27"/>
        <v>47486.500000001819</v>
      </c>
      <c r="V68" s="3">
        <f t="shared" si="40"/>
        <v>28413.616618731379</v>
      </c>
      <c r="W68" s="3" t="b">
        <f t="shared" si="28"/>
        <v>1</v>
      </c>
      <c r="X68" s="3">
        <f t="shared" si="29"/>
        <v>50966</v>
      </c>
      <c r="Y68" t="b">
        <f t="shared" si="30"/>
        <v>1</v>
      </c>
      <c r="Z68">
        <f t="shared" si="31"/>
        <v>0</v>
      </c>
      <c r="AA68">
        <f t="shared" si="32"/>
        <v>0</v>
      </c>
      <c r="AB68" s="76">
        <f t="shared" si="33"/>
        <v>0</v>
      </c>
    </row>
    <row r="69" spans="1:28">
      <c r="A69" s="7">
        <v>68</v>
      </c>
      <c r="B69" s="7">
        <v>1976</v>
      </c>
      <c r="C69" s="7">
        <v>8</v>
      </c>
      <c r="D69" s="10">
        <v>47807</v>
      </c>
      <c r="E69" s="13">
        <v>34563.966942148763</v>
      </c>
      <c r="F69" s="11">
        <v>0.39</v>
      </c>
      <c r="G69" s="11">
        <f t="shared" si="34"/>
        <v>4305.1849193243997</v>
      </c>
      <c r="H69" s="13">
        <f t="shared" si="35"/>
        <v>1679.022118536516</v>
      </c>
      <c r="I69" s="7">
        <v>0</v>
      </c>
      <c r="J69" s="7">
        <f>51342</f>
        <v>51342</v>
      </c>
      <c r="K69" s="11">
        <f t="shared" si="36"/>
        <v>51342</v>
      </c>
      <c r="L69" s="11">
        <f t="shared" si="23"/>
        <v>28413.616618731379</v>
      </c>
      <c r="M69" s="11">
        <v>0</v>
      </c>
      <c r="N69" s="77">
        <f t="shared" si="37"/>
        <v>61298.561442343627</v>
      </c>
      <c r="O69" s="3">
        <v>2417.99999999896</v>
      </c>
      <c r="P69" s="57" t="str">
        <f t="shared" si="38"/>
        <v/>
      </c>
      <c r="Q69" s="11" t="str">
        <f t="shared" si="24"/>
        <v/>
      </c>
      <c r="R69" s="11" t="str">
        <f t="shared" si="25"/>
        <v/>
      </c>
      <c r="S69" s="11">
        <f t="shared" si="39"/>
        <v>44481.22000000102</v>
      </c>
      <c r="T69" s="11" t="str">
        <f t="shared" si="26"/>
        <v/>
      </c>
      <c r="U69" s="11">
        <f t="shared" si="27"/>
        <v>44481.22000000102</v>
      </c>
      <c r="V69" s="3">
        <f t="shared" si="40"/>
        <v>16817.341442342607</v>
      </c>
      <c r="W69" s="3" t="b">
        <f t="shared" si="28"/>
        <v>0</v>
      </c>
      <c r="X69" s="3">
        <f t="shared" si="29"/>
        <v>46899.219999999979</v>
      </c>
      <c r="Y69" t="b">
        <f t="shared" si="30"/>
        <v>0</v>
      </c>
      <c r="Z69">
        <f t="shared" si="31"/>
        <v>0</v>
      </c>
      <c r="AA69">
        <f t="shared" si="32"/>
        <v>907.78000000002066</v>
      </c>
      <c r="AB69" s="76">
        <f t="shared" si="33"/>
        <v>138838.6524162991</v>
      </c>
    </row>
    <row r="70" spans="1:28">
      <c r="A70" s="7">
        <v>69</v>
      </c>
      <c r="B70" s="7">
        <v>1976</v>
      </c>
      <c r="C70" s="7">
        <v>9</v>
      </c>
      <c r="D70" s="10">
        <v>35537</v>
      </c>
      <c r="E70" s="13">
        <v>48944.132231404961</v>
      </c>
      <c r="F70" s="11">
        <v>0.2</v>
      </c>
      <c r="G70" s="11">
        <f t="shared" si="34"/>
        <v>2897.7561111059445</v>
      </c>
      <c r="H70" s="13">
        <f t="shared" si="35"/>
        <v>579.55122222118894</v>
      </c>
      <c r="I70" s="7">
        <v>0</v>
      </c>
      <c r="J70" s="7">
        <f>51342</f>
        <v>51342</v>
      </c>
      <c r="K70" s="11">
        <f t="shared" si="36"/>
        <v>51342</v>
      </c>
      <c r="L70" s="11">
        <f t="shared" ref="L70:L133" si="41">V69</f>
        <v>16817.341442342607</v>
      </c>
      <c r="M70" s="11">
        <v>0</v>
      </c>
      <c r="N70" s="77">
        <f t="shared" si="37"/>
        <v>65181.92245152637</v>
      </c>
      <c r="O70" s="3">
        <v>3127.4908402127999</v>
      </c>
      <c r="P70" s="57" t="str">
        <f t="shared" si="38"/>
        <v/>
      </c>
      <c r="Q70" s="11" t="str">
        <f t="shared" si="24"/>
        <v/>
      </c>
      <c r="R70" s="11" t="str">
        <f t="shared" si="25"/>
        <v/>
      </c>
      <c r="S70" s="11">
        <f t="shared" si="39"/>
        <v>32409.509159787201</v>
      </c>
      <c r="T70" s="11" t="str">
        <f t="shared" si="26"/>
        <v/>
      </c>
      <c r="U70" s="11">
        <f t="shared" si="27"/>
        <v>32409.509159787201</v>
      </c>
      <c r="V70" s="3">
        <f t="shared" si="40"/>
        <v>32772.413291739169</v>
      </c>
      <c r="W70" s="3" t="b">
        <f t="shared" si="28"/>
        <v>1</v>
      </c>
      <c r="X70" s="3">
        <f t="shared" si="29"/>
        <v>35537</v>
      </c>
      <c r="Y70" t="b">
        <f t="shared" si="30"/>
        <v>1</v>
      </c>
      <c r="Z70">
        <f t="shared" si="31"/>
        <v>1</v>
      </c>
      <c r="AA70">
        <f t="shared" si="32"/>
        <v>0</v>
      </c>
      <c r="AB70" s="76">
        <f t="shared" si="33"/>
        <v>0</v>
      </c>
    </row>
    <row r="71" spans="1:28">
      <c r="A71" s="7">
        <v>70</v>
      </c>
      <c r="B71" s="7">
        <v>1976</v>
      </c>
      <c r="C71" s="7">
        <v>10</v>
      </c>
      <c r="D71" s="10">
        <v>16691</v>
      </c>
      <c r="E71" s="13">
        <v>59065.78512396694</v>
      </c>
      <c r="F71" s="11">
        <v>0.05</v>
      </c>
      <c r="G71" s="11">
        <f t="shared" si="34"/>
        <v>4764.6629814391845</v>
      </c>
      <c r="H71" s="13">
        <f t="shared" si="35"/>
        <v>238.23314907195925</v>
      </c>
      <c r="I71" s="7">
        <v>0</v>
      </c>
      <c r="J71" s="7">
        <f>51342</f>
        <v>51342</v>
      </c>
      <c r="K71" s="11">
        <f t="shared" si="36"/>
        <v>51342</v>
      </c>
      <c r="L71" s="11">
        <f t="shared" si="41"/>
        <v>32772.413291739169</v>
      </c>
      <c r="M71" s="11">
        <v>0</v>
      </c>
      <c r="N71" s="77">
        <f t="shared" si="37"/>
        <v>91599.965266634143</v>
      </c>
      <c r="O71" s="3">
        <v>4783.1835134359499</v>
      </c>
      <c r="P71" s="57" t="str">
        <f t="shared" si="38"/>
        <v/>
      </c>
      <c r="Q71" s="11" t="str">
        <f t="shared" si="24"/>
        <v/>
      </c>
      <c r="R71" s="11" t="str">
        <f t="shared" si="25"/>
        <v/>
      </c>
      <c r="S71" s="11" t="str">
        <f t="shared" si="39"/>
        <v/>
      </c>
      <c r="T71" s="11">
        <f t="shared" si="26"/>
        <v>40257.965266634143</v>
      </c>
      <c r="U71" s="11">
        <f t="shared" si="27"/>
        <v>40257.965266634143</v>
      </c>
      <c r="V71" s="3">
        <f t="shared" si="40"/>
        <v>51342</v>
      </c>
      <c r="W71" s="3" t="b">
        <f t="shared" si="28"/>
        <v>1</v>
      </c>
      <c r="X71" s="3">
        <f t="shared" si="29"/>
        <v>45041.148780070092</v>
      </c>
      <c r="Y71" t="b">
        <f t="shared" si="30"/>
        <v>1</v>
      </c>
      <c r="Z71">
        <f t="shared" si="31"/>
        <v>0</v>
      </c>
      <c r="AA71">
        <f t="shared" si="32"/>
        <v>0</v>
      </c>
      <c r="AB71" s="76">
        <f t="shared" si="33"/>
        <v>0</v>
      </c>
    </row>
    <row r="72" spans="1:28">
      <c r="A72" s="7">
        <v>71</v>
      </c>
      <c r="B72" s="7">
        <v>1976</v>
      </c>
      <c r="C72" s="7">
        <v>11</v>
      </c>
      <c r="D72" s="10">
        <v>4576</v>
      </c>
      <c r="E72" s="13">
        <v>66908.42975206612</v>
      </c>
      <c r="F72" s="11">
        <v>0</v>
      </c>
      <c r="G72" s="11">
        <f t="shared" si="34"/>
        <v>6296.3862360000003</v>
      </c>
      <c r="H72" s="13">
        <f t="shared" si="35"/>
        <v>0</v>
      </c>
      <c r="I72" s="7">
        <v>0</v>
      </c>
      <c r="J72" s="7">
        <f>51342</f>
        <v>51342</v>
      </c>
      <c r="K72" s="11">
        <f t="shared" si="36"/>
        <v>51342</v>
      </c>
      <c r="L72" s="11">
        <f t="shared" si="41"/>
        <v>51342</v>
      </c>
      <c r="M72" s="11">
        <v>0</v>
      </c>
      <c r="N72" s="77">
        <f t="shared" si="37"/>
        <v>118250.42975206612</v>
      </c>
      <c r="O72" s="3">
        <v>4220.88004244894</v>
      </c>
      <c r="P72" s="57" t="str">
        <f t="shared" si="38"/>
        <v/>
      </c>
      <c r="Q72" s="11" t="str">
        <f t="shared" si="24"/>
        <v/>
      </c>
      <c r="R72" s="11" t="str">
        <f t="shared" si="25"/>
        <v/>
      </c>
      <c r="S72" s="11" t="str">
        <f t="shared" si="39"/>
        <v/>
      </c>
      <c r="T72" s="11">
        <f t="shared" si="26"/>
        <v>66908.42975206612</v>
      </c>
      <c r="U72" s="11">
        <f t="shared" si="27"/>
        <v>66908.42975206612</v>
      </c>
      <c r="V72" s="3">
        <f t="shared" si="40"/>
        <v>51342</v>
      </c>
      <c r="W72" s="3" t="b">
        <f t="shared" si="28"/>
        <v>1</v>
      </c>
      <c r="X72" s="3">
        <f t="shared" si="29"/>
        <v>71129.309794515066</v>
      </c>
      <c r="Y72" t="b">
        <f t="shared" si="30"/>
        <v>1</v>
      </c>
      <c r="Z72">
        <f t="shared" si="31"/>
        <v>0</v>
      </c>
      <c r="AA72">
        <f t="shared" si="32"/>
        <v>0</v>
      </c>
      <c r="AB72" s="76">
        <f t="shared" si="33"/>
        <v>0</v>
      </c>
    </row>
    <row r="73" spans="1:28">
      <c r="A73" s="7">
        <v>72</v>
      </c>
      <c r="B73" s="7">
        <v>1976</v>
      </c>
      <c r="C73" s="7">
        <v>12</v>
      </c>
      <c r="D73" s="10">
        <v>1561</v>
      </c>
      <c r="E73" s="13">
        <v>69223.140495867774</v>
      </c>
      <c r="F73" s="11">
        <v>0</v>
      </c>
      <c r="G73" s="11">
        <f t="shared" si="34"/>
        <v>6296.3862360000003</v>
      </c>
      <c r="H73" s="13">
        <f t="shared" si="35"/>
        <v>0</v>
      </c>
      <c r="I73" s="7">
        <v>0</v>
      </c>
      <c r="J73" s="7">
        <f>51342</f>
        <v>51342</v>
      </c>
      <c r="K73" s="11">
        <f t="shared" si="36"/>
        <v>51342</v>
      </c>
      <c r="L73" s="11">
        <f t="shared" si="41"/>
        <v>51342</v>
      </c>
      <c r="M73" s="11">
        <v>0</v>
      </c>
      <c r="N73" s="77">
        <f t="shared" si="37"/>
        <v>120565.14049586777</v>
      </c>
      <c r="O73" s="3">
        <v>4055.9894672155701</v>
      </c>
      <c r="P73" s="57" t="str">
        <f t="shared" si="38"/>
        <v/>
      </c>
      <c r="Q73" s="11" t="str">
        <f t="shared" si="24"/>
        <v/>
      </c>
      <c r="R73" s="11">
        <f t="shared" si="25"/>
        <v>69223.140495867774</v>
      </c>
      <c r="S73" s="11" t="str">
        <f t="shared" si="39"/>
        <v/>
      </c>
      <c r="T73" s="11" t="str">
        <f t="shared" si="26"/>
        <v/>
      </c>
      <c r="U73" s="11">
        <f t="shared" si="27"/>
        <v>69223.140495867774</v>
      </c>
      <c r="V73" s="3">
        <f t="shared" si="40"/>
        <v>51342</v>
      </c>
      <c r="W73" s="3" t="b">
        <f t="shared" si="28"/>
        <v>1</v>
      </c>
      <c r="X73" s="3">
        <f t="shared" si="29"/>
        <v>73279.129963083338</v>
      </c>
      <c r="Y73" t="b">
        <f t="shared" si="30"/>
        <v>1</v>
      </c>
      <c r="Z73">
        <f t="shared" si="31"/>
        <v>0</v>
      </c>
      <c r="AA73">
        <f t="shared" si="32"/>
        <v>0</v>
      </c>
      <c r="AB73" s="76">
        <f t="shared" si="33"/>
        <v>0</v>
      </c>
    </row>
    <row r="74" spans="1:28">
      <c r="A74" s="7">
        <v>73</v>
      </c>
      <c r="B74" s="7">
        <v>1977</v>
      </c>
      <c r="C74" s="7">
        <v>1</v>
      </c>
      <c r="D74" s="10">
        <v>1277</v>
      </c>
      <c r="E74" s="13">
        <v>73586.776859504127</v>
      </c>
      <c r="F74" s="11">
        <v>0</v>
      </c>
      <c r="G74" s="11">
        <f t="shared" si="34"/>
        <v>6296.3862360000003</v>
      </c>
      <c r="H74" s="13">
        <f t="shared" si="35"/>
        <v>0</v>
      </c>
      <c r="I74" s="7">
        <v>0</v>
      </c>
      <c r="J74" s="7">
        <f>51342</f>
        <v>51342</v>
      </c>
      <c r="K74" s="11">
        <f t="shared" si="36"/>
        <v>51342</v>
      </c>
      <c r="L74" s="11">
        <f t="shared" si="41"/>
        <v>51342</v>
      </c>
      <c r="M74" s="11">
        <v>0</v>
      </c>
      <c r="N74" s="77">
        <f t="shared" si="37"/>
        <v>124928.77685950413</v>
      </c>
      <c r="O74" s="3">
        <v>3905.9913318556701</v>
      </c>
      <c r="P74" s="57" t="str">
        <f t="shared" si="38"/>
        <v/>
      </c>
      <c r="Q74" s="11" t="str">
        <f t="shared" si="24"/>
        <v/>
      </c>
      <c r="R74" s="11">
        <f t="shared" si="25"/>
        <v>73586.776859504127</v>
      </c>
      <c r="S74" s="11" t="str">
        <f t="shared" si="39"/>
        <v/>
      </c>
      <c r="T74" s="11" t="str">
        <f t="shared" si="26"/>
        <v/>
      </c>
      <c r="U74" s="11">
        <f t="shared" si="27"/>
        <v>73586.776859504127</v>
      </c>
      <c r="V74" s="3">
        <f t="shared" si="40"/>
        <v>51342</v>
      </c>
      <c r="W74" s="3" t="b">
        <f t="shared" si="28"/>
        <v>1</v>
      </c>
      <c r="X74" s="3">
        <f t="shared" si="29"/>
        <v>77492.768191359792</v>
      </c>
      <c r="Y74" t="b">
        <f t="shared" si="30"/>
        <v>1</v>
      </c>
      <c r="Z74">
        <f t="shared" si="31"/>
        <v>0</v>
      </c>
      <c r="AA74">
        <f t="shared" si="32"/>
        <v>0</v>
      </c>
      <c r="AB74" s="76">
        <f t="shared" si="33"/>
        <v>0</v>
      </c>
    </row>
    <row r="75" spans="1:28">
      <c r="A75" s="7">
        <v>74</v>
      </c>
      <c r="B75" s="7">
        <v>1977</v>
      </c>
      <c r="C75" s="7">
        <v>2</v>
      </c>
      <c r="D75" s="10">
        <v>787</v>
      </c>
      <c r="E75" s="13">
        <v>36099.173553719011</v>
      </c>
      <c r="F75" s="11">
        <v>0</v>
      </c>
      <c r="G75" s="11">
        <f t="shared" si="34"/>
        <v>6296.3862360000003</v>
      </c>
      <c r="H75" s="13">
        <f t="shared" si="35"/>
        <v>0</v>
      </c>
      <c r="I75" s="7">
        <v>0</v>
      </c>
      <c r="J75" s="7">
        <f>51342</f>
        <v>51342</v>
      </c>
      <c r="K75" s="11">
        <f t="shared" si="36"/>
        <v>51342</v>
      </c>
      <c r="L75" s="11">
        <f t="shared" si="41"/>
        <v>51342</v>
      </c>
      <c r="M75" s="11">
        <v>0</v>
      </c>
      <c r="N75" s="77">
        <f t="shared" si="37"/>
        <v>87441.173553719011</v>
      </c>
      <c r="O75" s="3">
        <v>3192.5962438041302</v>
      </c>
      <c r="P75" s="57" t="str">
        <f t="shared" si="38"/>
        <v/>
      </c>
      <c r="Q75" s="11" t="str">
        <f t="shared" si="24"/>
        <v/>
      </c>
      <c r="R75" s="11">
        <f t="shared" si="25"/>
        <v>36099.173553719011</v>
      </c>
      <c r="S75" s="11" t="str">
        <f t="shared" si="39"/>
        <v/>
      </c>
      <c r="T75" s="11" t="str">
        <f t="shared" si="26"/>
        <v/>
      </c>
      <c r="U75" s="11">
        <f t="shared" si="27"/>
        <v>36099.173553719011</v>
      </c>
      <c r="V75" s="3">
        <f t="shared" si="40"/>
        <v>51342</v>
      </c>
      <c r="W75" s="3" t="b">
        <f t="shared" si="28"/>
        <v>1</v>
      </c>
      <c r="X75" s="3">
        <f t="shared" si="29"/>
        <v>39291.769797523142</v>
      </c>
      <c r="Y75" t="b">
        <f t="shared" si="30"/>
        <v>1</v>
      </c>
      <c r="Z75">
        <f t="shared" si="31"/>
        <v>0</v>
      </c>
      <c r="AA75">
        <f t="shared" si="32"/>
        <v>0</v>
      </c>
      <c r="AB75" s="76">
        <f t="shared" si="33"/>
        <v>0</v>
      </c>
    </row>
    <row r="76" spans="1:28">
      <c r="A76" s="7">
        <v>75</v>
      </c>
      <c r="B76" s="7">
        <v>1977</v>
      </c>
      <c r="C76" s="7">
        <v>3</v>
      </c>
      <c r="D76" s="10">
        <v>298</v>
      </c>
      <c r="E76" s="13">
        <v>33917.355371900827</v>
      </c>
      <c r="F76" s="11">
        <v>0.02</v>
      </c>
      <c r="G76" s="11">
        <f t="shared" si="34"/>
        <v>6296.3862360000003</v>
      </c>
      <c r="H76" s="13">
        <f t="shared" si="35"/>
        <v>125.92772472000001</v>
      </c>
      <c r="I76" s="7">
        <v>0</v>
      </c>
      <c r="J76" s="7">
        <f>51342</f>
        <v>51342</v>
      </c>
      <c r="K76" s="11">
        <f t="shared" si="36"/>
        <v>51342</v>
      </c>
      <c r="L76" s="11">
        <f t="shared" si="41"/>
        <v>51342</v>
      </c>
      <c r="M76" s="11">
        <v>0</v>
      </c>
      <c r="N76" s="77">
        <f t="shared" si="37"/>
        <v>85133.427647180841</v>
      </c>
      <c r="O76" s="3">
        <v>3666.8958282325898</v>
      </c>
      <c r="P76" s="57" t="str">
        <f t="shared" si="38"/>
        <v/>
      </c>
      <c r="Q76" s="11" t="str">
        <f t="shared" si="24"/>
        <v/>
      </c>
      <c r="R76" s="11">
        <f t="shared" si="25"/>
        <v>48791.427647180841</v>
      </c>
      <c r="S76" s="11" t="str">
        <f t="shared" si="39"/>
        <v/>
      </c>
      <c r="T76" s="11" t="str">
        <f t="shared" si="26"/>
        <v/>
      </c>
      <c r="U76" s="11">
        <f t="shared" si="27"/>
        <v>48791.427647180841</v>
      </c>
      <c r="V76" s="3">
        <f t="shared" si="40"/>
        <v>36342</v>
      </c>
      <c r="W76" s="3" t="b">
        <f t="shared" si="28"/>
        <v>1</v>
      </c>
      <c r="X76" s="3">
        <f t="shared" si="29"/>
        <v>52458.323475413432</v>
      </c>
      <c r="Y76" t="b">
        <f t="shared" si="30"/>
        <v>1</v>
      </c>
      <c r="Z76">
        <f t="shared" si="31"/>
        <v>0</v>
      </c>
      <c r="AA76">
        <f t="shared" si="32"/>
        <v>0</v>
      </c>
      <c r="AB76" s="76">
        <f t="shared" si="33"/>
        <v>0</v>
      </c>
    </row>
    <row r="77" spans="1:28">
      <c r="A77" s="7">
        <v>76</v>
      </c>
      <c r="B77" s="7">
        <v>1977</v>
      </c>
      <c r="C77" s="7">
        <v>4</v>
      </c>
      <c r="D77" s="10">
        <v>2544</v>
      </c>
      <c r="E77" s="13">
        <v>28538.18181818182</v>
      </c>
      <c r="F77" s="11">
        <v>0.13</v>
      </c>
      <c r="G77" s="11">
        <f t="shared" si="34"/>
        <v>5112.6462360000005</v>
      </c>
      <c r="H77" s="13">
        <f t="shared" si="35"/>
        <v>664.64401068000006</v>
      </c>
      <c r="I77" s="7">
        <v>15000</v>
      </c>
      <c r="J77" s="7">
        <f>51342</f>
        <v>51342</v>
      </c>
      <c r="K77" s="11">
        <f t="shared" si="36"/>
        <v>36342</v>
      </c>
      <c r="L77" s="11">
        <f t="shared" si="41"/>
        <v>36342</v>
      </c>
      <c r="M77" s="11">
        <v>0</v>
      </c>
      <c r="N77" s="77">
        <f t="shared" si="37"/>
        <v>64215.537807501823</v>
      </c>
      <c r="O77" s="3">
        <v>3957.8418384054298</v>
      </c>
      <c r="P77" s="57" t="str">
        <f t="shared" si="38"/>
        <v/>
      </c>
      <c r="Q77" s="11" t="str">
        <f t="shared" si="24"/>
        <v/>
      </c>
      <c r="R77" s="11">
        <f t="shared" si="25"/>
        <v>27873.537807501823</v>
      </c>
      <c r="S77" s="11" t="str">
        <f t="shared" si="39"/>
        <v/>
      </c>
      <c r="T77" s="11" t="str">
        <f t="shared" si="26"/>
        <v/>
      </c>
      <c r="U77" s="11">
        <f t="shared" si="27"/>
        <v>27873.537807501823</v>
      </c>
      <c r="V77" s="3">
        <f t="shared" si="40"/>
        <v>36342</v>
      </c>
      <c r="W77" s="3" t="b">
        <f t="shared" si="28"/>
        <v>1</v>
      </c>
      <c r="X77" s="3">
        <f t="shared" si="29"/>
        <v>31831.379645907255</v>
      </c>
      <c r="Y77" t="b">
        <f t="shared" si="30"/>
        <v>1</v>
      </c>
      <c r="Z77">
        <f t="shared" si="31"/>
        <v>0</v>
      </c>
      <c r="AA77">
        <f t="shared" si="32"/>
        <v>0</v>
      </c>
      <c r="AB77" s="76">
        <f t="shared" si="33"/>
        <v>0</v>
      </c>
    </row>
    <row r="78" spans="1:28">
      <c r="A78" s="7">
        <v>77</v>
      </c>
      <c r="B78" s="7">
        <v>1977</v>
      </c>
      <c r="C78" s="7">
        <v>5</v>
      </c>
      <c r="D78" s="10">
        <v>34448</v>
      </c>
      <c r="E78" s="13">
        <v>42757.685950413223</v>
      </c>
      <c r="F78" s="11">
        <v>0.22</v>
      </c>
      <c r="G78" s="11">
        <f t="shared" si="34"/>
        <v>5112.6462360000005</v>
      </c>
      <c r="H78" s="13">
        <f t="shared" si="35"/>
        <v>1124.7821719200001</v>
      </c>
      <c r="I78" s="7">
        <v>15000</v>
      </c>
      <c r="J78" s="7">
        <f>51342</f>
        <v>51342</v>
      </c>
      <c r="K78" s="11">
        <f t="shared" si="36"/>
        <v>36342</v>
      </c>
      <c r="L78" s="11">
        <f t="shared" si="41"/>
        <v>36342</v>
      </c>
      <c r="M78" s="11">
        <v>0</v>
      </c>
      <c r="N78" s="77">
        <f t="shared" si="37"/>
        <v>77974.90377849323</v>
      </c>
      <c r="O78" s="3">
        <v>2497.4294019037502</v>
      </c>
      <c r="P78" s="57" t="str">
        <f t="shared" si="38"/>
        <v/>
      </c>
      <c r="Q78" s="11" t="str">
        <f t="shared" si="24"/>
        <v/>
      </c>
      <c r="R78" s="11" t="str">
        <f t="shared" si="25"/>
        <v/>
      </c>
      <c r="S78" s="11" t="str">
        <f t="shared" si="39"/>
        <v/>
      </c>
      <c r="T78" s="11">
        <f t="shared" si="26"/>
        <v>41632.90377849323</v>
      </c>
      <c r="U78" s="11">
        <f t="shared" si="27"/>
        <v>41632.90377849323</v>
      </c>
      <c r="V78" s="3">
        <f t="shared" si="40"/>
        <v>36342</v>
      </c>
      <c r="W78" s="3" t="b">
        <f t="shared" si="28"/>
        <v>1</v>
      </c>
      <c r="X78" s="3">
        <f t="shared" si="29"/>
        <v>44130.333180396978</v>
      </c>
      <c r="Y78" t="b">
        <f t="shared" si="30"/>
        <v>1</v>
      </c>
      <c r="Z78">
        <f t="shared" si="31"/>
        <v>0</v>
      </c>
      <c r="AA78">
        <f t="shared" si="32"/>
        <v>0</v>
      </c>
      <c r="AB78" s="76">
        <f t="shared" si="33"/>
        <v>0</v>
      </c>
    </row>
    <row r="79" spans="1:28">
      <c r="A79" s="7">
        <v>78</v>
      </c>
      <c r="B79" s="7">
        <v>1977</v>
      </c>
      <c r="C79" s="7">
        <v>6</v>
      </c>
      <c r="D79" s="10">
        <v>45953</v>
      </c>
      <c r="E79" s="13">
        <v>44392.066115702481</v>
      </c>
      <c r="F79" s="11">
        <v>0.36</v>
      </c>
      <c r="G79" s="11">
        <f t="shared" si="34"/>
        <v>5112.6462360000005</v>
      </c>
      <c r="H79" s="13">
        <f t="shared" si="35"/>
        <v>1840.5526449600002</v>
      </c>
      <c r="I79" s="7">
        <v>15000</v>
      </c>
      <c r="J79" s="7">
        <f>51342</f>
        <v>51342</v>
      </c>
      <c r="K79" s="11">
        <f t="shared" si="36"/>
        <v>36342</v>
      </c>
      <c r="L79" s="11">
        <f t="shared" si="41"/>
        <v>36342</v>
      </c>
      <c r="M79" s="11">
        <v>0</v>
      </c>
      <c r="N79" s="77">
        <f t="shared" si="37"/>
        <v>78893.513470742473</v>
      </c>
      <c r="O79" s="3">
        <v>3234.9999999984402</v>
      </c>
      <c r="P79" s="57" t="str">
        <f t="shared" si="38"/>
        <v/>
      </c>
      <c r="Q79" s="11" t="str">
        <f t="shared" si="24"/>
        <v/>
      </c>
      <c r="R79" s="11" t="str">
        <f t="shared" si="25"/>
        <v/>
      </c>
      <c r="S79" s="11">
        <f t="shared" si="39"/>
        <v>42718.000000001557</v>
      </c>
      <c r="T79" s="11" t="str">
        <f t="shared" si="26"/>
        <v/>
      </c>
      <c r="U79" s="11">
        <f t="shared" si="27"/>
        <v>42718.000000001557</v>
      </c>
      <c r="V79" s="3">
        <f t="shared" si="40"/>
        <v>36175.513470740916</v>
      </c>
      <c r="W79" s="3" t="b">
        <f t="shared" si="28"/>
        <v>1</v>
      </c>
      <c r="X79" s="3">
        <f t="shared" si="29"/>
        <v>45953</v>
      </c>
      <c r="Y79" t="b">
        <f t="shared" si="30"/>
        <v>1</v>
      </c>
      <c r="Z79">
        <f t="shared" si="31"/>
        <v>0</v>
      </c>
      <c r="AA79">
        <f t="shared" si="32"/>
        <v>0</v>
      </c>
      <c r="AB79" s="76">
        <f t="shared" si="33"/>
        <v>0</v>
      </c>
    </row>
    <row r="80" spans="1:28">
      <c r="A80" s="7">
        <v>79</v>
      </c>
      <c r="B80" s="7">
        <v>1977</v>
      </c>
      <c r="C80" s="7">
        <v>7</v>
      </c>
      <c r="D80" s="10">
        <v>50966</v>
      </c>
      <c r="E80" s="13">
        <v>50693.553719008261</v>
      </c>
      <c r="F80" s="11">
        <v>0.43</v>
      </c>
      <c r="G80" s="11">
        <f t="shared" si="34"/>
        <v>5096.982769353679</v>
      </c>
      <c r="H80" s="13">
        <f t="shared" si="35"/>
        <v>2191.7025908220821</v>
      </c>
      <c r="I80" s="7">
        <v>0</v>
      </c>
      <c r="J80" s="7">
        <f>51342</f>
        <v>51342</v>
      </c>
      <c r="K80" s="11">
        <f t="shared" si="36"/>
        <v>51342</v>
      </c>
      <c r="L80" s="11">
        <f t="shared" si="41"/>
        <v>36175.513470740916</v>
      </c>
      <c r="M80" s="11">
        <v>0</v>
      </c>
      <c r="N80" s="77">
        <f t="shared" si="37"/>
        <v>84677.364598927103</v>
      </c>
      <c r="O80" s="3">
        <v>568.67469488812901</v>
      </c>
      <c r="P80" s="57" t="str">
        <f t="shared" si="38"/>
        <v/>
      </c>
      <c r="Q80" s="11" t="str">
        <f t="shared" si="24"/>
        <v/>
      </c>
      <c r="R80" s="11" t="str">
        <f t="shared" si="25"/>
        <v/>
      </c>
      <c r="S80" s="11">
        <f t="shared" si="39"/>
        <v>50397.325305111874</v>
      </c>
      <c r="T80" s="11" t="str">
        <f t="shared" si="26"/>
        <v/>
      </c>
      <c r="U80" s="11">
        <f t="shared" si="27"/>
        <v>50397.325305111874</v>
      </c>
      <c r="V80" s="3">
        <f t="shared" si="40"/>
        <v>34280.039293815229</v>
      </c>
      <c r="W80" s="3" t="b">
        <f t="shared" si="28"/>
        <v>1</v>
      </c>
      <c r="X80" s="3">
        <f t="shared" si="29"/>
        <v>50966</v>
      </c>
      <c r="Y80" t="b">
        <f t="shared" si="30"/>
        <v>1</v>
      </c>
      <c r="Z80">
        <f t="shared" si="31"/>
        <v>0</v>
      </c>
      <c r="AA80">
        <f t="shared" si="32"/>
        <v>0</v>
      </c>
      <c r="AB80" s="76">
        <f t="shared" si="33"/>
        <v>0</v>
      </c>
    </row>
    <row r="81" spans="1:28">
      <c r="A81" s="7">
        <v>80</v>
      </c>
      <c r="B81" s="7">
        <v>1977</v>
      </c>
      <c r="C81" s="7">
        <v>8</v>
      </c>
      <c r="D81" s="10">
        <v>47807</v>
      </c>
      <c r="E81" s="13">
        <v>34887.272727272728</v>
      </c>
      <c r="F81" s="11">
        <v>0.39</v>
      </c>
      <c r="G81" s="11">
        <f t="shared" si="34"/>
        <v>4914.7434523641014</v>
      </c>
      <c r="H81" s="13">
        <f t="shared" si="35"/>
        <v>1916.7499464219995</v>
      </c>
      <c r="I81" s="7">
        <v>0</v>
      </c>
      <c r="J81" s="7">
        <f>51342</f>
        <v>51342</v>
      </c>
      <c r="K81" s="11">
        <f t="shared" si="36"/>
        <v>51342</v>
      </c>
      <c r="L81" s="11">
        <f t="shared" si="41"/>
        <v>34280.039293815229</v>
      </c>
      <c r="M81" s="11">
        <v>0</v>
      </c>
      <c r="N81" s="77">
        <f t="shared" si="37"/>
        <v>67250.562074665955</v>
      </c>
      <c r="O81" s="3">
        <v>448.813400000294</v>
      </c>
      <c r="P81" s="57" t="str">
        <f t="shared" si="38"/>
        <v/>
      </c>
      <c r="Q81" s="11" t="str">
        <f t="shared" si="24"/>
        <v/>
      </c>
      <c r="R81" s="11" t="str">
        <f t="shared" si="25"/>
        <v/>
      </c>
      <c r="S81" s="11">
        <f t="shared" si="39"/>
        <v>46411.022867999709</v>
      </c>
      <c r="T81" s="11" t="str">
        <f t="shared" si="26"/>
        <v/>
      </c>
      <c r="U81" s="11">
        <f t="shared" si="27"/>
        <v>46411.022867999709</v>
      </c>
      <c r="V81" s="3">
        <f t="shared" si="40"/>
        <v>20839.539206666246</v>
      </c>
      <c r="W81" s="3" t="b">
        <f t="shared" si="28"/>
        <v>1</v>
      </c>
      <c r="X81" s="3">
        <f t="shared" si="29"/>
        <v>46859.836268000006</v>
      </c>
      <c r="Y81" t="b">
        <f t="shared" si="30"/>
        <v>0</v>
      </c>
      <c r="Z81">
        <f t="shared" si="31"/>
        <v>0</v>
      </c>
      <c r="AA81">
        <f t="shared" si="32"/>
        <v>947.16373199999362</v>
      </c>
      <c r="AB81" s="76">
        <f t="shared" si="33"/>
        <v>149233.37276045186</v>
      </c>
    </row>
    <row r="82" spans="1:28">
      <c r="A82" s="7">
        <v>81</v>
      </c>
      <c r="B82" s="7">
        <v>1977</v>
      </c>
      <c r="C82" s="7">
        <v>9</v>
      </c>
      <c r="D82" s="10">
        <v>35537</v>
      </c>
      <c r="E82" s="13">
        <v>24452.231404958678</v>
      </c>
      <c r="F82" s="11">
        <v>0.2</v>
      </c>
      <c r="G82" s="11">
        <f t="shared" si="34"/>
        <v>3416.3908374844168</v>
      </c>
      <c r="H82" s="13">
        <f t="shared" si="35"/>
        <v>683.27816749688338</v>
      </c>
      <c r="I82" s="7">
        <v>0</v>
      </c>
      <c r="J82" s="7">
        <f>51342</f>
        <v>51342</v>
      </c>
      <c r="K82" s="11">
        <f t="shared" si="36"/>
        <v>51342</v>
      </c>
      <c r="L82" s="11">
        <f t="shared" si="41"/>
        <v>20839.539206666246</v>
      </c>
      <c r="M82" s="11">
        <v>0</v>
      </c>
      <c r="N82" s="77">
        <f t="shared" si="37"/>
        <v>44608.492444128038</v>
      </c>
      <c r="O82" s="3">
        <v>639.74610295530294</v>
      </c>
      <c r="P82" s="57" t="str">
        <f t="shared" si="38"/>
        <v/>
      </c>
      <c r="Q82" s="11" t="str">
        <f t="shared" si="24"/>
        <v/>
      </c>
      <c r="R82" s="11" t="str">
        <f t="shared" si="25"/>
        <v/>
      </c>
      <c r="S82" s="11">
        <f t="shared" si="39"/>
        <v>34199.308819103804</v>
      </c>
      <c r="T82" s="11" t="str">
        <f t="shared" si="26"/>
        <v/>
      </c>
      <c r="U82" s="11">
        <f t="shared" si="27"/>
        <v>34199.308819103804</v>
      </c>
      <c r="V82" s="3">
        <f t="shared" si="40"/>
        <v>10409.183625024234</v>
      </c>
      <c r="W82" s="3" t="b">
        <f t="shared" si="28"/>
        <v>0</v>
      </c>
      <c r="X82" s="3">
        <f t="shared" si="29"/>
        <v>34839.054922059106</v>
      </c>
      <c r="Y82" t="b">
        <f t="shared" si="30"/>
        <v>0</v>
      </c>
      <c r="Z82">
        <f t="shared" si="31"/>
        <v>0</v>
      </c>
      <c r="AA82">
        <f t="shared" si="32"/>
        <v>697.94507794089441</v>
      </c>
      <c r="AB82" s="76">
        <f t="shared" si="33"/>
        <v>88805.420570097194</v>
      </c>
    </row>
    <row r="83" spans="1:28">
      <c r="A83" s="7">
        <v>82</v>
      </c>
      <c r="B83" s="7">
        <v>1977</v>
      </c>
      <c r="C83" s="7">
        <v>10</v>
      </c>
      <c r="D83" s="10">
        <v>16691</v>
      </c>
      <c r="E83" s="13">
        <v>15879.669421487602</v>
      </c>
      <c r="F83" s="11">
        <v>0.05</v>
      </c>
      <c r="G83" s="11">
        <f t="shared" si="34"/>
        <v>2004.6288881895648</v>
      </c>
      <c r="H83" s="13">
        <f t="shared" si="35"/>
        <v>100.23144440947824</v>
      </c>
      <c r="I83" s="7">
        <v>0</v>
      </c>
      <c r="J83" s="7">
        <f>51342</f>
        <v>51342</v>
      </c>
      <c r="K83" s="11">
        <f t="shared" si="36"/>
        <v>51342</v>
      </c>
      <c r="L83" s="11">
        <f t="shared" si="41"/>
        <v>10409.183625024234</v>
      </c>
      <c r="M83" s="11">
        <v>0</v>
      </c>
      <c r="N83" s="77">
        <f t="shared" si="37"/>
        <v>26188.621602102361</v>
      </c>
      <c r="O83" s="3">
        <v>2265.6842714526802</v>
      </c>
      <c r="P83" s="57" t="str">
        <f t="shared" si="38"/>
        <v/>
      </c>
      <c r="Q83" s="11" t="str">
        <f t="shared" si="24"/>
        <v/>
      </c>
      <c r="R83" s="11" t="str">
        <f t="shared" si="25"/>
        <v/>
      </c>
      <c r="S83" s="11">
        <f t="shared" si="39"/>
        <v>14136.809413976374</v>
      </c>
      <c r="T83" s="11" t="str">
        <f t="shared" si="26"/>
        <v/>
      </c>
      <c r="U83" s="11">
        <f t="shared" si="27"/>
        <v>14136.809413976374</v>
      </c>
      <c r="V83" s="3">
        <f t="shared" si="40"/>
        <v>12051.812188125987</v>
      </c>
      <c r="W83" s="3" t="b">
        <f t="shared" si="28"/>
        <v>0</v>
      </c>
      <c r="X83" s="3">
        <f t="shared" si="29"/>
        <v>16402.493685429054</v>
      </c>
      <c r="Y83" t="b">
        <f t="shared" si="30"/>
        <v>0</v>
      </c>
      <c r="Z83">
        <f t="shared" si="31"/>
        <v>0</v>
      </c>
      <c r="AA83">
        <f t="shared" si="32"/>
        <v>288.50631457094642</v>
      </c>
      <c r="AB83" s="76">
        <f t="shared" si="33"/>
        <v>7102.5521917886308</v>
      </c>
    </row>
    <row r="84" spans="1:28">
      <c r="A84" s="7">
        <v>83</v>
      </c>
      <c r="B84" s="7">
        <v>1977</v>
      </c>
      <c r="C84" s="7">
        <v>11</v>
      </c>
      <c r="D84" s="10">
        <v>4576</v>
      </c>
      <c r="E84" s="13">
        <v>21120</v>
      </c>
      <c r="F84" s="11">
        <v>0</v>
      </c>
      <c r="G84" s="11">
        <f t="shared" si="34"/>
        <v>2241.3957335239274</v>
      </c>
      <c r="H84" s="13">
        <f t="shared" si="35"/>
        <v>0</v>
      </c>
      <c r="I84" s="7">
        <v>0</v>
      </c>
      <c r="J84" s="7">
        <f>51342</f>
        <v>51342</v>
      </c>
      <c r="K84" s="11">
        <f t="shared" si="36"/>
        <v>51342</v>
      </c>
      <c r="L84" s="11">
        <f t="shared" si="41"/>
        <v>12051.812188125987</v>
      </c>
      <c r="M84" s="11">
        <v>0</v>
      </c>
      <c r="N84" s="77">
        <f t="shared" si="37"/>
        <v>33171.812188125987</v>
      </c>
      <c r="O84" s="3">
        <v>2561.7719241302302</v>
      </c>
      <c r="P84" s="57" t="str">
        <f t="shared" si="38"/>
        <v/>
      </c>
      <c r="Q84" s="11" t="str">
        <f t="shared" si="24"/>
        <v/>
      </c>
      <c r="R84" s="11" t="str">
        <f t="shared" si="25"/>
        <v/>
      </c>
      <c r="S84" s="11">
        <f t="shared" si="39"/>
        <v>2014.2280758697698</v>
      </c>
      <c r="T84" s="11" t="str">
        <f t="shared" si="26"/>
        <v/>
      </c>
      <c r="U84" s="11">
        <f t="shared" si="27"/>
        <v>2014.2280758697698</v>
      </c>
      <c r="V84" s="3">
        <f t="shared" si="40"/>
        <v>31157.584112256216</v>
      </c>
      <c r="W84" s="3" t="b">
        <f t="shared" si="28"/>
        <v>1</v>
      </c>
      <c r="X84" s="3">
        <f t="shared" si="29"/>
        <v>4576</v>
      </c>
      <c r="Y84" t="b">
        <f t="shared" si="30"/>
        <v>1</v>
      </c>
      <c r="Z84">
        <f t="shared" si="31"/>
        <v>1</v>
      </c>
      <c r="AA84">
        <f t="shared" si="32"/>
        <v>0</v>
      </c>
      <c r="AB84" s="76">
        <f t="shared" si="33"/>
        <v>0</v>
      </c>
    </row>
    <row r="85" spans="1:28">
      <c r="A85" s="7">
        <v>84</v>
      </c>
      <c r="B85" s="7">
        <v>1977</v>
      </c>
      <c r="C85" s="7">
        <v>12</v>
      </c>
      <c r="D85" s="10">
        <v>1561</v>
      </c>
      <c r="E85" s="13">
        <v>31882.314049586777</v>
      </c>
      <c r="F85" s="11">
        <v>0</v>
      </c>
      <c r="G85" s="11">
        <f t="shared" si="34"/>
        <v>4598.8684653895643</v>
      </c>
      <c r="H85" s="13">
        <f t="shared" si="35"/>
        <v>0</v>
      </c>
      <c r="I85" s="7">
        <v>0</v>
      </c>
      <c r="J85" s="7">
        <f>51342</f>
        <v>51342</v>
      </c>
      <c r="K85" s="11">
        <f t="shared" si="36"/>
        <v>51342</v>
      </c>
      <c r="L85" s="11">
        <f t="shared" si="41"/>
        <v>31157.584112256216</v>
      </c>
      <c r="M85" s="11">
        <v>0</v>
      </c>
      <c r="N85" s="77">
        <f t="shared" si="37"/>
        <v>63039.898161842997</v>
      </c>
      <c r="O85" s="3">
        <v>2943.7883973985799</v>
      </c>
      <c r="P85" s="57" t="str">
        <f t="shared" si="38"/>
        <v/>
      </c>
      <c r="Q85" s="11" t="str">
        <f t="shared" si="24"/>
        <v/>
      </c>
      <c r="R85" s="11">
        <f t="shared" si="25"/>
        <v>11697.898161842997</v>
      </c>
      <c r="S85" s="11" t="str">
        <f t="shared" si="39"/>
        <v/>
      </c>
      <c r="T85" s="11" t="str">
        <f t="shared" si="26"/>
        <v/>
      </c>
      <c r="U85" s="11">
        <f t="shared" si="27"/>
        <v>11697.898161842997</v>
      </c>
      <c r="V85" s="3">
        <f t="shared" si="40"/>
        <v>51342</v>
      </c>
      <c r="W85" s="3" t="b">
        <f t="shared" si="28"/>
        <v>1</v>
      </c>
      <c r="X85" s="3">
        <f t="shared" si="29"/>
        <v>14641.686559241578</v>
      </c>
      <c r="Y85" t="b">
        <f t="shared" si="30"/>
        <v>1</v>
      </c>
      <c r="Z85">
        <f t="shared" si="31"/>
        <v>0</v>
      </c>
      <c r="AA85">
        <f t="shared" si="32"/>
        <v>0</v>
      </c>
      <c r="AB85" s="76">
        <f t="shared" si="33"/>
        <v>0</v>
      </c>
    </row>
    <row r="86" spans="1:28">
      <c r="A86" s="7">
        <v>85</v>
      </c>
      <c r="B86" s="7">
        <v>1978</v>
      </c>
      <c r="C86" s="7">
        <v>1</v>
      </c>
      <c r="D86" s="10">
        <v>1277</v>
      </c>
      <c r="E86" s="13">
        <v>35123.305785123965</v>
      </c>
      <c r="F86" s="11">
        <v>0</v>
      </c>
      <c r="G86" s="11">
        <f t="shared" si="34"/>
        <v>6296.3862360000003</v>
      </c>
      <c r="H86" s="13">
        <f t="shared" si="35"/>
        <v>0</v>
      </c>
      <c r="I86" s="7">
        <v>0</v>
      </c>
      <c r="J86" s="7">
        <f>51342</f>
        <v>51342</v>
      </c>
      <c r="K86" s="11">
        <f t="shared" si="36"/>
        <v>51342</v>
      </c>
      <c r="L86" s="11">
        <f t="shared" si="41"/>
        <v>51342</v>
      </c>
      <c r="M86" s="11">
        <v>0</v>
      </c>
      <c r="N86" s="77">
        <f t="shared" si="37"/>
        <v>86465.305785123957</v>
      </c>
      <c r="O86" s="3">
        <v>2822.3922197486499</v>
      </c>
      <c r="P86" s="57" t="str">
        <f t="shared" si="38"/>
        <v/>
      </c>
      <c r="Q86" s="11" t="str">
        <f t="shared" si="24"/>
        <v/>
      </c>
      <c r="R86" s="11">
        <f t="shared" si="25"/>
        <v>35123.305785123957</v>
      </c>
      <c r="S86" s="11" t="str">
        <f t="shared" si="39"/>
        <v/>
      </c>
      <c r="T86" s="11" t="str">
        <f t="shared" si="26"/>
        <v/>
      </c>
      <c r="U86" s="11">
        <f t="shared" si="27"/>
        <v>35123.305785123957</v>
      </c>
      <c r="V86" s="3">
        <f t="shared" si="40"/>
        <v>51342</v>
      </c>
      <c r="W86" s="3" t="b">
        <f t="shared" si="28"/>
        <v>1</v>
      </c>
      <c r="X86" s="3">
        <f t="shared" si="29"/>
        <v>37945.698004872611</v>
      </c>
      <c r="Y86" t="b">
        <f t="shared" si="30"/>
        <v>1</v>
      </c>
      <c r="Z86">
        <f t="shared" si="31"/>
        <v>0</v>
      </c>
      <c r="AA86">
        <f t="shared" si="32"/>
        <v>0</v>
      </c>
      <c r="AB86" s="76">
        <f t="shared" si="33"/>
        <v>0</v>
      </c>
    </row>
    <row r="87" spans="1:28">
      <c r="A87" s="7">
        <v>86</v>
      </c>
      <c r="B87" s="7">
        <v>1978</v>
      </c>
      <c r="C87" s="7">
        <v>2</v>
      </c>
      <c r="D87" s="10">
        <v>787</v>
      </c>
      <c r="E87" s="13">
        <v>36073.388429752064</v>
      </c>
      <c r="F87" s="11">
        <v>0</v>
      </c>
      <c r="G87" s="11">
        <f t="shared" si="34"/>
        <v>6296.3862360000003</v>
      </c>
      <c r="H87" s="13">
        <f t="shared" si="35"/>
        <v>0</v>
      </c>
      <c r="I87" s="7">
        <v>0</v>
      </c>
      <c r="J87" s="7">
        <f>51342</f>
        <v>51342</v>
      </c>
      <c r="K87" s="11">
        <f t="shared" si="36"/>
        <v>51342</v>
      </c>
      <c r="L87" s="11">
        <f t="shared" si="41"/>
        <v>51342</v>
      </c>
      <c r="M87" s="11">
        <v>0</v>
      </c>
      <c r="N87" s="77">
        <f t="shared" si="37"/>
        <v>87415.388429752056</v>
      </c>
      <c r="O87" s="3">
        <v>3163.9942860941601</v>
      </c>
      <c r="P87" s="57" t="str">
        <f t="shared" si="38"/>
        <v/>
      </c>
      <c r="Q87" s="11" t="str">
        <f t="shared" si="24"/>
        <v/>
      </c>
      <c r="R87" s="11">
        <f t="shared" si="25"/>
        <v>36073.388429752056</v>
      </c>
      <c r="S87" s="11" t="str">
        <f t="shared" si="39"/>
        <v/>
      </c>
      <c r="T87" s="11" t="str">
        <f t="shared" si="26"/>
        <v/>
      </c>
      <c r="U87" s="11">
        <f t="shared" si="27"/>
        <v>36073.388429752056</v>
      </c>
      <c r="V87" s="3">
        <f t="shared" si="40"/>
        <v>51342</v>
      </c>
      <c r="W87" s="3" t="b">
        <f t="shared" si="28"/>
        <v>1</v>
      </c>
      <c r="X87" s="3">
        <f t="shared" si="29"/>
        <v>39237.382715846215</v>
      </c>
      <c r="Y87" t="b">
        <f t="shared" si="30"/>
        <v>1</v>
      </c>
      <c r="Z87">
        <f t="shared" si="31"/>
        <v>0</v>
      </c>
      <c r="AA87">
        <f t="shared" si="32"/>
        <v>0</v>
      </c>
      <c r="AB87" s="76">
        <f t="shared" si="33"/>
        <v>0</v>
      </c>
    </row>
    <row r="88" spans="1:28">
      <c r="A88" s="7">
        <v>87</v>
      </c>
      <c r="B88" s="7">
        <v>1978</v>
      </c>
      <c r="C88" s="7">
        <v>3</v>
      </c>
      <c r="D88" s="10">
        <v>298</v>
      </c>
      <c r="E88" s="13">
        <v>66210.247933884297</v>
      </c>
      <c r="F88" s="11">
        <v>0.02</v>
      </c>
      <c r="G88" s="11">
        <f t="shared" si="34"/>
        <v>6296.3862360000003</v>
      </c>
      <c r="H88" s="13">
        <f t="shared" si="35"/>
        <v>125.92772472000001</v>
      </c>
      <c r="I88" s="7">
        <v>0</v>
      </c>
      <c r="J88" s="7">
        <f>51342</f>
        <v>51342</v>
      </c>
      <c r="K88" s="11">
        <f t="shared" si="36"/>
        <v>51342</v>
      </c>
      <c r="L88" s="11">
        <f t="shared" si="41"/>
        <v>51342</v>
      </c>
      <c r="M88" s="11">
        <v>0</v>
      </c>
      <c r="N88" s="77">
        <f t="shared" si="37"/>
        <v>117426.3202091643</v>
      </c>
      <c r="O88" s="3">
        <v>8453.9944644510506</v>
      </c>
      <c r="P88" s="57" t="str">
        <f t="shared" si="38"/>
        <v/>
      </c>
      <c r="Q88" s="11" t="str">
        <f t="shared" si="24"/>
        <v/>
      </c>
      <c r="R88" s="11">
        <f t="shared" si="25"/>
        <v>81084.320209164303</v>
      </c>
      <c r="S88" s="11" t="str">
        <f t="shared" si="39"/>
        <v/>
      </c>
      <c r="T88" s="11" t="str">
        <f t="shared" si="26"/>
        <v/>
      </c>
      <c r="U88" s="11">
        <f t="shared" si="27"/>
        <v>81084.320209164303</v>
      </c>
      <c r="V88" s="3">
        <f t="shared" si="40"/>
        <v>36342</v>
      </c>
      <c r="W88" s="3" t="b">
        <f t="shared" si="28"/>
        <v>1</v>
      </c>
      <c r="X88" s="3">
        <f t="shared" si="29"/>
        <v>89538.314673615358</v>
      </c>
      <c r="Y88" t="b">
        <f t="shared" si="30"/>
        <v>1</v>
      </c>
      <c r="Z88">
        <f t="shared" si="31"/>
        <v>0</v>
      </c>
      <c r="AA88">
        <f t="shared" si="32"/>
        <v>0</v>
      </c>
      <c r="AB88" s="76">
        <f t="shared" si="33"/>
        <v>0</v>
      </c>
    </row>
    <row r="89" spans="1:28">
      <c r="A89" s="7">
        <v>88</v>
      </c>
      <c r="B89" s="7">
        <v>1978</v>
      </c>
      <c r="C89" s="7">
        <v>4</v>
      </c>
      <c r="D89" s="10">
        <v>2544</v>
      </c>
      <c r="E89" s="13">
        <v>103914.04958677686</v>
      </c>
      <c r="F89" s="11">
        <v>0.13</v>
      </c>
      <c r="G89" s="11">
        <f t="shared" si="34"/>
        <v>5112.6462360000005</v>
      </c>
      <c r="H89" s="13">
        <f t="shared" si="35"/>
        <v>664.64401068000006</v>
      </c>
      <c r="I89" s="7">
        <v>15000</v>
      </c>
      <c r="J89" s="7">
        <f>51342</f>
        <v>51342</v>
      </c>
      <c r="K89" s="11">
        <f t="shared" si="36"/>
        <v>36342</v>
      </c>
      <c r="L89" s="11">
        <f t="shared" si="41"/>
        <v>36342</v>
      </c>
      <c r="M89" s="11">
        <v>0</v>
      </c>
      <c r="N89" s="77">
        <f t="shared" si="37"/>
        <v>139591.40557609688</v>
      </c>
      <c r="O89" s="3">
        <v>12582.2806222709</v>
      </c>
      <c r="P89" s="57" t="str">
        <f t="shared" si="38"/>
        <v/>
      </c>
      <c r="Q89" s="11" t="str">
        <f t="shared" si="24"/>
        <v/>
      </c>
      <c r="R89" s="11">
        <f t="shared" si="25"/>
        <v>103249.40557609688</v>
      </c>
      <c r="S89" s="11" t="str">
        <f t="shared" si="39"/>
        <v/>
      </c>
      <c r="T89" s="11" t="str">
        <f t="shared" si="26"/>
        <v/>
      </c>
      <c r="U89" s="11">
        <f t="shared" si="27"/>
        <v>103249.40557609688</v>
      </c>
      <c r="V89" s="3">
        <f t="shared" si="40"/>
        <v>36342</v>
      </c>
      <c r="W89" s="3" t="b">
        <f t="shared" si="28"/>
        <v>1</v>
      </c>
      <c r="X89" s="3">
        <f t="shared" si="29"/>
        <v>115831.68619836778</v>
      </c>
      <c r="Y89" t="b">
        <f t="shared" si="30"/>
        <v>1</v>
      </c>
      <c r="Z89">
        <f t="shared" si="31"/>
        <v>0</v>
      </c>
      <c r="AA89">
        <f t="shared" si="32"/>
        <v>0</v>
      </c>
      <c r="AB89" s="76">
        <f t="shared" si="33"/>
        <v>0</v>
      </c>
    </row>
    <row r="90" spans="1:28">
      <c r="A90" s="7">
        <v>89</v>
      </c>
      <c r="B90" s="7">
        <v>1978</v>
      </c>
      <c r="C90" s="7">
        <v>5</v>
      </c>
      <c r="D90" s="10">
        <v>34448</v>
      </c>
      <c r="E90" s="13">
        <v>105421.48760330578</v>
      </c>
      <c r="F90" s="11">
        <v>0.22</v>
      </c>
      <c r="G90" s="11">
        <f t="shared" si="34"/>
        <v>5112.6462360000005</v>
      </c>
      <c r="H90" s="13">
        <f t="shared" si="35"/>
        <v>1124.7821719200001</v>
      </c>
      <c r="I90" s="7">
        <v>15000</v>
      </c>
      <c r="J90" s="7">
        <f>51342</f>
        <v>51342</v>
      </c>
      <c r="K90" s="11">
        <f t="shared" si="36"/>
        <v>36342</v>
      </c>
      <c r="L90" s="11">
        <f t="shared" si="41"/>
        <v>36342</v>
      </c>
      <c r="M90" s="11">
        <v>0</v>
      </c>
      <c r="N90" s="77">
        <f t="shared" si="37"/>
        <v>140638.70543138578</v>
      </c>
      <c r="O90" s="3">
        <v>10688.830353842801</v>
      </c>
      <c r="P90" s="57" t="str">
        <f t="shared" si="38"/>
        <v/>
      </c>
      <c r="Q90" s="11" t="str">
        <f t="shared" si="24"/>
        <v/>
      </c>
      <c r="R90" s="11" t="str">
        <f t="shared" si="25"/>
        <v/>
      </c>
      <c r="S90" s="11" t="str">
        <f t="shared" si="39"/>
        <v/>
      </c>
      <c r="T90" s="11">
        <f t="shared" si="26"/>
        <v>104296.70543138578</v>
      </c>
      <c r="U90" s="11">
        <f t="shared" si="27"/>
        <v>104296.70543138578</v>
      </c>
      <c r="V90" s="3">
        <f t="shared" si="40"/>
        <v>36342</v>
      </c>
      <c r="W90" s="3" t="b">
        <f t="shared" si="28"/>
        <v>1</v>
      </c>
      <c r="X90" s="3">
        <f t="shared" si="29"/>
        <v>114985.53578522858</v>
      </c>
      <c r="Y90" t="b">
        <f t="shared" si="30"/>
        <v>1</v>
      </c>
      <c r="Z90">
        <f t="shared" si="31"/>
        <v>0</v>
      </c>
      <c r="AA90">
        <f t="shared" si="32"/>
        <v>0</v>
      </c>
      <c r="AB90" s="76">
        <f t="shared" si="33"/>
        <v>0</v>
      </c>
    </row>
    <row r="91" spans="1:28">
      <c r="A91" s="7">
        <v>90</v>
      </c>
      <c r="B91" s="7">
        <v>1978</v>
      </c>
      <c r="C91" s="7">
        <v>6</v>
      </c>
      <c r="D91" s="10">
        <v>45953</v>
      </c>
      <c r="E91" s="13">
        <v>48725.950413223138</v>
      </c>
      <c r="F91" s="11">
        <v>0.36</v>
      </c>
      <c r="G91" s="11">
        <f t="shared" si="34"/>
        <v>5112.6462360000005</v>
      </c>
      <c r="H91" s="13">
        <f t="shared" si="35"/>
        <v>1840.5526449600002</v>
      </c>
      <c r="I91" s="7">
        <v>15000</v>
      </c>
      <c r="J91" s="7">
        <f>51342</f>
        <v>51342</v>
      </c>
      <c r="K91" s="11">
        <f t="shared" si="36"/>
        <v>36342</v>
      </c>
      <c r="L91" s="11">
        <f t="shared" si="41"/>
        <v>36342</v>
      </c>
      <c r="M91" s="11">
        <v>0</v>
      </c>
      <c r="N91" s="77">
        <f t="shared" si="37"/>
        <v>83227.397768263138</v>
      </c>
      <c r="O91" s="3">
        <v>5535.6256479804697</v>
      </c>
      <c r="P91" s="57" t="str">
        <f t="shared" si="38"/>
        <v/>
      </c>
      <c r="Q91" s="11" t="str">
        <f t="shared" si="24"/>
        <v/>
      </c>
      <c r="R91" s="11" t="str">
        <f t="shared" si="25"/>
        <v/>
      </c>
      <c r="S91" s="11">
        <f t="shared" si="39"/>
        <v>40417.374352019528</v>
      </c>
      <c r="T91" s="11" t="str">
        <f t="shared" si="26"/>
        <v/>
      </c>
      <c r="U91" s="11">
        <f t="shared" si="27"/>
        <v>40417.374352019528</v>
      </c>
      <c r="V91" s="3">
        <f t="shared" si="40"/>
        <v>42810.02341624361</v>
      </c>
      <c r="W91" s="3" t="b">
        <f t="shared" si="28"/>
        <v>1</v>
      </c>
      <c r="X91" s="3">
        <f t="shared" si="29"/>
        <v>45953</v>
      </c>
      <c r="Y91" t="b">
        <f t="shared" si="30"/>
        <v>1</v>
      </c>
      <c r="Z91">
        <f t="shared" si="31"/>
        <v>0</v>
      </c>
      <c r="AA91">
        <f t="shared" si="32"/>
        <v>0</v>
      </c>
      <c r="AB91" s="76">
        <f t="shared" si="33"/>
        <v>0</v>
      </c>
    </row>
    <row r="92" spans="1:28">
      <c r="A92" s="7">
        <v>91</v>
      </c>
      <c r="B92" s="7">
        <v>1978</v>
      </c>
      <c r="C92" s="7">
        <v>7</v>
      </c>
      <c r="D92" s="10">
        <v>50966</v>
      </c>
      <c r="E92" s="13">
        <v>42817.190082644629</v>
      </c>
      <c r="F92" s="11">
        <v>0.43</v>
      </c>
      <c r="G92" s="11">
        <f t="shared" si="34"/>
        <v>5678.2617962468603</v>
      </c>
      <c r="H92" s="13">
        <f t="shared" si="35"/>
        <v>2441.65257238615</v>
      </c>
      <c r="I92" s="7">
        <v>0</v>
      </c>
      <c r="J92" s="7">
        <f>51342</f>
        <v>51342</v>
      </c>
      <c r="K92" s="11">
        <f t="shared" si="36"/>
        <v>51342</v>
      </c>
      <c r="L92" s="11">
        <f t="shared" si="41"/>
        <v>42810.02341624361</v>
      </c>
      <c r="M92" s="11">
        <v>0</v>
      </c>
      <c r="N92" s="77">
        <f t="shared" si="37"/>
        <v>83185.56092650209</v>
      </c>
      <c r="O92" s="3">
        <v>3701.4999999992201</v>
      </c>
      <c r="P92" s="57" t="str">
        <f t="shared" si="38"/>
        <v/>
      </c>
      <c r="Q92" s="11" t="str">
        <f t="shared" si="24"/>
        <v/>
      </c>
      <c r="R92" s="11" t="str">
        <f t="shared" si="25"/>
        <v/>
      </c>
      <c r="S92" s="11">
        <f t="shared" si="39"/>
        <v>47264.500000000779</v>
      </c>
      <c r="T92" s="11" t="str">
        <f t="shared" si="26"/>
        <v/>
      </c>
      <c r="U92" s="11">
        <f t="shared" si="27"/>
        <v>47264.500000000779</v>
      </c>
      <c r="V92" s="3">
        <f t="shared" si="40"/>
        <v>35921.060926501312</v>
      </c>
      <c r="W92" s="3" t="b">
        <f t="shared" si="28"/>
        <v>1</v>
      </c>
      <c r="X92" s="3">
        <f t="shared" si="29"/>
        <v>50966</v>
      </c>
      <c r="Y92" t="b">
        <f t="shared" si="30"/>
        <v>1</v>
      </c>
      <c r="Z92">
        <f t="shared" si="31"/>
        <v>0</v>
      </c>
      <c r="AA92">
        <f t="shared" si="32"/>
        <v>0</v>
      </c>
      <c r="AB92" s="76">
        <f t="shared" si="33"/>
        <v>0</v>
      </c>
    </row>
    <row r="93" spans="1:28">
      <c r="A93" s="7">
        <v>92</v>
      </c>
      <c r="B93" s="7">
        <v>1978</v>
      </c>
      <c r="C93" s="7">
        <v>8</v>
      </c>
      <c r="D93" s="10">
        <v>47807</v>
      </c>
      <c r="E93" s="13">
        <v>43128.595041322311</v>
      </c>
      <c r="F93" s="11">
        <v>0.39</v>
      </c>
      <c r="G93" s="11">
        <f t="shared" si="34"/>
        <v>5072.9361322696996</v>
      </c>
      <c r="H93" s="13">
        <f t="shared" si="35"/>
        <v>1978.4450915851828</v>
      </c>
      <c r="I93" s="7">
        <v>0</v>
      </c>
      <c r="J93" s="7">
        <f>51342</f>
        <v>51342</v>
      </c>
      <c r="K93" s="11">
        <f t="shared" si="36"/>
        <v>51342</v>
      </c>
      <c r="L93" s="11">
        <f t="shared" si="41"/>
        <v>35921.060926501312</v>
      </c>
      <c r="M93" s="11">
        <v>0</v>
      </c>
      <c r="N93" s="77">
        <f t="shared" si="37"/>
        <v>77071.210876238445</v>
      </c>
      <c r="O93" s="3">
        <v>3753.7231998521202</v>
      </c>
      <c r="P93" s="57" t="str">
        <f t="shared" si="38"/>
        <v/>
      </c>
      <c r="Q93" s="11" t="str">
        <f t="shared" si="24"/>
        <v/>
      </c>
      <c r="R93" s="11" t="str">
        <f t="shared" si="25"/>
        <v/>
      </c>
      <c r="S93" s="11">
        <f t="shared" si="39"/>
        <v>44053.276800147883</v>
      </c>
      <c r="T93" s="11" t="str">
        <f t="shared" si="26"/>
        <v/>
      </c>
      <c r="U93" s="11">
        <f t="shared" si="27"/>
        <v>44053.276800147883</v>
      </c>
      <c r="V93" s="3">
        <f t="shared" si="40"/>
        <v>33017.934076090562</v>
      </c>
      <c r="W93" s="3" t="b">
        <f t="shared" si="28"/>
        <v>1</v>
      </c>
      <c r="X93" s="3">
        <f t="shared" si="29"/>
        <v>47807</v>
      </c>
      <c r="Y93" t="b">
        <f t="shared" si="30"/>
        <v>1</v>
      </c>
      <c r="Z93">
        <f t="shared" si="31"/>
        <v>0</v>
      </c>
      <c r="AA93">
        <f t="shared" si="32"/>
        <v>0</v>
      </c>
      <c r="AB93" s="76">
        <f t="shared" si="33"/>
        <v>0</v>
      </c>
    </row>
    <row r="94" spans="1:28">
      <c r="A94" s="7">
        <v>93</v>
      </c>
      <c r="B94" s="7">
        <v>1978</v>
      </c>
      <c r="C94" s="7">
        <v>9</v>
      </c>
      <c r="D94" s="10">
        <v>35537</v>
      </c>
      <c r="E94" s="13">
        <v>26552.727272727272</v>
      </c>
      <c r="F94" s="11">
        <v>0.2</v>
      </c>
      <c r="G94" s="11">
        <f t="shared" si="34"/>
        <v>4789.4138464236248</v>
      </c>
      <c r="H94" s="13">
        <f t="shared" si="35"/>
        <v>957.88276928472499</v>
      </c>
      <c r="I94" s="7">
        <v>0</v>
      </c>
      <c r="J94" s="7">
        <f>51342</f>
        <v>51342</v>
      </c>
      <c r="K94" s="11">
        <f t="shared" si="36"/>
        <v>51342</v>
      </c>
      <c r="L94" s="11">
        <f t="shared" si="41"/>
        <v>33017.934076090562</v>
      </c>
      <c r="M94" s="11">
        <v>0</v>
      </c>
      <c r="N94" s="77">
        <f t="shared" si="37"/>
        <v>58612.778579533107</v>
      </c>
      <c r="O94" s="3">
        <v>2599.1596194192998</v>
      </c>
      <c r="P94" s="57" t="str">
        <f t="shared" si="38"/>
        <v/>
      </c>
      <c r="Q94" s="11" t="str">
        <f t="shared" si="24"/>
        <v/>
      </c>
      <c r="R94" s="11" t="str">
        <f t="shared" si="25"/>
        <v/>
      </c>
      <c r="S94" s="11">
        <f t="shared" si="39"/>
        <v>32937.840380580703</v>
      </c>
      <c r="T94" s="11" t="str">
        <f t="shared" si="26"/>
        <v/>
      </c>
      <c r="U94" s="11">
        <f t="shared" si="27"/>
        <v>32937.840380580703</v>
      </c>
      <c r="V94" s="3">
        <f t="shared" si="40"/>
        <v>25674.938198952404</v>
      </c>
      <c r="W94" s="3" t="b">
        <f t="shared" si="28"/>
        <v>1</v>
      </c>
      <c r="X94" s="3">
        <f t="shared" si="29"/>
        <v>35537</v>
      </c>
      <c r="Y94" t="b">
        <f t="shared" si="30"/>
        <v>1</v>
      </c>
      <c r="Z94">
        <f t="shared" si="31"/>
        <v>0</v>
      </c>
      <c r="AA94">
        <f t="shared" si="32"/>
        <v>0</v>
      </c>
      <c r="AB94" s="76">
        <f t="shared" si="33"/>
        <v>0</v>
      </c>
    </row>
    <row r="95" spans="1:28">
      <c r="A95" s="7">
        <v>94</v>
      </c>
      <c r="B95" s="7">
        <v>1978</v>
      </c>
      <c r="C95" s="7">
        <v>10</v>
      </c>
      <c r="D95" s="10">
        <v>16691</v>
      </c>
      <c r="E95" s="13">
        <v>34794.049586776862</v>
      </c>
      <c r="F95" s="11">
        <v>0.05</v>
      </c>
      <c r="G95" s="11">
        <f t="shared" si="34"/>
        <v>3997.0522524254452</v>
      </c>
      <c r="H95" s="13">
        <f t="shared" si="35"/>
        <v>199.85261262127227</v>
      </c>
      <c r="I95" s="7">
        <v>0</v>
      </c>
      <c r="J95" s="7">
        <f>51342</f>
        <v>51342</v>
      </c>
      <c r="K95" s="11">
        <f t="shared" si="36"/>
        <v>51342</v>
      </c>
      <c r="L95" s="11">
        <f t="shared" si="41"/>
        <v>25674.938198952404</v>
      </c>
      <c r="M95" s="11">
        <v>0</v>
      </c>
      <c r="N95" s="77">
        <f t="shared" si="37"/>
        <v>60269.135173107992</v>
      </c>
      <c r="O95" s="3">
        <v>4759.2836916306796</v>
      </c>
      <c r="P95" s="57" t="str">
        <f t="shared" si="38"/>
        <v/>
      </c>
      <c r="Q95" s="11" t="str">
        <f t="shared" si="24"/>
        <v/>
      </c>
      <c r="R95" s="11" t="str">
        <f t="shared" si="25"/>
        <v/>
      </c>
      <c r="S95" s="11">
        <f t="shared" si="39"/>
        <v>11931.716308369319</v>
      </c>
      <c r="T95" s="11" t="str">
        <f t="shared" si="26"/>
        <v/>
      </c>
      <c r="U95" s="11">
        <f t="shared" si="27"/>
        <v>11931.716308369319</v>
      </c>
      <c r="V95" s="3">
        <f t="shared" si="40"/>
        <v>48337.418864738676</v>
      </c>
      <c r="W95" s="3" t="b">
        <f t="shared" si="28"/>
        <v>1</v>
      </c>
      <c r="X95" s="3">
        <f t="shared" si="29"/>
        <v>16691</v>
      </c>
      <c r="Y95" t="b">
        <f t="shared" si="30"/>
        <v>1</v>
      </c>
      <c r="Z95">
        <f t="shared" si="31"/>
        <v>0</v>
      </c>
      <c r="AA95">
        <f t="shared" si="32"/>
        <v>0</v>
      </c>
      <c r="AB95" s="76">
        <f t="shared" si="33"/>
        <v>0</v>
      </c>
    </row>
    <row r="96" spans="1:28">
      <c r="A96" s="7">
        <v>95</v>
      </c>
      <c r="B96" s="7">
        <v>1978</v>
      </c>
      <c r="C96" s="7">
        <v>11</v>
      </c>
      <c r="D96" s="10">
        <v>4576</v>
      </c>
      <c r="E96" s="13">
        <v>32677.685950413223</v>
      </c>
      <c r="F96" s="11">
        <v>0</v>
      </c>
      <c r="G96" s="11">
        <f t="shared" si="34"/>
        <v>6095.3179203602695</v>
      </c>
      <c r="H96" s="13">
        <f t="shared" si="35"/>
        <v>0</v>
      </c>
      <c r="I96" s="7">
        <v>0</v>
      </c>
      <c r="J96" s="7">
        <f>51342</f>
        <v>51342</v>
      </c>
      <c r="K96" s="11">
        <f t="shared" si="36"/>
        <v>51342</v>
      </c>
      <c r="L96" s="11">
        <f t="shared" si="41"/>
        <v>48337.418864738676</v>
      </c>
      <c r="M96" s="11">
        <v>0</v>
      </c>
      <c r="N96" s="77">
        <f t="shared" si="37"/>
        <v>81015.104815151892</v>
      </c>
      <c r="O96" s="3">
        <v>4325.9727799189604</v>
      </c>
      <c r="P96" s="57" t="str">
        <f t="shared" si="38"/>
        <v/>
      </c>
      <c r="Q96" s="11" t="str">
        <f t="shared" si="24"/>
        <v/>
      </c>
      <c r="R96" s="11" t="str">
        <f t="shared" si="25"/>
        <v/>
      </c>
      <c r="S96" s="11" t="str">
        <f t="shared" si="39"/>
        <v/>
      </c>
      <c r="T96" s="11">
        <f t="shared" si="26"/>
        <v>29673.104815151892</v>
      </c>
      <c r="U96" s="11">
        <f t="shared" si="27"/>
        <v>29673.104815151892</v>
      </c>
      <c r="V96" s="3">
        <f t="shared" si="40"/>
        <v>51342</v>
      </c>
      <c r="W96" s="3" t="b">
        <f t="shared" si="28"/>
        <v>1</v>
      </c>
      <c r="X96" s="3">
        <f t="shared" si="29"/>
        <v>33999.077595070848</v>
      </c>
      <c r="Y96" t="b">
        <f t="shared" si="30"/>
        <v>1</v>
      </c>
      <c r="Z96">
        <f t="shared" si="31"/>
        <v>0</v>
      </c>
      <c r="AA96">
        <f t="shared" si="32"/>
        <v>0</v>
      </c>
      <c r="AB96" s="76">
        <f t="shared" si="33"/>
        <v>0</v>
      </c>
    </row>
    <row r="97" spans="1:28">
      <c r="A97" s="7">
        <v>96</v>
      </c>
      <c r="B97" s="7">
        <v>1978</v>
      </c>
      <c r="C97" s="7">
        <v>12</v>
      </c>
      <c r="D97" s="10">
        <v>1561</v>
      </c>
      <c r="E97" s="13">
        <v>36196.36363636364</v>
      </c>
      <c r="F97" s="11">
        <v>0</v>
      </c>
      <c r="G97" s="11">
        <f t="shared" si="34"/>
        <v>6296.3862360000003</v>
      </c>
      <c r="H97" s="13">
        <f t="shared" si="35"/>
        <v>0</v>
      </c>
      <c r="I97" s="7">
        <v>0</v>
      </c>
      <c r="J97" s="7">
        <f>51342</f>
        <v>51342</v>
      </c>
      <c r="K97" s="11">
        <f t="shared" si="36"/>
        <v>51342</v>
      </c>
      <c r="L97" s="11">
        <f t="shared" si="41"/>
        <v>51342</v>
      </c>
      <c r="M97" s="11">
        <v>0</v>
      </c>
      <c r="N97" s="77">
        <f t="shared" si="37"/>
        <v>87538.363636363647</v>
      </c>
      <c r="O97" s="3">
        <v>3903.5916211181002</v>
      </c>
      <c r="P97" s="57" t="str">
        <f t="shared" si="38"/>
        <v/>
      </c>
      <c r="Q97" s="11" t="str">
        <f t="shared" si="24"/>
        <v/>
      </c>
      <c r="R97" s="11">
        <f t="shared" si="25"/>
        <v>36196.363636363647</v>
      </c>
      <c r="S97" s="11" t="str">
        <f t="shared" si="39"/>
        <v/>
      </c>
      <c r="T97" s="11" t="str">
        <f t="shared" si="26"/>
        <v/>
      </c>
      <c r="U97" s="11">
        <f t="shared" si="27"/>
        <v>36196.363636363647</v>
      </c>
      <c r="V97" s="3">
        <f t="shared" si="40"/>
        <v>51342</v>
      </c>
      <c r="W97" s="3" t="b">
        <f t="shared" si="28"/>
        <v>1</v>
      </c>
      <c r="X97" s="3">
        <f t="shared" si="29"/>
        <v>40099.95525748175</v>
      </c>
      <c r="Y97" t="b">
        <f t="shared" si="30"/>
        <v>1</v>
      </c>
      <c r="Z97">
        <f t="shared" si="31"/>
        <v>0</v>
      </c>
      <c r="AA97">
        <f t="shared" si="32"/>
        <v>0</v>
      </c>
      <c r="AB97" s="76">
        <f t="shared" si="33"/>
        <v>0</v>
      </c>
    </row>
    <row r="98" spans="1:28">
      <c r="A98" s="7">
        <v>97</v>
      </c>
      <c r="B98" s="7">
        <v>1979</v>
      </c>
      <c r="C98" s="7">
        <v>1</v>
      </c>
      <c r="D98" s="10">
        <v>1277</v>
      </c>
      <c r="E98" s="13">
        <v>37249.586776859505</v>
      </c>
      <c r="F98" s="11">
        <v>0</v>
      </c>
      <c r="G98" s="11">
        <f t="shared" si="34"/>
        <v>6296.3862360000003</v>
      </c>
      <c r="H98" s="13">
        <f t="shared" si="35"/>
        <v>0</v>
      </c>
      <c r="I98" s="7">
        <v>0</v>
      </c>
      <c r="J98" s="7">
        <f>51342</f>
        <v>51342</v>
      </c>
      <c r="K98" s="11">
        <f t="shared" si="36"/>
        <v>51342</v>
      </c>
      <c r="L98" s="11">
        <f t="shared" si="41"/>
        <v>51342</v>
      </c>
      <c r="M98" s="11">
        <v>0</v>
      </c>
      <c r="N98" s="77">
        <f t="shared" si="37"/>
        <v>88591.586776859505</v>
      </c>
      <c r="O98" s="3">
        <v>3837.6887542744798</v>
      </c>
      <c r="P98" s="57" t="str">
        <f t="shared" si="38"/>
        <v/>
      </c>
      <c r="Q98" s="11" t="str">
        <f t="shared" si="24"/>
        <v/>
      </c>
      <c r="R98" s="11">
        <f t="shared" si="25"/>
        <v>37249.586776859505</v>
      </c>
      <c r="S98" s="11" t="str">
        <f t="shared" si="39"/>
        <v/>
      </c>
      <c r="T98" s="11" t="str">
        <f t="shared" si="26"/>
        <v/>
      </c>
      <c r="U98" s="11">
        <f t="shared" si="27"/>
        <v>37249.586776859505</v>
      </c>
      <c r="V98" s="3">
        <f t="shared" si="40"/>
        <v>51342</v>
      </c>
      <c r="W98" s="3" t="b">
        <f t="shared" si="28"/>
        <v>1</v>
      </c>
      <c r="X98" s="3">
        <f t="shared" si="29"/>
        <v>41087.275531133986</v>
      </c>
      <c r="Y98" t="b">
        <f t="shared" si="30"/>
        <v>1</v>
      </c>
      <c r="Z98">
        <f t="shared" si="31"/>
        <v>0</v>
      </c>
      <c r="AA98">
        <f t="shared" si="32"/>
        <v>0</v>
      </c>
      <c r="AB98" s="76">
        <f t="shared" si="33"/>
        <v>0</v>
      </c>
    </row>
    <row r="99" spans="1:28">
      <c r="A99" s="7">
        <v>98</v>
      </c>
      <c r="B99" s="7">
        <v>1979</v>
      </c>
      <c r="C99" s="7">
        <v>2</v>
      </c>
      <c r="D99" s="10">
        <v>787</v>
      </c>
      <c r="E99" s="13">
        <v>32628.099173553717</v>
      </c>
      <c r="F99" s="11">
        <v>0</v>
      </c>
      <c r="G99" s="11">
        <f t="shared" si="34"/>
        <v>6296.3862360000003</v>
      </c>
      <c r="H99" s="13">
        <f t="shared" si="35"/>
        <v>0</v>
      </c>
      <c r="I99" s="7">
        <v>0</v>
      </c>
      <c r="J99" s="7">
        <f>51342</f>
        <v>51342</v>
      </c>
      <c r="K99" s="11">
        <f t="shared" si="36"/>
        <v>51342</v>
      </c>
      <c r="L99" s="11">
        <f t="shared" si="41"/>
        <v>51342</v>
      </c>
      <c r="M99" s="11">
        <v>0</v>
      </c>
      <c r="N99" s="77">
        <f t="shared" si="37"/>
        <v>83970.099173553725</v>
      </c>
      <c r="O99" s="3">
        <v>3301.79118949446</v>
      </c>
      <c r="P99" s="57" t="str">
        <f t="shared" si="38"/>
        <v/>
      </c>
      <c r="Q99" s="11" t="str">
        <f t="shared" si="24"/>
        <v/>
      </c>
      <c r="R99" s="11">
        <f t="shared" si="25"/>
        <v>32628.099173553725</v>
      </c>
      <c r="S99" s="11" t="str">
        <f t="shared" si="39"/>
        <v/>
      </c>
      <c r="T99" s="11" t="str">
        <f t="shared" si="26"/>
        <v/>
      </c>
      <c r="U99" s="11">
        <f t="shared" si="27"/>
        <v>32628.099173553725</v>
      </c>
      <c r="V99" s="3">
        <f t="shared" si="40"/>
        <v>51342</v>
      </c>
      <c r="W99" s="3" t="b">
        <f t="shared" si="28"/>
        <v>1</v>
      </c>
      <c r="X99" s="3">
        <f t="shared" si="29"/>
        <v>35929.890363048187</v>
      </c>
      <c r="Y99" t="b">
        <f t="shared" si="30"/>
        <v>1</v>
      </c>
      <c r="Z99">
        <f t="shared" si="31"/>
        <v>0</v>
      </c>
      <c r="AA99">
        <f t="shared" si="32"/>
        <v>0</v>
      </c>
      <c r="AB99" s="76">
        <f t="shared" si="33"/>
        <v>0</v>
      </c>
    </row>
    <row r="100" spans="1:28">
      <c r="A100" s="7">
        <v>99</v>
      </c>
      <c r="B100" s="7">
        <v>1979</v>
      </c>
      <c r="C100" s="7">
        <v>3</v>
      </c>
      <c r="D100" s="10">
        <v>298</v>
      </c>
      <c r="E100" s="13">
        <v>54311.404958677689</v>
      </c>
      <c r="F100" s="11">
        <v>0.02</v>
      </c>
      <c r="G100" s="11">
        <f t="shared" si="34"/>
        <v>6296.3862360000003</v>
      </c>
      <c r="H100" s="13">
        <f t="shared" si="35"/>
        <v>125.92772472000001</v>
      </c>
      <c r="I100" s="7">
        <v>0</v>
      </c>
      <c r="J100" s="7">
        <f>51342</f>
        <v>51342</v>
      </c>
      <c r="K100" s="11">
        <f t="shared" si="36"/>
        <v>51342</v>
      </c>
      <c r="L100" s="11">
        <f t="shared" si="41"/>
        <v>51342</v>
      </c>
      <c r="M100" s="11">
        <v>0</v>
      </c>
      <c r="N100" s="77">
        <f t="shared" si="37"/>
        <v>105527.47723395769</v>
      </c>
      <c r="O100" s="3">
        <v>5392.2878485458205</v>
      </c>
      <c r="P100" s="57" t="str">
        <f t="shared" si="38"/>
        <v/>
      </c>
      <c r="Q100" s="11" t="str">
        <f t="shared" si="24"/>
        <v/>
      </c>
      <c r="R100" s="11">
        <f t="shared" si="25"/>
        <v>69185.477233957688</v>
      </c>
      <c r="S100" s="11" t="str">
        <f t="shared" si="39"/>
        <v/>
      </c>
      <c r="T100" s="11" t="str">
        <f t="shared" si="26"/>
        <v/>
      </c>
      <c r="U100" s="11">
        <f t="shared" si="27"/>
        <v>69185.477233957688</v>
      </c>
      <c r="V100" s="3">
        <f t="shared" si="40"/>
        <v>36342</v>
      </c>
      <c r="W100" s="3" t="b">
        <f t="shared" si="28"/>
        <v>1</v>
      </c>
      <c r="X100" s="3">
        <f t="shared" si="29"/>
        <v>74577.765082503509</v>
      </c>
      <c r="Y100" t="b">
        <f t="shared" si="30"/>
        <v>1</v>
      </c>
      <c r="Z100">
        <f t="shared" si="31"/>
        <v>0</v>
      </c>
      <c r="AA100">
        <f t="shared" si="32"/>
        <v>0</v>
      </c>
      <c r="AB100" s="76">
        <f t="shared" si="33"/>
        <v>0</v>
      </c>
    </row>
    <row r="101" spans="1:28">
      <c r="A101" s="7">
        <v>100</v>
      </c>
      <c r="B101" s="7">
        <v>1979</v>
      </c>
      <c r="C101" s="7">
        <v>4</v>
      </c>
      <c r="D101" s="10">
        <v>2544</v>
      </c>
      <c r="E101" s="13">
        <v>73408.264462809922</v>
      </c>
      <c r="F101" s="11">
        <v>0.13</v>
      </c>
      <c r="G101" s="11">
        <f t="shared" si="34"/>
        <v>5112.6462360000005</v>
      </c>
      <c r="H101" s="13">
        <f t="shared" si="35"/>
        <v>664.64401068000006</v>
      </c>
      <c r="I101" s="7">
        <v>15000</v>
      </c>
      <c r="J101" s="7">
        <f>51342</f>
        <v>51342</v>
      </c>
      <c r="K101" s="11">
        <f t="shared" si="36"/>
        <v>36342</v>
      </c>
      <c r="L101" s="11">
        <f t="shared" si="41"/>
        <v>36342</v>
      </c>
      <c r="M101" s="11">
        <v>0</v>
      </c>
      <c r="N101" s="77">
        <f t="shared" si="37"/>
        <v>109085.62045212992</v>
      </c>
      <c r="O101" s="3">
        <v>8720.6434034059694</v>
      </c>
      <c r="P101" s="57" t="str">
        <f t="shared" si="38"/>
        <v/>
      </c>
      <c r="Q101" s="11" t="str">
        <f t="shared" si="24"/>
        <v/>
      </c>
      <c r="R101" s="11">
        <f t="shared" si="25"/>
        <v>72743.620452129922</v>
      </c>
      <c r="S101" s="11" t="str">
        <f t="shared" si="39"/>
        <v/>
      </c>
      <c r="T101" s="11" t="str">
        <f t="shared" si="26"/>
        <v/>
      </c>
      <c r="U101" s="11">
        <f t="shared" si="27"/>
        <v>72743.620452129922</v>
      </c>
      <c r="V101" s="3">
        <f t="shared" si="40"/>
        <v>36342</v>
      </c>
      <c r="W101" s="3" t="b">
        <f t="shared" si="28"/>
        <v>1</v>
      </c>
      <c r="X101" s="3">
        <f t="shared" si="29"/>
        <v>81464.263855535886</v>
      </c>
      <c r="Y101" t="b">
        <f t="shared" si="30"/>
        <v>1</v>
      </c>
      <c r="Z101">
        <f t="shared" si="31"/>
        <v>0</v>
      </c>
      <c r="AA101">
        <f t="shared" si="32"/>
        <v>0</v>
      </c>
      <c r="AB101" s="76">
        <f t="shared" si="33"/>
        <v>0</v>
      </c>
    </row>
    <row r="102" spans="1:28">
      <c r="A102" s="7">
        <v>101</v>
      </c>
      <c r="B102" s="7">
        <v>1979</v>
      </c>
      <c r="C102" s="7">
        <v>5</v>
      </c>
      <c r="D102" s="10">
        <v>34448</v>
      </c>
      <c r="E102" s="13">
        <v>57895.537190082643</v>
      </c>
      <c r="F102" s="11">
        <v>0.22</v>
      </c>
      <c r="G102" s="11">
        <f t="shared" si="34"/>
        <v>5112.6462360000005</v>
      </c>
      <c r="H102" s="13">
        <f t="shared" si="35"/>
        <v>1124.7821719200001</v>
      </c>
      <c r="I102" s="7">
        <v>15000</v>
      </c>
      <c r="J102" s="7">
        <f>51342</f>
        <v>51342</v>
      </c>
      <c r="K102" s="11">
        <f t="shared" si="36"/>
        <v>36342</v>
      </c>
      <c r="L102" s="11">
        <f t="shared" si="41"/>
        <v>36342</v>
      </c>
      <c r="M102" s="11">
        <v>0</v>
      </c>
      <c r="N102" s="77">
        <f t="shared" si="37"/>
        <v>93112.755018162643</v>
      </c>
      <c r="O102" s="3">
        <v>10029.507424121801</v>
      </c>
      <c r="P102" s="57" t="str">
        <f t="shared" si="38"/>
        <v/>
      </c>
      <c r="Q102" s="11" t="str">
        <f t="shared" si="24"/>
        <v/>
      </c>
      <c r="R102" s="11" t="str">
        <f t="shared" si="25"/>
        <v/>
      </c>
      <c r="S102" s="11" t="str">
        <f t="shared" si="39"/>
        <v/>
      </c>
      <c r="T102" s="11">
        <f t="shared" si="26"/>
        <v>56770.755018162643</v>
      </c>
      <c r="U102" s="11">
        <f t="shared" si="27"/>
        <v>56770.755018162643</v>
      </c>
      <c r="V102" s="3">
        <f t="shared" si="40"/>
        <v>36342</v>
      </c>
      <c r="W102" s="3" t="b">
        <f t="shared" si="28"/>
        <v>1</v>
      </c>
      <c r="X102" s="3">
        <f t="shared" si="29"/>
        <v>66800.262442284438</v>
      </c>
      <c r="Y102" t="b">
        <f t="shared" si="30"/>
        <v>1</v>
      </c>
      <c r="Z102">
        <f t="shared" si="31"/>
        <v>0</v>
      </c>
      <c r="AA102">
        <f t="shared" si="32"/>
        <v>0</v>
      </c>
      <c r="AB102" s="76">
        <f t="shared" si="33"/>
        <v>0</v>
      </c>
    </row>
    <row r="103" spans="1:28">
      <c r="A103" s="7">
        <v>102</v>
      </c>
      <c r="B103" s="7">
        <v>1979</v>
      </c>
      <c r="C103" s="7">
        <v>6</v>
      </c>
      <c r="D103" s="10">
        <v>45953</v>
      </c>
      <c r="E103" s="13">
        <v>23510.082644628099</v>
      </c>
      <c r="F103" s="11">
        <v>0.36</v>
      </c>
      <c r="G103" s="11">
        <f t="shared" si="34"/>
        <v>5112.6462360000005</v>
      </c>
      <c r="H103" s="13">
        <f t="shared" si="35"/>
        <v>1840.5526449600002</v>
      </c>
      <c r="I103" s="7">
        <v>15000</v>
      </c>
      <c r="J103" s="7">
        <f>51342</f>
        <v>51342</v>
      </c>
      <c r="K103" s="11">
        <f t="shared" si="36"/>
        <v>36342</v>
      </c>
      <c r="L103" s="11">
        <f t="shared" si="41"/>
        <v>36342</v>
      </c>
      <c r="M103" s="11">
        <v>0</v>
      </c>
      <c r="N103" s="77">
        <f t="shared" si="37"/>
        <v>58011.529999668099</v>
      </c>
      <c r="O103" s="3">
        <v>2637.2277637792199</v>
      </c>
      <c r="P103" s="57" t="str">
        <f t="shared" si="38"/>
        <v/>
      </c>
      <c r="Q103" s="11" t="str">
        <f t="shared" si="24"/>
        <v/>
      </c>
      <c r="R103" s="11" t="str">
        <f t="shared" si="25"/>
        <v/>
      </c>
      <c r="S103" s="11">
        <f t="shared" si="39"/>
        <v>42449.456791496363</v>
      </c>
      <c r="T103" s="11" t="str">
        <f t="shared" si="26"/>
        <v/>
      </c>
      <c r="U103" s="11">
        <f t="shared" si="27"/>
        <v>42449.456791496363</v>
      </c>
      <c r="V103" s="3">
        <f t="shared" si="40"/>
        <v>15562.073208171736</v>
      </c>
      <c r="W103" s="3" t="b">
        <f t="shared" si="28"/>
        <v>0</v>
      </c>
      <c r="X103" s="3">
        <f t="shared" si="29"/>
        <v>45086.684555275584</v>
      </c>
      <c r="Y103" t="b">
        <f t="shared" si="30"/>
        <v>0</v>
      </c>
      <c r="Z103">
        <f t="shared" si="31"/>
        <v>0</v>
      </c>
      <c r="AA103">
        <f t="shared" si="32"/>
        <v>866.31544472441601</v>
      </c>
      <c r="AB103" s="76">
        <f t="shared" si="33"/>
        <v>29661.382405768174</v>
      </c>
    </row>
    <row r="104" spans="1:28">
      <c r="A104" s="7">
        <v>103</v>
      </c>
      <c r="B104" s="7">
        <v>1979</v>
      </c>
      <c r="C104" s="7">
        <v>7</v>
      </c>
      <c r="D104" s="10">
        <v>50966</v>
      </c>
      <c r="E104" s="13">
        <v>50413.884297520664</v>
      </c>
      <c r="F104" s="11">
        <v>0.43</v>
      </c>
      <c r="G104" s="11">
        <f t="shared" si="34"/>
        <v>2729.2732739449143</v>
      </c>
      <c r="H104" s="13">
        <f t="shared" si="35"/>
        <v>1173.587507796313</v>
      </c>
      <c r="I104" s="7">
        <v>0</v>
      </c>
      <c r="J104" s="7">
        <f>51342</f>
        <v>51342</v>
      </c>
      <c r="K104" s="11">
        <f t="shared" si="36"/>
        <v>51342</v>
      </c>
      <c r="L104" s="11">
        <f t="shared" si="41"/>
        <v>15562.073208171736</v>
      </c>
      <c r="M104" s="11">
        <v>0</v>
      </c>
      <c r="N104" s="77">
        <f t="shared" si="37"/>
        <v>64802.369997896094</v>
      </c>
      <c r="O104" s="3">
        <v>3037.4999999992201</v>
      </c>
      <c r="P104" s="57" t="str">
        <f t="shared" si="38"/>
        <v/>
      </c>
      <c r="Q104" s="11" t="str">
        <f t="shared" si="24"/>
        <v/>
      </c>
      <c r="R104" s="11" t="str">
        <f t="shared" si="25"/>
        <v/>
      </c>
      <c r="S104" s="11">
        <f t="shared" si="39"/>
        <v>46969.930000000764</v>
      </c>
      <c r="T104" s="11" t="str">
        <f t="shared" si="26"/>
        <v/>
      </c>
      <c r="U104" s="11">
        <f t="shared" si="27"/>
        <v>46969.930000000764</v>
      </c>
      <c r="V104" s="3">
        <f t="shared" si="40"/>
        <v>17832.43999789533</v>
      </c>
      <c r="W104" s="3" t="b">
        <f t="shared" si="28"/>
        <v>0</v>
      </c>
      <c r="X104" s="3">
        <f t="shared" si="29"/>
        <v>50007.429999999986</v>
      </c>
      <c r="Y104" t="b">
        <f t="shared" si="30"/>
        <v>0</v>
      </c>
      <c r="Z104">
        <f t="shared" si="31"/>
        <v>0</v>
      </c>
      <c r="AA104">
        <f t="shared" si="32"/>
        <v>958.57000000001426</v>
      </c>
      <c r="AB104" s="76">
        <f t="shared" si="33"/>
        <v>152301.39044412816</v>
      </c>
    </row>
    <row r="105" spans="1:28">
      <c r="A105" s="7">
        <v>104</v>
      </c>
      <c r="B105" s="7">
        <v>1979</v>
      </c>
      <c r="C105" s="7">
        <v>8</v>
      </c>
      <c r="D105" s="10">
        <v>47807</v>
      </c>
      <c r="E105" s="13">
        <v>38060.826446280989</v>
      </c>
      <c r="F105" s="11">
        <v>0.39</v>
      </c>
      <c r="G105" s="11">
        <f t="shared" si="34"/>
        <v>3031.6985873708245</v>
      </c>
      <c r="H105" s="13">
        <f t="shared" si="35"/>
        <v>1182.3624490746215</v>
      </c>
      <c r="I105" s="7">
        <v>0</v>
      </c>
      <c r="J105" s="7">
        <f>51342</f>
        <v>51342</v>
      </c>
      <c r="K105" s="11">
        <f t="shared" si="36"/>
        <v>51342</v>
      </c>
      <c r="L105" s="11">
        <f t="shared" si="41"/>
        <v>17832.43999789533</v>
      </c>
      <c r="M105" s="11">
        <v>0</v>
      </c>
      <c r="N105" s="77">
        <f t="shared" si="37"/>
        <v>54710.903995101697</v>
      </c>
      <c r="O105" s="3">
        <v>3068.0626065074298</v>
      </c>
      <c r="P105" s="57" t="str">
        <f t="shared" si="38"/>
        <v/>
      </c>
      <c r="Q105" s="11" t="str">
        <f t="shared" si="24"/>
        <v/>
      </c>
      <c r="R105" s="11" t="str">
        <f t="shared" si="25"/>
        <v/>
      </c>
      <c r="S105" s="11">
        <f t="shared" si="39"/>
        <v>43844.158645622716</v>
      </c>
      <c r="T105" s="11" t="str">
        <f t="shared" si="26"/>
        <v/>
      </c>
      <c r="U105" s="11">
        <f t="shared" si="27"/>
        <v>43844.158645622716</v>
      </c>
      <c r="V105" s="3">
        <f t="shared" si="40"/>
        <v>10866.745349478981</v>
      </c>
      <c r="W105" s="3" t="b">
        <f t="shared" si="28"/>
        <v>0</v>
      </c>
      <c r="X105" s="3">
        <f t="shared" si="29"/>
        <v>46912.221252130148</v>
      </c>
      <c r="Y105" t="b">
        <f t="shared" si="30"/>
        <v>0</v>
      </c>
      <c r="Z105">
        <f t="shared" si="31"/>
        <v>0</v>
      </c>
      <c r="AA105">
        <f t="shared" si="32"/>
        <v>894.77874786985194</v>
      </c>
      <c r="AB105" s="76">
        <f t="shared" si="33"/>
        <v>135475.25438214027</v>
      </c>
    </row>
    <row r="106" spans="1:28">
      <c r="A106" s="7">
        <v>105</v>
      </c>
      <c r="B106" s="7">
        <v>1979</v>
      </c>
      <c r="C106" s="7">
        <v>9</v>
      </c>
      <c r="D106" s="10">
        <v>35537</v>
      </c>
      <c r="E106" s="13">
        <v>26352.396694214876</v>
      </c>
      <c r="F106" s="11">
        <v>0.2</v>
      </c>
      <c r="G106" s="11">
        <f t="shared" si="34"/>
        <v>2071.1236207327752</v>
      </c>
      <c r="H106" s="13">
        <f t="shared" si="35"/>
        <v>414.22472414655505</v>
      </c>
      <c r="I106" s="7">
        <v>0</v>
      </c>
      <c r="J106" s="7">
        <f>51342</f>
        <v>51342</v>
      </c>
      <c r="K106" s="11">
        <f t="shared" si="36"/>
        <v>51342</v>
      </c>
      <c r="L106" s="11">
        <f t="shared" si="41"/>
        <v>10866.745349478981</v>
      </c>
      <c r="M106" s="11">
        <v>0</v>
      </c>
      <c r="N106" s="77">
        <f t="shared" si="37"/>
        <v>36804.917319547305</v>
      </c>
      <c r="O106" s="3">
        <v>629.721390340516</v>
      </c>
      <c r="P106" s="57" t="str">
        <f t="shared" si="38"/>
        <v/>
      </c>
      <c r="Q106" s="11" t="str">
        <f t="shared" si="24"/>
        <v/>
      </c>
      <c r="R106" s="11" t="str">
        <f t="shared" si="25"/>
        <v/>
      </c>
      <c r="S106" s="11">
        <f t="shared" si="39"/>
        <v>34209.133037466294</v>
      </c>
      <c r="T106" s="11" t="str">
        <f t="shared" si="26"/>
        <v/>
      </c>
      <c r="U106" s="11">
        <f t="shared" si="27"/>
        <v>34209.133037466294</v>
      </c>
      <c r="V106" s="3">
        <f t="shared" si="40"/>
        <v>2595.784282081011</v>
      </c>
      <c r="W106" s="3" t="b">
        <f t="shared" si="28"/>
        <v>0</v>
      </c>
      <c r="X106" s="3">
        <f t="shared" si="29"/>
        <v>34838.854427806808</v>
      </c>
      <c r="Y106" t="b">
        <f t="shared" si="30"/>
        <v>0</v>
      </c>
      <c r="Z106">
        <f t="shared" si="31"/>
        <v>0</v>
      </c>
      <c r="AA106">
        <f t="shared" si="32"/>
        <v>698.14557219319249</v>
      </c>
      <c r="AB106" s="76">
        <f t="shared" si="33"/>
        <v>88848.792898385771</v>
      </c>
    </row>
    <row r="107" spans="1:28">
      <c r="A107" s="7">
        <v>106</v>
      </c>
      <c r="B107" s="7">
        <v>1979</v>
      </c>
      <c r="C107" s="7">
        <v>10</v>
      </c>
      <c r="D107" s="10">
        <v>16691</v>
      </c>
      <c r="E107" s="13">
        <v>32757.024793388431</v>
      </c>
      <c r="F107" s="11">
        <v>0.05</v>
      </c>
      <c r="G107" s="11">
        <f t="shared" si="34"/>
        <v>804.5295653555977</v>
      </c>
      <c r="H107" s="13">
        <f t="shared" si="35"/>
        <v>40.226478267779889</v>
      </c>
      <c r="I107" s="7">
        <v>0</v>
      </c>
      <c r="J107" s="7">
        <f>51342</f>
        <v>51342</v>
      </c>
      <c r="K107" s="11">
        <f t="shared" si="36"/>
        <v>51342</v>
      </c>
      <c r="L107" s="11">
        <f t="shared" si="41"/>
        <v>2595.784282081011</v>
      </c>
      <c r="M107" s="11">
        <v>0</v>
      </c>
      <c r="N107" s="77">
        <f t="shared" si="37"/>
        <v>35312.582597201661</v>
      </c>
      <c r="O107" s="3">
        <v>2712.5145856055701</v>
      </c>
      <c r="P107" s="57" t="str">
        <f t="shared" si="38"/>
        <v/>
      </c>
      <c r="Q107" s="11" t="str">
        <f t="shared" si="24"/>
        <v/>
      </c>
      <c r="R107" s="11" t="str">
        <f t="shared" si="25"/>
        <v/>
      </c>
      <c r="S107" s="11">
        <f t="shared" si="39"/>
        <v>13978.48541439443</v>
      </c>
      <c r="T107" s="11" t="str">
        <f t="shared" si="26"/>
        <v/>
      </c>
      <c r="U107" s="11">
        <f t="shared" si="27"/>
        <v>13978.48541439443</v>
      </c>
      <c r="V107" s="3">
        <f t="shared" si="40"/>
        <v>21334.097182807229</v>
      </c>
      <c r="W107" s="3" t="b">
        <f t="shared" si="28"/>
        <v>1</v>
      </c>
      <c r="X107" s="3">
        <f t="shared" si="29"/>
        <v>16691</v>
      </c>
      <c r="Y107" t="b">
        <f t="shared" si="30"/>
        <v>1</v>
      </c>
      <c r="Z107">
        <f t="shared" si="31"/>
        <v>1</v>
      </c>
      <c r="AA107">
        <f t="shared" si="32"/>
        <v>0</v>
      </c>
      <c r="AB107" s="76">
        <f t="shared" si="33"/>
        <v>0</v>
      </c>
    </row>
    <row r="108" spans="1:28">
      <c r="A108" s="7">
        <v>107</v>
      </c>
      <c r="B108" s="7">
        <v>1979</v>
      </c>
      <c r="C108" s="7">
        <v>11</v>
      </c>
      <c r="D108" s="10">
        <v>4576</v>
      </c>
      <c r="E108" s="13">
        <v>26929.586776859505</v>
      </c>
      <c r="F108" s="11">
        <v>0</v>
      </c>
      <c r="G108" s="11">
        <f t="shared" si="34"/>
        <v>3477.9268880502209</v>
      </c>
      <c r="H108" s="13">
        <f t="shared" si="35"/>
        <v>0</v>
      </c>
      <c r="I108" s="7">
        <v>0</v>
      </c>
      <c r="J108" s="7">
        <f>51342</f>
        <v>51342</v>
      </c>
      <c r="K108" s="11">
        <f t="shared" si="36"/>
        <v>51342</v>
      </c>
      <c r="L108" s="11">
        <f t="shared" si="41"/>
        <v>21334.097182807229</v>
      </c>
      <c r="M108" s="11">
        <v>0</v>
      </c>
      <c r="N108" s="77">
        <f t="shared" si="37"/>
        <v>48263.683959666734</v>
      </c>
      <c r="O108" s="3">
        <v>3585.3782677979898</v>
      </c>
      <c r="P108" s="57" t="str">
        <f t="shared" si="38"/>
        <v/>
      </c>
      <c r="Q108" s="11" t="str">
        <f t="shared" si="24"/>
        <v/>
      </c>
      <c r="R108" s="11" t="str">
        <f t="shared" si="25"/>
        <v/>
      </c>
      <c r="S108" s="11">
        <f t="shared" si="39"/>
        <v>990.62173220201021</v>
      </c>
      <c r="T108" s="11" t="str">
        <f t="shared" si="26"/>
        <v/>
      </c>
      <c r="U108" s="11">
        <f t="shared" si="27"/>
        <v>990.62173220201021</v>
      </c>
      <c r="V108" s="3">
        <f t="shared" si="40"/>
        <v>47273.062227464725</v>
      </c>
      <c r="W108" s="3" t="b">
        <f t="shared" si="28"/>
        <v>1</v>
      </c>
      <c r="X108" s="3">
        <f t="shared" si="29"/>
        <v>4576</v>
      </c>
      <c r="Y108" t="b">
        <f t="shared" si="30"/>
        <v>1</v>
      </c>
      <c r="Z108">
        <f t="shared" si="31"/>
        <v>0</v>
      </c>
      <c r="AA108">
        <f t="shared" si="32"/>
        <v>0</v>
      </c>
      <c r="AB108" s="76">
        <f t="shared" si="33"/>
        <v>0</v>
      </c>
    </row>
    <row r="109" spans="1:28">
      <c r="A109" s="7">
        <v>108</v>
      </c>
      <c r="B109" s="7">
        <v>1979</v>
      </c>
      <c r="C109" s="7">
        <v>12</v>
      </c>
      <c r="D109" s="10">
        <v>1561</v>
      </c>
      <c r="E109" s="13">
        <v>20316.694214876032</v>
      </c>
      <c r="F109" s="11">
        <v>0</v>
      </c>
      <c r="G109" s="11">
        <f t="shared" si="34"/>
        <v>6019.7597547338719</v>
      </c>
      <c r="H109" s="13">
        <f t="shared" si="35"/>
        <v>0</v>
      </c>
      <c r="I109" s="7">
        <v>0</v>
      </c>
      <c r="J109" s="7">
        <f>51342</f>
        <v>51342</v>
      </c>
      <c r="K109" s="11">
        <f t="shared" si="36"/>
        <v>51342</v>
      </c>
      <c r="L109" s="11">
        <f t="shared" si="41"/>
        <v>47273.062227464725</v>
      </c>
      <c r="M109" s="11">
        <v>0</v>
      </c>
      <c r="N109" s="77">
        <f t="shared" si="37"/>
        <v>67589.75644234076</v>
      </c>
      <c r="O109" s="3">
        <v>3574.1907867321902</v>
      </c>
      <c r="P109" s="57" t="str">
        <f t="shared" si="38"/>
        <v/>
      </c>
      <c r="Q109" s="11" t="str">
        <f t="shared" si="24"/>
        <v/>
      </c>
      <c r="R109" s="11">
        <f t="shared" si="25"/>
        <v>16247.75644234076</v>
      </c>
      <c r="S109" s="11" t="str">
        <f t="shared" si="39"/>
        <v/>
      </c>
      <c r="T109" s="11" t="str">
        <f t="shared" si="26"/>
        <v/>
      </c>
      <c r="U109" s="11">
        <f t="shared" si="27"/>
        <v>16247.75644234076</v>
      </c>
      <c r="V109" s="3">
        <f t="shared" si="40"/>
        <v>51342</v>
      </c>
      <c r="W109" s="3" t="b">
        <f t="shared" si="28"/>
        <v>1</v>
      </c>
      <c r="X109" s="3">
        <f t="shared" si="29"/>
        <v>19821.94722907295</v>
      </c>
      <c r="Y109" t="b">
        <f t="shared" si="30"/>
        <v>1</v>
      </c>
      <c r="Z109">
        <f t="shared" si="31"/>
        <v>0</v>
      </c>
      <c r="AA109">
        <f t="shared" si="32"/>
        <v>0</v>
      </c>
      <c r="AB109" s="76">
        <f t="shared" si="33"/>
        <v>0</v>
      </c>
    </row>
    <row r="110" spans="1:28">
      <c r="A110" s="7">
        <v>109</v>
      </c>
      <c r="B110" s="7">
        <v>1980</v>
      </c>
      <c r="C110" s="7">
        <v>1</v>
      </c>
      <c r="D110" s="10">
        <v>1277</v>
      </c>
      <c r="E110" s="13">
        <v>50715.371900826445</v>
      </c>
      <c r="F110" s="11">
        <v>0</v>
      </c>
      <c r="G110" s="11">
        <f t="shared" si="34"/>
        <v>6296.3862360000003</v>
      </c>
      <c r="H110" s="13">
        <f t="shared" si="35"/>
        <v>0</v>
      </c>
      <c r="I110" s="7">
        <v>0</v>
      </c>
      <c r="J110" s="7">
        <f>51342</f>
        <v>51342</v>
      </c>
      <c r="K110" s="11">
        <f t="shared" si="36"/>
        <v>51342</v>
      </c>
      <c r="L110" s="11">
        <f t="shared" si="41"/>
        <v>51342</v>
      </c>
      <c r="M110" s="11">
        <v>0</v>
      </c>
      <c r="N110" s="77">
        <f t="shared" si="37"/>
        <v>102057.37190082645</v>
      </c>
      <c r="O110" s="3">
        <v>5886.6931175323198</v>
      </c>
      <c r="P110" s="57" t="str">
        <f t="shared" si="38"/>
        <v/>
      </c>
      <c r="Q110" s="11" t="str">
        <f t="shared" si="24"/>
        <v/>
      </c>
      <c r="R110" s="11">
        <f t="shared" si="25"/>
        <v>50715.371900826445</v>
      </c>
      <c r="S110" s="11" t="str">
        <f t="shared" si="39"/>
        <v/>
      </c>
      <c r="T110" s="11" t="str">
        <f t="shared" si="26"/>
        <v/>
      </c>
      <c r="U110" s="11">
        <f t="shared" si="27"/>
        <v>50715.371900826445</v>
      </c>
      <c r="V110" s="3">
        <f t="shared" si="40"/>
        <v>51342</v>
      </c>
      <c r="W110" s="3" t="b">
        <f t="shared" si="28"/>
        <v>1</v>
      </c>
      <c r="X110" s="3">
        <f t="shared" si="29"/>
        <v>56602.065018358764</v>
      </c>
      <c r="Y110" t="b">
        <f t="shared" si="30"/>
        <v>1</v>
      </c>
      <c r="Z110">
        <f t="shared" si="31"/>
        <v>0</v>
      </c>
      <c r="AA110">
        <f t="shared" si="32"/>
        <v>0</v>
      </c>
      <c r="AB110" s="76">
        <f t="shared" si="33"/>
        <v>0</v>
      </c>
    </row>
    <row r="111" spans="1:28">
      <c r="A111" s="7">
        <v>110</v>
      </c>
      <c r="B111" s="7">
        <v>1980</v>
      </c>
      <c r="C111" s="7">
        <v>2</v>
      </c>
      <c r="D111" s="10">
        <v>787</v>
      </c>
      <c r="E111" s="13">
        <v>45256.859504132233</v>
      </c>
      <c r="F111" s="11">
        <v>0</v>
      </c>
      <c r="G111" s="11">
        <f t="shared" si="34"/>
        <v>6296.3862360000003</v>
      </c>
      <c r="H111" s="13">
        <f t="shared" si="35"/>
        <v>0</v>
      </c>
      <c r="I111" s="7">
        <v>0</v>
      </c>
      <c r="J111" s="7">
        <f>51342</f>
        <v>51342</v>
      </c>
      <c r="K111" s="11">
        <f t="shared" si="36"/>
        <v>51342</v>
      </c>
      <c r="L111" s="11">
        <f t="shared" si="41"/>
        <v>51342</v>
      </c>
      <c r="M111" s="11">
        <v>0</v>
      </c>
      <c r="N111" s="77">
        <f t="shared" si="37"/>
        <v>96598.859504132241</v>
      </c>
      <c r="O111" s="3">
        <v>4882.2925668959897</v>
      </c>
      <c r="P111" s="57" t="str">
        <f t="shared" si="38"/>
        <v/>
      </c>
      <c r="Q111" s="11" t="str">
        <f t="shared" si="24"/>
        <v/>
      </c>
      <c r="R111" s="11">
        <f t="shared" si="25"/>
        <v>45256.859504132241</v>
      </c>
      <c r="S111" s="11" t="str">
        <f t="shared" si="39"/>
        <v/>
      </c>
      <c r="T111" s="11" t="str">
        <f t="shared" si="26"/>
        <v/>
      </c>
      <c r="U111" s="11">
        <f t="shared" si="27"/>
        <v>45256.859504132241</v>
      </c>
      <c r="V111" s="3">
        <f t="shared" si="40"/>
        <v>51342</v>
      </c>
      <c r="W111" s="3" t="b">
        <f t="shared" si="28"/>
        <v>1</v>
      </c>
      <c r="X111" s="3">
        <f t="shared" si="29"/>
        <v>50139.152071028228</v>
      </c>
      <c r="Y111" t="b">
        <f t="shared" si="30"/>
        <v>1</v>
      </c>
      <c r="Z111">
        <f t="shared" si="31"/>
        <v>0</v>
      </c>
      <c r="AA111">
        <f t="shared" si="32"/>
        <v>0</v>
      </c>
      <c r="AB111" s="76">
        <f t="shared" si="33"/>
        <v>0</v>
      </c>
    </row>
    <row r="112" spans="1:28">
      <c r="A112" s="7">
        <v>111</v>
      </c>
      <c r="B112" s="7">
        <v>1980</v>
      </c>
      <c r="C112" s="7">
        <v>3</v>
      </c>
      <c r="D112" s="10">
        <v>298</v>
      </c>
      <c r="E112" s="13">
        <v>43525.289256198346</v>
      </c>
      <c r="F112" s="11">
        <v>0.02</v>
      </c>
      <c r="G112" s="11">
        <f t="shared" si="34"/>
        <v>6296.3862360000003</v>
      </c>
      <c r="H112" s="13">
        <f t="shared" si="35"/>
        <v>125.92772472000001</v>
      </c>
      <c r="I112" s="7">
        <v>0</v>
      </c>
      <c r="J112" s="7">
        <f>51342</f>
        <v>51342</v>
      </c>
      <c r="K112" s="11">
        <f t="shared" si="36"/>
        <v>51342</v>
      </c>
      <c r="L112" s="11">
        <f t="shared" si="41"/>
        <v>51342</v>
      </c>
      <c r="M112" s="11">
        <v>0</v>
      </c>
      <c r="N112" s="77">
        <f t="shared" si="37"/>
        <v>94741.361531478353</v>
      </c>
      <c r="O112" s="3">
        <v>5012.0958392582897</v>
      </c>
      <c r="P112" s="57" t="str">
        <f t="shared" si="38"/>
        <v/>
      </c>
      <c r="Q112" s="11" t="str">
        <f t="shared" si="24"/>
        <v/>
      </c>
      <c r="R112" s="11">
        <f t="shared" si="25"/>
        <v>58399.361531478353</v>
      </c>
      <c r="S112" s="11" t="str">
        <f t="shared" si="39"/>
        <v/>
      </c>
      <c r="T112" s="11" t="str">
        <f t="shared" si="26"/>
        <v/>
      </c>
      <c r="U112" s="11">
        <f t="shared" si="27"/>
        <v>58399.361531478353</v>
      </c>
      <c r="V112" s="3">
        <f t="shared" si="40"/>
        <v>36342</v>
      </c>
      <c r="W112" s="3" t="b">
        <f t="shared" si="28"/>
        <v>1</v>
      </c>
      <c r="X112" s="3">
        <f t="shared" si="29"/>
        <v>63411.457370736643</v>
      </c>
      <c r="Y112" t="b">
        <f t="shared" si="30"/>
        <v>1</v>
      </c>
      <c r="Z112">
        <f t="shared" si="31"/>
        <v>0</v>
      </c>
      <c r="AA112">
        <f t="shared" si="32"/>
        <v>0</v>
      </c>
      <c r="AB112" s="76">
        <f t="shared" si="33"/>
        <v>0</v>
      </c>
    </row>
    <row r="113" spans="1:28">
      <c r="A113" s="7">
        <v>112</v>
      </c>
      <c r="B113" s="7">
        <v>1980</v>
      </c>
      <c r="C113" s="7">
        <v>4</v>
      </c>
      <c r="D113" s="10">
        <v>2544</v>
      </c>
      <c r="E113" s="13">
        <v>83022.148760330572</v>
      </c>
      <c r="F113" s="11">
        <v>0.13</v>
      </c>
      <c r="G113" s="11">
        <f t="shared" si="34"/>
        <v>5112.6462360000005</v>
      </c>
      <c r="H113" s="13">
        <f t="shared" si="35"/>
        <v>664.64401068000006</v>
      </c>
      <c r="I113" s="7">
        <v>15000</v>
      </c>
      <c r="J113" s="7">
        <f>51342</f>
        <v>51342</v>
      </c>
      <c r="K113" s="11">
        <f t="shared" si="36"/>
        <v>36342</v>
      </c>
      <c r="L113" s="11">
        <f t="shared" si="41"/>
        <v>36342</v>
      </c>
      <c r="M113" s="11">
        <v>0</v>
      </c>
      <c r="N113" s="77">
        <f t="shared" si="37"/>
        <v>118699.50474965057</v>
      </c>
      <c r="O113" s="3">
        <v>12790.293386137801</v>
      </c>
      <c r="P113" s="57" t="str">
        <f t="shared" si="38"/>
        <v/>
      </c>
      <c r="Q113" s="11" t="str">
        <f t="shared" si="24"/>
        <v/>
      </c>
      <c r="R113" s="11">
        <f t="shared" si="25"/>
        <v>82357.504749650572</v>
      </c>
      <c r="S113" s="11" t="str">
        <f t="shared" si="39"/>
        <v/>
      </c>
      <c r="T113" s="11" t="str">
        <f t="shared" si="26"/>
        <v/>
      </c>
      <c r="U113" s="11">
        <f t="shared" si="27"/>
        <v>82357.504749650572</v>
      </c>
      <c r="V113" s="3">
        <f t="shared" si="40"/>
        <v>36342</v>
      </c>
      <c r="W113" s="3" t="b">
        <f t="shared" si="28"/>
        <v>1</v>
      </c>
      <c r="X113" s="3">
        <f t="shared" si="29"/>
        <v>95147.798135788369</v>
      </c>
      <c r="Y113" t="b">
        <f t="shared" si="30"/>
        <v>1</v>
      </c>
      <c r="Z113">
        <f t="shared" si="31"/>
        <v>0</v>
      </c>
      <c r="AA113">
        <f t="shared" si="32"/>
        <v>0</v>
      </c>
      <c r="AB113" s="76">
        <f t="shared" si="33"/>
        <v>0</v>
      </c>
    </row>
    <row r="114" spans="1:28">
      <c r="A114" s="7">
        <v>113</v>
      </c>
      <c r="B114" s="7">
        <v>1980</v>
      </c>
      <c r="C114" s="7">
        <v>5</v>
      </c>
      <c r="D114" s="10">
        <v>34448</v>
      </c>
      <c r="E114" s="13">
        <v>126664.46280991736</v>
      </c>
      <c r="F114" s="11">
        <v>0.22</v>
      </c>
      <c r="G114" s="11">
        <f t="shared" si="34"/>
        <v>5112.6462360000005</v>
      </c>
      <c r="H114" s="13">
        <f t="shared" si="35"/>
        <v>1124.7821719200001</v>
      </c>
      <c r="I114" s="7">
        <v>15000</v>
      </c>
      <c r="J114" s="7">
        <f>51342</f>
        <v>51342</v>
      </c>
      <c r="K114" s="11">
        <f t="shared" si="36"/>
        <v>36342</v>
      </c>
      <c r="L114" s="11">
        <f t="shared" si="41"/>
        <v>36342</v>
      </c>
      <c r="M114" s="11">
        <v>0</v>
      </c>
      <c r="N114" s="77">
        <f t="shared" si="37"/>
        <v>161881.68063799734</v>
      </c>
      <c r="O114" s="3">
        <v>14123.326382970899</v>
      </c>
      <c r="P114" s="57" t="str">
        <f t="shared" si="38"/>
        <v/>
      </c>
      <c r="Q114" s="11" t="str">
        <f t="shared" si="24"/>
        <v/>
      </c>
      <c r="R114" s="11" t="str">
        <f t="shared" si="25"/>
        <v/>
      </c>
      <c r="S114" s="11" t="str">
        <f t="shared" si="39"/>
        <v/>
      </c>
      <c r="T114" s="11">
        <f t="shared" si="26"/>
        <v>125539.68063799734</v>
      </c>
      <c r="U114" s="11">
        <f t="shared" si="27"/>
        <v>125539.68063799734</v>
      </c>
      <c r="V114" s="3">
        <f t="shared" si="40"/>
        <v>36342</v>
      </c>
      <c r="W114" s="3" t="b">
        <f t="shared" si="28"/>
        <v>1</v>
      </c>
      <c r="X114" s="3">
        <f t="shared" si="29"/>
        <v>139663.00702096825</v>
      </c>
      <c r="Y114" t="b">
        <f t="shared" si="30"/>
        <v>1</v>
      </c>
      <c r="Z114">
        <f t="shared" si="31"/>
        <v>0</v>
      </c>
      <c r="AA114">
        <f t="shared" si="32"/>
        <v>0</v>
      </c>
      <c r="AB114" s="76">
        <f t="shared" si="33"/>
        <v>0</v>
      </c>
    </row>
    <row r="115" spans="1:28">
      <c r="A115" s="7">
        <v>114</v>
      </c>
      <c r="B115" s="7">
        <v>1980</v>
      </c>
      <c r="C115" s="7">
        <v>6</v>
      </c>
      <c r="D115" s="10">
        <v>45953</v>
      </c>
      <c r="E115" s="13">
        <v>155067.76859504133</v>
      </c>
      <c r="F115" s="11">
        <v>0.36</v>
      </c>
      <c r="G115" s="11">
        <f t="shared" si="34"/>
        <v>5112.6462360000005</v>
      </c>
      <c r="H115" s="13">
        <f t="shared" si="35"/>
        <v>1840.5526449600002</v>
      </c>
      <c r="I115" s="7">
        <v>15000</v>
      </c>
      <c r="J115" s="7">
        <f>51342</f>
        <v>51342</v>
      </c>
      <c r="K115" s="11">
        <f t="shared" si="36"/>
        <v>36342</v>
      </c>
      <c r="L115" s="11">
        <f t="shared" si="41"/>
        <v>36342</v>
      </c>
      <c r="M115" s="11">
        <v>0</v>
      </c>
      <c r="N115" s="77">
        <f t="shared" si="37"/>
        <v>189569.21595008133</v>
      </c>
      <c r="O115" s="3">
        <v>8482.0077119229009</v>
      </c>
      <c r="P115" s="57" t="str">
        <f t="shared" si="38"/>
        <v/>
      </c>
      <c r="Q115" s="11" t="str">
        <f t="shared" si="24"/>
        <v/>
      </c>
      <c r="R115" s="11" t="str">
        <f t="shared" si="25"/>
        <v/>
      </c>
      <c r="S115" s="11" t="str">
        <f t="shared" si="39"/>
        <v/>
      </c>
      <c r="T115" s="11">
        <f t="shared" si="26"/>
        <v>138227.21595008133</v>
      </c>
      <c r="U115" s="11">
        <f t="shared" si="27"/>
        <v>138227.21595008133</v>
      </c>
      <c r="V115" s="3">
        <f t="shared" si="40"/>
        <v>51342</v>
      </c>
      <c r="W115" s="3" t="b">
        <f t="shared" si="28"/>
        <v>1</v>
      </c>
      <c r="X115" s="3">
        <f t="shared" si="29"/>
        <v>146709.22366200422</v>
      </c>
      <c r="Y115" t="b">
        <f t="shared" si="30"/>
        <v>1</v>
      </c>
      <c r="Z115">
        <f t="shared" si="31"/>
        <v>0</v>
      </c>
      <c r="AA115">
        <f t="shared" si="32"/>
        <v>0</v>
      </c>
      <c r="AB115" s="76">
        <f t="shared" si="33"/>
        <v>0</v>
      </c>
    </row>
    <row r="116" spans="1:28">
      <c r="A116" s="7">
        <v>115</v>
      </c>
      <c r="B116" s="7">
        <v>1980</v>
      </c>
      <c r="C116" s="7">
        <v>7</v>
      </c>
      <c r="D116" s="10">
        <v>50966</v>
      </c>
      <c r="E116" s="13">
        <v>63203.305785123965</v>
      </c>
      <c r="F116" s="11">
        <v>0.43</v>
      </c>
      <c r="G116" s="11">
        <f t="shared" si="34"/>
        <v>6296.3862360000003</v>
      </c>
      <c r="H116" s="13">
        <f t="shared" si="35"/>
        <v>2707.44608148</v>
      </c>
      <c r="I116" s="7">
        <v>0</v>
      </c>
      <c r="J116" s="7">
        <f>51342</f>
        <v>51342</v>
      </c>
      <c r="K116" s="11">
        <f t="shared" si="36"/>
        <v>51342</v>
      </c>
      <c r="L116" s="11">
        <f t="shared" si="41"/>
        <v>51342</v>
      </c>
      <c r="M116" s="11">
        <v>0</v>
      </c>
      <c r="N116" s="77">
        <f t="shared" si="37"/>
        <v>111837.85970364396</v>
      </c>
      <c r="O116" s="3">
        <v>4679.0532837274704</v>
      </c>
      <c r="P116" s="57" t="str">
        <f t="shared" si="38"/>
        <v/>
      </c>
      <c r="Q116" s="11" t="str">
        <f t="shared" si="24"/>
        <v/>
      </c>
      <c r="R116" s="11" t="str">
        <f t="shared" si="25"/>
        <v/>
      </c>
      <c r="S116" s="11" t="str">
        <f t="shared" si="39"/>
        <v/>
      </c>
      <c r="T116" s="11">
        <f t="shared" si="26"/>
        <v>60495.859703643961</v>
      </c>
      <c r="U116" s="11">
        <f t="shared" si="27"/>
        <v>60495.859703643961</v>
      </c>
      <c r="V116" s="3">
        <f t="shared" si="40"/>
        <v>51342</v>
      </c>
      <c r="W116" s="3" t="b">
        <f t="shared" si="28"/>
        <v>1</v>
      </c>
      <c r="X116" s="3">
        <f t="shared" si="29"/>
        <v>65174.912987371434</v>
      </c>
      <c r="Y116" t="b">
        <f t="shared" si="30"/>
        <v>1</v>
      </c>
      <c r="Z116">
        <f t="shared" si="31"/>
        <v>0</v>
      </c>
      <c r="AA116">
        <f t="shared" si="32"/>
        <v>0</v>
      </c>
      <c r="AB116" s="76">
        <f t="shared" si="33"/>
        <v>0</v>
      </c>
    </row>
    <row r="117" spans="1:28">
      <c r="A117" s="7">
        <v>116</v>
      </c>
      <c r="B117" s="7">
        <v>1980</v>
      </c>
      <c r="C117" s="7">
        <v>8</v>
      </c>
      <c r="D117" s="10">
        <v>47807</v>
      </c>
      <c r="E117" s="13">
        <v>75193.388429752071</v>
      </c>
      <c r="F117" s="11">
        <v>0.39</v>
      </c>
      <c r="G117" s="11">
        <f t="shared" si="34"/>
        <v>6296.3862360000003</v>
      </c>
      <c r="H117" s="13">
        <f t="shared" si="35"/>
        <v>2455.5906320400004</v>
      </c>
      <c r="I117" s="7">
        <v>0</v>
      </c>
      <c r="J117" s="7">
        <f>51342</f>
        <v>51342</v>
      </c>
      <c r="K117" s="11">
        <f t="shared" si="36"/>
        <v>51342</v>
      </c>
      <c r="L117" s="11">
        <f t="shared" si="41"/>
        <v>51342</v>
      </c>
      <c r="M117" s="11">
        <v>0</v>
      </c>
      <c r="N117" s="77">
        <f t="shared" si="37"/>
        <v>124079.79779771208</v>
      </c>
      <c r="O117" s="3">
        <v>3457.5000000013001</v>
      </c>
      <c r="P117" s="57" t="str">
        <f t="shared" si="38"/>
        <v/>
      </c>
      <c r="Q117" s="11" t="str">
        <f t="shared" si="24"/>
        <v/>
      </c>
      <c r="R117" s="11" t="str">
        <f t="shared" si="25"/>
        <v/>
      </c>
      <c r="S117" s="11" t="str">
        <f t="shared" si="39"/>
        <v/>
      </c>
      <c r="T117" s="11">
        <f t="shared" si="26"/>
        <v>72737.797797712075</v>
      </c>
      <c r="U117" s="11">
        <f t="shared" si="27"/>
        <v>72737.797797712075</v>
      </c>
      <c r="V117" s="3">
        <f t="shared" si="40"/>
        <v>51342</v>
      </c>
      <c r="W117" s="3" t="b">
        <f t="shared" si="28"/>
        <v>1</v>
      </c>
      <c r="X117" s="3">
        <f t="shared" si="29"/>
        <v>76195.297797713371</v>
      </c>
      <c r="Y117" t="b">
        <f t="shared" si="30"/>
        <v>1</v>
      </c>
      <c r="Z117">
        <f t="shared" si="31"/>
        <v>0</v>
      </c>
      <c r="AA117">
        <f t="shared" si="32"/>
        <v>0</v>
      </c>
      <c r="AB117" s="76">
        <f t="shared" si="33"/>
        <v>0</v>
      </c>
    </row>
    <row r="118" spans="1:28">
      <c r="A118" s="7">
        <v>117</v>
      </c>
      <c r="B118" s="7">
        <v>1980</v>
      </c>
      <c r="C118" s="7">
        <v>9</v>
      </c>
      <c r="D118" s="10">
        <v>35537</v>
      </c>
      <c r="E118" s="13">
        <v>92201.652892561979</v>
      </c>
      <c r="F118" s="11">
        <v>0.2</v>
      </c>
      <c r="G118" s="11">
        <f t="shared" si="34"/>
        <v>6296.3862360000003</v>
      </c>
      <c r="H118" s="13">
        <f t="shared" si="35"/>
        <v>1259.2772472000001</v>
      </c>
      <c r="I118" s="7">
        <v>0</v>
      </c>
      <c r="J118" s="7">
        <f>51342</f>
        <v>51342</v>
      </c>
      <c r="K118" s="11">
        <f t="shared" si="36"/>
        <v>51342</v>
      </c>
      <c r="L118" s="11">
        <f t="shared" si="41"/>
        <v>51342</v>
      </c>
      <c r="M118" s="11">
        <v>0</v>
      </c>
      <c r="N118" s="77">
        <f t="shared" si="37"/>
        <v>142284.37564536199</v>
      </c>
      <c r="O118" s="3">
        <v>2626.6586500957801</v>
      </c>
      <c r="P118" s="57" t="str">
        <f t="shared" si="38"/>
        <v/>
      </c>
      <c r="Q118" s="11" t="str">
        <f t="shared" si="24"/>
        <v/>
      </c>
      <c r="R118" s="11" t="str">
        <f t="shared" si="25"/>
        <v/>
      </c>
      <c r="S118" s="11" t="str">
        <f t="shared" si="39"/>
        <v/>
      </c>
      <c r="T118" s="11">
        <f t="shared" si="26"/>
        <v>90942.375645361986</v>
      </c>
      <c r="U118" s="11">
        <f t="shared" si="27"/>
        <v>90942.375645361986</v>
      </c>
      <c r="V118" s="3">
        <f t="shared" si="40"/>
        <v>51342</v>
      </c>
      <c r="W118" s="3" t="b">
        <f t="shared" si="28"/>
        <v>1</v>
      </c>
      <c r="X118" s="3">
        <f t="shared" si="29"/>
        <v>93569.034295457765</v>
      </c>
      <c r="Y118" t="b">
        <f t="shared" si="30"/>
        <v>1</v>
      </c>
      <c r="Z118">
        <f t="shared" si="31"/>
        <v>0</v>
      </c>
      <c r="AA118">
        <f t="shared" si="32"/>
        <v>0</v>
      </c>
      <c r="AB118" s="76">
        <f t="shared" si="33"/>
        <v>0</v>
      </c>
    </row>
    <row r="119" spans="1:28">
      <c r="A119" s="7">
        <v>118</v>
      </c>
      <c r="B119" s="7">
        <v>1980</v>
      </c>
      <c r="C119" s="7">
        <v>10</v>
      </c>
      <c r="D119" s="10">
        <v>16691</v>
      </c>
      <c r="E119" s="13">
        <v>95500.165289256198</v>
      </c>
      <c r="F119" s="11">
        <v>0.05</v>
      </c>
      <c r="G119" s="11">
        <f t="shared" si="34"/>
        <v>6296.3862360000003</v>
      </c>
      <c r="H119" s="13">
        <f t="shared" si="35"/>
        <v>314.81931180000004</v>
      </c>
      <c r="I119" s="7">
        <v>0</v>
      </c>
      <c r="J119" s="7">
        <f>51342</f>
        <v>51342</v>
      </c>
      <c r="K119" s="11">
        <f t="shared" si="36"/>
        <v>51342</v>
      </c>
      <c r="L119" s="11">
        <f t="shared" si="41"/>
        <v>51342</v>
      </c>
      <c r="M119" s="11">
        <v>0</v>
      </c>
      <c r="N119" s="77">
        <f t="shared" si="37"/>
        <v>146527.34597745619</v>
      </c>
      <c r="O119" s="3">
        <v>5245.7845080187699</v>
      </c>
      <c r="P119" s="57" t="str">
        <f t="shared" si="38"/>
        <v/>
      </c>
      <c r="Q119" s="11" t="str">
        <f t="shared" si="24"/>
        <v/>
      </c>
      <c r="R119" s="11" t="str">
        <f t="shared" si="25"/>
        <v/>
      </c>
      <c r="S119" s="11" t="str">
        <f t="shared" si="39"/>
        <v/>
      </c>
      <c r="T119" s="11">
        <f t="shared" si="26"/>
        <v>95185.345977456192</v>
      </c>
      <c r="U119" s="11">
        <f t="shared" si="27"/>
        <v>95185.345977456192</v>
      </c>
      <c r="V119" s="3">
        <f t="shared" si="40"/>
        <v>51342</v>
      </c>
      <c r="W119" s="3" t="b">
        <f t="shared" si="28"/>
        <v>1</v>
      </c>
      <c r="X119" s="3">
        <f t="shared" si="29"/>
        <v>100431.13048547496</v>
      </c>
      <c r="Y119" t="b">
        <f t="shared" si="30"/>
        <v>1</v>
      </c>
      <c r="Z119">
        <f t="shared" si="31"/>
        <v>0</v>
      </c>
      <c r="AA119">
        <f t="shared" si="32"/>
        <v>0</v>
      </c>
      <c r="AB119" s="76">
        <f t="shared" si="33"/>
        <v>0</v>
      </c>
    </row>
    <row r="120" spans="1:28">
      <c r="A120" s="7">
        <v>119</v>
      </c>
      <c r="B120" s="7">
        <v>1980</v>
      </c>
      <c r="C120" s="7">
        <v>11</v>
      </c>
      <c r="D120" s="10">
        <v>4576</v>
      </c>
      <c r="E120" s="13">
        <v>78608.925619834714</v>
      </c>
      <c r="F120" s="11">
        <v>0</v>
      </c>
      <c r="G120" s="11">
        <f t="shared" si="34"/>
        <v>6296.3862360000003</v>
      </c>
      <c r="H120" s="13">
        <f t="shared" si="35"/>
        <v>0</v>
      </c>
      <c r="I120" s="7">
        <v>0</v>
      </c>
      <c r="J120" s="7">
        <f>51342</f>
        <v>51342</v>
      </c>
      <c r="K120" s="11">
        <f t="shared" si="36"/>
        <v>51342</v>
      </c>
      <c r="L120" s="11">
        <f t="shared" si="41"/>
        <v>51342</v>
      </c>
      <c r="M120" s="11">
        <v>0</v>
      </c>
      <c r="N120" s="77">
        <f t="shared" si="37"/>
        <v>129950.92561983471</v>
      </c>
      <c r="O120" s="3">
        <v>4665.8804559126102</v>
      </c>
      <c r="P120" s="57" t="str">
        <f t="shared" si="38"/>
        <v/>
      </c>
      <c r="Q120" s="11" t="str">
        <f t="shared" si="24"/>
        <v/>
      </c>
      <c r="R120" s="11">
        <f t="shared" si="25"/>
        <v>78608.925619834714</v>
      </c>
      <c r="S120" s="11" t="str">
        <f t="shared" si="39"/>
        <v/>
      </c>
      <c r="T120" s="11" t="str">
        <f t="shared" si="26"/>
        <v/>
      </c>
      <c r="U120" s="11">
        <f t="shared" si="27"/>
        <v>78608.925619834714</v>
      </c>
      <c r="V120" s="3">
        <f t="shared" si="40"/>
        <v>51342</v>
      </c>
      <c r="W120" s="3" t="b">
        <f t="shared" si="28"/>
        <v>1</v>
      </c>
      <c r="X120" s="3">
        <f t="shared" si="29"/>
        <v>83274.806075747329</v>
      </c>
      <c r="Y120" t="b">
        <f t="shared" si="30"/>
        <v>1</v>
      </c>
      <c r="Z120">
        <f t="shared" si="31"/>
        <v>0</v>
      </c>
      <c r="AA120">
        <f t="shared" si="32"/>
        <v>0</v>
      </c>
      <c r="AB120" s="76">
        <f t="shared" si="33"/>
        <v>0</v>
      </c>
    </row>
    <row r="121" spans="1:28">
      <c r="A121" s="7">
        <v>120</v>
      </c>
      <c r="B121" s="7">
        <v>1980</v>
      </c>
      <c r="C121" s="7">
        <v>12</v>
      </c>
      <c r="D121" s="10">
        <v>1561</v>
      </c>
      <c r="E121" s="13">
        <v>76097.851239669428</v>
      </c>
      <c r="F121" s="11">
        <v>0</v>
      </c>
      <c r="G121" s="11">
        <f t="shared" si="34"/>
        <v>6296.3862360000003</v>
      </c>
      <c r="H121" s="13">
        <f t="shared" si="35"/>
        <v>0</v>
      </c>
      <c r="I121" s="7">
        <v>0</v>
      </c>
      <c r="J121" s="7">
        <f>51342</f>
        <v>51342</v>
      </c>
      <c r="K121" s="11">
        <f t="shared" si="36"/>
        <v>51342</v>
      </c>
      <c r="L121" s="11">
        <f t="shared" si="41"/>
        <v>51342</v>
      </c>
      <c r="M121" s="11">
        <v>0</v>
      </c>
      <c r="N121" s="77">
        <f t="shared" si="37"/>
        <v>127439.85123966943</v>
      </c>
      <c r="O121" s="3">
        <v>4422.4885324633797</v>
      </c>
      <c r="P121" s="57" t="str">
        <f t="shared" si="38"/>
        <v/>
      </c>
      <c r="Q121" s="11" t="str">
        <f t="shared" si="24"/>
        <v/>
      </c>
      <c r="R121" s="11">
        <f t="shared" si="25"/>
        <v>76097.851239669428</v>
      </c>
      <c r="S121" s="11" t="str">
        <f t="shared" si="39"/>
        <v/>
      </c>
      <c r="T121" s="11" t="str">
        <f t="shared" si="26"/>
        <v/>
      </c>
      <c r="U121" s="11">
        <f t="shared" si="27"/>
        <v>76097.851239669428</v>
      </c>
      <c r="V121" s="3">
        <f t="shared" si="40"/>
        <v>51342</v>
      </c>
      <c r="W121" s="3" t="b">
        <f t="shared" si="28"/>
        <v>1</v>
      </c>
      <c r="X121" s="3">
        <f t="shared" si="29"/>
        <v>80520.339772132807</v>
      </c>
      <c r="Y121" t="b">
        <f t="shared" si="30"/>
        <v>1</v>
      </c>
      <c r="Z121">
        <f t="shared" si="31"/>
        <v>0</v>
      </c>
      <c r="AA121">
        <f t="shared" si="32"/>
        <v>0</v>
      </c>
      <c r="AB121" s="76">
        <f t="shared" si="33"/>
        <v>0</v>
      </c>
    </row>
    <row r="122" spans="1:28">
      <c r="A122" s="7">
        <v>121</v>
      </c>
      <c r="B122" s="7">
        <v>1981</v>
      </c>
      <c r="C122" s="7">
        <v>1</v>
      </c>
      <c r="D122" s="10">
        <v>1277</v>
      </c>
      <c r="E122" s="13">
        <v>64032.396694214876</v>
      </c>
      <c r="F122" s="11">
        <v>0</v>
      </c>
      <c r="G122" s="11">
        <f t="shared" si="34"/>
        <v>6296.3862360000003</v>
      </c>
      <c r="H122" s="13">
        <f t="shared" si="35"/>
        <v>0</v>
      </c>
      <c r="I122" s="7">
        <v>0</v>
      </c>
      <c r="J122" s="7">
        <f>51342</f>
        <v>51342</v>
      </c>
      <c r="K122" s="11">
        <f t="shared" si="36"/>
        <v>51342</v>
      </c>
      <c r="L122" s="11">
        <f t="shared" si="41"/>
        <v>51342</v>
      </c>
      <c r="M122" s="11">
        <v>0</v>
      </c>
      <c r="N122" s="77">
        <f t="shared" si="37"/>
        <v>115374.39669421487</v>
      </c>
      <c r="O122" s="3">
        <v>4126.4890772625804</v>
      </c>
      <c r="P122" s="57" t="str">
        <f t="shared" si="38"/>
        <v/>
      </c>
      <c r="Q122" s="11" t="str">
        <f t="shared" si="24"/>
        <v/>
      </c>
      <c r="R122" s="11">
        <f t="shared" si="25"/>
        <v>64032.396694214869</v>
      </c>
      <c r="S122" s="11" t="str">
        <f t="shared" si="39"/>
        <v/>
      </c>
      <c r="T122" s="11" t="str">
        <f t="shared" si="26"/>
        <v/>
      </c>
      <c r="U122" s="11">
        <f t="shared" si="27"/>
        <v>64032.396694214869</v>
      </c>
      <c r="V122" s="3">
        <f t="shared" si="40"/>
        <v>51342</v>
      </c>
      <c r="W122" s="3" t="b">
        <f t="shared" si="28"/>
        <v>1</v>
      </c>
      <c r="X122" s="3">
        <f t="shared" si="29"/>
        <v>68158.885771477449</v>
      </c>
      <c r="Y122" t="b">
        <f t="shared" si="30"/>
        <v>1</v>
      </c>
      <c r="Z122">
        <f t="shared" si="31"/>
        <v>0</v>
      </c>
      <c r="AA122">
        <f t="shared" si="32"/>
        <v>0</v>
      </c>
      <c r="AB122" s="76">
        <f t="shared" si="33"/>
        <v>0</v>
      </c>
    </row>
    <row r="123" spans="1:28">
      <c r="A123" s="7">
        <v>122</v>
      </c>
      <c r="B123" s="7">
        <v>1981</v>
      </c>
      <c r="C123" s="7">
        <v>2</v>
      </c>
      <c r="D123" s="10">
        <v>787</v>
      </c>
      <c r="E123" s="13">
        <v>40026.446280991739</v>
      </c>
      <c r="F123" s="11">
        <v>0</v>
      </c>
      <c r="G123" s="11">
        <f t="shared" si="34"/>
        <v>6296.3862360000003</v>
      </c>
      <c r="H123" s="13">
        <f t="shared" si="35"/>
        <v>0</v>
      </c>
      <c r="I123" s="7">
        <v>0</v>
      </c>
      <c r="J123" s="7">
        <f>51342</f>
        <v>51342</v>
      </c>
      <c r="K123" s="11">
        <f t="shared" si="36"/>
        <v>51342</v>
      </c>
      <c r="L123" s="11">
        <f t="shared" si="41"/>
        <v>51342</v>
      </c>
      <c r="M123" s="11">
        <v>0</v>
      </c>
      <c r="N123" s="77">
        <f t="shared" si="37"/>
        <v>91368.446280991746</v>
      </c>
      <c r="O123" s="3">
        <v>3653.0893843607</v>
      </c>
      <c r="P123" s="57" t="str">
        <f t="shared" si="38"/>
        <v/>
      </c>
      <c r="Q123" s="11" t="str">
        <f t="shared" si="24"/>
        <v/>
      </c>
      <c r="R123" s="11">
        <f t="shared" si="25"/>
        <v>40026.446280991746</v>
      </c>
      <c r="S123" s="11" t="str">
        <f t="shared" si="39"/>
        <v/>
      </c>
      <c r="T123" s="11" t="str">
        <f t="shared" si="26"/>
        <v/>
      </c>
      <c r="U123" s="11">
        <f t="shared" si="27"/>
        <v>40026.446280991746</v>
      </c>
      <c r="V123" s="3">
        <f t="shared" si="40"/>
        <v>51342</v>
      </c>
      <c r="W123" s="3" t="b">
        <f t="shared" si="28"/>
        <v>1</v>
      </c>
      <c r="X123" s="3">
        <f t="shared" si="29"/>
        <v>43679.535665352443</v>
      </c>
      <c r="Y123" t="b">
        <f t="shared" si="30"/>
        <v>1</v>
      </c>
      <c r="Z123">
        <f t="shared" si="31"/>
        <v>0</v>
      </c>
      <c r="AA123">
        <f t="shared" si="32"/>
        <v>0</v>
      </c>
      <c r="AB123" s="76">
        <f t="shared" si="33"/>
        <v>0</v>
      </c>
    </row>
    <row r="124" spans="1:28">
      <c r="A124" s="7">
        <v>123</v>
      </c>
      <c r="B124" s="7">
        <v>1981</v>
      </c>
      <c r="C124" s="7">
        <v>3</v>
      </c>
      <c r="D124" s="10">
        <v>298</v>
      </c>
      <c r="E124" s="13">
        <v>34609.586776859505</v>
      </c>
      <c r="F124" s="11">
        <v>0.02</v>
      </c>
      <c r="G124" s="11">
        <f t="shared" si="34"/>
        <v>6296.3862360000003</v>
      </c>
      <c r="H124" s="13">
        <f t="shared" si="35"/>
        <v>125.92772472000001</v>
      </c>
      <c r="I124" s="7">
        <v>0</v>
      </c>
      <c r="J124" s="7">
        <f>51342</f>
        <v>51342</v>
      </c>
      <c r="K124" s="11">
        <f t="shared" si="36"/>
        <v>51342</v>
      </c>
      <c r="L124" s="11">
        <f t="shared" si="41"/>
        <v>51342</v>
      </c>
      <c r="M124" s="11">
        <v>0</v>
      </c>
      <c r="N124" s="77">
        <f t="shared" si="37"/>
        <v>85825.659052139512</v>
      </c>
      <c r="O124" s="3">
        <v>4725.8897981486598</v>
      </c>
      <c r="P124" s="57" t="str">
        <f t="shared" si="38"/>
        <v/>
      </c>
      <c r="Q124" s="11" t="str">
        <f t="shared" si="24"/>
        <v/>
      </c>
      <c r="R124" s="11">
        <f t="shared" si="25"/>
        <v>49483.659052139512</v>
      </c>
      <c r="S124" s="11" t="str">
        <f t="shared" si="39"/>
        <v/>
      </c>
      <c r="T124" s="11" t="str">
        <f t="shared" si="26"/>
        <v/>
      </c>
      <c r="U124" s="11">
        <f t="shared" si="27"/>
        <v>49483.659052139512</v>
      </c>
      <c r="V124" s="3">
        <f t="shared" si="40"/>
        <v>36342</v>
      </c>
      <c r="W124" s="3" t="b">
        <f t="shared" si="28"/>
        <v>1</v>
      </c>
      <c r="X124" s="3">
        <f t="shared" si="29"/>
        <v>54209.548850288171</v>
      </c>
      <c r="Y124" t="b">
        <f t="shared" si="30"/>
        <v>1</v>
      </c>
      <c r="Z124">
        <f t="shared" si="31"/>
        <v>0</v>
      </c>
      <c r="AA124">
        <f t="shared" si="32"/>
        <v>0</v>
      </c>
      <c r="AB124" s="76">
        <f t="shared" si="33"/>
        <v>0</v>
      </c>
    </row>
    <row r="125" spans="1:28">
      <c r="A125" s="7">
        <v>124</v>
      </c>
      <c r="B125" s="7">
        <v>1981</v>
      </c>
      <c r="C125" s="7">
        <v>4</v>
      </c>
      <c r="D125" s="10">
        <v>2544</v>
      </c>
      <c r="E125" s="13">
        <v>33540.495867768594</v>
      </c>
      <c r="F125" s="11">
        <v>0.13</v>
      </c>
      <c r="G125" s="11">
        <f t="shared" si="34"/>
        <v>5112.6462360000005</v>
      </c>
      <c r="H125" s="13">
        <f t="shared" si="35"/>
        <v>664.64401068000006</v>
      </c>
      <c r="I125" s="7">
        <v>15000</v>
      </c>
      <c r="J125" s="7">
        <f>51342</f>
        <v>51342</v>
      </c>
      <c r="K125" s="11">
        <f t="shared" si="36"/>
        <v>36342</v>
      </c>
      <c r="L125" s="11">
        <f t="shared" si="41"/>
        <v>36342</v>
      </c>
      <c r="M125" s="11">
        <v>0</v>
      </c>
      <c r="N125" s="77">
        <f t="shared" si="37"/>
        <v>69217.851857088594</v>
      </c>
      <c r="O125" s="3">
        <v>5733.7412840398101</v>
      </c>
      <c r="P125" s="57" t="str">
        <f t="shared" si="38"/>
        <v/>
      </c>
      <c r="Q125" s="11" t="str">
        <f t="shared" si="24"/>
        <v/>
      </c>
      <c r="R125" s="11">
        <f t="shared" si="25"/>
        <v>32875.851857088594</v>
      </c>
      <c r="S125" s="11" t="str">
        <f t="shared" si="39"/>
        <v/>
      </c>
      <c r="T125" s="11" t="str">
        <f t="shared" si="26"/>
        <v/>
      </c>
      <c r="U125" s="11">
        <f t="shared" si="27"/>
        <v>32875.851857088594</v>
      </c>
      <c r="V125" s="3">
        <f t="shared" si="40"/>
        <v>36342</v>
      </c>
      <c r="W125" s="3" t="b">
        <f t="shared" si="28"/>
        <v>1</v>
      </c>
      <c r="X125" s="3">
        <f t="shared" si="29"/>
        <v>38609.593141128404</v>
      </c>
      <c r="Y125" t="b">
        <f t="shared" si="30"/>
        <v>1</v>
      </c>
      <c r="Z125">
        <f t="shared" si="31"/>
        <v>0</v>
      </c>
      <c r="AA125">
        <f t="shared" si="32"/>
        <v>0</v>
      </c>
      <c r="AB125" s="76">
        <f t="shared" si="33"/>
        <v>0</v>
      </c>
    </row>
    <row r="126" spans="1:28">
      <c r="A126" s="7">
        <v>125</v>
      </c>
      <c r="B126" s="7">
        <v>1981</v>
      </c>
      <c r="C126" s="7">
        <v>5</v>
      </c>
      <c r="D126" s="10">
        <v>34448</v>
      </c>
      <c r="E126" s="13">
        <v>44522.975206611569</v>
      </c>
      <c r="F126" s="11">
        <v>0.22</v>
      </c>
      <c r="G126" s="11">
        <f t="shared" si="34"/>
        <v>5112.6462360000005</v>
      </c>
      <c r="H126" s="13">
        <f t="shared" si="35"/>
        <v>1124.7821719200001</v>
      </c>
      <c r="I126" s="7">
        <v>15000</v>
      </c>
      <c r="J126" s="7">
        <f>51342</f>
        <v>51342</v>
      </c>
      <c r="K126" s="11">
        <f t="shared" si="36"/>
        <v>36342</v>
      </c>
      <c r="L126" s="11">
        <f t="shared" si="41"/>
        <v>36342</v>
      </c>
      <c r="M126" s="11">
        <v>0</v>
      </c>
      <c r="N126" s="77">
        <f t="shared" si="37"/>
        <v>79740.193034691561</v>
      </c>
      <c r="O126" s="3">
        <v>5443.1305317142896</v>
      </c>
      <c r="P126" s="57" t="str">
        <f t="shared" si="38"/>
        <v/>
      </c>
      <c r="Q126" s="11" t="str">
        <f t="shared" si="24"/>
        <v/>
      </c>
      <c r="R126" s="11" t="str">
        <f t="shared" si="25"/>
        <v/>
      </c>
      <c r="S126" s="11" t="str">
        <f t="shared" si="39"/>
        <v/>
      </c>
      <c r="T126" s="11">
        <f t="shared" si="26"/>
        <v>43398.193034691561</v>
      </c>
      <c r="U126" s="11">
        <f t="shared" si="27"/>
        <v>43398.193034691561</v>
      </c>
      <c r="V126" s="3">
        <f t="shared" si="40"/>
        <v>36342</v>
      </c>
      <c r="W126" s="3" t="b">
        <f t="shared" si="28"/>
        <v>1</v>
      </c>
      <c r="X126" s="3">
        <f t="shared" si="29"/>
        <v>48841.323566405852</v>
      </c>
      <c r="Y126" t="b">
        <f t="shared" si="30"/>
        <v>1</v>
      </c>
      <c r="Z126">
        <f t="shared" si="31"/>
        <v>0</v>
      </c>
      <c r="AA126">
        <f t="shared" si="32"/>
        <v>0</v>
      </c>
      <c r="AB126" s="76">
        <f t="shared" si="33"/>
        <v>0</v>
      </c>
    </row>
    <row r="127" spans="1:28">
      <c r="A127" s="7">
        <v>126</v>
      </c>
      <c r="B127" s="7">
        <v>1981</v>
      </c>
      <c r="C127" s="7">
        <v>6</v>
      </c>
      <c r="D127" s="10">
        <v>45953</v>
      </c>
      <c r="E127" s="13">
        <v>41984.132231404961</v>
      </c>
      <c r="F127" s="11">
        <v>0.36</v>
      </c>
      <c r="G127" s="11">
        <f t="shared" si="34"/>
        <v>5112.6462360000005</v>
      </c>
      <c r="H127" s="13">
        <f t="shared" si="35"/>
        <v>1840.5526449600002</v>
      </c>
      <c r="I127" s="7">
        <v>15000</v>
      </c>
      <c r="J127" s="7">
        <f>51342</f>
        <v>51342</v>
      </c>
      <c r="K127" s="11">
        <f t="shared" si="36"/>
        <v>36342</v>
      </c>
      <c r="L127" s="11">
        <f t="shared" si="41"/>
        <v>36342</v>
      </c>
      <c r="M127" s="11">
        <v>0</v>
      </c>
      <c r="N127" s="77">
        <f t="shared" si="37"/>
        <v>76485.579586444961</v>
      </c>
      <c r="O127" s="3">
        <v>2045.4999999992201</v>
      </c>
      <c r="P127" s="57" t="str">
        <f t="shared" si="38"/>
        <v/>
      </c>
      <c r="Q127" s="11" t="str">
        <f t="shared" si="24"/>
        <v/>
      </c>
      <c r="R127" s="11" t="str">
        <f t="shared" si="25"/>
        <v/>
      </c>
      <c r="S127" s="11">
        <f t="shared" si="39"/>
        <v>43907.500000000779</v>
      </c>
      <c r="T127" s="11" t="str">
        <f t="shared" si="26"/>
        <v/>
      </c>
      <c r="U127" s="11">
        <f t="shared" si="27"/>
        <v>43907.500000000779</v>
      </c>
      <c r="V127" s="3">
        <f t="shared" si="40"/>
        <v>32578.079586444182</v>
      </c>
      <c r="W127" s="3" t="b">
        <f t="shared" si="28"/>
        <v>1</v>
      </c>
      <c r="X127" s="3">
        <f t="shared" si="29"/>
        <v>45953</v>
      </c>
      <c r="Y127" t="b">
        <f t="shared" si="30"/>
        <v>1</v>
      </c>
      <c r="Z127">
        <f t="shared" si="31"/>
        <v>0</v>
      </c>
      <c r="AA127">
        <f t="shared" si="32"/>
        <v>0</v>
      </c>
      <c r="AB127" s="76">
        <f t="shared" si="33"/>
        <v>0</v>
      </c>
    </row>
    <row r="128" spans="1:28">
      <c r="A128" s="7">
        <v>127</v>
      </c>
      <c r="B128" s="7">
        <v>1981</v>
      </c>
      <c r="C128" s="7">
        <v>7</v>
      </c>
      <c r="D128" s="10">
        <v>50966</v>
      </c>
      <c r="E128" s="13">
        <v>46811.900826446283</v>
      </c>
      <c r="F128" s="11">
        <v>0.43</v>
      </c>
      <c r="G128" s="11">
        <f t="shared" si="34"/>
        <v>4744.9867895609095</v>
      </c>
      <c r="H128" s="13">
        <f t="shared" si="35"/>
        <v>2040.3443195111911</v>
      </c>
      <c r="I128" s="7">
        <v>0</v>
      </c>
      <c r="J128" s="7">
        <f>51342</f>
        <v>51342</v>
      </c>
      <c r="K128" s="11">
        <f t="shared" si="36"/>
        <v>51342</v>
      </c>
      <c r="L128" s="11">
        <f t="shared" si="41"/>
        <v>32578.079586444182</v>
      </c>
      <c r="M128" s="11">
        <v>0</v>
      </c>
      <c r="N128" s="77">
        <f t="shared" si="37"/>
        <v>77349.636093379275</v>
      </c>
      <c r="O128" s="3">
        <v>3111.0000000005198</v>
      </c>
      <c r="P128" s="57" t="str">
        <f t="shared" si="38"/>
        <v/>
      </c>
      <c r="Q128" s="11" t="str">
        <f t="shared" si="24"/>
        <v/>
      </c>
      <c r="R128" s="11" t="str">
        <f t="shared" si="25"/>
        <v/>
      </c>
      <c r="S128" s="11">
        <f t="shared" si="39"/>
        <v>47854.999999999483</v>
      </c>
      <c r="T128" s="11" t="str">
        <f t="shared" si="26"/>
        <v/>
      </c>
      <c r="U128" s="11">
        <f t="shared" si="27"/>
        <v>47854.999999999483</v>
      </c>
      <c r="V128" s="3">
        <f t="shared" si="40"/>
        <v>29494.636093379791</v>
      </c>
      <c r="W128" s="3" t="b">
        <f t="shared" si="28"/>
        <v>1</v>
      </c>
      <c r="X128" s="3">
        <f t="shared" si="29"/>
        <v>50966</v>
      </c>
      <c r="Y128" t="b">
        <f t="shared" si="30"/>
        <v>1</v>
      </c>
      <c r="Z128">
        <f t="shared" si="31"/>
        <v>0</v>
      </c>
      <c r="AA128">
        <f t="shared" si="32"/>
        <v>0</v>
      </c>
      <c r="AB128" s="76">
        <f t="shared" si="33"/>
        <v>0</v>
      </c>
    </row>
    <row r="129" spans="1:28">
      <c r="A129" s="7">
        <v>128</v>
      </c>
      <c r="B129" s="7">
        <v>1981</v>
      </c>
      <c r="C129" s="7">
        <v>8</v>
      </c>
      <c r="D129" s="10">
        <v>47807</v>
      </c>
      <c r="E129" s="13">
        <v>50477.355371900827</v>
      </c>
      <c r="F129" s="11">
        <v>0.39</v>
      </c>
      <c r="G129" s="11">
        <f t="shared" si="34"/>
        <v>4422.6828148761715</v>
      </c>
      <c r="H129" s="13">
        <f t="shared" si="35"/>
        <v>1724.8462978017069</v>
      </c>
      <c r="I129" s="7">
        <v>0</v>
      </c>
      <c r="J129" s="7">
        <f>51342</f>
        <v>51342</v>
      </c>
      <c r="K129" s="11">
        <f t="shared" si="36"/>
        <v>51342</v>
      </c>
      <c r="L129" s="11">
        <f t="shared" si="41"/>
        <v>29494.636093379791</v>
      </c>
      <c r="M129" s="11">
        <v>0</v>
      </c>
      <c r="N129" s="77">
        <f t="shared" si="37"/>
        <v>78247.145167478913</v>
      </c>
      <c r="O129" s="3">
        <v>3657.4915564232001</v>
      </c>
      <c r="P129" s="57" t="str">
        <f t="shared" si="38"/>
        <v/>
      </c>
      <c r="Q129" s="11" t="str">
        <f t="shared" si="24"/>
        <v/>
      </c>
      <c r="R129" s="11" t="str">
        <f t="shared" si="25"/>
        <v/>
      </c>
      <c r="S129" s="11">
        <f t="shared" si="39"/>
        <v>44149.5084435768</v>
      </c>
      <c r="T129" s="11" t="str">
        <f t="shared" si="26"/>
        <v/>
      </c>
      <c r="U129" s="11">
        <f t="shared" si="27"/>
        <v>44149.5084435768</v>
      </c>
      <c r="V129" s="3">
        <f t="shared" si="40"/>
        <v>34097.636723902113</v>
      </c>
      <c r="W129" s="3" t="b">
        <f t="shared" si="28"/>
        <v>1</v>
      </c>
      <c r="X129" s="3">
        <f t="shared" si="29"/>
        <v>47807</v>
      </c>
      <c r="Y129" t="b">
        <f t="shared" si="30"/>
        <v>1</v>
      </c>
      <c r="Z129">
        <f t="shared" si="31"/>
        <v>0</v>
      </c>
      <c r="AA129">
        <f t="shared" si="32"/>
        <v>0</v>
      </c>
      <c r="AB129" s="76">
        <f t="shared" si="33"/>
        <v>0</v>
      </c>
    </row>
    <row r="130" spans="1:28">
      <c r="A130" s="7">
        <v>129</v>
      </c>
      <c r="B130" s="7">
        <v>1981</v>
      </c>
      <c r="C130" s="7">
        <v>9</v>
      </c>
      <c r="D130" s="10">
        <v>35537</v>
      </c>
      <c r="E130" s="13">
        <v>26778.842975206611</v>
      </c>
      <c r="F130" s="11">
        <v>0.2</v>
      </c>
      <c r="G130" s="11">
        <f t="shared" si="34"/>
        <v>4896.8274480468945</v>
      </c>
      <c r="H130" s="13">
        <f t="shared" si="35"/>
        <v>979.36548960937898</v>
      </c>
      <c r="I130" s="7">
        <v>0</v>
      </c>
      <c r="J130" s="7">
        <f>51342</f>
        <v>51342</v>
      </c>
      <c r="K130" s="11">
        <f t="shared" si="36"/>
        <v>51342</v>
      </c>
      <c r="L130" s="11">
        <f t="shared" si="41"/>
        <v>34097.636723902113</v>
      </c>
      <c r="M130" s="11">
        <v>0</v>
      </c>
      <c r="N130" s="77">
        <f t="shared" si="37"/>
        <v>59897.114209499341</v>
      </c>
      <c r="O130" s="3">
        <v>483.91464164049398</v>
      </c>
      <c r="P130" s="57" t="str">
        <f t="shared" si="38"/>
        <v/>
      </c>
      <c r="Q130" s="11" t="str">
        <f t="shared" ref="Q130:Q193" si="42">IF(AND(O130&gt;D130,N130&lt;K131),0,"")</f>
        <v/>
      </c>
      <c r="R130" s="11" t="str">
        <f t="shared" ref="R130:R193" si="43">IF(AND(O130&gt;D130,N130&gt;K131),N130-K131,"")</f>
        <v/>
      </c>
      <c r="S130" s="11">
        <f t="shared" si="39"/>
        <v>35053.085358359509</v>
      </c>
      <c r="T130" s="11" t="str">
        <f t="shared" ref="T130:T193" si="44">IF(AND(O130&lt;D130,N130+O130&gt;D130,N130+O130-D130&gt;K131),N130-K131,"")</f>
        <v/>
      </c>
      <c r="U130" s="11">
        <f t="shared" ref="U130:U193" si="45">SUM(P130:T130)</f>
        <v>35053.085358359509</v>
      </c>
      <c r="V130" s="3">
        <f t="shared" si="40"/>
        <v>24844.028851139832</v>
      </c>
      <c r="W130" s="3" t="b">
        <f t="shared" ref="W130:W193" si="46">V130&gt;=M$2</f>
        <v>1</v>
      </c>
      <c r="X130" s="3">
        <f t="shared" ref="X130:X193" si="47">O130+U130</f>
        <v>35537</v>
      </c>
      <c r="Y130" t="b">
        <f t="shared" ref="Y130:Y193" si="48">X130&gt;=D130</f>
        <v>1</v>
      </c>
      <c r="Z130">
        <f t="shared" ref="Z130:Z193" si="49">IF(AND(X129&lt;D129,X130&gt;=D130),1,0)</f>
        <v>0</v>
      </c>
      <c r="AA130">
        <f t="shared" ref="AA130:AA193" si="50">IF(X130&lt;D130,ABS(X130-D130),0)</f>
        <v>0</v>
      </c>
      <c r="AB130" s="76">
        <f t="shared" ref="AB130:AB193" si="51">INDEX(AS$2:AS$13,MATCH(C130,AR$2:AR$13,0))*(AA130)^INDEX(AT$2:AT$13,MATCH(C130,AR$2:AR$13,0))</f>
        <v>0</v>
      </c>
    </row>
    <row r="131" spans="1:28">
      <c r="A131" s="7">
        <v>130</v>
      </c>
      <c r="B131" s="7">
        <v>1981</v>
      </c>
      <c r="C131" s="7">
        <v>10</v>
      </c>
      <c r="D131" s="10">
        <v>16691</v>
      </c>
      <c r="E131" s="13">
        <v>29964.297520661155</v>
      </c>
      <c r="F131" s="11">
        <v>0.05</v>
      </c>
      <c r="G131" s="11">
        <f t="shared" ref="G131:G194" si="52">-1*10^-6*L131^2+0.1666*L131+378.81</f>
        <v>3900.5994370436279</v>
      </c>
      <c r="H131" s="13">
        <f t="shared" ref="H131:H194" si="53">G131*F131</f>
        <v>195.0299718521814</v>
      </c>
      <c r="I131" s="7">
        <v>0</v>
      </c>
      <c r="J131" s="7">
        <f>51342</f>
        <v>51342</v>
      </c>
      <c r="K131" s="11">
        <f t="shared" ref="K131:K194" si="54">J131-I131</f>
        <v>51342</v>
      </c>
      <c r="L131" s="11">
        <f t="shared" si="41"/>
        <v>24844.028851139832</v>
      </c>
      <c r="M131" s="11">
        <v>0</v>
      </c>
      <c r="N131" s="77">
        <f t="shared" ref="N131:N194" si="55">E131+L131-H131</f>
        <v>54613.296399948806</v>
      </c>
      <c r="O131" s="3">
        <v>0</v>
      </c>
      <c r="P131" s="57" t="str">
        <f t="shared" ref="P131:P194" si="56">IF(N131+O131&lt;D131,N131*M$5,"")</f>
        <v/>
      </c>
      <c r="Q131" s="11" t="str">
        <f t="shared" si="42"/>
        <v/>
      </c>
      <c r="R131" s="11" t="str">
        <f t="shared" si="43"/>
        <v/>
      </c>
      <c r="S131" s="11">
        <f t="shared" ref="S131:S194" si="57">IF(AND(O131&lt;D131,N131+O131&gt;D131,N131+O131-D131&lt;K132),IF(N131-(D131-O131)&lt;M$2,(D131-O131)*M$5,D131-O131),"")</f>
        <v>16691</v>
      </c>
      <c r="T131" s="11" t="str">
        <f t="shared" si="44"/>
        <v/>
      </c>
      <c r="U131" s="11">
        <f t="shared" si="45"/>
        <v>16691</v>
      </c>
      <c r="V131" s="3">
        <f t="shared" ref="V131:V194" si="58">N131-U131</f>
        <v>37922.296399948806</v>
      </c>
      <c r="W131" s="3" t="b">
        <f t="shared" si="46"/>
        <v>1</v>
      </c>
      <c r="X131" s="3">
        <f t="shared" si="47"/>
        <v>16691</v>
      </c>
      <c r="Y131" t="b">
        <f t="shared" si="48"/>
        <v>1</v>
      </c>
      <c r="Z131">
        <f t="shared" si="49"/>
        <v>0</v>
      </c>
      <c r="AA131">
        <f t="shared" si="50"/>
        <v>0</v>
      </c>
      <c r="AB131" s="76">
        <f t="shared" si="51"/>
        <v>0</v>
      </c>
    </row>
    <row r="132" spans="1:28">
      <c r="A132" s="7">
        <v>131</v>
      </c>
      <c r="B132" s="7">
        <v>1981</v>
      </c>
      <c r="C132" s="7">
        <v>11</v>
      </c>
      <c r="D132" s="10">
        <v>4576</v>
      </c>
      <c r="E132" s="13">
        <v>19525.289256198346</v>
      </c>
      <c r="F132" s="11">
        <v>0</v>
      </c>
      <c r="G132" s="11">
        <f t="shared" si="52"/>
        <v>5258.5640159859013</v>
      </c>
      <c r="H132" s="13">
        <f t="shared" si="53"/>
        <v>0</v>
      </c>
      <c r="I132" s="7">
        <v>0</v>
      </c>
      <c r="J132" s="7">
        <f>51342</f>
        <v>51342</v>
      </c>
      <c r="K132" s="11">
        <f t="shared" si="54"/>
        <v>51342</v>
      </c>
      <c r="L132" s="11">
        <f t="shared" si="41"/>
        <v>37922.296399948806</v>
      </c>
      <c r="M132" s="11">
        <v>0</v>
      </c>
      <c r="N132" s="77">
        <f t="shared" si="55"/>
        <v>57447.585656147152</v>
      </c>
      <c r="O132" s="3">
        <v>1166.9960024715699</v>
      </c>
      <c r="P132" s="57" t="str">
        <f t="shared" si="56"/>
        <v/>
      </c>
      <c r="Q132" s="11" t="str">
        <f t="shared" si="42"/>
        <v/>
      </c>
      <c r="R132" s="11" t="str">
        <f t="shared" si="43"/>
        <v/>
      </c>
      <c r="S132" s="11" t="str">
        <f t="shared" si="57"/>
        <v/>
      </c>
      <c r="T132" s="11">
        <f t="shared" si="44"/>
        <v>6105.5856561471519</v>
      </c>
      <c r="U132" s="11">
        <f t="shared" si="45"/>
        <v>6105.5856561471519</v>
      </c>
      <c r="V132" s="3">
        <f t="shared" si="58"/>
        <v>51342</v>
      </c>
      <c r="W132" s="3" t="b">
        <f t="shared" si="46"/>
        <v>1</v>
      </c>
      <c r="X132" s="3">
        <f t="shared" si="47"/>
        <v>7272.581658618722</v>
      </c>
      <c r="Y132" t="b">
        <f t="shared" si="48"/>
        <v>1</v>
      </c>
      <c r="Z132">
        <f t="shared" si="49"/>
        <v>0</v>
      </c>
      <c r="AA132">
        <f t="shared" si="50"/>
        <v>0</v>
      </c>
      <c r="AB132" s="76">
        <f t="shared" si="51"/>
        <v>0</v>
      </c>
    </row>
    <row r="133" spans="1:28">
      <c r="A133" s="7">
        <v>132</v>
      </c>
      <c r="B133" s="7">
        <v>1981</v>
      </c>
      <c r="C133" s="7">
        <v>12</v>
      </c>
      <c r="D133" s="10">
        <v>1561</v>
      </c>
      <c r="E133" s="13">
        <v>19041.322314049587</v>
      </c>
      <c r="F133" s="11">
        <v>0</v>
      </c>
      <c r="G133" s="11">
        <f t="shared" si="52"/>
        <v>6296.3862360000003</v>
      </c>
      <c r="H133" s="13">
        <f t="shared" si="53"/>
        <v>0</v>
      </c>
      <c r="I133" s="7">
        <v>0</v>
      </c>
      <c r="J133" s="7">
        <f>51342</f>
        <v>51342</v>
      </c>
      <c r="K133" s="11">
        <f t="shared" si="54"/>
        <v>51342</v>
      </c>
      <c r="L133" s="11">
        <f t="shared" si="41"/>
        <v>51342</v>
      </c>
      <c r="M133" s="11">
        <v>0</v>
      </c>
      <c r="N133" s="77">
        <f t="shared" si="55"/>
        <v>70383.322314049583</v>
      </c>
      <c r="O133" s="3">
        <v>3775.0935968259</v>
      </c>
      <c r="P133" s="57" t="str">
        <f t="shared" si="56"/>
        <v/>
      </c>
      <c r="Q133" s="11" t="str">
        <f t="shared" si="42"/>
        <v/>
      </c>
      <c r="R133" s="11">
        <f t="shared" si="43"/>
        <v>19041.322314049583</v>
      </c>
      <c r="S133" s="11" t="str">
        <f t="shared" si="57"/>
        <v/>
      </c>
      <c r="T133" s="11" t="str">
        <f t="shared" si="44"/>
        <v/>
      </c>
      <c r="U133" s="11">
        <f t="shared" si="45"/>
        <v>19041.322314049583</v>
      </c>
      <c r="V133" s="3">
        <f t="shared" si="58"/>
        <v>51342</v>
      </c>
      <c r="W133" s="3" t="b">
        <f t="shared" si="46"/>
        <v>1</v>
      </c>
      <c r="X133" s="3">
        <f t="shared" si="47"/>
        <v>22816.415910875483</v>
      </c>
      <c r="Y133" t="b">
        <f t="shared" si="48"/>
        <v>1</v>
      </c>
      <c r="Z133">
        <f t="shared" si="49"/>
        <v>0</v>
      </c>
      <c r="AA133">
        <f t="shared" si="50"/>
        <v>0</v>
      </c>
      <c r="AB133" s="76">
        <f t="shared" si="51"/>
        <v>0</v>
      </c>
    </row>
    <row r="134" spans="1:28">
      <c r="A134" s="7">
        <v>133</v>
      </c>
      <c r="B134" s="7">
        <v>1982</v>
      </c>
      <c r="C134" s="7">
        <v>1</v>
      </c>
      <c r="D134" s="10">
        <v>1277</v>
      </c>
      <c r="E134" s="13">
        <v>29980.165289256198</v>
      </c>
      <c r="F134" s="11">
        <v>0</v>
      </c>
      <c r="G134" s="11">
        <f t="shared" si="52"/>
        <v>6296.3862360000003</v>
      </c>
      <c r="H134" s="13">
        <f t="shared" si="53"/>
        <v>0</v>
      </c>
      <c r="I134" s="7">
        <v>0</v>
      </c>
      <c r="J134" s="7">
        <f>51342</f>
        <v>51342</v>
      </c>
      <c r="K134" s="11">
        <f t="shared" si="54"/>
        <v>51342</v>
      </c>
      <c r="L134" s="11">
        <f t="shared" ref="L134:L197" si="59">V133</f>
        <v>51342</v>
      </c>
      <c r="M134" s="11">
        <v>0</v>
      </c>
      <c r="N134" s="77">
        <f t="shared" si="55"/>
        <v>81322.165289256198</v>
      </c>
      <c r="O134" s="3">
        <v>3603.3926721265502</v>
      </c>
      <c r="P134" s="57" t="str">
        <f t="shared" si="56"/>
        <v/>
      </c>
      <c r="Q134" s="11" t="str">
        <f t="shared" si="42"/>
        <v/>
      </c>
      <c r="R134" s="11">
        <f t="shared" si="43"/>
        <v>29980.165289256198</v>
      </c>
      <c r="S134" s="11" t="str">
        <f t="shared" si="57"/>
        <v/>
      </c>
      <c r="T134" s="11" t="str">
        <f t="shared" si="44"/>
        <v/>
      </c>
      <c r="U134" s="11">
        <f t="shared" si="45"/>
        <v>29980.165289256198</v>
      </c>
      <c r="V134" s="3">
        <f t="shared" si="58"/>
        <v>51342</v>
      </c>
      <c r="W134" s="3" t="b">
        <f t="shared" si="46"/>
        <v>1</v>
      </c>
      <c r="X134" s="3">
        <f t="shared" si="47"/>
        <v>33583.55796138275</v>
      </c>
      <c r="Y134" t="b">
        <f t="shared" si="48"/>
        <v>1</v>
      </c>
      <c r="Z134">
        <f t="shared" si="49"/>
        <v>0</v>
      </c>
      <c r="AA134">
        <f t="shared" si="50"/>
        <v>0</v>
      </c>
      <c r="AB134" s="76">
        <f t="shared" si="51"/>
        <v>0</v>
      </c>
    </row>
    <row r="135" spans="1:28">
      <c r="A135" s="7">
        <v>134</v>
      </c>
      <c r="B135" s="7">
        <v>1982</v>
      </c>
      <c r="C135" s="7">
        <v>2</v>
      </c>
      <c r="D135" s="10">
        <v>787</v>
      </c>
      <c r="E135" s="13">
        <v>40266.446280991739</v>
      </c>
      <c r="F135" s="11">
        <v>0</v>
      </c>
      <c r="G135" s="11">
        <f t="shared" si="52"/>
        <v>6296.3862360000003</v>
      </c>
      <c r="H135" s="13">
        <f t="shared" si="53"/>
        <v>0</v>
      </c>
      <c r="I135" s="7">
        <v>0</v>
      </c>
      <c r="J135" s="7">
        <f>51342</f>
        <v>51342</v>
      </c>
      <c r="K135" s="11">
        <f t="shared" si="54"/>
        <v>51342</v>
      </c>
      <c r="L135" s="11">
        <f t="shared" si="59"/>
        <v>51342</v>
      </c>
      <c r="M135" s="11">
        <v>0</v>
      </c>
      <c r="N135" s="77">
        <f t="shared" si="55"/>
        <v>91608.446280991746</v>
      </c>
      <c r="O135" s="3">
        <v>4935.5888452364898</v>
      </c>
      <c r="P135" s="57" t="str">
        <f t="shared" si="56"/>
        <v/>
      </c>
      <c r="Q135" s="11" t="str">
        <f t="shared" si="42"/>
        <v/>
      </c>
      <c r="R135" s="11">
        <f t="shared" si="43"/>
        <v>40266.446280991746</v>
      </c>
      <c r="S135" s="11" t="str">
        <f t="shared" si="57"/>
        <v/>
      </c>
      <c r="T135" s="11" t="str">
        <f t="shared" si="44"/>
        <v/>
      </c>
      <c r="U135" s="11">
        <f t="shared" si="45"/>
        <v>40266.446280991746</v>
      </c>
      <c r="V135" s="3">
        <f t="shared" si="58"/>
        <v>51342</v>
      </c>
      <c r="W135" s="3" t="b">
        <f t="shared" si="46"/>
        <v>1</v>
      </c>
      <c r="X135" s="3">
        <f t="shared" si="47"/>
        <v>45202.035126228235</v>
      </c>
      <c r="Y135" t="b">
        <f t="shared" si="48"/>
        <v>1</v>
      </c>
      <c r="Z135">
        <f t="shared" si="49"/>
        <v>0</v>
      </c>
      <c r="AA135">
        <f t="shared" si="50"/>
        <v>0</v>
      </c>
      <c r="AB135" s="76">
        <f t="shared" si="51"/>
        <v>0</v>
      </c>
    </row>
    <row r="136" spans="1:28">
      <c r="A136" s="7">
        <v>135</v>
      </c>
      <c r="B136" s="7">
        <v>1982</v>
      </c>
      <c r="C136" s="7">
        <v>3</v>
      </c>
      <c r="D136" s="10">
        <v>298</v>
      </c>
      <c r="E136" s="13">
        <v>56027.10743801653</v>
      </c>
      <c r="F136" s="11">
        <v>0.02</v>
      </c>
      <c r="G136" s="11">
        <f t="shared" si="52"/>
        <v>6296.3862360000003</v>
      </c>
      <c r="H136" s="13">
        <f t="shared" si="53"/>
        <v>125.92772472000001</v>
      </c>
      <c r="I136" s="7">
        <v>0</v>
      </c>
      <c r="J136" s="7">
        <f>51342</f>
        <v>51342</v>
      </c>
      <c r="K136" s="11">
        <f t="shared" si="54"/>
        <v>51342</v>
      </c>
      <c r="L136" s="11">
        <f t="shared" si="59"/>
        <v>51342</v>
      </c>
      <c r="M136" s="11">
        <v>0</v>
      </c>
      <c r="N136" s="77">
        <f t="shared" si="55"/>
        <v>107243.17971329654</v>
      </c>
      <c r="O136" s="3">
        <v>8559.8898078772108</v>
      </c>
      <c r="P136" s="57" t="str">
        <f t="shared" si="56"/>
        <v/>
      </c>
      <c r="Q136" s="11" t="str">
        <f t="shared" si="42"/>
        <v/>
      </c>
      <c r="R136" s="11">
        <f t="shared" si="43"/>
        <v>70901.179713296544</v>
      </c>
      <c r="S136" s="11" t="str">
        <f t="shared" si="57"/>
        <v/>
      </c>
      <c r="T136" s="11" t="str">
        <f t="shared" si="44"/>
        <v/>
      </c>
      <c r="U136" s="11">
        <f t="shared" si="45"/>
        <v>70901.179713296544</v>
      </c>
      <c r="V136" s="3">
        <f t="shared" si="58"/>
        <v>36342</v>
      </c>
      <c r="W136" s="3" t="b">
        <f t="shared" si="46"/>
        <v>1</v>
      </c>
      <c r="X136" s="3">
        <f t="shared" si="47"/>
        <v>79461.069521173747</v>
      </c>
      <c r="Y136" t="b">
        <f t="shared" si="48"/>
        <v>1</v>
      </c>
      <c r="Z136">
        <f t="shared" si="49"/>
        <v>0</v>
      </c>
      <c r="AA136">
        <f t="shared" si="50"/>
        <v>0</v>
      </c>
      <c r="AB136" s="76">
        <f t="shared" si="51"/>
        <v>0</v>
      </c>
    </row>
    <row r="137" spans="1:28">
      <c r="A137" s="7">
        <v>136</v>
      </c>
      <c r="B137" s="7">
        <v>1982</v>
      </c>
      <c r="C137" s="7">
        <v>4</v>
      </c>
      <c r="D137" s="10">
        <v>2544</v>
      </c>
      <c r="E137" s="13">
        <v>85077.024793388424</v>
      </c>
      <c r="F137" s="11">
        <v>0.13</v>
      </c>
      <c r="G137" s="11">
        <f t="shared" si="52"/>
        <v>5112.6462360000005</v>
      </c>
      <c r="H137" s="13">
        <f t="shared" si="53"/>
        <v>664.64401068000006</v>
      </c>
      <c r="I137" s="7">
        <v>15000</v>
      </c>
      <c r="J137" s="7">
        <f>51342</f>
        <v>51342</v>
      </c>
      <c r="K137" s="11">
        <f t="shared" si="54"/>
        <v>36342</v>
      </c>
      <c r="L137" s="11">
        <f t="shared" si="59"/>
        <v>36342</v>
      </c>
      <c r="M137" s="11">
        <v>0</v>
      </c>
      <c r="N137" s="77">
        <f t="shared" si="55"/>
        <v>120754.38078270842</v>
      </c>
      <c r="O137" s="3">
        <v>14056.902870508</v>
      </c>
      <c r="P137" s="57" t="str">
        <f t="shared" si="56"/>
        <v/>
      </c>
      <c r="Q137" s="11" t="str">
        <f t="shared" si="42"/>
        <v/>
      </c>
      <c r="R137" s="11">
        <f t="shared" si="43"/>
        <v>84412.380782708424</v>
      </c>
      <c r="S137" s="11" t="str">
        <f t="shared" si="57"/>
        <v/>
      </c>
      <c r="T137" s="11" t="str">
        <f t="shared" si="44"/>
        <v/>
      </c>
      <c r="U137" s="11">
        <f t="shared" si="45"/>
        <v>84412.380782708424</v>
      </c>
      <c r="V137" s="3">
        <f t="shared" si="58"/>
        <v>36342</v>
      </c>
      <c r="W137" s="3" t="b">
        <f t="shared" si="46"/>
        <v>1</v>
      </c>
      <c r="X137" s="3">
        <f t="shared" si="47"/>
        <v>98469.283653216422</v>
      </c>
      <c r="Y137" t="b">
        <f t="shared" si="48"/>
        <v>1</v>
      </c>
      <c r="Z137">
        <f t="shared" si="49"/>
        <v>0</v>
      </c>
      <c r="AA137">
        <f t="shared" si="50"/>
        <v>0</v>
      </c>
      <c r="AB137" s="76">
        <f t="shared" si="51"/>
        <v>0</v>
      </c>
    </row>
    <row r="138" spans="1:28">
      <c r="A138" s="7">
        <v>137</v>
      </c>
      <c r="B138" s="7">
        <v>1982</v>
      </c>
      <c r="C138" s="7">
        <v>5</v>
      </c>
      <c r="D138" s="10">
        <v>34448</v>
      </c>
      <c r="E138" s="13">
        <v>120515.70247933884</v>
      </c>
      <c r="F138" s="11">
        <v>0.22</v>
      </c>
      <c r="G138" s="11">
        <f t="shared" si="52"/>
        <v>5112.6462360000005</v>
      </c>
      <c r="H138" s="13">
        <f t="shared" si="53"/>
        <v>1124.7821719200001</v>
      </c>
      <c r="I138" s="7">
        <v>15000</v>
      </c>
      <c r="J138" s="7">
        <f>51342</f>
        <v>51342</v>
      </c>
      <c r="K138" s="11">
        <f t="shared" si="54"/>
        <v>36342</v>
      </c>
      <c r="L138" s="11">
        <f t="shared" si="59"/>
        <v>36342</v>
      </c>
      <c r="M138" s="11">
        <v>0</v>
      </c>
      <c r="N138" s="77">
        <f t="shared" si="55"/>
        <v>155732.92030741886</v>
      </c>
      <c r="O138" s="3">
        <v>16985.029708191902</v>
      </c>
      <c r="P138" s="57" t="str">
        <f t="shared" si="56"/>
        <v/>
      </c>
      <c r="Q138" s="11" t="str">
        <f t="shared" si="42"/>
        <v/>
      </c>
      <c r="R138" s="11" t="str">
        <f t="shared" si="43"/>
        <v/>
      </c>
      <c r="S138" s="11" t="str">
        <f t="shared" si="57"/>
        <v/>
      </c>
      <c r="T138" s="11">
        <f t="shared" si="44"/>
        <v>119390.92030741886</v>
      </c>
      <c r="U138" s="11">
        <f t="shared" si="45"/>
        <v>119390.92030741886</v>
      </c>
      <c r="V138" s="3">
        <f t="shared" si="58"/>
        <v>36342</v>
      </c>
      <c r="W138" s="3" t="b">
        <f t="shared" si="46"/>
        <v>1</v>
      </c>
      <c r="X138" s="3">
        <f t="shared" si="47"/>
        <v>136375.95001561075</v>
      </c>
      <c r="Y138" t="b">
        <f t="shared" si="48"/>
        <v>1</v>
      </c>
      <c r="Z138">
        <f t="shared" si="49"/>
        <v>0</v>
      </c>
      <c r="AA138">
        <f t="shared" si="50"/>
        <v>0</v>
      </c>
      <c r="AB138" s="76">
        <f t="shared" si="51"/>
        <v>0</v>
      </c>
    </row>
    <row r="139" spans="1:28">
      <c r="A139" s="7">
        <v>138</v>
      </c>
      <c r="B139" s="7">
        <v>1982</v>
      </c>
      <c r="C139" s="7">
        <v>6</v>
      </c>
      <c r="D139" s="10">
        <v>45953</v>
      </c>
      <c r="E139" s="13">
        <v>71956.363636363632</v>
      </c>
      <c r="F139" s="11">
        <v>0.36</v>
      </c>
      <c r="G139" s="11">
        <f t="shared" si="52"/>
        <v>5112.6462360000005</v>
      </c>
      <c r="H139" s="13">
        <f t="shared" si="53"/>
        <v>1840.5526449600002</v>
      </c>
      <c r="I139" s="7">
        <v>15000</v>
      </c>
      <c r="J139" s="7">
        <f>51342</f>
        <v>51342</v>
      </c>
      <c r="K139" s="11">
        <f t="shared" si="54"/>
        <v>36342</v>
      </c>
      <c r="L139" s="11">
        <f t="shared" si="59"/>
        <v>36342</v>
      </c>
      <c r="M139" s="11">
        <v>0</v>
      </c>
      <c r="N139" s="77">
        <f t="shared" si="55"/>
        <v>106457.81099140363</v>
      </c>
      <c r="O139" s="3">
        <v>8813.6770423243506</v>
      </c>
      <c r="P139" s="57" t="str">
        <f t="shared" si="56"/>
        <v/>
      </c>
      <c r="Q139" s="11" t="str">
        <f t="shared" si="42"/>
        <v/>
      </c>
      <c r="R139" s="11" t="str">
        <f t="shared" si="43"/>
        <v/>
      </c>
      <c r="S139" s="11" t="str">
        <f t="shared" si="57"/>
        <v/>
      </c>
      <c r="T139" s="11">
        <f t="shared" si="44"/>
        <v>55115.810991403632</v>
      </c>
      <c r="U139" s="11">
        <f t="shared" si="45"/>
        <v>55115.810991403632</v>
      </c>
      <c r="V139" s="3">
        <f t="shared" si="58"/>
        <v>51342</v>
      </c>
      <c r="W139" s="3" t="b">
        <f t="shared" si="46"/>
        <v>1</v>
      </c>
      <c r="X139" s="3">
        <f t="shared" si="47"/>
        <v>63929.488033727983</v>
      </c>
      <c r="Y139" t="b">
        <f t="shared" si="48"/>
        <v>1</v>
      </c>
      <c r="Z139">
        <f t="shared" si="49"/>
        <v>0</v>
      </c>
      <c r="AA139">
        <f t="shared" si="50"/>
        <v>0</v>
      </c>
      <c r="AB139" s="76">
        <f t="shared" si="51"/>
        <v>0</v>
      </c>
    </row>
    <row r="140" spans="1:28">
      <c r="A140" s="7">
        <v>139</v>
      </c>
      <c r="B140" s="7">
        <v>1982</v>
      </c>
      <c r="C140" s="7">
        <v>7</v>
      </c>
      <c r="D140" s="10">
        <v>50966</v>
      </c>
      <c r="E140" s="13">
        <v>29059.834710743802</v>
      </c>
      <c r="F140" s="11">
        <v>0.43</v>
      </c>
      <c r="G140" s="11">
        <f t="shared" si="52"/>
        <v>6296.3862360000003</v>
      </c>
      <c r="H140" s="13">
        <f t="shared" si="53"/>
        <v>2707.44608148</v>
      </c>
      <c r="I140" s="7">
        <v>0</v>
      </c>
      <c r="J140" s="7">
        <f>51342</f>
        <v>51342</v>
      </c>
      <c r="K140" s="11">
        <f t="shared" si="54"/>
        <v>51342</v>
      </c>
      <c r="L140" s="11">
        <f t="shared" si="59"/>
        <v>51342</v>
      </c>
      <c r="M140" s="11">
        <v>0</v>
      </c>
      <c r="N140" s="77">
        <f t="shared" si="55"/>
        <v>77694.388629263805</v>
      </c>
      <c r="O140" s="3">
        <v>7570.4526110006</v>
      </c>
      <c r="P140" s="57" t="str">
        <f t="shared" si="56"/>
        <v/>
      </c>
      <c r="Q140" s="11" t="str">
        <f t="shared" si="42"/>
        <v/>
      </c>
      <c r="R140" s="11" t="str">
        <f t="shared" si="43"/>
        <v/>
      </c>
      <c r="S140" s="11">
        <f t="shared" si="57"/>
        <v>43395.547388999403</v>
      </c>
      <c r="T140" s="11" t="str">
        <f t="shared" si="44"/>
        <v/>
      </c>
      <c r="U140" s="11">
        <f t="shared" si="45"/>
        <v>43395.547388999403</v>
      </c>
      <c r="V140" s="3">
        <f t="shared" si="58"/>
        <v>34298.841240264403</v>
      </c>
      <c r="W140" s="3" t="b">
        <f t="shared" si="46"/>
        <v>1</v>
      </c>
      <c r="X140" s="3">
        <f t="shared" si="47"/>
        <v>50966</v>
      </c>
      <c r="Y140" t="b">
        <f t="shared" si="48"/>
        <v>1</v>
      </c>
      <c r="Z140">
        <f t="shared" si="49"/>
        <v>0</v>
      </c>
      <c r="AA140">
        <f t="shared" si="50"/>
        <v>0</v>
      </c>
      <c r="AB140" s="76">
        <f t="shared" si="51"/>
        <v>0</v>
      </c>
    </row>
    <row r="141" spans="1:28">
      <c r="A141" s="7">
        <v>140</v>
      </c>
      <c r="B141" s="7">
        <v>1982</v>
      </c>
      <c r="C141" s="7">
        <v>8</v>
      </c>
      <c r="D141" s="10">
        <v>47807</v>
      </c>
      <c r="E141" s="13">
        <v>68685.619834710742</v>
      </c>
      <c r="F141" s="11">
        <v>0.39</v>
      </c>
      <c r="G141" s="11">
        <f t="shared" si="52"/>
        <v>4916.5864402031875</v>
      </c>
      <c r="H141" s="13">
        <f t="shared" si="53"/>
        <v>1917.4687116792431</v>
      </c>
      <c r="I141" s="7">
        <v>0</v>
      </c>
      <c r="J141" s="7">
        <f>51342</f>
        <v>51342</v>
      </c>
      <c r="K141" s="11">
        <f t="shared" si="54"/>
        <v>51342</v>
      </c>
      <c r="L141" s="11">
        <f t="shared" si="59"/>
        <v>34298.841240264403</v>
      </c>
      <c r="M141" s="11">
        <v>0</v>
      </c>
      <c r="N141" s="77">
        <f t="shared" si="55"/>
        <v>101066.9923632959</v>
      </c>
      <c r="O141" s="3">
        <v>4286.4440077122799</v>
      </c>
      <c r="P141" s="57" t="str">
        <f t="shared" si="56"/>
        <v/>
      </c>
      <c r="Q141" s="11" t="str">
        <f t="shared" si="42"/>
        <v/>
      </c>
      <c r="R141" s="11" t="str">
        <f t="shared" si="43"/>
        <v/>
      </c>
      <c r="S141" s="11" t="str">
        <f t="shared" si="57"/>
        <v/>
      </c>
      <c r="T141" s="11">
        <f t="shared" si="44"/>
        <v>49724.992363295896</v>
      </c>
      <c r="U141" s="11">
        <f t="shared" si="45"/>
        <v>49724.992363295896</v>
      </c>
      <c r="V141" s="3">
        <f t="shared" si="58"/>
        <v>51342</v>
      </c>
      <c r="W141" s="3" t="b">
        <f t="shared" si="46"/>
        <v>1</v>
      </c>
      <c r="X141" s="3">
        <f t="shared" si="47"/>
        <v>54011.436371008174</v>
      </c>
      <c r="Y141" t="b">
        <f t="shared" si="48"/>
        <v>1</v>
      </c>
      <c r="Z141">
        <f t="shared" si="49"/>
        <v>0</v>
      </c>
      <c r="AA141">
        <f t="shared" si="50"/>
        <v>0</v>
      </c>
      <c r="AB141" s="76">
        <f t="shared" si="51"/>
        <v>0</v>
      </c>
    </row>
    <row r="142" spans="1:28">
      <c r="A142" s="7">
        <v>141</v>
      </c>
      <c r="B142" s="7">
        <v>1982</v>
      </c>
      <c r="C142" s="7">
        <v>9</v>
      </c>
      <c r="D142" s="10">
        <v>35537</v>
      </c>
      <c r="E142" s="13">
        <v>94492.561983471081</v>
      </c>
      <c r="F142" s="11">
        <v>0.2</v>
      </c>
      <c r="G142" s="11">
        <f t="shared" si="52"/>
        <v>6296.3862360000003</v>
      </c>
      <c r="H142" s="13">
        <f t="shared" si="53"/>
        <v>1259.2772472000001</v>
      </c>
      <c r="I142" s="7">
        <v>0</v>
      </c>
      <c r="J142" s="7">
        <f>51342</f>
        <v>51342</v>
      </c>
      <c r="K142" s="11">
        <f t="shared" si="54"/>
        <v>51342</v>
      </c>
      <c r="L142" s="11">
        <f t="shared" si="59"/>
        <v>51342</v>
      </c>
      <c r="M142" s="11">
        <v>0</v>
      </c>
      <c r="N142" s="77">
        <f t="shared" si="55"/>
        <v>144575.2847362711</v>
      </c>
      <c r="O142" s="3">
        <v>3893.6522786712699</v>
      </c>
      <c r="P142" s="57" t="str">
        <f t="shared" si="56"/>
        <v/>
      </c>
      <c r="Q142" s="11" t="str">
        <f t="shared" si="42"/>
        <v/>
      </c>
      <c r="R142" s="11" t="str">
        <f t="shared" si="43"/>
        <v/>
      </c>
      <c r="S142" s="11" t="str">
        <f t="shared" si="57"/>
        <v/>
      </c>
      <c r="T142" s="11">
        <f t="shared" si="44"/>
        <v>93233.284736271104</v>
      </c>
      <c r="U142" s="11">
        <f t="shared" si="45"/>
        <v>93233.284736271104</v>
      </c>
      <c r="V142" s="3">
        <f t="shared" si="58"/>
        <v>51342</v>
      </c>
      <c r="W142" s="3" t="b">
        <f t="shared" si="46"/>
        <v>1</v>
      </c>
      <c r="X142" s="3">
        <f t="shared" si="47"/>
        <v>97126.937014942378</v>
      </c>
      <c r="Y142" t="b">
        <f t="shared" si="48"/>
        <v>1</v>
      </c>
      <c r="Z142">
        <f t="shared" si="49"/>
        <v>0</v>
      </c>
      <c r="AA142">
        <f t="shared" si="50"/>
        <v>0</v>
      </c>
      <c r="AB142" s="76">
        <f t="shared" si="51"/>
        <v>0</v>
      </c>
    </row>
    <row r="143" spans="1:28">
      <c r="A143" s="7">
        <v>142</v>
      </c>
      <c r="B143" s="7">
        <v>1982</v>
      </c>
      <c r="C143" s="7">
        <v>10</v>
      </c>
      <c r="D143" s="10">
        <v>16691</v>
      </c>
      <c r="E143" s="13">
        <v>128290.90909090909</v>
      </c>
      <c r="F143" s="11">
        <v>0.05</v>
      </c>
      <c r="G143" s="11">
        <f t="shared" si="52"/>
        <v>6296.3862360000003</v>
      </c>
      <c r="H143" s="13">
        <f t="shared" si="53"/>
        <v>314.81931180000004</v>
      </c>
      <c r="I143" s="7">
        <v>0</v>
      </c>
      <c r="J143" s="7">
        <f>51342</f>
        <v>51342</v>
      </c>
      <c r="K143" s="11">
        <f t="shared" si="54"/>
        <v>51342</v>
      </c>
      <c r="L143" s="11">
        <f t="shared" si="59"/>
        <v>51342</v>
      </c>
      <c r="M143" s="11">
        <v>0</v>
      </c>
      <c r="N143" s="77">
        <f t="shared" si="55"/>
        <v>179318.08977910908</v>
      </c>
      <c r="O143" s="3">
        <v>6166.05068662535</v>
      </c>
      <c r="P143" s="57" t="str">
        <f t="shared" si="56"/>
        <v/>
      </c>
      <c r="Q143" s="11" t="str">
        <f t="shared" si="42"/>
        <v/>
      </c>
      <c r="R143" s="11" t="str">
        <f t="shared" si="43"/>
        <v/>
      </c>
      <c r="S143" s="11" t="str">
        <f t="shared" si="57"/>
        <v/>
      </c>
      <c r="T143" s="11">
        <f t="shared" si="44"/>
        <v>127976.08977910908</v>
      </c>
      <c r="U143" s="11">
        <f t="shared" si="45"/>
        <v>127976.08977910908</v>
      </c>
      <c r="V143" s="3">
        <f t="shared" si="58"/>
        <v>51342</v>
      </c>
      <c r="W143" s="3" t="b">
        <f t="shared" si="46"/>
        <v>1</v>
      </c>
      <c r="X143" s="3">
        <f t="shared" si="47"/>
        <v>134142.14046573444</v>
      </c>
      <c r="Y143" t="b">
        <f t="shared" si="48"/>
        <v>1</v>
      </c>
      <c r="Z143">
        <f t="shared" si="49"/>
        <v>0</v>
      </c>
      <c r="AA143">
        <f t="shared" si="50"/>
        <v>0</v>
      </c>
      <c r="AB143" s="76">
        <f t="shared" si="51"/>
        <v>0</v>
      </c>
    </row>
    <row r="144" spans="1:28">
      <c r="A144" s="7">
        <v>143</v>
      </c>
      <c r="B144" s="7">
        <v>1982</v>
      </c>
      <c r="C144" s="7">
        <v>11</v>
      </c>
      <c r="D144" s="10">
        <v>4576</v>
      </c>
      <c r="E144" s="13">
        <v>131960.3305785124</v>
      </c>
      <c r="F144" s="11">
        <v>0</v>
      </c>
      <c r="G144" s="11">
        <f t="shared" si="52"/>
        <v>6296.3862360000003</v>
      </c>
      <c r="H144" s="13">
        <f t="shared" si="53"/>
        <v>0</v>
      </c>
      <c r="I144" s="7">
        <v>0</v>
      </c>
      <c r="J144" s="7">
        <f>51342</f>
        <v>51342</v>
      </c>
      <c r="K144" s="11">
        <f t="shared" si="54"/>
        <v>51342</v>
      </c>
      <c r="L144" s="11">
        <f t="shared" si="59"/>
        <v>51342</v>
      </c>
      <c r="M144" s="11">
        <v>0</v>
      </c>
      <c r="N144" s="77">
        <f t="shared" si="55"/>
        <v>183302.3305785124</v>
      </c>
      <c r="O144" s="3">
        <v>6277.3753946308098</v>
      </c>
      <c r="P144" s="57" t="str">
        <f t="shared" si="56"/>
        <v/>
      </c>
      <c r="Q144" s="11" t="str">
        <f t="shared" si="42"/>
        <v/>
      </c>
      <c r="R144" s="11">
        <f t="shared" si="43"/>
        <v>131960.3305785124</v>
      </c>
      <c r="S144" s="11" t="str">
        <f t="shared" si="57"/>
        <v/>
      </c>
      <c r="T144" s="11" t="str">
        <f t="shared" si="44"/>
        <v/>
      </c>
      <c r="U144" s="11">
        <f t="shared" si="45"/>
        <v>131960.3305785124</v>
      </c>
      <c r="V144" s="3">
        <f t="shared" si="58"/>
        <v>51342</v>
      </c>
      <c r="W144" s="3" t="b">
        <f t="shared" si="46"/>
        <v>1</v>
      </c>
      <c r="X144" s="3">
        <f t="shared" si="47"/>
        <v>138237.70597314319</v>
      </c>
      <c r="Y144" t="b">
        <f t="shared" si="48"/>
        <v>1</v>
      </c>
      <c r="Z144">
        <f t="shared" si="49"/>
        <v>0</v>
      </c>
      <c r="AA144">
        <f t="shared" si="50"/>
        <v>0</v>
      </c>
      <c r="AB144" s="76">
        <f t="shared" si="51"/>
        <v>0</v>
      </c>
    </row>
    <row r="145" spans="1:28">
      <c r="A145" s="7">
        <v>144</v>
      </c>
      <c r="B145" s="7">
        <v>1982</v>
      </c>
      <c r="C145" s="7">
        <v>12</v>
      </c>
      <c r="D145" s="10">
        <v>1561</v>
      </c>
      <c r="E145" s="13">
        <v>118571.90082644628</v>
      </c>
      <c r="F145" s="11">
        <v>0</v>
      </c>
      <c r="G145" s="11">
        <f t="shared" si="52"/>
        <v>6296.3862360000003</v>
      </c>
      <c r="H145" s="13">
        <f t="shared" si="53"/>
        <v>0</v>
      </c>
      <c r="I145" s="7">
        <v>0</v>
      </c>
      <c r="J145" s="7">
        <f>51342</f>
        <v>51342</v>
      </c>
      <c r="K145" s="11">
        <f t="shared" si="54"/>
        <v>51342</v>
      </c>
      <c r="L145" s="11">
        <f t="shared" si="59"/>
        <v>51342</v>
      </c>
      <c r="M145" s="11">
        <v>0</v>
      </c>
      <c r="N145" s="77">
        <f t="shared" si="55"/>
        <v>169913.90082644628</v>
      </c>
      <c r="O145" s="3">
        <v>6283.18856699976</v>
      </c>
      <c r="P145" s="57" t="str">
        <f t="shared" si="56"/>
        <v/>
      </c>
      <c r="Q145" s="11" t="str">
        <f t="shared" si="42"/>
        <v/>
      </c>
      <c r="R145" s="11">
        <f t="shared" si="43"/>
        <v>118571.90082644628</v>
      </c>
      <c r="S145" s="11" t="str">
        <f t="shared" si="57"/>
        <v/>
      </c>
      <c r="T145" s="11" t="str">
        <f t="shared" si="44"/>
        <v/>
      </c>
      <c r="U145" s="11">
        <f t="shared" si="45"/>
        <v>118571.90082644628</v>
      </c>
      <c r="V145" s="3">
        <f t="shared" si="58"/>
        <v>51342</v>
      </c>
      <c r="W145" s="3" t="b">
        <f t="shared" si="46"/>
        <v>1</v>
      </c>
      <c r="X145" s="3">
        <f t="shared" si="47"/>
        <v>124855.08939344603</v>
      </c>
      <c r="Y145" t="b">
        <f t="shared" si="48"/>
        <v>1</v>
      </c>
      <c r="Z145">
        <f t="shared" si="49"/>
        <v>0</v>
      </c>
      <c r="AA145">
        <f t="shared" si="50"/>
        <v>0</v>
      </c>
      <c r="AB145" s="76">
        <f t="shared" si="51"/>
        <v>0</v>
      </c>
    </row>
    <row r="146" spans="1:28">
      <c r="A146" s="7">
        <v>145</v>
      </c>
      <c r="B146" s="7">
        <v>1983</v>
      </c>
      <c r="C146" s="7">
        <v>1</v>
      </c>
      <c r="D146" s="10">
        <v>1277</v>
      </c>
      <c r="E146" s="13">
        <v>112998.34710743802</v>
      </c>
      <c r="F146" s="11">
        <v>0</v>
      </c>
      <c r="G146" s="11">
        <f t="shared" si="52"/>
        <v>6296.3862360000003</v>
      </c>
      <c r="H146" s="13">
        <f t="shared" si="53"/>
        <v>0</v>
      </c>
      <c r="I146" s="7">
        <v>0</v>
      </c>
      <c r="J146" s="7">
        <f>51342</f>
        <v>51342</v>
      </c>
      <c r="K146" s="11">
        <f t="shared" si="54"/>
        <v>51342</v>
      </c>
      <c r="L146" s="11">
        <f t="shared" si="59"/>
        <v>51342</v>
      </c>
      <c r="M146" s="11">
        <v>0</v>
      </c>
      <c r="N146" s="77">
        <f t="shared" si="55"/>
        <v>164340.34710743802</v>
      </c>
      <c r="O146" s="3">
        <v>5977.7929471204297</v>
      </c>
      <c r="P146" s="57" t="str">
        <f t="shared" si="56"/>
        <v/>
      </c>
      <c r="Q146" s="11" t="str">
        <f t="shared" si="42"/>
        <v/>
      </c>
      <c r="R146" s="11">
        <f t="shared" si="43"/>
        <v>112998.34710743802</v>
      </c>
      <c r="S146" s="11" t="str">
        <f t="shared" si="57"/>
        <v/>
      </c>
      <c r="T146" s="11" t="str">
        <f t="shared" si="44"/>
        <v/>
      </c>
      <c r="U146" s="11">
        <f t="shared" si="45"/>
        <v>112998.34710743802</v>
      </c>
      <c r="V146" s="3">
        <f t="shared" si="58"/>
        <v>51342</v>
      </c>
      <c r="W146" s="3" t="b">
        <f t="shared" si="46"/>
        <v>1</v>
      </c>
      <c r="X146" s="3">
        <f t="shared" si="47"/>
        <v>118976.14005455845</v>
      </c>
      <c r="Y146" t="b">
        <f t="shared" si="48"/>
        <v>1</v>
      </c>
      <c r="Z146">
        <f t="shared" si="49"/>
        <v>0</v>
      </c>
      <c r="AA146">
        <f t="shared" si="50"/>
        <v>0</v>
      </c>
      <c r="AB146" s="76">
        <f t="shared" si="51"/>
        <v>0</v>
      </c>
    </row>
    <row r="147" spans="1:28">
      <c r="A147" s="7">
        <v>146</v>
      </c>
      <c r="B147" s="7">
        <v>1983</v>
      </c>
      <c r="C147" s="7">
        <v>2</v>
      </c>
      <c r="D147" s="10">
        <v>787</v>
      </c>
      <c r="E147" s="13">
        <v>106095.86776859504</v>
      </c>
      <c r="F147" s="11">
        <v>0</v>
      </c>
      <c r="G147" s="11">
        <f t="shared" si="52"/>
        <v>6296.3862360000003</v>
      </c>
      <c r="H147" s="13">
        <f t="shared" si="53"/>
        <v>0</v>
      </c>
      <c r="I147" s="7">
        <v>0</v>
      </c>
      <c r="J147" s="7">
        <f>51342</f>
        <v>51342</v>
      </c>
      <c r="K147" s="11">
        <f t="shared" si="54"/>
        <v>51342</v>
      </c>
      <c r="L147" s="11">
        <f t="shared" si="59"/>
        <v>51342</v>
      </c>
      <c r="M147" s="11">
        <v>0</v>
      </c>
      <c r="N147" s="77">
        <f t="shared" si="55"/>
        <v>157437.86776859505</v>
      </c>
      <c r="O147" s="3">
        <v>4737.49110242387</v>
      </c>
      <c r="P147" s="57" t="str">
        <f t="shared" si="56"/>
        <v/>
      </c>
      <c r="Q147" s="11" t="str">
        <f t="shared" si="42"/>
        <v/>
      </c>
      <c r="R147" s="11">
        <f t="shared" si="43"/>
        <v>106095.86776859505</v>
      </c>
      <c r="S147" s="11" t="str">
        <f t="shared" si="57"/>
        <v/>
      </c>
      <c r="T147" s="11" t="str">
        <f t="shared" si="44"/>
        <v/>
      </c>
      <c r="U147" s="11">
        <f t="shared" si="45"/>
        <v>106095.86776859505</v>
      </c>
      <c r="V147" s="3">
        <f t="shared" si="58"/>
        <v>51342</v>
      </c>
      <c r="W147" s="3" t="b">
        <f t="shared" si="46"/>
        <v>1</v>
      </c>
      <c r="X147" s="3">
        <f t="shared" si="47"/>
        <v>110833.35887101892</v>
      </c>
      <c r="Y147" t="b">
        <f t="shared" si="48"/>
        <v>1</v>
      </c>
      <c r="Z147">
        <f t="shared" si="49"/>
        <v>0</v>
      </c>
      <c r="AA147">
        <f t="shared" si="50"/>
        <v>0</v>
      </c>
      <c r="AB147" s="76">
        <f t="shared" si="51"/>
        <v>0</v>
      </c>
    </row>
    <row r="148" spans="1:28">
      <c r="A148" s="7">
        <v>147</v>
      </c>
      <c r="B148" s="7">
        <v>1983</v>
      </c>
      <c r="C148" s="7">
        <v>3</v>
      </c>
      <c r="D148" s="10">
        <v>298</v>
      </c>
      <c r="E148" s="13">
        <v>156000</v>
      </c>
      <c r="F148" s="11">
        <v>0.02</v>
      </c>
      <c r="G148" s="11">
        <f t="shared" si="52"/>
        <v>6296.3862360000003</v>
      </c>
      <c r="H148" s="13">
        <f t="shared" si="53"/>
        <v>125.92772472000001</v>
      </c>
      <c r="I148" s="7">
        <v>0</v>
      </c>
      <c r="J148" s="7">
        <f>51342</f>
        <v>51342</v>
      </c>
      <c r="K148" s="11">
        <f t="shared" si="54"/>
        <v>51342</v>
      </c>
      <c r="L148" s="11">
        <f t="shared" si="59"/>
        <v>51342</v>
      </c>
      <c r="M148" s="11">
        <v>0</v>
      </c>
      <c r="N148" s="77">
        <f t="shared" si="55"/>
        <v>207216.07227527999</v>
      </c>
      <c r="O148" s="3">
        <v>9403.2908465628298</v>
      </c>
      <c r="P148" s="57" t="str">
        <f t="shared" si="56"/>
        <v/>
      </c>
      <c r="Q148" s="11" t="str">
        <f t="shared" si="42"/>
        <v/>
      </c>
      <c r="R148" s="11">
        <f t="shared" si="43"/>
        <v>170874.07227527999</v>
      </c>
      <c r="S148" s="11" t="str">
        <f t="shared" si="57"/>
        <v/>
      </c>
      <c r="T148" s="11" t="str">
        <f t="shared" si="44"/>
        <v/>
      </c>
      <c r="U148" s="11">
        <f t="shared" si="45"/>
        <v>170874.07227527999</v>
      </c>
      <c r="V148" s="3">
        <f t="shared" si="58"/>
        <v>36342</v>
      </c>
      <c r="W148" s="3" t="b">
        <f t="shared" si="46"/>
        <v>1</v>
      </c>
      <c r="X148" s="3">
        <f t="shared" si="47"/>
        <v>180277.36312184282</v>
      </c>
      <c r="Y148" t="b">
        <f t="shared" si="48"/>
        <v>1</v>
      </c>
      <c r="Z148">
        <f t="shared" si="49"/>
        <v>0</v>
      </c>
      <c r="AA148">
        <f t="shared" si="50"/>
        <v>0</v>
      </c>
      <c r="AB148" s="76">
        <f t="shared" si="51"/>
        <v>0</v>
      </c>
    </row>
    <row r="149" spans="1:28">
      <c r="A149" s="7">
        <v>148</v>
      </c>
      <c r="B149" s="7">
        <v>1983</v>
      </c>
      <c r="C149" s="7">
        <v>4</v>
      </c>
      <c r="D149" s="10">
        <v>2544</v>
      </c>
      <c r="E149" s="13">
        <v>144337.19008264464</v>
      </c>
      <c r="F149" s="11">
        <v>0.13</v>
      </c>
      <c r="G149" s="11">
        <f t="shared" si="52"/>
        <v>5112.6462360000005</v>
      </c>
      <c r="H149" s="13">
        <f t="shared" si="53"/>
        <v>664.64401068000006</v>
      </c>
      <c r="I149" s="7">
        <v>15000</v>
      </c>
      <c r="J149" s="7">
        <f>51342</f>
        <v>51342</v>
      </c>
      <c r="K149" s="11">
        <f t="shared" si="54"/>
        <v>36342</v>
      </c>
      <c r="L149" s="11">
        <f t="shared" si="59"/>
        <v>36342</v>
      </c>
      <c r="M149" s="11">
        <v>0</v>
      </c>
      <c r="N149" s="77">
        <f t="shared" si="55"/>
        <v>180014.54607196464</v>
      </c>
      <c r="O149" s="3">
        <v>11437.8780286376</v>
      </c>
      <c r="P149" s="57" t="str">
        <f t="shared" si="56"/>
        <v/>
      </c>
      <c r="Q149" s="11" t="str">
        <f t="shared" si="42"/>
        <v/>
      </c>
      <c r="R149" s="11">
        <f t="shared" si="43"/>
        <v>143672.54607196464</v>
      </c>
      <c r="S149" s="11" t="str">
        <f t="shared" si="57"/>
        <v/>
      </c>
      <c r="T149" s="11" t="str">
        <f t="shared" si="44"/>
        <v/>
      </c>
      <c r="U149" s="11">
        <f t="shared" si="45"/>
        <v>143672.54607196464</v>
      </c>
      <c r="V149" s="3">
        <f t="shared" si="58"/>
        <v>36342</v>
      </c>
      <c r="W149" s="3" t="b">
        <f t="shared" si="46"/>
        <v>1</v>
      </c>
      <c r="X149" s="3">
        <f t="shared" si="47"/>
        <v>155110.42410060225</v>
      </c>
      <c r="Y149" t="b">
        <f t="shared" si="48"/>
        <v>1</v>
      </c>
      <c r="Z149">
        <f t="shared" si="49"/>
        <v>0</v>
      </c>
      <c r="AA149">
        <f t="shared" si="50"/>
        <v>0</v>
      </c>
      <c r="AB149" s="76">
        <f t="shared" si="51"/>
        <v>0</v>
      </c>
    </row>
    <row r="150" spans="1:28">
      <c r="A150" s="7">
        <v>149</v>
      </c>
      <c r="B150" s="7">
        <v>1983</v>
      </c>
      <c r="C150" s="7">
        <v>5</v>
      </c>
      <c r="D150" s="10">
        <v>34448</v>
      </c>
      <c r="E150" s="13">
        <v>163894.21487603305</v>
      </c>
      <c r="F150" s="11">
        <v>0.22</v>
      </c>
      <c r="G150" s="11">
        <f t="shared" si="52"/>
        <v>5112.6462360000005</v>
      </c>
      <c r="H150" s="13">
        <f t="shared" si="53"/>
        <v>1124.7821719200001</v>
      </c>
      <c r="I150" s="7">
        <v>15000</v>
      </c>
      <c r="J150" s="7">
        <f>51342</f>
        <v>51342</v>
      </c>
      <c r="K150" s="11">
        <f t="shared" si="54"/>
        <v>36342</v>
      </c>
      <c r="L150" s="11">
        <f t="shared" si="59"/>
        <v>36342</v>
      </c>
      <c r="M150" s="11">
        <v>0</v>
      </c>
      <c r="N150" s="77">
        <f t="shared" si="55"/>
        <v>199111.43270411305</v>
      </c>
      <c r="O150" s="3">
        <v>19201.299388658001</v>
      </c>
      <c r="P150" s="57" t="str">
        <f t="shared" si="56"/>
        <v/>
      </c>
      <c r="Q150" s="11" t="str">
        <f t="shared" si="42"/>
        <v/>
      </c>
      <c r="R150" s="11" t="str">
        <f t="shared" si="43"/>
        <v/>
      </c>
      <c r="S150" s="11" t="str">
        <f t="shared" si="57"/>
        <v/>
      </c>
      <c r="T150" s="11">
        <f t="shared" si="44"/>
        <v>162769.43270411305</v>
      </c>
      <c r="U150" s="11">
        <f t="shared" si="45"/>
        <v>162769.43270411305</v>
      </c>
      <c r="V150" s="3">
        <f t="shared" si="58"/>
        <v>36342</v>
      </c>
      <c r="W150" s="3" t="b">
        <f t="shared" si="46"/>
        <v>1</v>
      </c>
      <c r="X150" s="3">
        <f t="shared" si="47"/>
        <v>181970.73209277104</v>
      </c>
      <c r="Y150" t="b">
        <f t="shared" si="48"/>
        <v>1</v>
      </c>
      <c r="Z150">
        <f t="shared" si="49"/>
        <v>0</v>
      </c>
      <c r="AA150">
        <f t="shared" si="50"/>
        <v>0</v>
      </c>
      <c r="AB150" s="76">
        <f t="shared" si="51"/>
        <v>0</v>
      </c>
    </row>
    <row r="151" spans="1:28">
      <c r="A151" s="7">
        <v>150</v>
      </c>
      <c r="B151" s="7">
        <v>1983</v>
      </c>
      <c r="C151" s="7">
        <v>6</v>
      </c>
      <c r="D151" s="10">
        <v>45953</v>
      </c>
      <c r="E151" s="13">
        <v>245652.89256198346</v>
      </c>
      <c r="F151" s="11">
        <v>0.36</v>
      </c>
      <c r="G151" s="11">
        <f t="shared" si="52"/>
        <v>5112.6462360000005</v>
      </c>
      <c r="H151" s="13">
        <f t="shared" si="53"/>
        <v>1840.5526449600002</v>
      </c>
      <c r="I151" s="7">
        <v>15000</v>
      </c>
      <c r="J151" s="7">
        <f>51342</f>
        <v>51342</v>
      </c>
      <c r="K151" s="11">
        <f t="shared" si="54"/>
        <v>36342</v>
      </c>
      <c r="L151" s="11">
        <f t="shared" si="59"/>
        <v>36342</v>
      </c>
      <c r="M151" s="11">
        <v>0</v>
      </c>
      <c r="N151" s="77">
        <f t="shared" si="55"/>
        <v>280154.33991702343</v>
      </c>
      <c r="O151" s="3">
        <v>17222.485391373</v>
      </c>
      <c r="P151" s="57" t="str">
        <f t="shared" si="56"/>
        <v/>
      </c>
      <c r="Q151" s="11" t="str">
        <f t="shared" si="42"/>
        <v/>
      </c>
      <c r="R151" s="11" t="str">
        <f t="shared" si="43"/>
        <v/>
      </c>
      <c r="S151" s="11" t="str">
        <f t="shared" si="57"/>
        <v/>
      </c>
      <c r="T151" s="11">
        <f t="shared" si="44"/>
        <v>228812.33991702343</v>
      </c>
      <c r="U151" s="11">
        <f t="shared" si="45"/>
        <v>228812.33991702343</v>
      </c>
      <c r="V151" s="3">
        <f t="shared" si="58"/>
        <v>51342</v>
      </c>
      <c r="W151" s="3" t="b">
        <f t="shared" si="46"/>
        <v>1</v>
      </c>
      <c r="X151" s="3">
        <f t="shared" si="47"/>
        <v>246034.82530839642</v>
      </c>
      <c r="Y151" t="b">
        <f t="shared" si="48"/>
        <v>1</v>
      </c>
      <c r="Z151">
        <f t="shared" si="49"/>
        <v>0</v>
      </c>
      <c r="AA151">
        <f t="shared" si="50"/>
        <v>0</v>
      </c>
      <c r="AB151" s="76">
        <f t="shared" si="51"/>
        <v>0</v>
      </c>
    </row>
    <row r="152" spans="1:28">
      <c r="A152" s="7">
        <v>151</v>
      </c>
      <c r="B152" s="7">
        <v>1983</v>
      </c>
      <c r="C152" s="7">
        <v>7</v>
      </c>
      <c r="D152" s="10">
        <v>50966</v>
      </c>
      <c r="E152" s="13">
        <v>211656.19834710745</v>
      </c>
      <c r="F152" s="11">
        <v>0.43</v>
      </c>
      <c r="G152" s="11">
        <f t="shared" si="52"/>
        <v>6296.3862360000003</v>
      </c>
      <c r="H152" s="13">
        <f t="shared" si="53"/>
        <v>2707.44608148</v>
      </c>
      <c r="I152" s="7">
        <v>0</v>
      </c>
      <c r="J152" s="7">
        <f>51342</f>
        <v>51342</v>
      </c>
      <c r="K152" s="11">
        <f t="shared" si="54"/>
        <v>51342</v>
      </c>
      <c r="L152" s="11">
        <f t="shared" si="59"/>
        <v>51342</v>
      </c>
      <c r="M152" s="11">
        <v>0</v>
      </c>
      <c r="N152" s="77">
        <f t="shared" si="55"/>
        <v>260290.75226562744</v>
      </c>
      <c r="O152" s="3">
        <v>10413.151052482899</v>
      </c>
      <c r="P152" s="57" t="str">
        <f t="shared" si="56"/>
        <v/>
      </c>
      <c r="Q152" s="11" t="str">
        <f t="shared" si="42"/>
        <v/>
      </c>
      <c r="R152" s="11" t="str">
        <f t="shared" si="43"/>
        <v/>
      </c>
      <c r="S152" s="11" t="str">
        <f t="shared" si="57"/>
        <v/>
      </c>
      <c r="T152" s="11">
        <f t="shared" si="44"/>
        <v>208948.75226562744</v>
      </c>
      <c r="U152" s="11">
        <f t="shared" si="45"/>
        <v>208948.75226562744</v>
      </c>
      <c r="V152" s="3">
        <f t="shared" si="58"/>
        <v>51342</v>
      </c>
      <c r="W152" s="3" t="b">
        <f t="shared" si="46"/>
        <v>1</v>
      </c>
      <c r="X152" s="3">
        <f t="shared" si="47"/>
        <v>219361.90331811033</v>
      </c>
      <c r="Y152" t="b">
        <f t="shared" si="48"/>
        <v>1</v>
      </c>
      <c r="Z152">
        <f t="shared" si="49"/>
        <v>0</v>
      </c>
      <c r="AA152">
        <f t="shared" si="50"/>
        <v>0</v>
      </c>
      <c r="AB152" s="76">
        <f t="shared" si="51"/>
        <v>0</v>
      </c>
    </row>
    <row r="153" spans="1:28">
      <c r="A153" s="7">
        <v>152</v>
      </c>
      <c r="B153" s="7">
        <v>1983</v>
      </c>
      <c r="C153" s="7">
        <v>8</v>
      </c>
      <c r="D153" s="10">
        <v>47807</v>
      </c>
      <c r="E153" s="13">
        <v>145507.43801652893</v>
      </c>
      <c r="F153" s="11">
        <v>0.39</v>
      </c>
      <c r="G153" s="11">
        <f t="shared" si="52"/>
        <v>6296.3862360000003</v>
      </c>
      <c r="H153" s="13">
        <f t="shared" si="53"/>
        <v>2455.5906320400004</v>
      </c>
      <c r="I153" s="7">
        <v>0</v>
      </c>
      <c r="J153" s="7">
        <f>51342</f>
        <v>51342</v>
      </c>
      <c r="K153" s="11">
        <f t="shared" si="54"/>
        <v>51342</v>
      </c>
      <c r="L153" s="11">
        <f t="shared" si="59"/>
        <v>51342</v>
      </c>
      <c r="M153" s="11">
        <v>0</v>
      </c>
      <c r="N153" s="77">
        <f t="shared" si="55"/>
        <v>194393.84738448894</v>
      </c>
      <c r="O153" s="3">
        <v>8084.6324693182996</v>
      </c>
      <c r="P153" s="57" t="str">
        <f t="shared" si="56"/>
        <v/>
      </c>
      <c r="Q153" s="11" t="str">
        <f t="shared" si="42"/>
        <v/>
      </c>
      <c r="R153" s="11" t="str">
        <f t="shared" si="43"/>
        <v/>
      </c>
      <c r="S153" s="11" t="str">
        <f t="shared" si="57"/>
        <v/>
      </c>
      <c r="T153" s="11">
        <f t="shared" si="44"/>
        <v>143051.84738448894</v>
      </c>
      <c r="U153" s="11">
        <f t="shared" si="45"/>
        <v>143051.84738448894</v>
      </c>
      <c r="V153" s="3">
        <f t="shared" si="58"/>
        <v>51342</v>
      </c>
      <c r="W153" s="3" t="b">
        <f t="shared" si="46"/>
        <v>1</v>
      </c>
      <c r="X153" s="3">
        <f t="shared" si="47"/>
        <v>151136.47985380725</v>
      </c>
      <c r="Y153" t="b">
        <f t="shared" si="48"/>
        <v>1</v>
      </c>
      <c r="Z153">
        <f t="shared" si="49"/>
        <v>0</v>
      </c>
      <c r="AA153">
        <f t="shared" si="50"/>
        <v>0</v>
      </c>
      <c r="AB153" s="76">
        <f t="shared" si="51"/>
        <v>0</v>
      </c>
    </row>
    <row r="154" spans="1:28">
      <c r="A154" s="7">
        <v>153</v>
      </c>
      <c r="B154" s="7">
        <v>1983</v>
      </c>
      <c r="C154" s="7">
        <v>9</v>
      </c>
      <c r="D154" s="10">
        <v>35537</v>
      </c>
      <c r="E154" s="13">
        <v>133872.39669421487</v>
      </c>
      <c r="F154" s="11">
        <v>0.2</v>
      </c>
      <c r="G154" s="11">
        <f t="shared" si="52"/>
        <v>6296.3862360000003</v>
      </c>
      <c r="H154" s="13">
        <f t="shared" si="53"/>
        <v>1259.2772472000001</v>
      </c>
      <c r="I154" s="7">
        <v>0</v>
      </c>
      <c r="J154" s="7">
        <f>51342</f>
        <v>51342</v>
      </c>
      <c r="K154" s="11">
        <f t="shared" si="54"/>
        <v>51342</v>
      </c>
      <c r="L154" s="11">
        <f t="shared" si="59"/>
        <v>51342</v>
      </c>
      <c r="M154" s="11">
        <v>0</v>
      </c>
      <c r="N154" s="77">
        <f t="shared" si="55"/>
        <v>183955.11944701488</v>
      </c>
      <c r="O154" s="3">
        <v>6453.8124830860897</v>
      </c>
      <c r="P154" s="57" t="str">
        <f t="shared" si="56"/>
        <v/>
      </c>
      <c r="Q154" s="11" t="str">
        <f t="shared" si="42"/>
        <v/>
      </c>
      <c r="R154" s="11" t="str">
        <f t="shared" si="43"/>
        <v/>
      </c>
      <c r="S154" s="11" t="str">
        <f t="shared" si="57"/>
        <v/>
      </c>
      <c r="T154" s="11">
        <f t="shared" si="44"/>
        <v>132613.11944701488</v>
      </c>
      <c r="U154" s="11">
        <f t="shared" si="45"/>
        <v>132613.11944701488</v>
      </c>
      <c r="V154" s="3">
        <f t="shared" si="58"/>
        <v>51342</v>
      </c>
      <c r="W154" s="3" t="b">
        <f t="shared" si="46"/>
        <v>1</v>
      </c>
      <c r="X154" s="3">
        <f t="shared" si="47"/>
        <v>139066.93193010095</v>
      </c>
      <c r="Y154" t="b">
        <f t="shared" si="48"/>
        <v>1</v>
      </c>
      <c r="Z154">
        <f t="shared" si="49"/>
        <v>0</v>
      </c>
      <c r="AA154">
        <f t="shared" si="50"/>
        <v>0</v>
      </c>
      <c r="AB154" s="76">
        <f t="shared" si="51"/>
        <v>0</v>
      </c>
    </row>
    <row r="155" spans="1:28">
      <c r="A155" s="7">
        <v>154</v>
      </c>
      <c r="B155" s="7">
        <v>1983</v>
      </c>
      <c r="C155" s="7">
        <v>10</v>
      </c>
      <c r="D155" s="10">
        <v>16691</v>
      </c>
      <c r="E155" s="13">
        <v>175259.50413223141</v>
      </c>
      <c r="F155" s="11">
        <v>0.05</v>
      </c>
      <c r="G155" s="11">
        <f t="shared" si="52"/>
        <v>6296.3862360000003</v>
      </c>
      <c r="H155" s="13">
        <f t="shared" si="53"/>
        <v>314.81931180000004</v>
      </c>
      <c r="I155" s="7">
        <v>0</v>
      </c>
      <c r="J155" s="7">
        <f>51342</f>
        <v>51342</v>
      </c>
      <c r="K155" s="11">
        <f t="shared" si="54"/>
        <v>51342</v>
      </c>
      <c r="L155" s="11">
        <f t="shared" si="59"/>
        <v>51342</v>
      </c>
      <c r="M155" s="11">
        <v>0</v>
      </c>
      <c r="N155" s="77">
        <f t="shared" si="55"/>
        <v>226286.6848204314</v>
      </c>
      <c r="O155" s="3">
        <v>8801.3856436656606</v>
      </c>
      <c r="P155" s="57" t="str">
        <f t="shared" si="56"/>
        <v/>
      </c>
      <c r="Q155" s="11" t="str">
        <f t="shared" si="42"/>
        <v/>
      </c>
      <c r="R155" s="11" t="str">
        <f t="shared" si="43"/>
        <v/>
      </c>
      <c r="S155" s="11" t="str">
        <f t="shared" si="57"/>
        <v/>
      </c>
      <c r="T155" s="11">
        <f t="shared" si="44"/>
        <v>174944.6848204314</v>
      </c>
      <c r="U155" s="11">
        <f t="shared" si="45"/>
        <v>174944.6848204314</v>
      </c>
      <c r="V155" s="3">
        <f t="shared" si="58"/>
        <v>51342</v>
      </c>
      <c r="W155" s="3" t="b">
        <f t="shared" si="46"/>
        <v>1</v>
      </c>
      <c r="X155" s="3">
        <f t="shared" si="47"/>
        <v>183746.07046409705</v>
      </c>
      <c r="Y155" t="b">
        <f t="shared" si="48"/>
        <v>1</v>
      </c>
      <c r="Z155">
        <f t="shared" si="49"/>
        <v>0</v>
      </c>
      <c r="AA155">
        <f t="shared" si="50"/>
        <v>0</v>
      </c>
      <c r="AB155" s="76">
        <f t="shared" si="51"/>
        <v>0</v>
      </c>
    </row>
    <row r="156" spans="1:28">
      <c r="A156" s="7">
        <v>155</v>
      </c>
      <c r="B156" s="7">
        <v>1983</v>
      </c>
      <c r="C156" s="7">
        <v>11</v>
      </c>
      <c r="D156" s="10">
        <v>4576</v>
      </c>
      <c r="E156" s="13">
        <v>177500.82644628099</v>
      </c>
      <c r="F156" s="11">
        <v>0</v>
      </c>
      <c r="G156" s="11">
        <f t="shared" si="52"/>
        <v>6296.3862360000003</v>
      </c>
      <c r="H156" s="13">
        <f t="shared" si="53"/>
        <v>0</v>
      </c>
      <c r="I156" s="7">
        <v>0</v>
      </c>
      <c r="J156" s="7">
        <f>51342</f>
        <v>51342</v>
      </c>
      <c r="K156" s="11">
        <f t="shared" si="54"/>
        <v>51342</v>
      </c>
      <c r="L156" s="11">
        <f t="shared" si="59"/>
        <v>51342</v>
      </c>
      <c r="M156" s="11">
        <v>0</v>
      </c>
      <c r="N156" s="77">
        <f t="shared" si="55"/>
        <v>228842.82644628099</v>
      </c>
      <c r="O156" s="3">
        <v>7616.7706999534703</v>
      </c>
      <c r="P156" s="57" t="str">
        <f t="shared" si="56"/>
        <v/>
      </c>
      <c r="Q156" s="11" t="str">
        <f t="shared" si="42"/>
        <v/>
      </c>
      <c r="R156" s="11">
        <f t="shared" si="43"/>
        <v>177500.82644628099</v>
      </c>
      <c r="S156" s="11" t="str">
        <f t="shared" si="57"/>
        <v/>
      </c>
      <c r="T156" s="11" t="str">
        <f t="shared" si="44"/>
        <v/>
      </c>
      <c r="U156" s="11">
        <f t="shared" si="45"/>
        <v>177500.82644628099</v>
      </c>
      <c r="V156" s="3">
        <f t="shared" si="58"/>
        <v>51342</v>
      </c>
      <c r="W156" s="3" t="b">
        <f t="shared" si="46"/>
        <v>1</v>
      </c>
      <c r="X156" s="3">
        <f t="shared" si="47"/>
        <v>185117.59714623445</v>
      </c>
      <c r="Y156" t="b">
        <f t="shared" si="48"/>
        <v>1</v>
      </c>
      <c r="Z156">
        <f t="shared" si="49"/>
        <v>0</v>
      </c>
      <c r="AA156">
        <f t="shared" si="50"/>
        <v>0</v>
      </c>
      <c r="AB156" s="76">
        <f t="shared" si="51"/>
        <v>0</v>
      </c>
    </row>
    <row r="157" spans="1:28">
      <c r="A157" s="7">
        <v>156</v>
      </c>
      <c r="B157" s="7">
        <v>1983</v>
      </c>
      <c r="C157" s="7">
        <v>12</v>
      </c>
      <c r="D157" s="10">
        <v>1561</v>
      </c>
      <c r="E157" s="13">
        <v>151993.38842975206</v>
      </c>
      <c r="F157" s="11">
        <v>0</v>
      </c>
      <c r="G157" s="11">
        <f t="shared" si="52"/>
        <v>6296.3862360000003</v>
      </c>
      <c r="H157" s="13">
        <f t="shared" si="53"/>
        <v>0</v>
      </c>
      <c r="I157" s="7">
        <v>0</v>
      </c>
      <c r="J157" s="7">
        <f>51342</f>
        <v>51342</v>
      </c>
      <c r="K157" s="11">
        <f t="shared" si="54"/>
        <v>51342</v>
      </c>
      <c r="L157" s="11">
        <f t="shared" si="59"/>
        <v>51342</v>
      </c>
      <c r="M157" s="11">
        <v>0</v>
      </c>
      <c r="N157" s="77">
        <f t="shared" si="55"/>
        <v>203335.38842975206</v>
      </c>
      <c r="O157" s="3">
        <v>8849.5900223918998</v>
      </c>
      <c r="P157" s="57" t="str">
        <f t="shared" si="56"/>
        <v/>
      </c>
      <c r="Q157" s="11" t="str">
        <f t="shared" si="42"/>
        <v/>
      </c>
      <c r="R157" s="11">
        <f t="shared" si="43"/>
        <v>151993.38842975206</v>
      </c>
      <c r="S157" s="11" t="str">
        <f t="shared" si="57"/>
        <v/>
      </c>
      <c r="T157" s="11" t="str">
        <f t="shared" si="44"/>
        <v/>
      </c>
      <c r="U157" s="11">
        <f t="shared" si="45"/>
        <v>151993.38842975206</v>
      </c>
      <c r="V157" s="3">
        <f t="shared" si="58"/>
        <v>51342</v>
      </c>
      <c r="W157" s="3" t="b">
        <f t="shared" si="46"/>
        <v>1</v>
      </c>
      <c r="X157" s="3">
        <f t="shared" si="47"/>
        <v>160842.97845214396</v>
      </c>
      <c r="Y157" t="b">
        <f t="shared" si="48"/>
        <v>1</v>
      </c>
      <c r="Z157">
        <f t="shared" si="49"/>
        <v>0</v>
      </c>
      <c r="AA157">
        <f t="shared" si="50"/>
        <v>0</v>
      </c>
      <c r="AB157" s="76">
        <f t="shared" si="51"/>
        <v>0</v>
      </c>
    </row>
    <row r="158" spans="1:28">
      <c r="A158" s="7">
        <v>157</v>
      </c>
      <c r="B158" s="7">
        <v>1984</v>
      </c>
      <c r="C158" s="7">
        <v>1</v>
      </c>
      <c r="D158" s="10">
        <v>1277</v>
      </c>
      <c r="E158" s="13">
        <v>117084.29752066116</v>
      </c>
      <c r="F158" s="11">
        <v>0</v>
      </c>
      <c r="G158" s="11">
        <f t="shared" si="52"/>
        <v>6296.3862360000003</v>
      </c>
      <c r="H158" s="13">
        <f t="shared" si="53"/>
        <v>0</v>
      </c>
      <c r="I158" s="7">
        <v>0</v>
      </c>
      <c r="J158" s="7">
        <f>51342</f>
        <v>51342</v>
      </c>
      <c r="K158" s="11">
        <f t="shared" si="54"/>
        <v>51342</v>
      </c>
      <c r="L158" s="11">
        <f t="shared" si="59"/>
        <v>51342</v>
      </c>
      <c r="M158" s="11">
        <v>0</v>
      </c>
      <c r="N158" s="77">
        <f t="shared" si="55"/>
        <v>168426.29752066114</v>
      </c>
      <c r="O158" s="3">
        <v>7520.2880950026001</v>
      </c>
      <c r="P158" s="57" t="str">
        <f t="shared" si="56"/>
        <v/>
      </c>
      <c r="Q158" s="11" t="str">
        <f t="shared" si="42"/>
        <v/>
      </c>
      <c r="R158" s="11">
        <f t="shared" si="43"/>
        <v>117084.29752066114</v>
      </c>
      <c r="S158" s="11" t="str">
        <f t="shared" si="57"/>
        <v/>
      </c>
      <c r="T158" s="11" t="str">
        <f t="shared" si="44"/>
        <v/>
      </c>
      <c r="U158" s="11">
        <f t="shared" si="45"/>
        <v>117084.29752066114</v>
      </c>
      <c r="V158" s="3">
        <f t="shared" si="58"/>
        <v>51342</v>
      </c>
      <c r="W158" s="3" t="b">
        <f t="shared" si="46"/>
        <v>1</v>
      </c>
      <c r="X158" s="3">
        <f t="shared" si="47"/>
        <v>124604.58561566375</v>
      </c>
      <c r="Y158" t="b">
        <f t="shared" si="48"/>
        <v>1</v>
      </c>
      <c r="Z158">
        <f t="shared" si="49"/>
        <v>0</v>
      </c>
      <c r="AA158">
        <f t="shared" si="50"/>
        <v>0</v>
      </c>
      <c r="AB158" s="76">
        <f t="shared" si="51"/>
        <v>0</v>
      </c>
    </row>
    <row r="159" spans="1:28">
      <c r="A159" s="7">
        <v>158</v>
      </c>
      <c r="B159" s="7">
        <v>1984</v>
      </c>
      <c r="C159" s="7">
        <v>2</v>
      </c>
      <c r="D159" s="10">
        <v>787</v>
      </c>
      <c r="E159" s="13">
        <v>110657.85123966943</v>
      </c>
      <c r="F159" s="11">
        <v>0</v>
      </c>
      <c r="G159" s="11">
        <f t="shared" si="52"/>
        <v>6296.3862360000003</v>
      </c>
      <c r="H159" s="13">
        <f t="shared" si="53"/>
        <v>0</v>
      </c>
      <c r="I159" s="7">
        <v>0</v>
      </c>
      <c r="J159" s="7">
        <f>51342</f>
        <v>51342</v>
      </c>
      <c r="K159" s="11">
        <f t="shared" si="54"/>
        <v>51342</v>
      </c>
      <c r="L159" s="11">
        <f t="shared" si="59"/>
        <v>51342</v>
      </c>
      <c r="M159" s="11">
        <v>0</v>
      </c>
      <c r="N159" s="77">
        <f t="shared" si="55"/>
        <v>161999.85123966943</v>
      </c>
      <c r="O159" s="3">
        <v>6288.5879161592902</v>
      </c>
      <c r="P159" s="57" t="str">
        <f t="shared" si="56"/>
        <v/>
      </c>
      <c r="Q159" s="11" t="str">
        <f t="shared" si="42"/>
        <v/>
      </c>
      <c r="R159" s="11">
        <f t="shared" si="43"/>
        <v>110657.85123966943</v>
      </c>
      <c r="S159" s="11" t="str">
        <f t="shared" si="57"/>
        <v/>
      </c>
      <c r="T159" s="11" t="str">
        <f t="shared" si="44"/>
        <v/>
      </c>
      <c r="U159" s="11">
        <f t="shared" si="45"/>
        <v>110657.85123966943</v>
      </c>
      <c r="V159" s="3">
        <f t="shared" si="58"/>
        <v>51342</v>
      </c>
      <c r="W159" s="3" t="b">
        <f t="shared" si="46"/>
        <v>1</v>
      </c>
      <c r="X159" s="3">
        <f t="shared" si="47"/>
        <v>116946.43915582872</v>
      </c>
      <c r="Y159" t="b">
        <f t="shared" si="48"/>
        <v>1</v>
      </c>
      <c r="Z159">
        <f t="shared" si="49"/>
        <v>0</v>
      </c>
      <c r="AA159">
        <f t="shared" si="50"/>
        <v>0</v>
      </c>
      <c r="AB159" s="76">
        <f t="shared" si="51"/>
        <v>0</v>
      </c>
    </row>
    <row r="160" spans="1:28">
      <c r="A160" s="7">
        <v>159</v>
      </c>
      <c r="B160" s="7">
        <v>1984</v>
      </c>
      <c r="C160" s="7">
        <v>3</v>
      </c>
      <c r="D160" s="10">
        <v>298</v>
      </c>
      <c r="E160" s="13">
        <v>135490.90909090909</v>
      </c>
      <c r="F160" s="11">
        <v>0.02</v>
      </c>
      <c r="G160" s="11">
        <f t="shared" si="52"/>
        <v>6296.3862360000003</v>
      </c>
      <c r="H160" s="13">
        <f t="shared" si="53"/>
        <v>125.92772472000001</v>
      </c>
      <c r="I160" s="7">
        <v>0</v>
      </c>
      <c r="J160" s="7">
        <f>51342</f>
        <v>51342</v>
      </c>
      <c r="K160" s="11">
        <f t="shared" si="54"/>
        <v>51342</v>
      </c>
      <c r="L160" s="11">
        <f t="shared" si="59"/>
        <v>51342</v>
      </c>
      <c r="M160" s="11">
        <v>0</v>
      </c>
      <c r="N160" s="77">
        <f t="shared" si="55"/>
        <v>186706.98136618908</v>
      </c>
      <c r="O160" s="3">
        <v>7381.59130007572</v>
      </c>
      <c r="P160" s="57" t="str">
        <f t="shared" si="56"/>
        <v/>
      </c>
      <c r="Q160" s="11" t="str">
        <f t="shared" si="42"/>
        <v/>
      </c>
      <c r="R160" s="11">
        <f t="shared" si="43"/>
        <v>150364.98136618908</v>
      </c>
      <c r="S160" s="11" t="str">
        <f t="shared" si="57"/>
        <v/>
      </c>
      <c r="T160" s="11" t="str">
        <f t="shared" si="44"/>
        <v/>
      </c>
      <c r="U160" s="11">
        <f t="shared" si="45"/>
        <v>150364.98136618908</v>
      </c>
      <c r="V160" s="3">
        <f t="shared" si="58"/>
        <v>36342</v>
      </c>
      <c r="W160" s="3" t="b">
        <f t="shared" si="46"/>
        <v>1</v>
      </c>
      <c r="X160" s="3">
        <f t="shared" si="47"/>
        <v>157746.57266626481</v>
      </c>
      <c r="Y160" t="b">
        <f t="shared" si="48"/>
        <v>1</v>
      </c>
      <c r="Z160">
        <f t="shared" si="49"/>
        <v>0</v>
      </c>
      <c r="AA160">
        <f t="shared" si="50"/>
        <v>0</v>
      </c>
      <c r="AB160" s="76">
        <f t="shared" si="51"/>
        <v>0</v>
      </c>
    </row>
    <row r="161" spans="1:28">
      <c r="A161" s="7">
        <v>160</v>
      </c>
      <c r="B161" s="7">
        <v>1984</v>
      </c>
      <c r="C161" s="7">
        <v>4</v>
      </c>
      <c r="D161" s="10">
        <v>2544</v>
      </c>
      <c r="E161" s="13">
        <v>198743.80165289255</v>
      </c>
      <c r="F161" s="11">
        <v>0.13</v>
      </c>
      <c r="G161" s="11">
        <f t="shared" si="52"/>
        <v>5112.6462360000005</v>
      </c>
      <c r="H161" s="13">
        <f t="shared" si="53"/>
        <v>664.64401068000006</v>
      </c>
      <c r="I161" s="7">
        <v>15000</v>
      </c>
      <c r="J161" s="7">
        <f>51342</f>
        <v>51342</v>
      </c>
      <c r="K161" s="11">
        <f t="shared" si="54"/>
        <v>36342</v>
      </c>
      <c r="L161" s="11">
        <f t="shared" si="59"/>
        <v>36342</v>
      </c>
      <c r="M161" s="11">
        <v>0</v>
      </c>
      <c r="N161" s="77">
        <f t="shared" si="55"/>
        <v>234421.15764221255</v>
      </c>
      <c r="O161" s="3">
        <v>15160.429310293899</v>
      </c>
      <c r="P161" s="57" t="str">
        <f t="shared" si="56"/>
        <v/>
      </c>
      <c r="Q161" s="11" t="str">
        <f t="shared" si="42"/>
        <v/>
      </c>
      <c r="R161" s="11">
        <f t="shared" si="43"/>
        <v>198079.15764221255</v>
      </c>
      <c r="S161" s="11" t="str">
        <f t="shared" si="57"/>
        <v/>
      </c>
      <c r="T161" s="11" t="str">
        <f t="shared" si="44"/>
        <v/>
      </c>
      <c r="U161" s="11">
        <f t="shared" si="45"/>
        <v>198079.15764221255</v>
      </c>
      <c r="V161" s="3">
        <f t="shared" si="58"/>
        <v>36342</v>
      </c>
      <c r="W161" s="3" t="b">
        <f t="shared" si="46"/>
        <v>1</v>
      </c>
      <c r="X161" s="3">
        <f t="shared" si="47"/>
        <v>213239.58695250645</v>
      </c>
      <c r="Y161" t="b">
        <f t="shared" si="48"/>
        <v>1</v>
      </c>
      <c r="Z161">
        <f t="shared" si="49"/>
        <v>0</v>
      </c>
      <c r="AA161">
        <f t="shared" si="50"/>
        <v>0</v>
      </c>
      <c r="AB161" s="76">
        <f t="shared" si="51"/>
        <v>0</v>
      </c>
    </row>
    <row r="162" spans="1:28">
      <c r="A162" s="7">
        <v>161</v>
      </c>
      <c r="B162" s="7">
        <v>1984</v>
      </c>
      <c r="C162" s="7">
        <v>5</v>
      </c>
      <c r="D162" s="10">
        <v>34448</v>
      </c>
      <c r="E162" s="13">
        <v>234386.77685950414</v>
      </c>
      <c r="F162" s="11">
        <v>0.22</v>
      </c>
      <c r="G162" s="11">
        <f t="shared" si="52"/>
        <v>5112.6462360000005</v>
      </c>
      <c r="H162" s="13">
        <f t="shared" si="53"/>
        <v>1124.7821719200001</v>
      </c>
      <c r="I162" s="7">
        <v>15000</v>
      </c>
      <c r="J162" s="7">
        <f>51342</f>
        <v>51342</v>
      </c>
      <c r="K162" s="11">
        <f t="shared" si="54"/>
        <v>36342</v>
      </c>
      <c r="L162" s="11">
        <f t="shared" si="59"/>
        <v>36342</v>
      </c>
      <c r="M162" s="11">
        <v>0</v>
      </c>
      <c r="N162" s="77">
        <f t="shared" si="55"/>
        <v>269603.99468758417</v>
      </c>
      <c r="O162" s="3">
        <v>24942.915987845801</v>
      </c>
      <c r="P162" s="57" t="str">
        <f t="shared" si="56"/>
        <v/>
      </c>
      <c r="Q162" s="11" t="str">
        <f t="shared" si="42"/>
        <v/>
      </c>
      <c r="R162" s="11" t="str">
        <f t="shared" si="43"/>
        <v/>
      </c>
      <c r="S162" s="11" t="str">
        <f t="shared" si="57"/>
        <v/>
      </c>
      <c r="T162" s="11">
        <f t="shared" si="44"/>
        <v>233261.99468758417</v>
      </c>
      <c r="U162" s="11">
        <f t="shared" si="45"/>
        <v>233261.99468758417</v>
      </c>
      <c r="V162" s="3">
        <f t="shared" si="58"/>
        <v>36342</v>
      </c>
      <c r="W162" s="3" t="b">
        <f t="shared" si="46"/>
        <v>1</v>
      </c>
      <c r="X162" s="3">
        <f t="shared" si="47"/>
        <v>258204.91067542997</v>
      </c>
      <c r="Y162" t="b">
        <f t="shared" si="48"/>
        <v>1</v>
      </c>
      <c r="Z162">
        <f t="shared" si="49"/>
        <v>0</v>
      </c>
      <c r="AA162">
        <f t="shared" si="50"/>
        <v>0</v>
      </c>
      <c r="AB162" s="76">
        <f t="shared" si="51"/>
        <v>0</v>
      </c>
    </row>
    <row r="163" spans="1:28">
      <c r="A163" s="7">
        <v>162</v>
      </c>
      <c r="B163" s="7">
        <v>1984</v>
      </c>
      <c r="C163" s="7">
        <v>6</v>
      </c>
      <c r="D163" s="10">
        <v>45953</v>
      </c>
      <c r="E163" s="13">
        <v>249480.99173553719</v>
      </c>
      <c r="F163" s="11">
        <v>0.36</v>
      </c>
      <c r="G163" s="11">
        <f t="shared" si="52"/>
        <v>5112.6462360000005</v>
      </c>
      <c r="H163" s="13">
        <f t="shared" si="53"/>
        <v>1840.5526449600002</v>
      </c>
      <c r="I163" s="7">
        <v>15000</v>
      </c>
      <c r="J163" s="7">
        <f>51342</f>
        <v>51342</v>
      </c>
      <c r="K163" s="11">
        <f t="shared" si="54"/>
        <v>36342</v>
      </c>
      <c r="L163" s="11">
        <f t="shared" si="59"/>
        <v>36342</v>
      </c>
      <c r="M163" s="11">
        <v>0</v>
      </c>
      <c r="N163" s="77">
        <f t="shared" si="55"/>
        <v>283982.43909057719</v>
      </c>
      <c r="O163" s="3">
        <v>13582.7217280198</v>
      </c>
      <c r="P163" s="57" t="str">
        <f t="shared" si="56"/>
        <v/>
      </c>
      <c r="Q163" s="11" t="str">
        <f t="shared" si="42"/>
        <v/>
      </c>
      <c r="R163" s="11" t="str">
        <f t="shared" si="43"/>
        <v/>
      </c>
      <c r="S163" s="11" t="str">
        <f t="shared" si="57"/>
        <v/>
      </c>
      <c r="T163" s="11">
        <f t="shared" si="44"/>
        <v>232640.43909057719</v>
      </c>
      <c r="U163" s="11">
        <f t="shared" si="45"/>
        <v>232640.43909057719</v>
      </c>
      <c r="V163" s="3">
        <f t="shared" si="58"/>
        <v>51342</v>
      </c>
      <c r="W163" s="3" t="b">
        <f t="shared" si="46"/>
        <v>1</v>
      </c>
      <c r="X163" s="3">
        <f t="shared" si="47"/>
        <v>246223.16081859698</v>
      </c>
      <c r="Y163" t="b">
        <f t="shared" si="48"/>
        <v>1</v>
      </c>
      <c r="Z163">
        <f t="shared" si="49"/>
        <v>0</v>
      </c>
      <c r="AA163">
        <f t="shared" si="50"/>
        <v>0</v>
      </c>
      <c r="AB163" s="76">
        <f t="shared" si="51"/>
        <v>0</v>
      </c>
    </row>
    <row r="164" spans="1:28">
      <c r="A164" s="7">
        <v>163</v>
      </c>
      <c r="B164" s="7">
        <v>1984</v>
      </c>
      <c r="C164" s="7">
        <v>7</v>
      </c>
      <c r="D164" s="10">
        <v>50966</v>
      </c>
      <c r="E164" s="13">
        <v>154413.22314049586</v>
      </c>
      <c r="F164" s="11">
        <v>0.43</v>
      </c>
      <c r="G164" s="11">
        <f t="shared" si="52"/>
        <v>6296.3862360000003</v>
      </c>
      <c r="H164" s="13">
        <f t="shared" si="53"/>
        <v>2707.44608148</v>
      </c>
      <c r="I164" s="7">
        <v>0</v>
      </c>
      <c r="J164" s="7">
        <f>51342</f>
        <v>51342</v>
      </c>
      <c r="K164" s="11">
        <f t="shared" si="54"/>
        <v>51342</v>
      </c>
      <c r="L164" s="11">
        <f t="shared" si="59"/>
        <v>51342</v>
      </c>
      <c r="M164" s="11">
        <v>0</v>
      </c>
      <c r="N164" s="77">
        <f t="shared" si="55"/>
        <v>203047.77705901585</v>
      </c>
      <c r="O164" s="3">
        <v>8423.0544641257202</v>
      </c>
      <c r="P164" s="57" t="str">
        <f t="shared" si="56"/>
        <v/>
      </c>
      <c r="Q164" s="11" t="str">
        <f t="shared" si="42"/>
        <v/>
      </c>
      <c r="R164" s="11" t="str">
        <f t="shared" si="43"/>
        <v/>
      </c>
      <c r="S164" s="11" t="str">
        <f t="shared" si="57"/>
        <v/>
      </c>
      <c r="T164" s="11">
        <f t="shared" si="44"/>
        <v>151705.77705901585</v>
      </c>
      <c r="U164" s="11">
        <f t="shared" si="45"/>
        <v>151705.77705901585</v>
      </c>
      <c r="V164" s="3">
        <f t="shared" si="58"/>
        <v>51342</v>
      </c>
      <c r="W164" s="3" t="b">
        <f t="shared" si="46"/>
        <v>1</v>
      </c>
      <c r="X164" s="3">
        <f t="shared" si="47"/>
        <v>160128.83152314156</v>
      </c>
      <c r="Y164" t="b">
        <f t="shared" si="48"/>
        <v>1</v>
      </c>
      <c r="Z164">
        <f t="shared" si="49"/>
        <v>0</v>
      </c>
      <c r="AA164">
        <f t="shared" si="50"/>
        <v>0</v>
      </c>
      <c r="AB164" s="76">
        <f t="shared" si="51"/>
        <v>0</v>
      </c>
    </row>
    <row r="165" spans="1:28">
      <c r="A165" s="7">
        <v>164</v>
      </c>
      <c r="B165" s="7">
        <v>1984</v>
      </c>
      <c r="C165" s="7">
        <v>8</v>
      </c>
      <c r="D165" s="10">
        <v>47807</v>
      </c>
      <c r="E165" s="13">
        <v>148581.81818181818</v>
      </c>
      <c r="F165" s="11">
        <v>0.39</v>
      </c>
      <c r="G165" s="11">
        <f t="shared" si="52"/>
        <v>6296.3862360000003</v>
      </c>
      <c r="H165" s="13">
        <f t="shared" si="53"/>
        <v>2455.5906320400004</v>
      </c>
      <c r="I165" s="7">
        <v>0</v>
      </c>
      <c r="J165" s="7">
        <f>51342</f>
        <v>51342</v>
      </c>
      <c r="K165" s="11">
        <f t="shared" si="54"/>
        <v>51342</v>
      </c>
      <c r="L165" s="11">
        <f t="shared" si="59"/>
        <v>51342</v>
      </c>
      <c r="M165" s="11">
        <v>0</v>
      </c>
      <c r="N165" s="77">
        <f t="shared" si="55"/>
        <v>197468.22754977818</v>
      </c>
      <c r="O165" s="3">
        <v>7154.4460182786597</v>
      </c>
      <c r="P165" s="57" t="str">
        <f t="shared" si="56"/>
        <v/>
      </c>
      <c r="Q165" s="11" t="str">
        <f t="shared" si="42"/>
        <v/>
      </c>
      <c r="R165" s="11" t="str">
        <f t="shared" si="43"/>
        <v/>
      </c>
      <c r="S165" s="11" t="str">
        <f t="shared" si="57"/>
        <v/>
      </c>
      <c r="T165" s="11">
        <f t="shared" si="44"/>
        <v>146126.22754977818</v>
      </c>
      <c r="U165" s="11">
        <f t="shared" si="45"/>
        <v>146126.22754977818</v>
      </c>
      <c r="V165" s="3">
        <f t="shared" si="58"/>
        <v>51342</v>
      </c>
      <c r="W165" s="3" t="b">
        <f t="shared" si="46"/>
        <v>1</v>
      </c>
      <c r="X165" s="3">
        <f t="shared" si="47"/>
        <v>153280.67356805684</v>
      </c>
      <c r="Y165" t="b">
        <f t="shared" si="48"/>
        <v>1</v>
      </c>
      <c r="Z165">
        <f t="shared" si="49"/>
        <v>0</v>
      </c>
      <c r="AA165">
        <f t="shared" si="50"/>
        <v>0</v>
      </c>
      <c r="AB165" s="76">
        <f t="shared" si="51"/>
        <v>0</v>
      </c>
    </row>
    <row r="166" spans="1:28">
      <c r="A166" s="7">
        <v>165</v>
      </c>
      <c r="B166" s="7">
        <v>1984</v>
      </c>
      <c r="C166" s="7">
        <v>9</v>
      </c>
      <c r="D166" s="10">
        <v>35537</v>
      </c>
      <c r="E166" s="13">
        <v>126466.11570247934</v>
      </c>
      <c r="F166" s="11">
        <v>0.2</v>
      </c>
      <c r="G166" s="11">
        <f t="shared" si="52"/>
        <v>6296.3862360000003</v>
      </c>
      <c r="H166" s="13">
        <f t="shared" si="53"/>
        <v>1259.2772472000001</v>
      </c>
      <c r="I166" s="7">
        <v>0</v>
      </c>
      <c r="J166" s="7">
        <f>51342</f>
        <v>51342</v>
      </c>
      <c r="K166" s="11">
        <f t="shared" si="54"/>
        <v>51342</v>
      </c>
      <c r="L166" s="11">
        <f t="shared" si="59"/>
        <v>51342</v>
      </c>
      <c r="M166" s="11">
        <v>0</v>
      </c>
      <c r="N166" s="77">
        <f t="shared" si="55"/>
        <v>176548.83845527933</v>
      </c>
      <c r="O166" s="3">
        <v>6089.3098914442198</v>
      </c>
      <c r="P166" s="57" t="str">
        <f t="shared" si="56"/>
        <v/>
      </c>
      <c r="Q166" s="11" t="str">
        <f t="shared" si="42"/>
        <v/>
      </c>
      <c r="R166" s="11" t="str">
        <f t="shared" si="43"/>
        <v/>
      </c>
      <c r="S166" s="11" t="str">
        <f t="shared" si="57"/>
        <v/>
      </c>
      <c r="T166" s="11">
        <f t="shared" si="44"/>
        <v>125206.83845527933</v>
      </c>
      <c r="U166" s="11">
        <f t="shared" si="45"/>
        <v>125206.83845527933</v>
      </c>
      <c r="V166" s="3">
        <f t="shared" si="58"/>
        <v>51342</v>
      </c>
      <c r="W166" s="3" t="b">
        <f t="shared" si="46"/>
        <v>1</v>
      </c>
      <c r="X166" s="3">
        <f t="shared" si="47"/>
        <v>131296.14834672355</v>
      </c>
      <c r="Y166" t="b">
        <f t="shared" si="48"/>
        <v>1</v>
      </c>
      <c r="Z166">
        <f t="shared" si="49"/>
        <v>0</v>
      </c>
      <c r="AA166">
        <f t="shared" si="50"/>
        <v>0</v>
      </c>
      <c r="AB166" s="76">
        <f t="shared" si="51"/>
        <v>0</v>
      </c>
    </row>
    <row r="167" spans="1:28">
      <c r="A167" s="7">
        <v>166</v>
      </c>
      <c r="B167" s="7">
        <v>1984</v>
      </c>
      <c r="C167" s="7">
        <v>10</v>
      </c>
      <c r="D167" s="10">
        <v>16691</v>
      </c>
      <c r="E167" s="13">
        <v>132555.37190082646</v>
      </c>
      <c r="F167" s="11">
        <v>0.05</v>
      </c>
      <c r="G167" s="11">
        <f t="shared" si="52"/>
        <v>6296.3862360000003</v>
      </c>
      <c r="H167" s="13">
        <f t="shared" si="53"/>
        <v>314.81931180000004</v>
      </c>
      <c r="I167" s="7">
        <v>0</v>
      </c>
      <c r="J167" s="7">
        <f>51342</f>
        <v>51342</v>
      </c>
      <c r="K167" s="11">
        <f t="shared" si="54"/>
        <v>51342</v>
      </c>
      <c r="L167" s="11">
        <f t="shared" si="59"/>
        <v>51342</v>
      </c>
      <c r="M167" s="11">
        <v>0</v>
      </c>
      <c r="N167" s="77">
        <f t="shared" si="55"/>
        <v>183582.55258902645</v>
      </c>
      <c r="O167" s="3">
        <v>8629.5874333958709</v>
      </c>
      <c r="P167" s="57" t="str">
        <f t="shared" si="56"/>
        <v/>
      </c>
      <c r="Q167" s="11" t="str">
        <f t="shared" si="42"/>
        <v/>
      </c>
      <c r="R167" s="11" t="str">
        <f t="shared" si="43"/>
        <v/>
      </c>
      <c r="S167" s="11" t="str">
        <f t="shared" si="57"/>
        <v/>
      </c>
      <c r="T167" s="11">
        <f t="shared" si="44"/>
        <v>132240.55258902645</v>
      </c>
      <c r="U167" s="11">
        <f t="shared" si="45"/>
        <v>132240.55258902645</v>
      </c>
      <c r="V167" s="3">
        <f t="shared" si="58"/>
        <v>51342</v>
      </c>
      <c r="W167" s="3" t="b">
        <f t="shared" si="46"/>
        <v>1</v>
      </c>
      <c r="X167" s="3">
        <f t="shared" si="47"/>
        <v>140870.14002242233</v>
      </c>
      <c r="Y167" t="b">
        <f t="shared" si="48"/>
        <v>1</v>
      </c>
      <c r="Z167">
        <f t="shared" si="49"/>
        <v>0</v>
      </c>
      <c r="AA167">
        <f t="shared" si="50"/>
        <v>0</v>
      </c>
      <c r="AB167" s="76">
        <f t="shared" si="51"/>
        <v>0</v>
      </c>
    </row>
    <row r="168" spans="1:28">
      <c r="A168" s="7">
        <v>167</v>
      </c>
      <c r="B168" s="7">
        <v>1984</v>
      </c>
      <c r="C168" s="7">
        <v>11</v>
      </c>
      <c r="D168" s="10">
        <v>4576</v>
      </c>
      <c r="E168" s="13">
        <v>142369.58677685951</v>
      </c>
      <c r="F168" s="11">
        <v>0</v>
      </c>
      <c r="G168" s="11">
        <f t="shared" si="52"/>
        <v>6296.3862360000003</v>
      </c>
      <c r="H168" s="13">
        <f t="shared" si="53"/>
        <v>0</v>
      </c>
      <c r="I168" s="7">
        <v>0</v>
      </c>
      <c r="J168" s="7">
        <f>51342</f>
        <v>51342</v>
      </c>
      <c r="K168" s="11">
        <f t="shared" si="54"/>
        <v>51342</v>
      </c>
      <c r="L168" s="11">
        <f t="shared" si="59"/>
        <v>51342</v>
      </c>
      <c r="M168" s="11">
        <v>0</v>
      </c>
      <c r="N168" s="77">
        <f t="shared" si="55"/>
        <v>193711.58677685951</v>
      </c>
      <c r="O168" s="3">
        <v>7983.7724073152303</v>
      </c>
      <c r="P168" s="57" t="str">
        <f t="shared" si="56"/>
        <v/>
      </c>
      <c r="Q168" s="11" t="str">
        <f t="shared" si="42"/>
        <v/>
      </c>
      <c r="R168" s="11">
        <f t="shared" si="43"/>
        <v>142369.58677685951</v>
      </c>
      <c r="S168" s="11" t="str">
        <f t="shared" si="57"/>
        <v/>
      </c>
      <c r="T168" s="11" t="str">
        <f t="shared" si="44"/>
        <v/>
      </c>
      <c r="U168" s="11">
        <f t="shared" si="45"/>
        <v>142369.58677685951</v>
      </c>
      <c r="V168" s="3">
        <f t="shared" si="58"/>
        <v>51342</v>
      </c>
      <c r="W168" s="3" t="b">
        <f t="shared" si="46"/>
        <v>1</v>
      </c>
      <c r="X168" s="3">
        <f t="shared" si="47"/>
        <v>150353.35918417474</v>
      </c>
      <c r="Y168" t="b">
        <f t="shared" si="48"/>
        <v>1</v>
      </c>
      <c r="Z168">
        <f t="shared" si="49"/>
        <v>0</v>
      </c>
      <c r="AA168">
        <f t="shared" si="50"/>
        <v>0</v>
      </c>
      <c r="AB168" s="76">
        <f t="shared" si="51"/>
        <v>0</v>
      </c>
    </row>
    <row r="169" spans="1:28">
      <c r="A169" s="7">
        <v>168</v>
      </c>
      <c r="B169" s="7">
        <v>1984</v>
      </c>
      <c r="C169" s="7">
        <v>12</v>
      </c>
      <c r="D169" s="10">
        <v>1561</v>
      </c>
      <c r="E169" s="13">
        <v>156912.39669421487</v>
      </c>
      <c r="F169" s="11">
        <v>0</v>
      </c>
      <c r="G169" s="11">
        <f t="shared" si="52"/>
        <v>6296.3862360000003</v>
      </c>
      <c r="H169" s="13">
        <f t="shared" si="53"/>
        <v>0</v>
      </c>
      <c r="I169" s="7">
        <v>0</v>
      </c>
      <c r="J169" s="7">
        <f>51342</f>
        <v>51342</v>
      </c>
      <c r="K169" s="11">
        <f t="shared" si="54"/>
        <v>51342</v>
      </c>
      <c r="L169" s="11">
        <f t="shared" si="59"/>
        <v>51342</v>
      </c>
      <c r="M169" s="11">
        <v>0</v>
      </c>
      <c r="N169" s="77">
        <f t="shared" si="55"/>
        <v>208254.39669421487</v>
      </c>
      <c r="O169" s="3">
        <v>7382.6938698740596</v>
      </c>
      <c r="P169" s="57" t="str">
        <f t="shared" si="56"/>
        <v/>
      </c>
      <c r="Q169" s="11" t="str">
        <f t="shared" si="42"/>
        <v/>
      </c>
      <c r="R169" s="11">
        <f t="shared" si="43"/>
        <v>156912.39669421487</v>
      </c>
      <c r="S169" s="11" t="str">
        <f t="shared" si="57"/>
        <v/>
      </c>
      <c r="T169" s="11" t="str">
        <f t="shared" si="44"/>
        <v/>
      </c>
      <c r="U169" s="11">
        <f t="shared" si="45"/>
        <v>156912.39669421487</v>
      </c>
      <c r="V169" s="3">
        <f t="shared" si="58"/>
        <v>51342</v>
      </c>
      <c r="W169" s="3" t="b">
        <f t="shared" si="46"/>
        <v>1</v>
      </c>
      <c r="X169" s="3">
        <f t="shared" si="47"/>
        <v>164295.09056408893</v>
      </c>
      <c r="Y169" t="b">
        <f t="shared" si="48"/>
        <v>1</v>
      </c>
      <c r="Z169">
        <f t="shared" si="49"/>
        <v>0</v>
      </c>
      <c r="AA169">
        <f t="shared" si="50"/>
        <v>0</v>
      </c>
      <c r="AB169" s="76">
        <f t="shared" si="51"/>
        <v>0</v>
      </c>
    </row>
    <row r="170" spans="1:28">
      <c r="A170" s="7">
        <v>169</v>
      </c>
      <c r="B170" s="7">
        <v>1985</v>
      </c>
      <c r="C170" s="7">
        <v>1</v>
      </c>
      <c r="D170" s="10">
        <v>1277</v>
      </c>
      <c r="E170" s="13">
        <v>108753.71900826447</v>
      </c>
      <c r="F170" s="11">
        <v>0</v>
      </c>
      <c r="G170" s="11">
        <f t="shared" si="52"/>
        <v>6296.3862360000003</v>
      </c>
      <c r="H170" s="13">
        <f t="shared" si="53"/>
        <v>0</v>
      </c>
      <c r="I170" s="7">
        <v>0</v>
      </c>
      <c r="J170" s="7">
        <f>51342</f>
        <v>51342</v>
      </c>
      <c r="K170" s="11">
        <f t="shared" si="54"/>
        <v>51342</v>
      </c>
      <c r="L170" s="11">
        <f t="shared" si="59"/>
        <v>51342</v>
      </c>
      <c r="M170" s="11">
        <v>0</v>
      </c>
      <c r="N170" s="77">
        <f t="shared" si="55"/>
        <v>160095.71900826448</v>
      </c>
      <c r="O170" s="3">
        <v>6900.5952255484899</v>
      </c>
      <c r="P170" s="57" t="str">
        <f t="shared" si="56"/>
        <v/>
      </c>
      <c r="Q170" s="11" t="str">
        <f t="shared" si="42"/>
        <v/>
      </c>
      <c r="R170" s="11">
        <f t="shared" si="43"/>
        <v>108753.71900826448</v>
      </c>
      <c r="S170" s="11" t="str">
        <f t="shared" si="57"/>
        <v/>
      </c>
      <c r="T170" s="11" t="str">
        <f t="shared" si="44"/>
        <v/>
      </c>
      <c r="U170" s="11">
        <f t="shared" si="45"/>
        <v>108753.71900826448</v>
      </c>
      <c r="V170" s="3">
        <f t="shared" si="58"/>
        <v>51342</v>
      </c>
      <c r="W170" s="3" t="b">
        <f t="shared" si="46"/>
        <v>1</v>
      </c>
      <c r="X170" s="3">
        <f t="shared" si="47"/>
        <v>115654.31423381297</v>
      </c>
      <c r="Y170" t="b">
        <f t="shared" si="48"/>
        <v>1</v>
      </c>
      <c r="Z170">
        <f t="shared" si="49"/>
        <v>0</v>
      </c>
      <c r="AA170">
        <f t="shared" si="50"/>
        <v>0</v>
      </c>
      <c r="AB170" s="76">
        <f t="shared" si="51"/>
        <v>0</v>
      </c>
    </row>
    <row r="171" spans="1:28">
      <c r="A171" s="7">
        <v>170</v>
      </c>
      <c r="B171" s="7">
        <v>1985</v>
      </c>
      <c r="C171" s="7">
        <v>2</v>
      </c>
      <c r="D171" s="10">
        <v>787</v>
      </c>
      <c r="E171" s="13">
        <v>95365.289256198346</v>
      </c>
      <c r="F171" s="11">
        <v>0</v>
      </c>
      <c r="G171" s="11">
        <f t="shared" si="52"/>
        <v>6296.3862360000003</v>
      </c>
      <c r="H171" s="13">
        <f t="shared" si="53"/>
        <v>0</v>
      </c>
      <c r="I171" s="7">
        <v>0</v>
      </c>
      <c r="J171" s="7">
        <f>51342</f>
        <v>51342</v>
      </c>
      <c r="K171" s="11">
        <f t="shared" si="54"/>
        <v>51342</v>
      </c>
      <c r="L171" s="11">
        <f t="shared" si="59"/>
        <v>51342</v>
      </c>
      <c r="M171" s="11">
        <v>0</v>
      </c>
      <c r="N171" s="77">
        <f t="shared" si="55"/>
        <v>146707.28925619833</v>
      </c>
      <c r="O171" s="3">
        <v>5361.8942149135501</v>
      </c>
      <c r="P171" s="57" t="str">
        <f t="shared" si="56"/>
        <v/>
      </c>
      <c r="Q171" s="11" t="str">
        <f t="shared" si="42"/>
        <v/>
      </c>
      <c r="R171" s="11">
        <f t="shared" si="43"/>
        <v>95365.289256198332</v>
      </c>
      <c r="S171" s="11" t="str">
        <f t="shared" si="57"/>
        <v/>
      </c>
      <c r="T171" s="11" t="str">
        <f t="shared" si="44"/>
        <v/>
      </c>
      <c r="U171" s="11">
        <f t="shared" si="45"/>
        <v>95365.289256198332</v>
      </c>
      <c r="V171" s="3">
        <f t="shared" si="58"/>
        <v>51342</v>
      </c>
      <c r="W171" s="3" t="b">
        <f t="shared" si="46"/>
        <v>1</v>
      </c>
      <c r="X171" s="3">
        <f t="shared" si="47"/>
        <v>100727.18347111189</v>
      </c>
      <c r="Y171" t="b">
        <f t="shared" si="48"/>
        <v>1</v>
      </c>
      <c r="Z171">
        <f t="shared" si="49"/>
        <v>0</v>
      </c>
      <c r="AA171">
        <f t="shared" si="50"/>
        <v>0</v>
      </c>
      <c r="AB171" s="76">
        <f t="shared" si="51"/>
        <v>0</v>
      </c>
    </row>
    <row r="172" spans="1:28">
      <c r="A172" s="7">
        <v>171</v>
      </c>
      <c r="B172" s="7">
        <v>1985</v>
      </c>
      <c r="C172" s="7">
        <v>3</v>
      </c>
      <c r="D172" s="10">
        <v>298</v>
      </c>
      <c r="E172" s="13">
        <v>120694.21487603306</v>
      </c>
      <c r="F172" s="11">
        <v>0.02</v>
      </c>
      <c r="G172" s="11">
        <f t="shared" si="52"/>
        <v>6296.3862360000003</v>
      </c>
      <c r="H172" s="13">
        <f t="shared" si="53"/>
        <v>125.92772472000001</v>
      </c>
      <c r="I172" s="7">
        <v>0</v>
      </c>
      <c r="J172" s="7">
        <f>51342</f>
        <v>51342</v>
      </c>
      <c r="K172" s="11">
        <f t="shared" si="54"/>
        <v>51342</v>
      </c>
      <c r="L172" s="11">
        <f t="shared" si="59"/>
        <v>51342</v>
      </c>
      <c r="M172" s="11">
        <v>0</v>
      </c>
      <c r="N172" s="77">
        <f t="shared" si="55"/>
        <v>171910.28715131307</v>
      </c>
      <c r="O172" s="3">
        <v>6756.0937249185599</v>
      </c>
      <c r="P172" s="57" t="str">
        <f t="shared" si="56"/>
        <v/>
      </c>
      <c r="Q172" s="11" t="str">
        <f t="shared" si="42"/>
        <v/>
      </c>
      <c r="R172" s="11">
        <f t="shared" si="43"/>
        <v>135568.28715131307</v>
      </c>
      <c r="S172" s="11" t="str">
        <f t="shared" si="57"/>
        <v/>
      </c>
      <c r="T172" s="11" t="str">
        <f t="shared" si="44"/>
        <v/>
      </c>
      <c r="U172" s="11">
        <f t="shared" si="45"/>
        <v>135568.28715131307</v>
      </c>
      <c r="V172" s="3">
        <f t="shared" si="58"/>
        <v>36342</v>
      </c>
      <c r="W172" s="3" t="b">
        <f t="shared" si="46"/>
        <v>1</v>
      </c>
      <c r="X172" s="3">
        <f t="shared" si="47"/>
        <v>142324.38087623162</v>
      </c>
      <c r="Y172" t="b">
        <f t="shared" si="48"/>
        <v>1</v>
      </c>
      <c r="Z172">
        <f t="shared" si="49"/>
        <v>0</v>
      </c>
      <c r="AA172">
        <f t="shared" si="50"/>
        <v>0</v>
      </c>
      <c r="AB172" s="76">
        <f t="shared" si="51"/>
        <v>0</v>
      </c>
    </row>
    <row r="173" spans="1:28">
      <c r="A173" s="7">
        <v>172</v>
      </c>
      <c r="B173" s="7">
        <v>1985</v>
      </c>
      <c r="C173" s="7">
        <v>4</v>
      </c>
      <c r="D173" s="10">
        <v>2544</v>
      </c>
      <c r="E173" s="13">
        <v>205983.47107438016</v>
      </c>
      <c r="F173" s="11">
        <v>0.13</v>
      </c>
      <c r="G173" s="11">
        <f t="shared" si="52"/>
        <v>5112.6462360000005</v>
      </c>
      <c r="H173" s="13">
        <f t="shared" si="53"/>
        <v>664.64401068000006</v>
      </c>
      <c r="I173" s="7">
        <v>15000</v>
      </c>
      <c r="J173" s="7">
        <f>51342</f>
        <v>51342</v>
      </c>
      <c r="K173" s="11">
        <f t="shared" si="54"/>
        <v>36342</v>
      </c>
      <c r="L173" s="11">
        <f t="shared" si="59"/>
        <v>36342</v>
      </c>
      <c r="M173" s="11">
        <v>0</v>
      </c>
      <c r="N173" s="77">
        <f t="shared" si="55"/>
        <v>241660.82706370016</v>
      </c>
      <c r="O173" s="3">
        <v>16778.296453876101</v>
      </c>
      <c r="P173" s="57" t="str">
        <f t="shared" si="56"/>
        <v/>
      </c>
      <c r="Q173" s="11" t="str">
        <f t="shared" si="42"/>
        <v/>
      </c>
      <c r="R173" s="11">
        <f t="shared" si="43"/>
        <v>205318.82706370016</v>
      </c>
      <c r="S173" s="11" t="str">
        <f t="shared" si="57"/>
        <v/>
      </c>
      <c r="T173" s="11" t="str">
        <f t="shared" si="44"/>
        <v/>
      </c>
      <c r="U173" s="11">
        <f t="shared" si="45"/>
        <v>205318.82706370016</v>
      </c>
      <c r="V173" s="3">
        <f t="shared" si="58"/>
        <v>36342</v>
      </c>
      <c r="W173" s="3" t="b">
        <f t="shared" si="46"/>
        <v>1</v>
      </c>
      <c r="X173" s="3">
        <f t="shared" si="47"/>
        <v>222097.12351757626</v>
      </c>
      <c r="Y173" t="b">
        <f t="shared" si="48"/>
        <v>1</v>
      </c>
      <c r="Z173">
        <f t="shared" si="49"/>
        <v>0</v>
      </c>
      <c r="AA173">
        <f t="shared" si="50"/>
        <v>0</v>
      </c>
      <c r="AB173" s="76">
        <f t="shared" si="51"/>
        <v>0</v>
      </c>
    </row>
    <row r="174" spans="1:28">
      <c r="A174" s="7">
        <v>173</v>
      </c>
      <c r="B174" s="7">
        <v>1985</v>
      </c>
      <c r="C174" s="7">
        <v>5</v>
      </c>
      <c r="D174" s="10">
        <v>34448</v>
      </c>
      <c r="E174" s="13">
        <v>96912.396694214869</v>
      </c>
      <c r="F174" s="11">
        <v>0.22</v>
      </c>
      <c r="G174" s="11">
        <f t="shared" si="52"/>
        <v>5112.6462360000005</v>
      </c>
      <c r="H174" s="13">
        <f t="shared" si="53"/>
        <v>1124.7821719200001</v>
      </c>
      <c r="I174" s="7">
        <v>15000</v>
      </c>
      <c r="J174" s="7">
        <f>51342</f>
        <v>51342</v>
      </c>
      <c r="K174" s="11">
        <f t="shared" si="54"/>
        <v>36342</v>
      </c>
      <c r="L174" s="11">
        <f t="shared" si="59"/>
        <v>36342</v>
      </c>
      <c r="M174" s="11">
        <v>0</v>
      </c>
      <c r="N174" s="77">
        <f t="shared" si="55"/>
        <v>132129.61452229487</v>
      </c>
      <c r="O174" s="3">
        <v>12131.6204861689</v>
      </c>
      <c r="P174" s="57" t="str">
        <f t="shared" si="56"/>
        <v/>
      </c>
      <c r="Q174" s="11" t="str">
        <f t="shared" si="42"/>
        <v/>
      </c>
      <c r="R174" s="11" t="str">
        <f t="shared" si="43"/>
        <v/>
      </c>
      <c r="S174" s="11" t="str">
        <f t="shared" si="57"/>
        <v/>
      </c>
      <c r="T174" s="11">
        <f t="shared" si="44"/>
        <v>95787.614522294869</v>
      </c>
      <c r="U174" s="11">
        <f t="shared" si="45"/>
        <v>95787.614522294869</v>
      </c>
      <c r="V174" s="3">
        <f t="shared" si="58"/>
        <v>36342</v>
      </c>
      <c r="W174" s="3" t="b">
        <f t="shared" si="46"/>
        <v>1</v>
      </c>
      <c r="X174" s="3">
        <f t="shared" si="47"/>
        <v>107919.23500846377</v>
      </c>
      <c r="Y174" t="b">
        <f t="shared" si="48"/>
        <v>1</v>
      </c>
      <c r="Z174">
        <f t="shared" si="49"/>
        <v>0</v>
      </c>
      <c r="AA174">
        <f t="shared" si="50"/>
        <v>0</v>
      </c>
      <c r="AB174" s="76">
        <f t="shared" si="51"/>
        <v>0</v>
      </c>
    </row>
    <row r="175" spans="1:28">
      <c r="A175" s="7">
        <v>174</v>
      </c>
      <c r="B175" s="7">
        <v>1985</v>
      </c>
      <c r="C175" s="7">
        <v>6</v>
      </c>
      <c r="D175" s="10">
        <v>45953</v>
      </c>
      <c r="E175" s="13">
        <v>35115.371900826445</v>
      </c>
      <c r="F175" s="11">
        <v>0.36</v>
      </c>
      <c r="G175" s="11">
        <f t="shared" si="52"/>
        <v>5112.6462360000005</v>
      </c>
      <c r="H175" s="13">
        <f t="shared" si="53"/>
        <v>1840.5526449600002</v>
      </c>
      <c r="I175" s="7">
        <v>15000</v>
      </c>
      <c r="J175" s="7">
        <f>51342</f>
        <v>51342</v>
      </c>
      <c r="K175" s="11">
        <f t="shared" si="54"/>
        <v>36342</v>
      </c>
      <c r="L175" s="11">
        <f t="shared" si="59"/>
        <v>36342</v>
      </c>
      <c r="M175" s="11">
        <v>0</v>
      </c>
      <c r="N175" s="77">
        <f t="shared" si="55"/>
        <v>69616.819255866445</v>
      </c>
      <c r="O175" s="3">
        <v>3604.6219300481798</v>
      </c>
      <c r="P175" s="57" t="str">
        <f t="shared" si="56"/>
        <v/>
      </c>
      <c r="Q175" s="11" t="str">
        <f t="shared" si="42"/>
        <v/>
      </c>
      <c r="R175" s="11" t="str">
        <f t="shared" si="43"/>
        <v/>
      </c>
      <c r="S175" s="11">
        <f t="shared" si="57"/>
        <v>42348.378069951817</v>
      </c>
      <c r="T175" s="11" t="str">
        <f t="shared" si="44"/>
        <v/>
      </c>
      <c r="U175" s="11">
        <f t="shared" si="45"/>
        <v>42348.378069951817</v>
      </c>
      <c r="V175" s="3">
        <f t="shared" si="58"/>
        <v>27268.441185914628</v>
      </c>
      <c r="W175" s="3" t="b">
        <f t="shared" si="46"/>
        <v>1</v>
      </c>
      <c r="X175" s="3">
        <f t="shared" si="47"/>
        <v>45953</v>
      </c>
      <c r="Y175" t="b">
        <f t="shared" si="48"/>
        <v>1</v>
      </c>
      <c r="Z175">
        <f t="shared" si="49"/>
        <v>0</v>
      </c>
      <c r="AA175">
        <f t="shared" si="50"/>
        <v>0</v>
      </c>
      <c r="AB175" s="76">
        <f t="shared" si="51"/>
        <v>0</v>
      </c>
    </row>
    <row r="176" spans="1:28">
      <c r="A176" s="7">
        <v>175</v>
      </c>
      <c r="B176" s="7">
        <v>1985</v>
      </c>
      <c r="C176" s="7">
        <v>7</v>
      </c>
      <c r="D176" s="10">
        <v>50966</v>
      </c>
      <c r="E176" s="13">
        <v>58444.958677685951</v>
      </c>
      <c r="F176" s="11">
        <v>0.43</v>
      </c>
      <c r="G176" s="11">
        <f t="shared" si="52"/>
        <v>4178.1644168636922</v>
      </c>
      <c r="H176" s="13">
        <f t="shared" si="53"/>
        <v>1796.6106992513876</v>
      </c>
      <c r="I176" s="7">
        <v>0</v>
      </c>
      <c r="J176" s="7">
        <f>51342</f>
        <v>51342</v>
      </c>
      <c r="K176" s="11">
        <f t="shared" si="54"/>
        <v>51342</v>
      </c>
      <c r="L176" s="11">
        <f t="shared" si="59"/>
        <v>27268.441185914628</v>
      </c>
      <c r="M176" s="11">
        <v>0</v>
      </c>
      <c r="N176" s="77">
        <f t="shared" si="55"/>
        <v>83916.789164349204</v>
      </c>
      <c r="O176" s="3">
        <v>3649.9482777386302</v>
      </c>
      <c r="P176" s="57" t="str">
        <f t="shared" si="56"/>
        <v/>
      </c>
      <c r="Q176" s="11" t="str">
        <f t="shared" si="42"/>
        <v/>
      </c>
      <c r="R176" s="11" t="str">
        <f t="shared" si="43"/>
        <v/>
      </c>
      <c r="S176" s="11">
        <f t="shared" si="57"/>
        <v>47316.051722261371</v>
      </c>
      <c r="T176" s="11" t="str">
        <f t="shared" si="44"/>
        <v/>
      </c>
      <c r="U176" s="11">
        <f t="shared" si="45"/>
        <v>47316.051722261371</v>
      </c>
      <c r="V176" s="3">
        <f t="shared" si="58"/>
        <v>36600.737442087833</v>
      </c>
      <c r="W176" s="3" t="b">
        <f t="shared" si="46"/>
        <v>1</v>
      </c>
      <c r="X176" s="3">
        <f t="shared" si="47"/>
        <v>50966</v>
      </c>
      <c r="Y176" t="b">
        <f t="shared" si="48"/>
        <v>1</v>
      </c>
      <c r="Z176">
        <f t="shared" si="49"/>
        <v>0</v>
      </c>
      <c r="AA176">
        <f t="shared" si="50"/>
        <v>0</v>
      </c>
      <c r="AB176" s="76">
        <f t="shared" si="51"/>
        <v>0</v>
      </c>
    </row>
    <row r="177" spans="1:28">
      <c r="A177" s="7">
        <v>176</v>
      </c>
      <c r="B177" s="7">
        <v>1985</v>
      </c>
      <c r="C177" s="7">
        <v>8</v>
      </c>
      <c r="D177" s="10">
        <v>47807</v>
      </c>
      <c r="E177" s="13">
        <v>57014.876033057852</v>
      </c>
      <c r="F177" s="11">
        <v>0.39</v>
      </c>
      <c r="G177" s="11">
        <f t="shared" si="52"/>
        <v>5136.8788765471827</v>
      </c>
      <c r="H177" s="13">
        <f t="shared" si="53"/>
        <v>2003.3827618534012</v>
      </c>
      <c r="I177" s="7">
        <v>0</v>
      </c>
      <c r="J177" s="7">
        <f>51342</f>
        <v>51342</v>
      </c>
      <c r="K177" s="11">
        <f t="shared" si="54"/>
        <v>51342</v>
      </c>
      <c r="L177" s="11">
        <f t="shared" si="59"/>
        <v>36600.737442087833</v>
      </c>
      <c r="M177" s="11">
        <v>0</v>
      </c>
      <c r="N177" s="77">
        <f t="shared" si="55"/>
        <v>91612.230713292287</v>
      </c>
      <c r="O177" s="3">
        <v>4244.9416566440696</v>
      </c>
      <c r="P177" s="57" t="str">
        <f t="shared" si="56"/>
        <v/>
      </c>
      <c r="Q177" s="11" t="str">
        <f t="shared" si="42"/>
        <v/>
      </c>
      <c r="R177" s="11" t="str">
        <f t="shared" si="43"/>
        <v/>
      </c>
      <c r="S177" s="11">
        <f t="shared" si="57"/>
        <v>43562.05834335593</v>
      </c>
      <c r="T177" s="11" t="str">
        <f t="shared" si="44"/>
        <v/>
      </c>
      <c r="U177" s="11">
        <f t="shared" si="45"/>
        <v>43562.05834335593</v>
      </c>
      <c r="V177" s="3">
        <f t="shared" si="58"/>
        <v>48050.172369936357</v>
      </c>
      <c r="W177" s="3" t="b">
        <f t="shared" si="46"/>
        <v>1</v>
      </c>
      <c r="X177" s="3">
        <f t="shared" si="47"/>
        <v>47807</v>
      </c>
      <c r="Y177" t="b">
        <f t="shared" si="48"/>
        <v>1</v>
      </c>
      <c r="Z177">
        <f t="shared" si="49"/>
        <v>0</v>
      </c>
      <c r="AA177">
        <f t="shared" si="50"/>
        <v>0</v>
      </c>
      <c r="AB177" s="76">
        <f t="shared" si="51"/>
        <v>0</v>
      </c>
    </row>
    <row r="178" spans="1:28">
      <c r="A178" s="7">
        <v>177</v>
      </c>
      <c r="B178" s="7">
        <v>1985</v>
      </c>
      <c r="C178" s="7">
        <v>9</v>
      </c>
      <c r="D178" s="10">
        <v>35537</v>
      </c>
      <c r="E178" s="13">
        <v>72456.198347107435</v>
      </c>
      <c r="F178" s="11">
        <v>0.2</v>
      </c>
      <c r="G178" s="11">
        <f t="shared" si="52"/>
        <v>6075.1496520508026</v>
      </c>
      <c r="H178" s="13">
        <f t="shared" si="53"/>
        <v>1215.0299304101607</v>
      </c>
      <c r="I178" s="7">
        <v>0</v>
      </c>
      <c r="J178" s="7">
        <f>51342</f>
        <v>51342</v>
      </c>
      <c r="K178" s="11">
        <f t="shared" si="54"/>
        <v>51342</v>
      </c>
      <c r="L178" s="11">
        <f t="shared" si="59"/>
        <v>48050.172369936357</v>
      </c>
      <c r="M178" s="11">
        <v>0</v>
      </c>
      <c r="N178" s="77">
        <f t="shared" si="55"/>
        <v>119291.34078663362</v>
      </c>
      <c r="O178" s="3">
        <v>4322.2067160439801</v>
      </c>
      <c r="P178" s="57" t="str">
        <f t="shared" si="56"/>
        <v/>
      </c>
      <c r="Q178" s="11" t="str">
        <f t="shared" si="42"/>
        <v/>
      </c>
      <c r="R178" s="11" t="str">
        <f t="shared" si="43"/>
        <v/>
      </c>
      <c r="S178" s="11" t="str">
        <f t="shared" si="57"/>
        <v/>
      </c>
      <c r="T178" s="11">
        <f t="shared" si="44"/>
        <v>67949.34078663362</v>
      </c>
      <c r="U178" s="11">
        <f t="shared" si="45"/>
        <v>67949.34078663362</v>
      </c>
      <c r="V178" s="3">
        <f t="shared" si="58"/>
        <v>51342</v>
      </c>
      <c r="W178" s="3" t="b">
        <f t="shared" si="46"/>
        <v>1</v>
      </c>
      <c r="X178" s="3">
        <f t="shared" si="47"/>
        <v>72271.547502677597</v>
      </c>
      <c r="Y178" t="b">
        <f t="shared" si="48"/>
        <v>1</v>
      </c>
      <c r="Z178">
        <f t="shared" si="49"/>
        <v>0</v>
      </c>
      <c r="AA178">
        <f t="shared" si="50"/>
        <v>0</v>
      </c>
      <c r="AB178" s="76">
        <f t="shared" si="51"/>
        <v>0</v>
      </c>
    </row>
    <row r="179" spans="1:28">
      <c r="A179" s="7">
        <v>178</v>
      </c>
      <c r="B179" s="7">
        <v>1985</v>
      </c>
      <c r="C179" s="7">
        <v>10</v>
      </c>
      <c r="D179" s="10">
        <v>16691</v>
      </c>
      <c r="E179" s="13">
        <v>72208.264462809922</v>
      </c>
      <c r="F179" s="11">
        <v>0.05</v>
      </c>
      <c r="G179" s="11">
        <f t="shared" si="52"/>
        <v>6296.3862360000003</v>
      </c>
      <c r="H179" s="13">
        <f t="shared" si="53"/>
        <v>314.81931180000004</v>
      </c>
      <c r="I179" s="7">
        <v>0</v>
      </c>
      <c r="J179" s="7">
        <f>51342</f>
        <v>51342</v>
      </c>
      <c r="K179" s="11">
        <f t="shared" si="54"/>
        <v>51342</v>
      </c>
      <c r="L179" s="11">
        <f t="shared" si="59"/>
        <v>51342</v>
      </c>
      <c r="M179" s="11">
        <v>0</v>
      </c>
      <c r="N179" s="77">
        <f t="shared" si="55"/>
        <v>123235.44515100992</v>
      </c>
      <c r="O179" s="3">
        <v>6304.3812285221902</v>
      </c>
      <c r="P179" s="57" t="str">
        <f t="shared" si="56"/>
        <v/>
      </c>
      <c r="Q179" s="11" t="str">
        <f t="shared" si="42"/>
        <v/>
      </c>
      <c r="R179" s="11" t="str">
        <f t="shared" si="43"/>
        <v/>
      </c>
      <c r="S179" s="11" t="str">
        <f t="shared" si="57"/>
        <v/>
      </c>
      <c r="T179" s="11">
        <f t="shared" si="44"/>
        <v>71893.445151009917</v>
      </c>
      <c r="U179" s="11">
        <f t="shared" si="45"/>
        <v>71893.445151009917</v>
      </c>
      <c r="V179" s="3">
        <f t="shared" si="58"/>
        <v>51342</v>
      </c>
      <c r="W179" s="3" t="b">
        <f t="shared" si="46"/>
        <v>1</v>
      </c>
      <c r="X179" s="3">
        <f t="shared" si="47"/>
        <v>78197.826379532111</v>
      </c>
      <c r="Y179" t="b">
        <f t="shared" si="48"/>
        <v>1</v>
      </c>
      <c r="Z179">
        <f t="shared" si="49"/>
        <v>0</v>
      </c>
      <c r="AA179">
        <f t="shared" si="50"/>
        <v>0</v>
      </c>
      <c r="AB179" s="76">
        <f t="shared" si="51"/>
        <v>0</v>
      </c>
    </row>
    <row r="180" spans="1:28">
      <c r="A180" s="7">
        <v>179</v>
      </c>
      <c r="B180" s="7">
        <v>1985</v>
      </c>
      <c r="C180" s="7">
        <v>11</v>
      </c>
      <c r="D180" s="10">
        <v>4576</v>
      </c>
      <c r="E180" s="13">
        <v>75998.677685950417</v>
      </c>
      <c r="F180" s="11">
        <v>0</v>
      </c>
      <c r="G180" s="11">
        <f t="shared" si="52"/>
        <v>6296.3862360000003</v>
      </c>
      <c r="H180" s="13">
        <f t="shared" si="53"/>
        <v>0</v>
      </c>
      <c r="I180" s="7">
        <v>0</v>
      </c>
      <c r="J180" s="7">
        <f>51342</f>
        <v>51342</v>
      </c>
      <c r="K180" s="11">
        <f t="shared" si="54"/>
        <v>51342</v>
      </c>
      <c r="L180" s="11">
        <f t="shared" si="59"/>
        <v>51342</v>
      </c>
      <c r="M180" s="11">
        <v>0</v>
      </c>
      <c r="N180" s="77">
        <f t="shared" si="55"/>
        <v>127340.67768595042</v>
      </c>
      <c r="O180" s="3">
        <v>6128.07447252574</v>
      </c>
      <c r="P180" s="57" t="str">
        <f t="shared" si="56"/>
        <v/>
      </c>
      <c r="Q180" s="11" t="str">
        <f t="shared" si="42"/>
        <v/>
      </c>
      <c r="R180" s="11">
        <f t="shared" si="43"/>
        <v>75998.677685950417</v>
      </c>
      <c r="S180" s="11" t="str">
        <f t="shared" si="57"/>
        <v/>
      </c>
      <c r="T180" s="11" t="str">
        <f t="shared" si="44"/>
        <v/>
      </c>
      <c r="U180" s="11">
        <f t="shared" si="45"/>
        <v>75998.677685950417</v>
      </c>
      <c r="V180" s="3">
        <f t="shared" si="58"/>
        <v>51342</v>
      </c>
      <c r="W180" s="3" t="b">
        <f t="shared" si="46"/>
        <v>1</v>
      </c>
      <c r="X180" s="3">
        <f t="shared" si="47"/>
        <v>82126.752158476156</v>
      </c>
      <c r="Y180" t="b">
        <f t="shared" si="48"/>
        <v>1</v>
      </c>
      <c r="Z180">
        <f t="shared" si="49"/>
        <v>0</v>
      </c>
      <c r="AA180">
        <f t="shared" si="50"/>
        <v>0</v>
      </c>
      <c r="AB180" s="76">
        <f t="shared" si="51"/>
        <v>0</v>
      </c>
    </row>
    <row r="181" spans="1:28">
      <c r="A181" s="7">
        <v>180</v>
      </c>
      <c r="B181" s="7">
        <v>1985</v>
      </c>
      <c r="C181" s="7">
        <v>12</v>
      </c>
      <c r="D181" s="10">
        <v>1561</v>
      </c>
      <c r="E181" s="13">
        <v>88244.628099173555</v>
      </c>
      <c r="F181" s="11">
        <v>0</v>
      </c>
      <c r="G181" s="11">
        <f t="shared" si="52"/>
        <v>6296.3862360000003</v>
      </c>
      <c r="H181" s="13">
        <f t="shared" si="53"/>
        <v>0</v>
      </c>
      <c r="I181" s="7">
        <v>0</v>
      </c>
      <c r="J181" s="7">
        <f>51342</f>
        <v>51342</v>
      </c>
      <c r="K181" s="11">
        <f t="shared" si="54"/>
        <v>51342</v>
      </c>
      <c r="L181" s="11">
        <f t="shared" si="59"/>
        <v>51342</v>
      </c>
      <c r="M181" s="11">
        <v>0</v>
      </c>
      <c r="N181" s="77">
        <f t="shared" si="55"/>
        <v>139586.62809917354</v>
      </c>
      <c r="O181" s="3">
        <v>6085.2853953280201</v>
      </c>
      <c r="P181" s="57" t="str">
        <f t="shared" si="56"/>
        <v/>
      </c>
      <c r="Q181" s="11" t="str">
        <f t="shared" si="42"/>
        <v/>
      </c>
      <c r="R181" s="11">
        <f t="shared" si="43"/>
        <v>88244.62809917354</v>
      </c>
      <c r="S181" s="11" t="str">
        <f t="shared" si="57"/>
        <v/>
      </c>
      <c r="T181" s="11" t="str">
        <f t="shared" si="44"/>
        <v/>
      </c>
      <c r="U181" s="11">
        <f t="shared" si="45"/>
        <v>88244.62809917354</v>
      </c>
      <c r="V181" s="3">
        <f t="shared" si="58"/>
        <v>51342</v>
      </c>
      <c r="W181" s="3" t="b">
        <f t="shared" si="46"/>
        <v>1</v>
      </c>
      <c r="X181" s="3">
        <f t="shared" si="47"/>
        <v>94329.913494501554</v>
      </c>
      <c r="Y181" t="b">
        <f t="shared" si="48"/>
        <v>1</v>
      </c>
      <c r="Z181">
        <f t="shared" si="49"/>
        <v>0</v>
      </c>
      <c r="AA181">
        <f t="shared" si="50"/>
        <v>0</v>
      </c>
      <c r="AB181" s="76">
        <f t="shared" si="51"/>
        <v>0</v>
      </c>
    </row>
    <row r="182" spans="1:28">
      <c r="A182" s="7">
        <v>181</v>
      </c>
      <c r="B182" s="7">
        <v>1986</v>
      </c>
      <c r="C182" s="7">
        <v>1</v>
      </c>
      <c r="D182" s="10">
        <v>1277</v>
      </c>
      <c r="E182" s="13">
        <v>79973.553719008269</v>
      </c>
      <c r="F182" s="11">
        <v>0</v>
      </c>
      <c r="G182" s="11">
        <f t="shared" si="52"/>
        <v>6296.3862360000003</v>
      </c>
      <c r="H182" s="13">
        <f t="shared" si="53"/>
        <v>0</v>
      </c>
      <c r="I182" s="7">
        <v>0</v>
      </c>
      <c r="J182" s="7">
        <f>51342</f>
        <v>51342</v>
      </c>
      <c r="K182" s="11">
        <f t="shared" si="54"/>
        <v>51342</v>
      </c>
      <c r="L182" s="11">
        <f t="shared" si="59"/>
        <v>51342</v>
      </c>
      <c r="M182" s="11">
        <v>0</v>
      </c>
      <c r="N182" s="77">
        <f t="shared" si="55"/>
        <v>131315.55371900828</v>
      </c>
      <c r="O182" s="3">
        <v>6045.5928825876699</v>
      </c>
      <c r="P182" s="57" t="str">
        <f t="shared" si="56"/>
        <v/>
      </c>
      <c r="Q182" s="11" t="str">
        <f t="shared" si="42"/>
        <v/>
      </c>
      <c r="R182" s="11">
        <f t="shared" si="43"/>
        <v>79973.553719008283</v>
      </c>
      <c r="S182" s="11" t="str">
        <f t="shared" si="57"/>
        <v/>
      </c>
      <c r="T182" s="11" t="str">
        <f t="shared" si="44"/>
        <v/>
      </c>
      <c r="U182" s="11">
        <f t="shared" si="45"/>
        <v>79973.553719008283</v>
      </c>
      <c r="V182" s="3">
        <f t="shared" si="58"/>
        <v>51342</v>
      </c>
      <c r="W182" s="3" t="b">
        <f t="shared" si="46"/>
        <v>1</v>
      </c>
      <c r="X182" s="3">
        <f t="shared" si="47"/>
        <v>86019.14660159596</v>
      </c>
      <c r="Y182" t="b">
        <f t="shared" si="48"/>
        <v>1</v>
      </c>
      <c r="Z182">
        <f t="shared" si="49"/>
        <v>0</v>
      </c>
      <c r="AA182">
        <f t="shared" si="50"/>
        <v>0</v>
      </c>
      <c r="AB182" s="76">
        <f t="shared" si="51"/>
        <v>0</v>
      </c>
    </row>
    <row r="183" spans="1:28">
      <c r="A183" s="7">
        <v>182</v>
      </c>
      <c r="B183" s="7">
        <v>1986</v>
      </c>
      <c r="C183" s="7">
        <v>2</v>
      </c>
      <c r="D183" s="10">
        <v>787</v>
      </c>
      <c r="E183" s="13">
        <v>141957.02479338844</v>
      </c>
      <c r="F183" s="11">
        <v>0</v>
      </c>
      <c r="G183" s="11">
        <f t="shared" si="52"/>
        <v>6296.3862360000003</v>
      </c>
      <c r="H183" s="13">
        <f t="shared" si="53"/>
        <v>0</v>
      </c>
      <c r="I183" s="7">
        <v>0</v>
      </c>
      <c r="J183" s="7">
        <f>51342</f>
        <v>51342</v>
      </c>
      <c r="K183" s="11">
        <f t="shared" si="54"/>
        <v>51342</v>
      </c>
      <c r="L183" s="11">
        <f t="shared" si="59"/>
        <v>51342</v>
      </c>
      <c r="M183" s="11">
        <v>0</v>
      </c>
      <c r="N183" s="77">
        <f t="shared" si="55"/>
        <v>193299.02479338844</v>
      </c>
      <c r="O183" s="3">
        <v>15837.936832479099</v>
      </c>
      <c r="P183" s="57" t="str">
        <f t="shared" si="56"/>
        <v/>
      </c>
      <c r="Q183" s="11" t="str">
        <f t="shared" si="42"/>
        <v/>
      </c>
      <c r="R183" s="11">
        <f t="shared" si="43"/>
        <v>141957.02479338844</v>
      </c>
      <c r="S183" s="11" t="str">
        <f t="shared" si="57"/>
        <v/>
      </c>
      <c r="T183" s="11" t="str">
        <f t="shared" si="44"/>
        <v/>
      </c>
      <c r="U183" s="11">
        <f t="shared" si="45"/>
        <v>141957.02479338844</v>
      </c>
      <c r="V183" s="3">
        <f t="shared" si="58"/>
        <v>51342</v>
      </c>
      <c r="W183" s="3" t="b">
        <f t="shared" si="46"/>
        <v>1</v>
      </c>
      <c r="X183" s="3">
        <f t="shared" si="47"/>
        <v>157794.96162586752</v>
      </c>
      <c r="Y183" t="b">
        <f t="shared" si="48"/>
        <v>1</v>
      </c>
      <c r="Z183">
        <f t="shared" si="49"/>
        <v>0</v>
      </c>
      <c r="AA183">
        <f t="shared" si="50"/>
        <v>0</v>
      </c>
      <c r="AB183" s="76">
        <f t="shared" si="51"/>
        <v>0</v>
      </c>
    </row>
    <row r="184" spans="1:28">
      <c r="A184" s="7">
        <v>183</v>
      </c>
      <c r="B184" s="7">
        <v>1986</v>
      </c>
      <c r="C184" s="7">
        <v>3</v>
      </c>
      <c r="D184" s="10">
        <v>298</v>
      </c>
      <c r="E184" s="13">
        <v>200687.60330578513</v>
      </c>
      <c r="F184" s="11">
        <v>0.02</v>
      </c>
      <c r="G184" s="11">
        <f t="shared" si="52"/>
        <v>6296.3862360000003</v>
      </c>
      <c r="H184" s="13">
        <f t="shared" si="53"/>
        <v>125.92772472000001</v>
      </c>
      <c r="I184" s="7">
        <v>0</v>
      </c>
      <c r="J184" s="7">
        <f>51342</f>
        <v>51342</v>
      </c>
      <c r="K184" s="11">
        <f t="shared" si="54"/>
        <v>51342</v>
      </c>
      <c r="L184" s="11">
        <f t="shared" si="59"/>
        <v>51342</v>
      </c>
      <c r="M184" s="11">
        <v>0</v>
      </c>
      <c r="N184" s="77">
        <f t="shared" si="55"/>
        <v>251903.67558106512</v>
      </c>
      <c r="O184" s="3">
        <v>16440.888476686301</v>
      </c>
      <c r="P184" s="57" t="str">
        <f t="shared" si="56"/>
        <v/>
      </c>
      <c r="Q184" s="11" t="str">
        <f t="shared" si="42"/>
        <v/>
      </c>
      <c r="R184" s="11">
        <f t="shared" si="43"/>
        <v>215561.67558106512</v>
      </c>
      <c r="S184" s="11" t="str">
        <f t="shared" si="57"/>
        <v/>
      </c>
      <c r="T184" s="11" t="str">
        <f t="shared" si="44"/>
        <v/>
      </c>
      <c r="U184" s="11">
        <f t="shared" si="45"/>
        <v>215561.67558106512</v>
      </c>
      <c r="V184" s="3">
        <f t="shared" si="58"/>
        <v>36342</v>
      </c>
      <c r="W184" s="3" t="b">
        <f t="shared" si="46"/>
        <v>1</v>
      </c>
      <c r="X184" s="3">
        <f t="shared" si="47"/>
        <v>232002.56405775141</v>
      </c>
      <c r="Y184" t="b">
        <f t="shared" si="48"/>
        <v>1</v>
      </c>
      <c r="Z184">
        <f t="shared" si="49"/>
        <v>0</v>
      </c>
      <c r="AA184">
        <f t="shared" si="50"/>
        <v>0</v>
      </c>
      <c r="AB184" s="76">
        <f t="shared" si="51"/>
        <v>0</v>
      </c>
    </row>
    <row r="185" spans="1:28">
      <c r="A185" s="7">
        <v>184</v>
      </c>
      <c r="B185" s="7">
        <v>1986</v>
      </c>
      <c r="C185" s="7">
        <v>4</v>
      </c>
      <c r="D185" s="10">
        <v>2544</v>
      </c>
      <c r="E185" s="13">
        <v>213857.85123966943</v>
      </c>
      <c r="F185" s="11">
        <v>0.13</v>
      </c>
      <c r="G185" s="11">
        <f t="shared" si="52"/>
        <v>5112.6462360000005</v>
      </c>
      <c r="H185" s="13">
        <f t="shared" si="53"/>
        <v>664.64401068000006</v>
      </c>
      <c r="I185" s="7">
        <v>15000</v>
      </c>
      <c r="J185" s="7">
        <f>51342</f>
        <v>51342</v>
      </c>
      <c r="K185" s="11">
        <f t="shared" si="54"/>
        <v>36342</v>
      </c>
      <c r="L185" s="11">
        <f t="shared" si="59"/>
        <v>36342</v>
      </c>
      <c r="M185" s="11">
        <v>0</v>
      </c>
      <c r="N185" s="77">
        <f t="shared" si="55"/>
        <v>249535.20722898943</v>
      </c>
      <c r="O185" s="3">
        <v>19750.767880293399</v>
      </c>
      <c r="P185" s="57" t="str">
        <f t="shared" si="56"/>
        <v/>
      </c>
      <c r="Q185" s="11" t="str">
        <f t="shared" si="42"/>
        <v/>
      </c>
      <c r="R185" s="11">
        <f t="shared" si="43"/>
        <v>213193.20722898943</v>
      </c>
      <c r="S185" s="11" t="str">
        <f t="shared" si="57"/>
        <v/>
      </c>
      <c r="T185" s="11" t="str">
        <f t="shared" si="44"/>
        <v/>
      </c>
      <c r="U185" s="11">
        <f t="shared" si="45"/>
        <v>213193.20722898943</v>
      </c>
      <c r="V185" s="3">
        <f t="shared" si="58"/>
        <v>36342</v>
      </c>
      <c r="W185" s="3" t="b">
        <f t="shared" si="46"/>
        <v>1</v>
      </c>
      <c r="X185" s="3">
        <f t="shared" si="47"/>
        <v>232943.97510928282</v>
      </c>
      <c r="Y185" t="b">
        <f t="shared" si="48"/>
        <v>1</v>
      </c>
      <c r="Z185">
        <f t="shared" si="49"/>
        <v>0</v>
      </c>
      <c r="AA185">
        <f t="shared" si="50"/>
        <v>0</v>
      </c>
      <c r="AB185" s="76">
        <f t="shared" si="51"/>
        <v>0</v>
      </c>
    </row>
    <row r="186" spans="1:28">
      <c r="A186" s="7">
        <v>185</v>
      </c>
      <c r="B186" s="7">
        <v>1986</v>
      </c>
      <c r="C186" s="7">
        <v>5</v>
      </c>
      <c r="D186" s="10">
        <v>34448</v>
      </c>
      <c r="E186" s="13">
        <v>243986.77685950414</v>
      </c>
      <c r="F186" s="11">
        <v>0.22</v>
      </c>
      <c r="G186" s="11">
        <f t="shared" si="52"/>
        <v>5112.6462360000005</v>
      </c>
      <c r="H186" s="13">
        <f t="shared" si="53"/>
        <v>1124.7821719200001</v>
      </c>
      <c r="I186" s="7">
        <v>15000</v>
      </c>
      <c r="J186" s="7">
        <f>51342</f>
        <v>51342</v>
      </c>
      <c r="K186" s="11">
        <f t="shared" si="54"/>
        <v>36342</v>
      </c>
      <c r="L186" s="11">
        <f t="shared" si="59"/>
        <v>36342</v>
      </c>
      <c r="M186" s="11">
        <v>0</v>
      </c>
      <c r="N186" s="77">
        <f t="shared" si="55"/>
        <v>279203.99468758417</v>
      </c>
      <c r="O186" s="3">
        <v>19033.811436664699</v>
      </c>
      <c r="P186" s="57" t="str">
        <f t="shared" si="56"/>
        <v/>
      </c>
      <c r="Q186" s="11" t="str">
        <f t="shared" si="42"/>
        <v/>
      </c>
      <c r="R186" s="11" t="str">
        <f t="shared" si="43"/>
        <v/>
      </c>
      <c r="S186" s="11" t="str">
        <f t="shared" si="57"/>
        <v/>
      </c>
      <c r="T186" s="11">
        <f t="shared" si="44"/>
        <v>242861.99468758417</v>
      </c>
      <c r="U186" s="11">
        <f t="shared" si="45"/>
        <v>242861.99468758417</v>
      </c>
      <c r="V186" s="3">
        <f t="shared" si="58"/>
        <v>36342</v>
      </c>
      <c r="W186" s="3" t="b">
        <f t="shared" si="46"/>
        <v>1</v>
      </c>
      <c r="X186" s="3">
        <f t="shared" si="47"/>
        <v>261895.80612424886</v>
      </c>
      <c r="Y186" t="b">
        <f t="shared" si="48"/>
        <v>1</v>
      </c>
      <c r="Z186">
        <f t="shared" si="49"/>
        <v>0</v>
      </c>
      <c r="AA186">
        <f t="shared" si="50"/>
        <v>0</v>
      </c>
      <c r="AB186" s="76">
        <f t="shared" si="51"/>
        <v>0</v>
      </c>
    </row>
    <row r="187" spans="1:28">
      <c r="A187" s="7">
        <v>186</v>
      </c>
      <c r="B187" s="7">
        <v>1986</v>
      </c>
      <c r="C187" s="7">
        <v>6</v>
      </c>
      <c r="D187" s="10">
        <v>45953</v>
      </c>
      <c r="E187" s="13">
        <v>253666.11570247935</v>
      </c>
      <c r="F187" s="11">
        <v>0.36</v>
      </c>
      <c r="G187" s="11">
        <f t="shared" si="52"/>
        <v>5112.6462360000005</v>
      </c>
      <c r="H187" s="13">
        <f t="shared" si="53"/>
        <v>1840.5526449600002</v>
      </c>
      <c r="I187" s="7">
        <v>15000</v>
      </c>
      <c r="J187" s="7">
        <f>51342</f>
        <v>51342</v>
      </c>
      <c r="K187" s="11">
        <f t="shared" si="54"/>
        <v>36342</v>
      </c>
      <c r="L187" s="11">
        <f t="shared" si="59"/>
        <v>36342</v>
      </c>
      <c r="M187" s="11">
        <v>0</v>
      </c>
      <c r="N187" s="77">
        <f t="shared" si="55"/>
        <v>288167.56305751938</v>
      </c>
      <c r="O187" s="3">
        <v>14752.6044275636</v>
      </c>
      <c r="P187" s="57" t="str">
        <f t="shared" si="56"/>
        <v/>
      </c>
      <c r="Q187" s="11" t="str">
        <f t="shared" si="42"/>
        <v/>
      </c>
      <c r="R187" s="11" t="str">
        <f t="shared" si="43"/>
        <v/>
      </c>
      <c r="S187" s="11" t="str">
        <f t="shared" si="57"/>
        <v/>
      </c>
      <c r="T187" s="11">
        <f t="shared" si="44"/>
        <v>236825.56305751938</v>
      </c>
      <c r="U187" s="11">
        <f t="shared" si="45"/>
        <v>236825.56305751938</v>
      </c>
      <c r="V187" s="3">
        <f t="shared" si="58"/>
        <v>51342</v>
      </c>
      <c r="W187" s="3" t="b">
        <f t="shared" si="46"/>
        <v>1</v>
      </c>
      <c r="X187" s="3">
        <f t="shared" si="47"/>
        <v>251578.16748508299</v>
      </c>
      <c r="Y187" t="b">
        <f t="shared" si="48"/>
        <v>1</v>
      </c>
      <c r="Z187">
        <f t="shared" si="49"/>
        <v>0</v>
      </c>
      <c r="AA187">
        <f t="shared" si="50"/>
        <v>0</v>
      </c>
      <c r="AB187" s="76">
        <f t="shared" si="51"/>
        <v>0</v>
      </c>
    </row>
    <row r="188" spans="1:28">
      <c r="A188" s="7">
        <v>187</v>
      </c>
      <c r="B188" s="7">
        <v>1986</v>
      </c>
      <c r="C188" s="7">
        <v>7</v>
      </c>
      <c r="D188" s="10">
        <v>50966</v>
      </c>
      <c r="E188" s="13">
        <v>156535.53719008266</v>
      </c>
      <c r="F188" s="11">
        <v>0.43</v>
      </c>
      <c r="G188" s="11">
        <f t="shared" si="52"/>
        <v>6296.3862360000003</v>
      </c>
      <c r="H188" s="13">
        <f t="shared" si="53"/>
        <v>2707.44608148</v>
      </c>
      <c r="I188" s="7">
        <v>0</v>
      </c>
      <c r="J188" s="7">
        <f>51342</f>
        <v>51342</v>
      </c>
      <c r="K188" s="11">
        <f t="shared" si="54"/>
        <v>51342</v>
      </c>
      <c r="L188" s="11">
        <f t="shared" si="59"/>
        <v>51342</v>
      </c>
      <c r="M188" s="11">
        <v>0</v>
      </c>
      <c r="N188" s="77">
        <f t="shared" si="55"/>
        <v>205170.09110860265</v>
      </c>
      <c r="O188" s="3">
        <v>8957.0451530872106</v>
      </c>
      <c r="P188" s="57" t="str">
        <f t="shared" si="56"/>
        <v/>
      </c>
      <c r="Q188" s="11" t="str">
        <f t="shared" si="42"/>
        <v/>
      </c>
      <c r="R188" s="11" t="str">
        <f t="shared" si="43"/>
        <v/>
      </c>
      <c r="S188" s="11" t="str">
        <f t="shared" si="57"/>
        <v/>
      </c>
      <c r="T188" s="11">
        <f t="shared" si="44"/>
        <v>153828.09110860265</v>
      </c>
      <c r="U188" s="11">
        <f t="shared" si="45"/>
        <v>153828.09110860265</v>
      </c>
      <c r="V188" s="3">
        <f t="shared" si="58"/>
        <v>51342</v>
      </c>
      <c r="W188" s="3" t="b">
        <f t="shared" si="46"/>
        <v>1</v>
      </c>
      <c r="X188" s="3">
        <f t="shared" si="47"/>
        <v>162785.13626168986</v>
      </c>
      <c r="Y188" t="b">
        <f t="shared" si="48"/>
        <v>1</v>
      </c>
      <c r="Z188">
        <f t="shared" si="49"/>
        <v>0</v>
      </c>
      <c r="AA188">
        <f t="shared" si="50"/>
        <v>0</v>
      </c>
      <c r="AB188" s="76">
        <f t="shared" si="51"/>
        <v>0</v>
      </c>
    </row>
    <row r="189" spans="1:28">
      <c r="A189" s="7">
        <v>188</v>
      </c>
      <c r="B189" s="7">
        <v>1986</v>
      </c>
      <c r="C189" s="7">
        <v>8</v>
      </c>
      <c r="D189" s="10">
        <v>47807</v>
      </c>
      <c r="E189" s="13">
        <v>123966.94214876032</v>
      </c>
      <c r="F189" s="11">
        <v>0.39</v>
      </c>
      <c r="G189" s="11">
        <f t="shared" si="52"/>
        <v>6296.3862360000003</v>
      </c>
      <c r="H189" s="13">
        <f t="shared" si="53"/>
        <v>2455.5906320400004</v>
      </c>
      <c r="I189" s="7">
        <v>0</v>
      </c>
      <c r="J189" s="7">
        <f>51342</f>
        <v>51342</v>
      </c>
      <c r="K189" s="11">
        <f t="shared" si="54"/>
        <v>51342</v>
      </c>
      <c r="L189" s="11">
        <f t="shared" si="59"/>
        <v>51342</v>
      </c>
      <c r="M189" s="11">
        <v>0</v>
      </c>
      <c r="N189" s="77">
        <f t="shared" si="55"/>
        <v>172853.35151672031</v>
      </c>
      <c r="O189" s="3">
        <v>5886.4373274364398</v>
      </c>
      <c r="P189" s="57" t="str">
        <f t="shared" si="56"/>
        <v/>
      </c>
      <c r="Q189" s="11" t="str">
        <f t="shared" si="42"/>
        <v/>
      </c>
      <c r="R189" s="11" t="str">
        <f t="shared" si="43"/>
        <v/>
      </c>
      <c r="S189" s="11" t="str">
        <f t="shared" si="57"/>
        <v/>
      </c>
      <c r="T189" s="11">
        <f t="shared" si="44"/>
        <v>121511.35151672031</v>
      </c>
      <c r="U189" s="11">
        <f t="shared" si="45"/>
        <v>121511.35151672031</v>
      </c>
      <c r="V189" s="3">
        <f t="shared" si="58"/>
        <v>51342</v>
      </c>
      <c r="W189" s="3" t="b">
        <f t="shared" si="46"/>
        <v>1</v>
      </c>
      <c r="X189" s="3">
        <f t="shared" si="47"/>
        <v>127397.78884415675</v>
      </c>
      <c r="Y189" t="b">
        <f t="shared" si="48"/>
        <v>1</v>
      </c>
      <c r="Z189">
        <f t="shared" si="49"/>
        <v>0</v>
      </c>
      <c r="AA189">
        <f t="shared" si="50"/>
        <v>0</v>
      </c>
      <c r="AB189" s="76">
        <f t="shared" si="51"/>
        <v>0</v>
      </c>
    </row>
    <row r="190" spans="1:28">
      <c r="A190" s="7">
        <v>189</v>
      </c>
      <c r="B190" s="7">
        <v>1986</v>
      </c>
      <c r="C190" s="7">
        <v>9</v>
      </c>
      <c r="D190" s="10">
        <v>35537</v>
      </c>
      <c r="E190" s="13">
        <v>151418.18181818182</v>
      </c>
      <c r="F190" s="11">
        <v>0.2</v>
      </c>
      <c r="G190" s="11">
        <f t="shared" si="52"/>
        <v>6296.3862360000003</v>
      </c>
      <c r="H190" s="13">
        <f t="shared" si="53"/>
        <v>1259.2772472000001</v>
      </c>
      <c r="I190" s="7">
        <v>0</v>
      </c>
      <c r="J190" s="7">
        <f>51342</f>
        <v>51342</v>
      </c>
      <c r="K190" s="11">
        <f t="shared" si="54"/>
        <v>51342</v>
      </c>
      <c r="L190" s="11">
        <f t="shared" si="59"/>
        <v>51342</v>
      </c>
      <c r="M190" s="11">
        <v>0</v>
      </c>
      <c r="N190" s="77">
        <f t="shared" si="55"/>
        <v>201500.90457098183</v>
      </c>
      <c r="O190" s="3">
        <v>5104.90871899173</v>
      </c>
      <c r="P190" s="57" t="str">
        <f t="shared" si="56"/>
        <v/>
      </c>
      <c r="Q190" s="11" t="str">
        <f t="shared" si="42"/>
        <v/>
      </c>
      <c r="R190" s="11" t="str">
        <f t="shared" si="43"/>
        <v/>
      </c>
      <c r="S190" s="11" t="str">
        <f t="shared" si="57"/>
        <v/>
      </c>
      <c r="T190" s="11">
        <f t="shared" si="44"/>
        <v>150158.90457098183</v>
      </c>
      <c r="U190" s="11">
        <f t="shared" si="45"/>
        <v>150158.90457098183</v>
      </c>
      <c r="V190" s="3">
        <f t="shared" si="58"/>
        <v>51342</v>
      </c>
      <c r="W190" s="3" t="b">
        <f t="shared" si="46"/>
        <v>1</v>
      </c>
      <c r="X190" s="3">
        <f t="shared" si="47"/>
        <v>155263.81328997356</v>
      </c>
      <c r="Y190" t="b">
        <f t="shared" si="48"/>
        <v>1</v>
      </c>
      <c r="Z190">
        <f t="shared" si="49"/>
        <v>0</v>
      </c>
      <c r="AA190">
        <f t="shared" si="50"/>
        <v>0</v>
      </c>
      <c r="AB190" s="76">
        <f t="shared" si="51"/>
        <v>0</v>
      </c>
    </row>
    <row r="191" spans="1:28">
      <c r="A191" s="7">
        <v>190</v>
      </c>
      <c r="B191" s="7">
        <v>1986</v>
      </c>
      <c r="C191" s="7">
        <v>10</v>
      </c>
      <c r="D191" s="10">
        <v>16691</v>
      </c>
      <c r="E191" s="13">
        <v>137662.80991735536</v>
      </c>
      <c r="F191" s="11">
        <v>0.05</v>
      </c>
      <c r="G191" s="11">
        <f t="shared" si="52"/>
        <v>6296.3862360000003</v>
      </c>
      <c r="H191" s="13">
        <f t="shared" si="53"/>
        <v>314.81931180000004</v>
      </c>
      <c r="I191" s="7">
        <v>0</v>
      </c>
      <c r="J191" s="7">
        <f>51342</f>
        <v>51342</v>
      </c>
      <c r="K191" s="11">
        <f t="shared" si="54"/>
        <v>51342</v>
      </c>
      <c r="L191" s="11">
        <f t="shared" si="59"/>
        <v>51342</v>
      </c>
      <c r="M191" s="11">
        <v>0</v>
      </c>
      <c r="N191" s="77">
        <f t="shared" si="55"/>
        <v>188689.99060555536</v>
      </c>
      <c r="O191" s="3">
        <v>7954.6850027158998</v>
      </c>
      <c r="P191" s="57" t="str">
        <f t="shared" si="56"/>
        <v/>
      </c>
      <c r="Q191" s="11" t="str">
        <f t="shared" si="42"/>
        <v/>
      </c>
      <c r="R191" s="11" t="str">
        <f t="shared" si="43"/>
        <v/>
      </c>
      <c r="S191" s="11" t="str">
        <f t="shared" si="57"/>
        <v/>
      </c>
      <c r="T191" s="11">
        <f t="shared" si="44"/>
        <v>137347.99060555536</v>
      </c>
      <c r="U191" s="11">
        <f t="shared" si="45"/>
        <v>137347.99060555536</v>
      </c>
      <c r="V191" s="3">
        <f t="shared" si="58"/>
        <v>51342</v>
      </c>
      <c r="W191" s="3" t="b">
        <f t="shared" si="46"/>
        <v>1</v>
      </c>
      <c r="X191" s="3">
        <f t="shared" si="47"/>
        <v>145302.67560827127</v>
      </c>
      <c r="Y191" t="b">
        <f t="shared" si="48"/>
        <v>1</v>
      </c>
      <c r="Z191">
        <f t="shared" si="49"/>
        <v>0</v>
      </c>
      <c r="AA191">
        <f t="shared" si="50"/>
        <v>0</v>
      </c>
      <c r="AB191" s="76">
        <f t="shared" si="51"/>
        <v>0</v>
      </c>
    </row>
    <row r="192" spans="1:28">
      <c r="A192" s="7">
        <v>191</v>
      </c>
      <c r="B192" s="7">
        <v>1986</v>
      </c>
      <c r="C192" s="7">
        <v>11</v>
      </c>
      <c r="D192" s="10">
        <v>4576</v>
      </c>
      <c r="E192" s="13">
        <v>154968.59504132232</v>
      </c>
      <c r="F192" s="11">
        <v>0</v>
      </c>
      <c r="G192" s="11">
        <f t="shared" si="52"/>
        <v>6296.3862360000003</v>
      </c>
      <c r="H192" s="13">
        <f t="shared" si="53"/>
        <v>0</v>
      </c>
      <c r="I192" s="7">
        <v>0</v>
      </c>
      <c r="J192" s="7">
        <f>51342</f>
        <v>51342</v>
      </c>
      <c r="K192" s="11">
        <f t="shared" si="54"/>
        <v>51342</v>
      </c>
      <c r="L192" s="11">
        <f t="shared" si="59"/>
        <v>51342</v>
      </c>
      <c r="M192" s="11">
        <v>0</v>
      </c>
      <c r="N192" s="77">
        <f t="shared" si="55"/>
        <v>206310.59504132232</v>
      </c>
      <c r="O192" s="3">
        <v>7389.5764644477904</v>
      </c>
      <c r="P192" s="57" t="str">
        <f t="shared" si="56"/>
        <v/>
      </c>
      <c r="Q192" s="11" t="str">
        <f t="shared" si="42"/>
        <v/>
      </c>
      <c r="R192" s="11">
        <f t="shared" si="43"/>
        <v>154968.59504132232</v>
      </c>
      <c r="S192" s="11" t="str">
        <f t="shared" si="57"/>
        <v/>
      </c>
      <c r="T192" s="11" t="str">
        <f t="shared" si="44"/>
        <v/>
      </c>
      <c r="U192" s="11">
        <f t="shared" si="45"/>
        <v>154968.59504132232</v>
      </c>
      <c r="V192" s="3">
        <f t="shared" si="58"/>
        <v>51342</v>
      </c>
      <c r="W192" s="3" t="b">
        <f t="shared" si="46"/>
        <v>1</v>
      </c>
      <c r="X192" s="3">
        <f t="shared" si="47"/>
        <v>162358.17150577012</v>
      </c>
      <c r="Y192" t="b">
        <f t="shared" si="48"/>
        <v>1</v>
      </c>
      <c r="Z192">
        <f t="shared" si="49"/>
        <v>0</v>
      </c>
      <c r="AA192">
        <f t="shared" si="50"/>
        <v>0</v>
      </c>
      <c r="AB192" s="76">
        <f t="shared" si="51"/>
        <v>0</v>
      </c>
    </row>
    <row r="193" spans="1:28">
      <c r="A193" s="7">
        <v>192</v>
      </c>
      <c r="B193" s="7">
        <v>1986</v>
      </c>
      <c r="C193" s="7">
        <v>12</v>
      </c>
      <c r="D193" s="10">
        <v>1561</v>
      </c>
      <c r="E193" s="13">
        <v>126842.97520661158</v>
      </c>
      <c r="F193" s="11">
        <v>0</v>
      </c>
      <c r="G193" s="11">
        <f t="shared" si="52"/>
        <v>6296.3862360000003</v>
      </c>
      <c r="H193" s="13">
        <f t="shared" si="53"/>
        <v>0</v>
      </c>
      <c r="I193" s="7">
        <v>0</v>
      </c>
      <c r="J193" s="7">
        <f>51342</f>
        <v>51342</v>
      </c>
      <c r="K193" s="11">
        <f t="shared" si="54"/>
        <v>51342</v>
      </c>
      <c r="L193" s="11">
        <f t="shared" si="59"/>
        <v>51342</v>
      </c>
      <c r="M193" s="11">
        <v>0</v>
      </c>
      <c r="N193" s="77">
        <f t="shared" si="55"/>
        <v>178184.97520661156</v>
      </c>
      <c r="O193" s="3">
        <v>6646.5907082551703</v>
      </c>
      <c r="P193" s="57" t="str">
        <f t="shared" si="56"/>
        <v/>
      </c>
      <c r="Q193" s="11" t="str">
        <f t="shared" si="42"/>
        <v/>
      </c>
      <c r="R193" s="11">
        <f t="shared" si="43"/>
        <v>126842.97520661156</v>
      </c>
      <c r="S193" s="11" t="str">
        <f t="shared" si="57"/>
        <v/>
      </c>
      <c r="T193" s="11" t="str">
        <f t="shared" si="44"/>
        <v/>
      </c>
      <c r="U193" s="11">
        <f t="shared" si="45"/>
        <v>126842.97520661156</v>
      </c>
      <c r="V193" s="3">
        <f t="shared" si="58"/>
        <v>51342</v>
      </c>
      <c r="W193" s="3" t="b">
        <f t="shared" si="46"/>
        <v>1</v>
      </c>
      <c r="X193" s="3">
        <f t="shared" si="47"/>
        <v>133489.56591486672</v>
      </c>
      <c r="Y193" t="b">
        <f t="shared" si="48"/>
        <v>1</v>
      </c>
      <c r="Z193">
        <f t="shared" si="49"/>
        <v>0</v>
      </c>
      <c r="AA193">
        <f t="shared" si="50"/>
        <v>0</v>
      </c>
      <c r="AB193" s="76">
        <f t="shared" si="51"/>
        <v>0</v>
      </c>
    </row>
    <row r="194" spans="1:28">
      <c r="A194" s="7">
        <v>193</v>
      </c>
      <c r="B194" s="7">
        <v>1987</v>
      </c>
      <c r="C194" s="7">
        <v>1</v>
      </c>
      <c r="D194" s="10">
        <v>1277</v>
      </c>
      <c r="E194" s="13">
        <v>91100.826446280989</v>
      </c>
      <c r="F194" s="11">
        <v>0</v>
      </c>
      <c r="G194" s="11">
        <f t="shared" si="52"/>
        <v>6296.3862360000003</v>
      </c>
      <c r="H194" s="13">
        <f t="shared" si="53"/>
        <v>0</v>
      </c>
      <c r="I194" s="7">
        <v>0</v>
      </c>
      <c r="J194" s="7">
        <f>51342</f>
        <v>51342</v>
      </c>
      <c r="K194" s="11">
        <f t="shared" si="54"/>
        <v>51342</v>
      </c>
      <c r="L194" s="11">
        <f t="shared" si="59"/>
        <v>51342</v>
      </c>
      <c r="M194" s="11">
        <v>0</v>
      </c>
      <c r="N194" s="77">
        <f t="shared" si="55"/>
        <v>142442.82644628099</v>
      </c>
      <c r="O194" s="3">
        <v>6337.1901657259696</v>
      </c>
      <c r="P194" s="57" t="str">
        <f t="shared" si="56"/>
        <v/>
      </c>
      <c r="Q194" s="11" t="str">
        <f t="shared" ref="Q194:Q257" si="60">IF(AND(O194&gt;D194,N194&lt;K195),0,"")</f>
        <v/>
      </c>
      <c r="R194" s="11">
        <f t="shared" ref="R194:R257" si="61">IF(AND(O194&gt;D194,N194&gt;K195),N194-K195,"")</f>
        <v>91100.826446280989</v>
      </c>
      <c r="S194" s="11" t="str">
        <f t="shared" si="57"/>
        <v/>
      </c>
      <c r="T194" s="11" t="str">
        <f t="shared" ref="T194:T257" si="62">IF(AND(O194&lt;D194,N194+O194&gt;D194,N194+O194-D194&gt;K195),N194-K195,"")</f>
        <v/>
      </c>
      <c r="U194" s="11">
        <f t="shared" ref="U194:U257" si="63">SUM(P194:T194)</f>
        <v>91100.826446280989</v>
      </c>
      <c r="V194" s="3">
        <f t="shared" si="58"/>
        <v>51342</v>
      </c>
      <c r="W194" s="3" t="b">
        <f t="shared" ref="W194:W257" si="64">V194&gt;=M$2</f>
        <v>1</v>
      </c>
      <c r="X194" s="3">
        <f t="shared" ref="X194:X257" si="65">O194+U194</f>
        <v>97438.016612006963</v>
      </c>
      <c r="Y194" t="b">
        <f t="shared" ref="Y194:Y257" si="66">X194&gt;=D194</f>
        <v>1</v>
      </c>
      <c r="Z194">
        <f t="shared" ref="Z194:Z257" si="67">IF(AND(X193&lt;D193,X194&gt;=D194),1,0)</f>
        <v>0</v>
      </c>
      <c r="AA194">
        <f t="shared" ref="AA194:AA257" si="68">IF(X194&lt;D194,ABS(X194-D194),0)</f>
        <v>0</v>
      </c>
      <c r="AB194" s="76">
        <f t="shared" ref="AB194:AB257" si="69">INDEX(AS$2:AS$13,MATCH(C194,AR$2:AR$13,0))*(AA194)^INDEX(AT$2:AT$13,MATCH(C194,AR$2:AR$13,0))</f>
        <v>0</v>
      </c>
    </row>
    <row r="195" spans="1:28">
      <c r="A195" s="7">
        <v>194</v>
      </c>
      <c r="B195" s="7">
        <v>1987</v>
      </c>
      <c r="C195" s="7">
        <v>2</v>
      </c>
      <c r="D195" s="10">
        <v>787</v>
      </c>
      <c r="E195" s="13">
        <v>70924.958677685951</v>
      </c>
      <c r="F195" s="11">
        <v>0</v>
      </c>
      <c r="G195" s="11">
        <f t="shared" ref="G195:G258" si="70">-1*10^-6*L195^2+0.1666*L195+378.81</f>
        <v>6296.3862360000003</v>
      </c>
      <c r="H195" s="13">
        <f t="shared" ref="H195:H258" si="71">G195*F195</f>
        <v>0</v>
      </c>
      <c r="I195" s="7">
        <v>0</v>
      </c>
      <c r="J195" s="7">
        <f>51342</f>
        <v>51342</v>
      </c>
      <c r="K195" s="11">
        <f t="shared" ref="K195:K258" si="72">J195-I195</f>
        <v>51342</v>
      </c>
      <c r="L195" s="11">
        <f t="shared" si="59"/>
        <v>51342</v>
      </c>
      <c r="M195" s="11">
        <v>0</v>
      </c>
      <c r="N195" s="77">
        <f t="shared" ref="N195:N258" si="73">E195+L195-H195</f>
        <v>122266.95867768595</v>
      </c>
      <c r="O195" s="3">
        <v>5502.0908290514199</v>
      </c>
      <c r="P195" s="57" t="str">
        <f t="shared" ref="P195:P258" si="74">IF(N195+O195&lt;D195,N195*M$5,"")</f>
        <v/>
      </c>
      <c r="Q195" s="11" t="str">
        <f t="shared" si="60"/>
        <v/>
      </c>
      <c r="R195" s="11">
        <f t="shared" si="61"/>
        <v>70924.958677685951</v>
      </c>
      <c r="S195" s="11" t="str">
        <f t="shared" ref="S195:S258" si="75">IF(AND(O195&lt;D195,N195+O195&gt;D195,N195+O195-D195&lt;K196),IF(N195-(D195-O195)&lt;M$2,(D195-O195)*M$5,D195-O195),"")</f>
        <v/>
      </c>
      <c r="T195" s="11" t="str">
        <f t="shared" si="62"/>
        <v/>
      </c>
      <c r="U195" s="11">
        <f t="shared" si="63"/>
        <v>70924.958677685951</v>
      </c>
      <c r="V195" s="3">
        <f t="shared" ref="V195:V258" si="76">N195-U195</f>
        <v>51342</v>
      </c>
      <c r="W195" s="3" t="b">
        <f t="shared" si="64"/>
        <v>1</v>
      </c>
      <c r="X195" s="3">
        <f t="shared" si="65"/>
        <v>76427.04950673737</v>
      </c>
      <c r="Y195" t="b">
        <f t="shared" si="66"/>
        <v>1</v>
      </c>
      <c r="Z195">
        <f t="shared" si="67"/>
        <v>0</v>
      </c>
      <c r="AA195">
        <f t="shared" si="68"/>
        <v>0</v>
      </c>
      <c r="AB195" s="76">
        <f t="shared" si="69"/>
        <v>0</v>
      </c>
    </row>
    <row r="196" spans="1:28">
      <c r="A196" s="7">
        <v>195</v>
      </c>
      <c r="B196" s="7">
        <v>1987</v>
      </c>
      <c r="C196" s="7">
        <v>3</v>
      </c>
      <c r="D196" s="10">
        <v>298</v>
      </c>
      <c r="E196" s="13">
        <v>65446.611570247936</v>
      </c>
      <c r="F196" s="11">
        <v>0.02</v>
      </c>
      <c r="G196" s="11">
        <f t="shared" si="70"/>
        <v>6296.3862360000003</v>
      </c>
      <c r="H196" s="13">
        <f t="shared" si="71"/>
        <v>125.92772472000001</v>
      </c>
      <c r="I196" s="7">
        <v>0</v>
      </c>
      <c r="J196" s="7">
        <f>51342</f>
        <v>51342</v>
      </c>
      <c r="K196" s="11">
        <f t="shared" si="72"/>
        <v>51342</v>
      </c>
      <c r="L196" s="11">
        <f t="shared" si="59"/>
        <v>51342</v>
      </c>
      <c r="M196" s="11">
        <v>0</v>
      </c>
      <c r="N196" s="77">
        <f t="shared" si="73"/>
        <v>116662.68384552795</v>
      </c>
      <c r="O196" s="3">
        <v>6908.4915710160403</v>
      </c>
      <c r="P196" s="57" t="str">
        <f t="shared" si="74"/>
        <v/>
      </c>
      <c r="Q196" s="11" t="str">
        <f t="shared" si="60"/>
        <v/>
      </c>
      <c r="R196" s="11">
        <f t="shared" si="61"/>
        <v>80320.68384552795</v>
      </c>
      <c r="S196" s="11" t="str">
        <f t="shared" si="75"/>
        <v/>
      </c>
      <c r="T196" s="11" t="str">
        <f t="shared" si="62"/>
        <v/>
      </c>
      <c r="U196" s="11">
        <f t="shared" si="63"/>
        <v>80320.68384552795</v>
      </c>
      <c r="V196" s="3">
        <f t="shared" si="76"/>
        <v>36342</v>
      </c>
      <c r="W196" s="3" t="b">
        <f t="shared" si="64"/>
        <v>1</v>
      </c>
      <c r="X196" s="3">
        <f t="shared" si="65"/>
        <v>87229.175416543992</v>
      </c>
      <c r="Y196" t="b">
        <f t="shared" si="66"/>
        <v>1</v>
      </c>
      <c r="Z196">
        <f t="shared" si="67"/>
        <v>0</v>
      </c>
      <c r="AA196">
        <f t="shared" si="68"/>
        <v>0</v>
      </c>
      <c r="AB196" s="76">
        <f t="shared" si="69"/>
        <v>0</v>
      </c>
    </row>
    <row r="197" spans="1:28">
      <c r="A197" s="7">
        <v>196</v>
      </c>
      <c r="B197" s="7">
        <v>1987</v>
      </c>
      <c r="C197" s="7">
        <v>4</v>
      </c>
      <c r="D197" s="10">
        <v>2544</v>
      </c>
      <c r="E197" s="13">
        <v>41280</v>
      </c>
      <c r="F197" s="11">
        <v>0.13</v>
      </c>
      <c r="G197" s="11">
        <f t="shared" si="70"/>
        <v>5112.6462360000005</v>
      </c>
      <c r="H197" s="13">
        <f t="shared" si="71"/>
        <v>664.64401068000006</v>
      </c>
      <c r="I197" s="7">
        <v>15000</v>
      </c>
      <c r="J197" s="7">
        <f>51342</f>
        <v>51342</v>
      </c>
      <c r="K197" s="11">
        <f t="shared" si="72"/>
        <v>36342</v>
      </c>
      <c r="L197" s="11">
        <f t="shared" si="59"/>
        <v>36342</v>
      </c>
      <c r="M197" s="11">
        <v>0</v>
      </c>
      <c r="N197" s="77">
        <f t="shared" si="73"/>
        <v>76957.35598932</v>
      </c>
      <c r="O197" s="3">
        <v>9153.1426210678401</v>
      </c>
      <c r="P197" s="57" t="str">
        <f t="shared" si="74"/>
        <v/>
      </c>
      <c r="Q197" s="11" t="str">
        <f t="shared" si="60"/>
        <v/>
      </c>
      <c r="R197" s="11">
        <f t="shared" si="61"/>
        <v>40615.35598932</v>
      </c>
      <c r="S197" s="11" t="str">
        <f t="shared" si="75"/>
        <v/>
      </c>
      <c r="T197" s="11" t="str">
        <f t="shared" si="62"/>
        <v/>
      </c>
      <c r="U197" s="11">
        <f t="shared" si="63"/>
        <v>40615.35598932</v>
      </c>
      <c r="V197" s="3">
        <f t="shared" si="76"/>
        <v>36342</v>
      </c>
      <c r="W197" s="3" t="b">
        <f t="shared" si="64"/>
        <v>1</v>
      </c>
      <c r="X197" s="3">
        <f t="shared" si="65"/>
        <v>49768.49861038784</v>
      </c>
      <c r="Y197" t="b">
        <f t="shared" si="66"/>
        <v>1</v>
      </c>
      <c r="Z197">
        <f t="shared" si="67"/>
        <v>0</v>
      </c>
      <c r="AA197">
        <f t="shared" si="68"/>
        <v>0</v>
      </c>
      <c r="AB197" s="76">
        <f t="shared" si="69"/>
        <v>0</v>
      </c>
    </row>
    <row r="198" spans="1:28">
      <c r="A198" s="7">
        <v>197</v>
      </c>
      <c r="B198" s="7">
        <v>1987</v>
      </c>
      <c r="C198" s="7">
        <v>5</v>
      </c>
      <c r="D198" s="10">
        <v>34448</v>
      </c>
      <c r="E198" s="13">
        <v>54156.694214876035</v>
      </c>
      <c r="F198" s="11">
        <v>0.22</v>
      </c>
      <c r="G198" s="11">
        <f t="shared" si="70"/>
        <v>5112.6462360000005</v>
      </c>
      <c r="H198" s="13">
        <f t="shared" si="71"/>
        <v>1124.7821719200001</v>
      </c>
      <c r="I198" s="7">
        <v>15000</v>
      </c>
      <c r="J198" s="7">
        <f>51342</f>
        <v>51342</v>
      </c>
      <c r="K198" s="11">
        <f t="shared" si="72"/>
        <v>36342</v>
      </c>
      <c r="L198" s="11">
        <f t="shared" ref="L198:L261" si="77">V197</f>
        <v>36342</v>
      </c>
      <c r="M198" s="11">
        <v>0</v>
      </c>
      <c r="N198" s="77">
        <f t="shared" si="73"/>
        <v>89373.912042956043</v>
      </c>
      <c r="O198" s="3">
        <v>5870.0251730629197</v>
      </c>
      <c r="P198" s="57" t="str">
        <f t="shared" si="74"/>
        <v/>
      </c>
      <c r="Q198" s="11" t="str">
        <f t="shared" si="60"/>
        <v/>
      </c>
      <c r="R198" s="11" t="str">
        <f t="shared" si="61"/>
        <v/>
      </c>
      <c r="S198" s="11" t="str">
        <f t="shared" si="75"/>
        <v/>
      </c>
      <c r="T198" s="11">
        <f t="shared" si="62"/>
        <v>53031.912042956043</v>
      </c>
      <c r="U198" s="11">
        <f t="shared" si="63"/>
        <v>53031.912042956043</v>
      </c>
      <c r="V198" s="3">
        <f t="shared" si="76"/>
        <v>36342</v>
      </c>
      <c r="W198" s="3" t="b">
        <f t="shared" si="64"/>
        <v>1</v>
      </c>
      <c r="X198" s="3">
        <f t="shared" si="65"/>
        <v>58901.93721601896</v>
      </c>
      <c r="Y198" t="b">
        <f t="shared" si="66"/>
        <v>1</v>
      </c>
      <c r="Z198">
        <f t="shared" si="67"/>
        <v>0</v>
      </c>
      <c r="AA198">
        <f t="shared" si="68"/>
        <v>0</v>
      </c>
      <c r="AB198" s="76">
        <f t="shared" si="69"/>
        <v>0</v>
      </c>
    </row>
    <row r="199" spans="1:28">
      <c r="A199" s="7">
        <v>198</v>
      </c>
      <c r="B199" s="7">
        <v>1987</v>
      </c>
      <c r="C199" s="7">
        <v>6</v>
      </c>
      <c r="D199" s="10">
        <v>45953</v>
      </c>
      <c r="E199" s="13">
        <v>38003.305785123965</v>
      </c>
      <c r="F199" s="11">
        <v>0.36</v>
      </c>
      <c r="G199" s="11">
        <f t="shared" si="70"/>
        <v>5112.6462360000005</v>
      </c>
      <c r="H199" s="13">
        <f t="shared" si="71"/>
        <v>1840.5526449600002</v>
      </c>
      <c r="I199" s="7">
        <v>15000</v>
      </c>
      <c r="J199" s="7">
        <f>51342</f>
        <v>51342</v>
      </c>
      <c r="K199" s="11">
        <f t="shared" si="72"/>
        <v>36342</v>
      </c>
      <c r="L199" s="11">
        <f t="shared" si="77"/>
        <v>36342</v>
      </c>
      <c r="M199" s="11">
        <v>0</v>
      </c>
      <c r="N199" s="77">
        <f t="shared" si="73"/>
        <v>72504.753140163957</v>
      </c>
      <c r="O199" s="3">
        <v>2208.5000000018199</v>
      </c>
      <c r="P199" s="57" t="str">
        <f t="shared" si="74"/>
        <v/>
      </c>
      <c r="Q199" s="11" t="str">
        <f t="shared" si="60"/>
        <v/>
      </c>
      <c r="R199" s="11" t="str">
        <f t="shared" si="61"/>
        <v/>
      </c>
      <c r="S199" s="11">
        <f t="shared" si="75"/>
        <v>43744.499999998181</v>
      </c>
      <c r="T199" s="11" t="str">
        <f t="shared" si="62"/>
        <v/>
      </c>
      <c r="U199" s="11">
        <f t="shared" si="63"/>
        <v>43744.499999998181</v>
      </c>
      <c r="V199" s="3">
        <f t="shared" si="76"/>
        <v>28760.253140165776</v>
      </c>
      <c r="W199" s="3" t="b">
        <f t="shared" si="64"/>
        <v>1</v>
      </c>
      <c r="X199" s="3">
        <f t="shared" si="65"/>
        <v>45953</v>
      </c>
      <c r="Y199" t="b">
        <f t="shared" si="66"/>
        <v>1</v>
      </c>
      <c r="Z199">
        <f t="shared" si="67"/>
        <v>0</v>
      </c>
      <c r="AA199">
        <f t="shared" si="68"/>
        <v>0</v>
      </c>
      <c r="AB199" s="76">
        <f t="shared" si="69"/>
        <v>0</v>
      </c>
    </row>
    <row r="200" spans="1:28">
      <c r="A200" s="7">
        <v>199</v>
      </c>
      <c r="B200" s="7">
        <v>1987</v>
      </c>
      <c r="C200" s="7">
        <v>7</v>
      </c>
      <c r="D200" s="10">
        <v>50966</v>
      </c>
      <c r="E200" s="13">
        <v>44687.603305785124</v>
      </c>
      <c r="F200" s="11">
        <v>0.43</v>
      </c>
      <c r="G200" s="11">
        <f t="shared" si="70"/>
        <v>4343.1160124652033</v>
      </c>
      <c r="H200" s="13">
        <f t="shared" si="71"/>
        <v>1867.5398853600375</v>
      </c>
      <c r="I200" s="7">
        <v>0</v>
      </c>
      <c r="J200" s="7">
        <f>51342</f>
        <v>51342</v>
      </c>
      <c r="K200" s="11">
        <f t="shared" si="72"/>
        <v>51342</v>
      </c>
      <c r="L200" s="11">
        <f t="shared" si="77"/>
        <v>28760.253140165776</v>
      </c>
      <c r="M200" s="11">
        <v>0</v>
      </c>
      <c r="N200" s="77">
        <f t="shared" si="73"/>
        <v>71580.316560590858</v>
      </c>
      <c r="O200" s="3">
        <v>2946.8807019768801</v>
      </c>
      <c r="P200" s="57" t="str">
        <f t="shared" si="74"/>
        <v/>
      </c>
      <c r="Q200" s="11" t="str">
        <f t="shared" si="60"/>
        <v/>
      </c>
      <c r="R200" s="11" t="str">
        <f t="shared" si="61"/>
        <v/>
      </c>
      <c r="S200" s="11">
        <f t="shared" si="75"/>
        <v>48019.119298023121</v>
      </c>
      <c r="T200" s="11" t="str">
        <f t="shared" si="62"/>
        <v/>
      </c>
      <c r="U200" s="11">
        <f t="shared" si="63"/>
        <v>48019.119298023121</v>
      </c>
      <c r="V200" s="3">
        <f t="shared" si="76"/>
        <v>23561.197262567737</v>
      </c>
      <c r="W200" s="3" t="b">
        <f t="shared" si="64"/>
        <v>1</v>
      </c>
      <c r="X200" s="3">
        <f t="shared" si="65"/>
        <v>50966</v>
      </c>
      <c r="Y200" t="b">
        <f t="shared" si="66"/>
        <v>1</v>
      </c>
      <c r="Z200">
        <f t="shared" si="67"/>
        <v>0</v>
      </c>
      <c r="AA200">
        <f t="shared" si="68"/>
        <v>0</v>
      </c>
      <c r="AB200" s="76">
        <f t="shared" si="69"/>
        <v>0</v>
      </c>
    </row>
    <row r="201" spans="1:28">
      <c r="A201" s="7">
        <v>200</v>
      </c>
      <c r="B201" s="7">
        <v>1987</v>
      </c>
      <c r="C201" s="7">
        <v>8</v>
      </c>
      <c r="D201" s="10">
        <v>47807</v>
      </c>
      <c r="E201" s="13">
        <v>38586.446280991739</v>
      </c>
      <c r="F201" s="11">
        <v>0.39</v>
      </c>
      <c r="G201" s="11">
        <f t="shared" si="70"/>
        <v>3748.9754474981551</v>
      </c>
      <c r="H201" s="13">
        <f t="shared" si="71"/>
        <v>1462.1004245242805</v>
      </c>
      <c r="I201" s="7">
        <v>0</v>
      </c>
      <c r="J201" s="7">
        <f>51342</f>
        <v>51342</v>
      </c>
      <c r="K201" s="11">
        <f t="shared" si="72"/>
        <v>51342</v>
      </c>
      <c r="L201" s="11">
        <f t="shared" si="77"/>
        <v>23561.197262567737</v>
      </c>
      <c r="M201" s="11">
        <v>0</v>
      </c>
      <c r="N201" s="77">
        <f t="shared" si="73"/>
        <v>60685.543119035196</v>
      </c>
      <c r="O201" s="3">
        <v>2255.0000000005198</v>
      </c>
      <c r="P201" s="57" t="str">
        <f t="shared" si="74"/>
        <v/>
      </c>
      <c r="Q201" s="11" t="str">
        <f t="shared" si="60"/>
        <v/>
      </c>
      <c r="R201" s="11" t="str">
        <f t="shared" si="61"/>
        <v/>
      </c>
      <c r="S201" s="11">
        <f t="shared" si="75"/>
        <v>44640.95999999949</v>
      </c>
      <c r="T201" s="11" t="str">
        <f t="shared" si="62"/>
        <v/>
      </c>
      <c r="U201" s="11">
        <f t="shared" si="63"/>
        <v>44640.95999999949</v>
      </c>
      <c r="V201" s="3">
        <f t="shared" si="76"/>
        <v>16044.583119035706</v>
      </c>
      <c r="W201" s="3" t="b">
        <f t="shared" si="64"/>
        <v>0</v>
      </c>
      <c r="X201" s="3">
        <f t="shared" si="65"/>
        <v>46895.960000000006</v>
      </c>
      <c r="Y201" t="b">
        <f t="shared" si="66"/>
        <v>0</v>
      </c>
      <c r="Z201">
        <f t="shared" si="67"/>
        <v>0</v>
      </c>
      <c r="AA201">
        <f t="shared" si="68"/>
        <v>911.0399999999936</v>
      </c>
      <c r="AB201" s="76">
        <f t="shared" si="69"/>
        <v>139687.32785340716</v>
      </c>
    </row>
    <row r="202" spans="1:28">
      <c r="A202" s="7">
        <v>201</v>
      </c>
      <c r="B202" s="7">
        <v>1987</v>
      </c>
      <c r="C202" s="7">
        <v>9</v>
      </c>
      <c r="D202" s="10">
        <v>35537</v>
      </c>
      <c r="E202" s="13">
        <v>27635.702479338845</v>
      </c>
      <c r="F202" s="11">
        <v>0.2</v>
      </c>
      <c r="G202" s="11">
        <f t="shared" si="70"/>
        <v>2794.408900167703</v>
      </c>
      <c r="H202" s="13">
        <f t="shared" si="71"/>
        <v>558.88178003354062</v>
      </c>
      <c r="I202" s="7">
        <v>0</v>
      </c>
      <c r="J202" s="7">
        <f>51342</f>
        <v>51342</v>
      </c>
      <c r="K202" s="11">
        <f t="shared" si="72"/>
        <v>51342</v>
      </c>
      <c r="L202" s="11">
        <f t="shared" si="77"/>
        <v>16044.583119035706</v>
      </c>
      <c r="M202" s="11">
        <v>0</v>
      </c>
      <c r="N202" s="77">
        <f t="shared" si="73"/>
        <v>43121.403818341016</v>
      </c>
      <c r="O202" s="3">
        <v>2191.4999999981801</v>
      </c>
      <c r="P202" s="57" t="str">
        <f t="shared" si="74"/>
        <v/>
      </c>
      <c r="Q202" s="11" t="str">
        <f t="shared" si="60"/>
        <v/>
      </c>
      <c r="R202" s="11" t="str">
        <f t="shared" si="61"/>
        <v/>
      </c>
      <c r="S202" s="11">
        <f t="shared" si="75"/>
        <v>32678.590000001783</v>
      </c>
      <c r="T202" s="11" t="str">
        <f t="shared" si="62"/>
        <v/>
      </c>
      <c r="U202" s="11">
        <f t="shared" si="63"/>
        <v>32678.590000001783</v>
      </c>
      <c r="V202" s="3">
        <f t="shared" si="76"/>
        <v>10442.813818339233</v>
      </c>
      <c r="W202" s="3" t="b">
        <f t="shared" si="64"/>
        <v>0</v>
      </c>
      <c r="X202" s="3">
        <f t="shared" si="65"/>
        <v>34870.08999999996</v>
      </c>
      <c r="Y202" t="b">
        <f t="shared" si="66"/>
        <v>0</v>
      </c>
      <c r="Z202">
        <f t="shared" si="67"/>
        <v>0</v>
      </c>
      <c r="AA202">
        <f t="shared" si="68"/>
        <v>666.91000000003987</v>
      </c>
      <c r="AB202" s="76">
        <f t="shared" si="69"/>
        <v>82197.317092943995</v>
      </c>
    </row>
    <row r="203" spans="1:28">
      <c r="A203" s="7">
        <v>202</v>
      </c>
      <c r="B203" s="7">
        <v>1987</v>
      </c>
      <c r="C203" s="7">
        <v>10</v>
      </c>
      <c r="D203">
        <v>16691</v>
      </c>
      <c r="E203">
        <v>27968.92561983471</v>
      </c>
      <c r="F203">
        <v>0.05</v>
      </c>
      <c r="G203">
        <f t="shared" si="70"/>
        <v>2009.5304216908194</v>
      </c>
      <c r="H203">
        <f t="shared" si="71"/>
        <v>100.47652108454098</v>
      </c>
      <c r="I203">
        <v>0</v>
      </c>
      <c r="J203" s="7">
        <f>51342</f>
        <v>51342</v>
      </c>
      <c r="K203" s="11">
        <f t="shared" si="72"/>
        <v>51342</v>
      </c>
      <c r="L203">
        <f t="shared" si="77"/>
        <v>10442.813818339233</v>
      </c>
      <c r="M203" s="11">
        <v>0</v>
      </c>
      <c r="N203" s="77">
        <f t="shared" si="73"/>
        <v>38311.2629170894</v>
      </c>
      <c r="O203">
        <v>2776.6435777443098</v>
      </c>
      <c r="P203" s="57" t="str">
        <f t="shared" si="74"/>
        <v/>
      </c>
      <c r="Q203" s="11" t="str">
        <f t="shared" si="60"/>
        <v/>
      </c>
      <c r="R203" s="11" t="str">
        <f t="shared" si="61"/>
        <v/>
      </c>
      <c r="S203" s="11">
        <f t="shared" si="75"/>
        <v>13914.356422255691</v>
      </c>
      <c r="T203" s="11" t="str">
        <f t="shared" si="62"/>
        <v/>
      </c>
      <c r="U203" s="11">
        <f t="shared" si="63"/>
        <v>13914.356422255691</v>
      </c>
      <c r="V203" s="3">
        <f t="shared" si="76"/>
        <v>24396.906494833711</v>
      </c>
      <c r="W203" s="3" t="b">
        <f t="shared" si="64"/>
        <v>1</v>
      </c>
      <c r="X203" s="3">
        <f t="shared" si="65"/>
        <v>16691</v>
      </c>
      <c r="Y203" t="b">
        <f t="shared" si="66"/>
        <v>1</v>
      </c>
      <c r="Z203">
        <f t="shared" si="67"/>
        <v>1</v>
      </c>
      <c r="AA203">
        <f t="shared" si="68"/>
        <v>0</v>
      </c>
      <c r="AB203" s="76">
        <f t="shared" si="69"/>
        <v>0</v>
      </c>
    </row>
    <row r="204" spans="1:28">
      <c r="A204" s="7">
        <v>203</v>
      </c>
      <c r="B204" s="7">
        <v>1987</v>
      </c>
      <c r="C204" s="7">
        <v>11</v>
      </c>
      <c r="D204" s="10">
        <v>4576</v>
      </c>
      <c r="E204" s="13">
        <v>24860.826446280993</v>
      </c>
      <c r="F204" s="11">
        <v>0</v>
      </c>
      <c r="G204" s="11">
        <f t="shared" si="70"/>
        <v>3848.1255755216366</v>
      </c>
      <c r="H204" s="13">
        <f t="shared" si="71"/>
        <v>0</v>
      </c>
      <c r="I204" s="7">
        <v>0</v>
      </c>
      <c r="J204" s="7">
        <f>51342</f>
        <v>51342</v>
      </c>
      <c r="K204" s="11">
        <f t="shared" si="72"/>
        <v>51342</v>
      </c>
      <c r="L204" s="11">
        <f t="shared" si="77"/>
        <v>24396.906494833711</v>
      </c>
      <c r="M204" s="11">
        <v>0</v>
      </c>
      <c r="N204" s="77">
        <f t="shared" si="73"/>
        <v>49257.732941114708</v>
      </c>
      <c r="O204" s="3">
        <v>3843.07963676811</v>
      </c>
      <c r="P204" s="57" t="str">
        <f t="shared" si="74"/>
        <v/>
      </c>
      <c r="Q204" s="11" t="str">
        <f t="shared" si="60"/>
        <v/>
      </c>
      <c r="R204" s="11" t="str">
        <f t="shared" si="61"/>
        <v/>
      </c>
      <c r="S204" s="11">
        <f t="shared" si="75"/>
        <v>732.92036323188995</v>
      </c>
      <c r="T204" s="11" t="str">
        <f t="shared" si="62"/>
        <v/>
      </c>
      <c r="U204" s="11">
        <f t="shared" si="63"/>
        <v>732.92036323188995</v>
      </c>
      <c r="V204" s="3">
        <f t="shared" si="76"/>
        <v>48524.812577882818</v>
      </c>
      <c r="W204" s="3" t="b">
        <f t="shared" si="64"/>
        <v>1</v>
      </c>
      <c r="X204" s="3">
        <f t="shared" si="65"/>
        <v>4576</v>
      </c>
      <c r="Y204" t="b">
        <f t="shared" si="66"/>
        <v>1</v>
      </c>
      <c r="Z204">
        <f t="shared" si="67"/>
        <v>0</v>
      </c>
      <c r="AA204">
        <f t="shared" si="68"/>
        <v>0</v>
      </c>
      <c r="AB204" s="76">
        <f t="shared" si="69"/>
        <v>0</v>
      </c>
    </row>
    <row r="205" spans="1:28">
      <c r="A205" s="7">
        <v>204</v>
      </c>
      <c r="B205" s="7">
        <v>1987</v>
      </c>
      <c r="C205" s="7">
        <v>12</v>
      </c>
      <c r="D205" s="10">
        <v>1561</v>
      </c>
      <c r="E205" s="13">
        <v>31332.89256198347</v>
      </c>
      <c r="F205" s="11">
        <v>0</v>
      </c>
      <c r="G205" s="11">
        <f t="shared" si="70"/>
        <v>6108.3863397566229</v>
      </c>
      <c r="H205" s="13">
        <f t="shared" si="71"/>
        <v>0</v>
      </c>
      <c r="I205" s="7">
        <v>0</v>
      </c>
      <c r="J205" s="7">
        <f>51342</f>
        <v>51342</v>
      </c>
      <c r="K205" s="11">
        <f t="shared" si="72"/>
        <v>51342</v>
      </c>
      <c r="L205" s="11">
        <f t="shared" si="77"/>
        <v>48524.812577882818</v>
      </c>
      <c r="M205" s="11">
        <v>0</v>
      </c>
      <c r="N205" s="77">
        <f t="shared" si="73"/>
        <v>79857.705139866288</v>
      </c>
      <c r="O205" s="3">
        <v>3681.3913782284599</v>
      </c>
      <c r="P205" s="57" t="str">
        <f t="shared" si="74"/>
        <v/>
      </c>
      <c r="Q205" s="11" t="str">
        <f t="shared" si="60"/>
        <v/>
      </c>
      <c r="R205" s="11">
        <f t="shared" si="61"/>
        <v>28515.705139866288</v>
      </c>
      <c r="S205" s="11" t="str">
        <f t="shared" si="75"/>
        <v/>
      </c>
      <c r="T205" s="11" t="str">
        <f t="shared" si="62"/>
        <v/>
      </c>
      <c r="U205" s="11">
        <f t="shared" si="63"/>
        <v>28515.705139866288</v>
      </c>
      <c r="V205" s="3">
        <f t="shared" si="76"/>
        <v>51342</v>
      </c>
      <c r="W205" s="3" t="b">
        <f t="shared" si="64"/>
        <v>1</v>
      </c>
      <c r="X205" s="3">
        <f t="shared" si="65"/>
        <v>32197.096518094746</v>
      </c>
      <c r="Y205" t="b">
        <f t="shared" si="66"/>
        <v>1</v>
      </c>
      <c r="Z205">
        <f t="shared" si="67"/>
        <v>0</v>
      </c>
      <c r="AA205">
        <f t="shared" si="68"/>
        <v>0</v>
      </c>
      <c r="AB205" s="76">
        <f t="shared" si="69"/>
        <v>0</v>
      </c>
    </row>
    <row r="206" spans="1:28">
      <c r="A206" s="7">
        <v>205</v>
      </c>
      <c r="B206" s="7">
        <v>1988</v>
      </c>
      <c r="C206" s="7">
        <v>1</v>
      </c>
      <c r="D206" s="10">
        <v>1277</v>
      </c>
      <c r="E206" s="13">
        <v>46470.74380165289</v>
      </c>
      <c r="F206" s="11">
        <v>0</v>
      </c>
      <c r="G206" s="11">
        <f t="shared" si="70"/>
        <v>6296.3862360000003</v>
      </c>
      <c r="H206" s="13">
        <f t="shared" si="71"/>
        <v>0</v>
      </c>
      <c r="I206" s="7">
        <v>0</v>
      </c>
      <c r="J206" s="7">
        <f>51342</f>
        <v>51342</v>
      </c>
      <c r="K206" s="11">
        <f t="shared" si="72"/>
        <v>51342</v>
      </c>
      <c r="L206" s="11">
        <f t="shared" si="77"/>
        <v>51342</v>
      </c>
      <c r="M206" s="11">
        <v>0</v>
      </c>
      <c r="N206" s="77">
        <f t="shared" si="73"/>
        <v>97812.74380165289</v>
      </c>
      <c r="O206" s="3">
        <v>3649.5952109556501</v>
      </c>
      <c r="P206" s="57" t="str">
        <f t="shared" si="74"/>
        <v/>
      </c>
      <c r="Q206" s="11" t="str">
        <f t="shared" si="60"/>
        <v/>
      </c>
      <c r="R206" s="11">
        <f t="shared" si="61"/>
        <v>46470.74380165289</v>
      </c>
      <c r="S206" s="11" t="str">
        <f t="shared" si="75"/>
        <v/>
      </c>
      <c r="T206" s="11" t="str">
        <f t="shared" si="62"/>
        <v/>
      </c>
      <c r="U206" s="11">
        <f t="shared" si="63"/>
        <v>46470.74380165289</v>
      </c>
      <c r="V206" s="3">
        <f t="shared" si="76"/>
        <v>51342</v>
      </c>
      <c r="W206" s="3" t="b">
        <f t="shared" si="64"/>
        <v>1</v>
      </c>
      <c r="X206" s="3">
        <f t="shared" si="65"/>
        <v>50120.339012608543</v>
      </c>
      <c r="Y206" t="b">
        <f t="shared" si="66"/>
        <v>1</v>
      </c>
      <c r="Z206">
        <f t="shared" si="67"/>
        <v>0</v>
      </c>
      <c r="AA206">
        <f t="shared" si="68"/>
        <v>0</v>
      </c>
      <c r="AB206" s="76">
        <f t="shared" si="69"/>
        <v>0</v>
      </c>
    </row>
    <row r="207" spans="1:28">
      <c r="A207" s="7">
        <v>206</v>
      </c>
      <c r="B207" s="7">
        <v>1988</v>
      </c>
      <c r="C207" s="7">
        <v>2</v>
      </c>
      <c r="D207" s="10">
        <v>787</v>
      </c>
      <c r="E207" s="13">
        <v>36388.760330578516</v>
      </c>
      <c r="F207" s="11">
        <v>0</v>
      </c>
      <c r="G207" s="11">
        <f t="shared" si="70"/>
        <v>6296.3862360000003</v>
      </c>
      <c r="H207" s="13">
        <f t="shared" si="71"/>
        <v>0</v>
      </c>
      <c r="I207" s="7">
        <v>0</v>
      </c>
      <c r="J207" s="7">
        <f>51342</f>
        <v>51342</v>
      </c>
      <c r="K207" s="11">
        <f t="shared" si="72"/>
        <v>51342</v>
      </c>
      <c r="L207" s="11">
        <f t="shared" si="77"/>
        <v>51342</v>
      </c>
      <c r="M207" s="11">
        <v>0</v>
      </c>
      <c r="N207" s="77">
        <f t="shared" si="73"/>
        <v>87730.760330578516</v>
      </c>
      <c r="O207" s="3">
        <v>3473.0948647811601</v>
      </c>
      <c r="P207" s="57" t="str">
        <f t="shared" si="74"/>
        <v/>
      </c>
      <c r="Q207" s="11" t="str">
        <f t="shared" si="60"/>
        <v/>
      </c>
      <c r="R207" s="11">
        <f t="shared" si="61"/>
        <v>36388.760330578516</v>
      </c>
      <c r="S207" s="11" t="str">
        <f t="shared" si="75"/>
        <v/>
      </c>
      <c r="T207" s="11" t="str">
        <f t="shared" si="62"/>
        <v/>
      </c>
      <c r="U207" s="11">
        <f t="shared" si="63"/>
        <v>36388.760330578516</v>
      </c>
      <c r="V207" s="3">
        <f t="shared" si="76"/>
        <v>51342</v>
      </c>
      <c r="W207" s="3" t="b">
        <f t="shared" si="64"/>
        <v>1</v>
      </c>
      <c r="X207" s="3">
        <f t="shared" si="65"/>
        <v>39861.855195359676</v>
      </c>
      <c r="Y207" t="b">
        <f t="shared" si="66"/>
        <v>1</v>
      </c>
      <c r="Z207">
        <f t="shared" si="67"/>
        <v>0</v>
      </c>
      <c r="AA207">
        <f t="shared" si="68"/>
        <v>0</v>
      </c>
      <c r="AB207" s="76">
        <f t="shared" si="69"/>
        <v>0</v>
      </c>
    </row>
    <row r="208" spans="1:28">
      <c r="A208" s="7">
        <v>207</v>
      </c>
      <c r="B208" s="7">
        <v>1988</v>
      </c>
      <c r="C208" s="7">
        <v>3</v>
      </c>
      <c r="D208" s="10">
        <v>298</v>
      </c>
      <c r="E208" s="13">
        <v>33498.842975206615</v>
      </c>
      <c r="F208" s="11">
        <v>0.02</v>
      </c>
      <c r="G208" s="11">
        <f t="shared" si="70"/>
        <v>6296.3862360000003</v>
      </c>
      <c r="H208" s="13">
        <f t="shared" si="71"/>
        <v>125.92772472000001</v>
      </c>
      <c r="I208" s="7">
        <v>0</v>
      </c>
      <c r="J208" s="7">
        <f>51342</f>
        <v>51342</v>
      </c>
      <c r="K208" s="11">
        <f t="shared" si="72"/>
        <v>51342</v>
      </c>
      <c r="L208" s="11">
        <f t="shared" si="77"/>
        <v>51342</v>
      </c>
      <c r="M208" s="11">
        <v>0</v>
      </c>
      <c r="N208" s="77">
        <f t="shared" si="73"/>
        <v>84714.915250486622</v>
      </c>
      <c r="O208" s="3">
        <v>4470.6935326174198</v>
      </c>
      <c r="P208" s="57" t="str">
        <f t="shared" si="74"/>
        <v/>
      </c>
      <c r="Q208" s="11" t="str">
        <f t="shared" si="60"/>
        <v/>
      </c>
      <c r="R208" s="11">
        <f t="shared" si="61"/>
        <v>48372.915250486622</v>
      </c>
      <c r="S208" s="11" t="str">
        <f t="shared" si="75"/>
        <v/>
      </c>
      <c r="T208" s="11" t="str">
        <f t="shared" si="62"/>
        <v/>
      </c>
      <c r="U208" s="11">
        <f t="shared" si="63"/>
        <v>48372.915250486622</v>
      </c>
      <c r="V208" s="3">
        <f t="shared" si="76"/>
        <v>36342</v>
      </c>
      <c r="W208" s="3" t="b">
        <f t="shared" si="64"/>
        <v>1</v>
      </c>
      <c r="X208" s="3">
        <f t="shared" si="65"/>
        <v>52843.608783104042</v>
      </c>
      <c r="Y208" t="b">
        <f t="shared" si="66"/>
        <v>1</v>
      </c>
      <c r="Z208">
        <f t="shared" si="67"/>
        <v>0</v>
      </c>
      <c r="AA208">
        <f t="shared" si="68"/>
        <v>0</v>
      </c>
      <c r="AB208" s="76">
        <f t="shared" si="69"/>
        <v>0</v>
      </c>
    </row>
    <row r="209" spans="1:28">
      <c r="A209" s="7">
        <v>208</v>
      </c>
      <c r="B209" s="7">
        <v>1988</v>
      </c>
      <c r="C209" s="7">
        <v>4</v>
      </c>
      <c r="D209" s="10">
        <v>2544</v>
      </c>
      <c r="E209" s="13">
        <v>42878.67768595041</v>
      </c>
      <c r="F209" s="11">
        <v>0.13</v>
      </c>
      <c r="G209" s="11">
        <f t="shared" si="70"/>
        <v>5112.6462360000005</v>
      </c>
      <c r="H209" s="13">
        <f t="shared" si="71"/>
        <v>664.64401068000006</v>
      </c>
      <c r="I209" s="7">
        <v>15000</v>
      </c>
      <c r="J209" s="7">
        <f>51342</f>
        <v>51342</v>
      </c>
      <c r="K209" s="11">
        <f t="shared" si="72"/>
        <v>36342</v>
      </c>
      <c r="L209" s="11">
        <f t="shared" si="77"/>
        <v>36342</v>
      </c>
      <c r="M209" s="11">
        <v>0</v>
      </c>
      <c r="N209" s="77">
        <f t="shared" si="73"/>
        <v>78556.033675270417</v>
      </c>
      <c r="O209" s="3">
        <v>5801.0385773931102</v>
      </c>
      <c r="P209" s="57" t="str">
        <f t="shared" si="74"/>
        <v/>
      </c>
      <c r="Q209" s="11" t="str">
        <f t="shared" si="60"/>
        <v/>
      </c>
      <c r="R209" s="11">
        <f t="shared" si="61"/>
        <v>42214.033675270417</v>
      </c>
      <c r="S209" s="11" t="str">
        <f t="shared" si="75"/>
        <v/>
      </c>
      <c r="T209" s="11" t="str">
        <f t="shared" si="62"/>
        <v/>
      </c>
      <c r="U209" s="11">
        <f t="shared" si="63"/>
        <v>42214.033675270417</v>
      </c>
      <c r="V209" s="3">
        <f t="shared" si="76"/>
        <v>36342</v>
      </c>
      <c r="W209" s="3" t="b">
        <f t="shared" si="64"/>
        <v>1</v>
      </c>
      <c r="X209" s="3">
        <f t="shared" si="65"/>
        <v>48015.072252663529</v>
      </c>
      <c r="Y209" t="b">
        <f t="shared" si="66"/>
        <v>1</v>
      </c>
      <c r="Z209">
        <f t="shared" si="67"/>
        <v>0</v>
      </c>
      <c r="AA209">
        <f t="shared" si="68"/>
        <v>0</v>
      </c>
      <c r="AB209" s="76">
        <f t="shared" si="69"/>
        <v>0</v>
      </c>
    </row>
    <row r="210" spans="1:28">
      <c r="A210" s="7">
        <v>209</v>
      </c>
      <c r="B210" s="7">
        <v>1988</v>
      </c>
      <c r="C210" s="7">
        <v>5</v>
      </c>
      <c r="D210" s="10">
        <v>34448</v>
      </c>
      <c r="E210" s="13">
        <v>21941.157024793389</v>
      </c>
      <c r="F210" s="11">
        <v>0.22</v>
      </c>
      <c r="G210" s="11">
        <f t="shared" si="70"/>
        <v>5112.6462360000005</v>
      </c>
      <c r="H210" s="13">
        <f t="shared" si="71"/>
        <v>1124.7821719200001</v>
      </c>
      <c r="I210" s="7">
        <v>15000</v>
      </c>
      <c r="J210" s="7">
        <f>51342</f>
        <v>51342</v>
      </c>
      <c r="K210" s="11">
        <f t="shared" si="72"/>
        <v>36342</v>
      </c>
      <c r="L210" s="11">
        <f t="shared" si="77"/>
        <v>36342</v>
      </c>
      <c r="M210" s="11">
        <v>0</v>
      </c>
      <c r="N210" s="77">
        <f t="shared" si="73"/>
        <v>57158.374852873385</v>
      </c>
      <c r="O210" s="3">
        <v>4715.6268356738401</v>
      </c>
      <c r="P210" s="57" t="str">
        <f t="shared" si="74"/>
        <v/>
      </c>
      <c r="Q210" s="11" t="str">
        <f t="shared" si="60"/>
        <v/>
      </c>
      <c r="R210" s="11" t="str">
        <f t="shared" si="61"/>
        <v/>
      </c>
      <c r="S210" s="11">
        <f t="shared" si="75"/>
        <v>29732.37316432616</v>
      </c>
      <c r="T210" s="11" t="str">
        <f t="shared" si="62"/>
        <v/>
      </c>
      <c r="U210" s="11">
        <f t="shared" si="63"/>
        <v>29732.37316432616</v>
      </c>
      <c r="V210" s="3">
        <f t="shared" si="76"/>
        <v>27426.001688547225</v>
      </c>
      <c r="W210" s="3" t="b">
        <f t="shared" si="64"/>
        <v>1</v>
      </c>
      <c r="X210" s="3">
        <f t="shared" si="65"/>
        <v>34448</v>
      </c>
      <c r="Y210" t="b">
        <f t="shared" si="66"/>
        <v>1</v>
      </c>
      <c r="Z210">
        <f t="shared" si="67"/>
        <v>0</v>
      </c>
      <c r="AA210">
        <f t="shared" si="68"/>
        <v>0</v>
      </c>
      <c r="AB210" s="76">
        <f t="shared" si="69"/>
        <v>0</v>
      </c>
    </row>
    <row r="211" spans="1:28">
      <c r="A211" s="7">
        <v>210</v>
      </c>
      <c r="B211" s="7">
        <v>1988</v>
      </c>
      <c r="C211" s="7">
        <v>6</v>
      </c>
      <c r="D211" s="10">
        <v>45953</v>
      </c>
      <c r="E211" s="13">
        <v>29466.446280991735</v>
      </c>
      <c r="F211" s="11">
        <v>0.36</v>
      </c>
      <c r="G211" s="11">
        <f t="shared" si="70"/>
        <v>4195.796312691773</v>
      </c>
      <c r="H211" s="13">
        <f t="shared" si="71"/>
        <v>1510.4866725690383</v>
      </c>
      <c r="I211" s="7">
        <v>15000</v>
      </c>
      <c r="J211" s="7">
        <f>51342</f>
        <v>51342</v>
      </c>
      <c r="K211" s="11">
        <f t="shared" si="72"/>
        <v>36342</v>
      </c>
      <c r="L211" s="11">
        <f t="shared" si="77"/>
        <v>27426.001688547225</v>
      </c>
      <c r="M211" s="11">
        <v>0</v>
      </c>
      <c r="N211" s="77">
        <f t="shared" si="73"/>
        <v>55381.961296969923</v>
      </c>
      <c r="O211" s="3">
        <v>2373.4999999992201</v>
      </c>
      <c r="P211" s="57" t="str">
        <f t="shared" si="74"/>
        <v/>
      </c>
      <c r="Q211" s="11" t="str">
        <f t="shared" si="60"/>
        <v/>
      </c>
      <c r="R211" s="11" t="str">
        <f t="shared" si="61"/>
        <v/>
      </c>
      <c r="S211" s="11">
        <f t="shared" si="75"/>
        <v>42707.91000000076</v>
      </c>
      <c r="T211" s="11" t="str">
        <f t="shared" si="62"/>
        <v/>
      </c>
      <c r="U211" s="11">
        <f t="shared" si="63"/>
        <v>42707.91000000076</v>
      </c>
      <c r="V211" s="3">
        <f t="shared" si="76"/>
        <v>12674.051296969163</v>
      </c>
      <c r="W211" s="3" t="b">
        <f t="shared" si="64"/>
        <v>0</v>
      </c>
      <c r="X211" s="3">
        <f t="shared" si="65"/>
        <v>45081.409999999982</v>
      </c>
      <c r="Y211" t="b">
        <f t="shared" si="66"/>
        <v>0</v>
      </c>
      <c r="Z211">
        <f t="shared" si="67"/>
        <v>0</v>
      </c>
      <c r="AA211">
        <f t="shared" si="68"/>
        <v>871.59000000001834</v>
      </c>
      <c r="AB211" s="76">
        <f t="shared" si="69"/>
        <v>29896.367556190573</v>
      </c>
    </row>
    <row r="212" spans="1:28">
      <c r="A212" s="7">
        <v>211</v>
      </c>
      <c r="B212" s="7">
        <v>1988</v>
      </c>
      <c r="C212" s="7">
        <v>7</v>
      </c>
      <c r="D212" s="10">
        <v>50966</v>
      </c>
      <c r="E212" s="13">
        <v>41605.289256198346</v>
      </c>
      <c r="F212" s="11">
        <v>0.43</v>
      </c>
      <c r="G212" s="11">
        <f t="shared" si="70"/>
        <v>2329.675369796857</v>
      </c>
      <c r="H212" s="13">
        <f t="shared" si="71"/>
        <v>1001.7604090126486</v>
      </c>
      <c r="I212" s="7">
        <v>0</v>
      </c>
      <c r="J212" s="7">
        <f>51342</f>
        <v>51342</v>
      </c>
      <c r="K212" s="11">
        <f t="shared" si="72"/>
        <v>51342</v>
      </c>
      <c r="L212" s="11">
        <f t="shared" si="77"/>
        <v>12674.051296969163</v>
      </c>
      <c r="M212" s="11">
        <v>0</v>
      </c>
      <c r="N212" s="77">
        <f t="shared" si="73"/>
        <v>53277.580144154861</v>
      </c>
      <c r="O212" s="3">
        <v>2734.00000000104</v>
      </c>
      <c r="P212" s="57" t="str">
        <f t="shared" si="74"/>
        <v/>
      </c>
      <c r="Q212" s="11" t="str">
        <f t="shared" si="60"/>
        <v/>
      </c>
      <c r="R212" s="11" t="str">
        <f t="shared" si="61"/>
        <v/>
      </c>
      <c r="S212" s="11">
        <f t="shared" si="75"/>
        <v>47267.359999998982</v>
      </c>
      <c r="T212" s="11" t="str">
        <f t="shared" si="62"/>
        <v/>
      </c>
      <c r="U212" s="11">
        <f t="shared" si="63"/>
        <v>47267.359999998982</v>
      </c>
      <c r="V212" s="3">
        <f t="shared" si="76"/>
        <v>6010.2201441558791</v>
      </c>
      <c r="W212" s="3" t="b">
        <f t="shared" si="64"/>
        <v>0</v>
      </c>
      <c r="X212" s="3">
        <f t="shared" si="65"/>
        <v>50001.360000000022</v>
      </c>
      <c r="Y212" t="b">
        <f t="shared" si="66"/>
        <v>0</v>
      </c>
      <c r="Z212">
        <f t="shared" si="67"/>
        <v>0</v>
      </c>
      <c r="AA212">
        <f t="shared" si="68"/>
        <v>964.63999999997759</v>
      </c>
      <c r="AB212" s="76">
        <f t="shared" si="69"/>
        <v>153944.54536712426</v>
      </c>
    </row>
    <row r="213" spans="1:28">
      <c r="A213" s="7">
        <v>212</v>
      </c>
      <c r="B213" s="7">
        <v>1988</v>
      </c>
      <c r="C213" s="7">
        <v>8</v>
      </c>
      <c r="D213" s="10">
        <v>47807</v>
      </c>
      <c r="E213" s="13">
        <v>38860.165289256198</v>
      </c>
      <c r="F213" s="11">
        <v>0.39</v>
      </c>
      <c r="G213" s="11">
        <f t="shared" si="70"/>
        <v>1343.9899298351522</v>
      </c>
      <c r="H213" s="13">
        <f t="shared" si="71"/>
        <v>524.15607263570939</v>
      </c>
      <c r="I213" s="7">
        <v>0</v>
      </c>
      <c r="J213" s="7">
        <f>51342</f>
        <v>51342</v>
      </c>
      <c r="K213" s="11">
        <f t="shared" si="72"/>
        <v>51342</v>
      </c>
      <c r="L213" s="11">
        <f t="shared" si="77"/>
        <v>6010.2201441558791</v>
      </c>
      <c r="M213" s="11">
        <v>0</v>
      </c>
      <c r="N213" s="77">
        <f t="shared" si="73"/>
        <v>44346.229360776364</v>
      </c>
      <c r="O213" s="3">
        <v>526.67975698064504</v>
      </c>
      <c r="P213" s="57">
        <f t="shared" si="74"/>
        <v>43459.304773560834</v>
      </c>
      <c r="Q213" s="11" t="str">
        <f t="shared" si="60"/>
        <v/>
      </c>
      <c r="R213" s="11" t="str">
        <f t="shared" si="61"/>
        <v/>
      </c>
      <c r="S213" s="11" t="str">
        <f t="shared" si="75"/>
        <v/>
      </c>
      <c r="T213" s="11" t="str">
        <f t="shared" si="62"/>
        <v/>
      </c>
      <c r="U213" s="11">
        <f t="shared" si="63"/>
        <v>43459.304773560834</v>
      </c>
      <c r="V213" s="3">
        <f t="shared" si="76"/>
        <v>886.92458721552975</v>
      </c>
      <c r="W213" s="3" t="b">
        <f t="shared" si="64"/>
        <v>0</v>
      </c>
      <c r="X213" s="3">
        <f t="shared" si="65"/>
        <v>43985.984530541478</v>
      </c>
      <c r="Y213" t="b">
        <f t="shared" si="66"/>
        <v>0</v>
      </c>
      <c r="Z213">
        <f t="shared" si="67"/>
        <v>0</v>
      </c>
      <c r="AA213">
        <f t="shared" si="68"/>
        <v>3821.0154694585217</v>
      </c>
      <c r="AB213" s="76">
        <f t="shared" si="69"/>
        <v>1598259.5399773091</v>
      </c>
    </row>
    <row r="214" spans="1:28">
      <c r="A214" s="7">
        <v>213</v>
      </c>
      <c r="B214" s="7">
        <v>1988</v>
      </c>
      <c r="C214" s="7">
        <v>9</v>
      </c>
      <c r="D214" s="10">
        <v>35537</v>
      </c>
      <c r="E214" s="13">
        <v>35462.479338842975</v>
      </c>
      <c r="F214" s="11">
        <v>0.2</v>
      </c>
      <c r="G214" s="11">
        <f t="shared" si="70"/>
        <v>525.78500100669976</v>
      </c>
      <c r="H214" s="13">
        <f t="shared" si="71"/>
        <v>105.15700020133995</v>
      </c>
      <c r="I214" s="7">
        <v>0</v>
      </c>
      <c r="J214" s="7">
        <f>51342</f>
        <v>51342</v>
      </c>
      <c r="K214" s="11">
        <f t="shared" si="72"/>
        <v>51342</v>
      </c>
      <c r="L214" s="11">
        <f t="shared" si="77"/>
        <v>886.92458721552975</v>
      </c>
      <c r="M214" s="11">
        <v>0</v>
      </c>
      <c r="N214" s="77">
        <f t="shared" si="73"/>
        <v>36244.246925857165</v>
      </c>
      <c r="O214" s="3">
        <v>717.66976200508998</v>
      </c>
      <c r="P214" s="57" t="str">
        <f t="shared" si="74"/>
        <v/>
      </c>
      <c r="Q214" s="11" t="str">
        <f t="shared" si="60"/>
        <v/>
      </c>
      <c r="R214" s="11" t="str">
        <f t="shared" si="61"/>
        <v/>
      </c>
      <c r="S214" s="11">
        <f t="shared" si="75"/>
        <v>34122.943633235009</v>
      </c>
      <c r="T214" s="11" t="str">
        <f t="shared" si="62"/>
        <v/>
      </c>
      <c r="U214" s="11">
        <f t="shared" si="63"/>
        <v>34122.943633235009</v>
      </c>
      <c r="V214" s="3">
        <f t="shared" si="76"/>
        <v>2121.3032926221567</v>
      </c>
      <c r="W214" s="3" t="b">
        <f t="shared" si="64"/>
        <v>0</v>
      </c>
      <c r="X214" s="3">
        <f t="shared" si="65"/>
        <v>34840.6133952401</v>
      </c>
      <c r="Y214" t="b">
        <f t="shared" si="66"/>
        <v>0</v>
      </c>
      <c r="Z214">
        <f t="shared" si="67"/>
        <v>0</v>
      </c>
      <c r="AA214">
        <f t="shared" si="68"/>
        <v>696.38660475990037</v>
      </c>
      <c r="AB214" s="76">
        <f t="shared" si="69"/>
        <v>88468.578088796086</v>
      </c>
    </row>
    <row r="215" spans="1:28">
      <c r="A215" s="7">
        <v>214</v>
      </c>
      <c r="B215" s="7">
        <v>1988</v>
      </c>
      <c r="C215" s="7">
        <v>10</v>
      </c>
      <c r="D215" s="10">
        <v>16691</v>
      </c>
      <c r="E215" s="13">
        <v>31412.231404958678</v>
      </c>
      <c r="F215" s="11">
        <v>0.05</v>
      </c>
      <c r="G215" s="11">
        <f t="shared" si="70"/>
        <v>727.71920089156174</v>
      </c>
      <c r="H215" s="13">
        <f t="shared" si="71"/>
        <v>36.385960044578091</v>
      </c>
      <c r="I215" s="7">
        <v>0</v>
      </c>
      <c r="J215" s="7">
        <f>51342</f>
        <v>51342</v>
      </c>
      <c r="K215" s="11">
        <f t="shared" si="72"/>
        <v>51342</v>
      </c>
      <c r="L215" s="11">
        <f t="shared" si="77"/>
        <v>2121.3032926221567</v>
      </c>
      <c r="M215" s="11">
        <v>0</v>
      </c>
      <c r="N215" s="77">
        <f t="shared" si="73"/>
        <v>33497.148737536256</v>
      </c>
      <c r="O215" s="3">
        <v>3144.6837217892098</v>
      </c>
      <c r="P215" s="57" t="str">
        <f t="shared" si="74"/>
        <v/>
      </c>
      <c r="Q215" s="11" t="str">
        <f t="shared" si="60"/>
        <v/>
      </c>
      <c r="R215" s="11" t="str">
        <f t="shared" si="61"/>
        <v/>
      </c>
      <c r="S215" s="11">
        <f t="shared" si="75"/>
        <v>13275.389952646574</v>
      </c>
      <c r="T215" s="11" t="str">
        <f t="shared" si="62"/>
        <v/>
      </c>
      <c r="U215" s="11">
        <f t="shared" si="63"/>
        <v>13275.389952646574</v>
      </c>
      <c r="V215" s="3">
        <f t="shared" si="76"/>
        <v>20221.75878488968</v>
      </c>
      <c r="W215" s="3" t="b">
        <f t="shared" si="64"/>
        <v>1</v>
      </c>
      <c r="X215" s="3">
        <f t="shared" si="65"/>
        <v>16420.073674435786</v>
      </c>
      <c r="Y215" t="b">
        <f t="shared" si="66"/>
        <v>0</v>
      </c>
      <c r="Z215">
        <f t="shared" si="67"/>
        <v>0</v>
      </c>
      <c r="AA215">
        <f t="shared" si="68"/>
        <v>270.92632556421449</v>
      </c>
      <c r="AB215" s="76">
        <f t="shared" si="69"/>
        <v>6545.1421440465538</v>
      </c>
    </row>
    <row r="216" spans="1:28">
      <c r="A216" s="7">
        <v>215</v>
      </c>
      <c r="B216" s="7">
        <v>1988</v>
      </c>
      <c r="C216" s="7">
        <v>11</v>
      </c>
      <c r="D216" s="10">
        <v>4576</v>
      </c>
      <c r="E216" s="13">
        <v>19527.272727272728</v>
      </c>
      <c r="F216" s="11">
        <v>0</v>
      </c>
      <c r="G216" s="11">
        <f t="shared" si="70"/>
        <v>3338.8354852083576</v>
      </c>
      <c r="H216" s="13">
        <f t="shared" si="71"/>
        <v>0</v>
      </c>
      <c r="I216" s="7">
        <v>0</v>
      </c>
      <c r="J216" s="7">
        <f>51342</f>
        <v>51342</v>
      </c>
      <c r="K216" s="11">
        <f t="shared" si="72"/>
        <v>51342</v>
      </c>
      <c r="L216" s="11">
        <f t="shared" si="77"/>
        <v>20221.75878488968</v>
      </c>
      <c r="M216" s="11">
        <v>0</v>
      </c>
      <c r="N216" s="77">
        <f t="shared" si="73"/>
        <v>39749.031512162408</v>
      </c>
      <c r="O216" s="3">
        <v>3372.9714389995102</v>
      </c>
      <c r="P216" s="57" t="str">
        <f t="shared" si="74"/>
        <v/>
      </c>
      <c r="Q216" s="11" t="str">
        <f t="shared" si="60"/>
        <v/>
      </c>
      <c r="R216" s="11" t="str">
        <f t="shared" si="61"/>
        <v/>
      </c>
      <c r="S216" s="11">
        <f t="shared" si="75"/>
        <v>1203.0285610004898</v>
      </c>
      <c r="T216" s="11" t="str">
        <f t="shared" si="62"/>
        <v/>
      </c>
      <c r="U216" s="11">
        <f t="shared" si="63"/>
        <v>1203.0285610004898</v>
      </c>
      <c r="V216" s="3">
        <f t="shared" si="76"/>
        <v>38546.002951161921</v>
      </c>
      <c r="W216" s="3" t="b">
        <f t="shared" si="64"/>
        <v>1</v>
      </c>
      <c r="X216" s="3">
        <f t="shared" si="65"/>
        <v>4576</v>
      </c>
      <c r="Y216" t="b">
        <f t="shared" si="66"/>
        <v>1</v>
      </c>
      <c r="Z216">
        <f t="shared" si="67"/>
        <v>1</v>
      </c>
      <c r="AA216">
        <f t="shared" si="68"/>
        <v>0</v>
      </c>
      <c r="AB216" s="76">
        <f t="shared" si="69"/>
        <v>0</v>
      </c>
    </row>
    <row r="217" spans="1:28">
      <c r="A217" s="7">
        <v>216</v>
      </c>
      <c r="B217" s="7">
        <v>1988</v>
      </c>
      <c r="C217" s="7">
        <v>12</v>
      </c>
      <c r="D217" s="10">
        <v>1561</v>
      </c>
      <c r="E217" s="13">
        <v>28407.272727272728</v>
      </c>
      <c r="F217" s="11">
        <v>0</v>
      </c>
      <c r="G217" s="11">
        <f t="shared" si="70"/>
        <v>5314.7797481525931</v>
      </c>
      <c r="H217" s="13">
        <f t="shared" si="71"/>
        <v>0</v>
      </c>
      <c r="I217" s="7">
        <v>0</v>
      </c>
      <c r="J217" s="7">
        <f>51342</f>
        <v>51342</v>
      </c>
      <c r="K217" s="11">
        <f t="shared" si="72"/>
        <v>51342</v>
      </c>
      <c r="L217" s="11">
        <f t="shared" si="77"/>
        <v>38546.002951161921</v>
      </c>
      <c r="M217" s="11">
        <v>0</v>
      </c>
      <c r="N217" s="77">
        <f t="shared" si="73"/>
        <v>66953.275678434642</v>
      </c>
      <c r="O217" s="3">
        <v>3145.7937772906298</v>
      </c>
      <c r="P217" s="57" t="str">
        <f t="shared" si="74"/>
        <v/>
      </c>
      <c r="Q217" s="11" t="str">
        <f t="shared" si="60"/>
        <v/>
      </c>
      <c r="R217" s="11">
        <f t="shared" si="61"/>
        <v>15611.275678434642</v>
      </c>
      <c r="S217" s="11" t="str">
        <f t="shared" si="75"/>
        <v/>
      </c>
      <c r="T217" s="11" t="str">
        <f t="shared" si="62"/>
        <v/>
      </c>
      <c r="U217" s="11">
        <f t="shared" si="63"/>
        <v>15611.275678434642</v>
      </c>
      <c r="V217" s="3">
        <f t="shared" si="76"/>
        <v>51342</v>
      </c>
      <c r="W217" s="3" t="b">
        <f t="shared" si="64"/>
        <v>1</v>
      </c>
      <c r="X217" s="3">
        <f t="shared" si="65"/>
        <v>18757.069455725272</v>
      </c>
      <c r="Y217" t="b">
        <f t="shared" si="66"/>
        <v>1</v>
      </c>
      <c r="Z217">
        <f t="shared" si="67"/>
        <v>0</v>
      </c>
      <c r="AA217">
        <f t="shared" si="68"/>
        <v>0</v>
      </c>
      <c r="AB217" s="76">
        <f t="shared" si="69"/>
        <v>0</v>
      </c>
    </row>
    <row r="218" spans="1:28">
      <c r="A218" s="7">
        <v>217</v>
      </c>
      <c r="B218" s="7">
        <v>1989</v>
      </c>
      <c r="C218" s="7">
        <v>1</v>
      </c>
      <c r="D218" s="10">
        <v>1277</v>
      </c>
      <c r="E218" s="13">
        <v>28129.586776859505</v>
      </c>
      <c r="F218" s="11">
        <v>0</v>
      </c>
      <c r="G218" s="11">
        <f t="shared" si="70"/>
        <v>6296.3862360000003</v>
      </c>
      <c r="H218" s="13">
        <f t="shared" si="71"/>
        <v>0</v>
      </c>
      <c r="I218" s="7">
        <v>0</v>
      </c>
      <c r="J218" s="7">
        <f>51342</f>
        <v>51342</v>
      </c>
      <c r="K218" s="11">
        <f t="shared" si="72"/>
        <v>51342</v>
      </c>
      <c r="L218" s="11">
        <f t="shared" si="77"/>
        <v>51342</v>
      </c>
      <c r="M218" s="11">
        <v>0</v>
      </c>
      <c r="N218" s="77">
        <f t="shared" si="73"/>
        <v>79471.586776859505</v>
      </c>
      <c r="O218" s="3">
        <v>3096.09706505648</v>
      </c>
      <c r="P218" s="57" t="str">
        <f t="shared" si="74"/>
        <v/>
      </c>
      <c r="Q218" s="11" t="str">
        <f t="shared" si="60"/>
        <v/>
      </c>
      <c r="R218" s="11">
        <f t="shared" si="61"/>
        <v>28129.586776859505</v>
      </c>
      <c r="S218" s="11" t="str">
        <f t="shared" si="75"/>
        <v/>
      </c>
      <c r="T218" s="11" t="str">
        <f t="shared" si="62"/>
        <v/>
      </c>
      <c r="U218" s="11">
        <f t="shared" si="63"/>
        <v>28129.586776859505</v>
      </c>
      <c r="V218" s="3">
        <f t="shared" si="76"/>
        <v>51342</v>
      </c>
      <c r="W218" s="3" t="b">
        <f t="shared" si="64"/>
        <v>1</v>
      </c>
      <c r="X218" s="3">
        <f t="shared" si="65"/>
        <v>31225.683841915987</v>
      </c>
      <c r="Y218" t="b">
        <f t="shared" si="66"/>
        <v>1</v>
      </c>
      <c r="Z218">
        <f t="shared" si="67"/>
        <v>0</v>
      </c>
      <c r="AA218">
        <f t="shared" si="68"/>
        <v>0</v>
      </c>
      <c r="AB218" s="76">
        <f t="shared" si="69"/>
        <v>0</v>
      </c>
    </row>
    <row r="219" spans="1:28">
      <c r="A219" s="7">
        <v>218</v>
      </c>
      <c r="B219" s="7">
        <v>1989</v>
      </c>
      <c r="C219" s="7">
        <v>2</v>
      </c>
      <c r="D219" s="10">
        <v>787</v>
      </c>
      <c r="E219" s="13">
        <v>26786.776859504131</v>
      </c>
      <c r="F219" s="11">
        <v>0</v>
      </c>
      <c r="G219" s="11">
        <f t="shared" si="70"/>
        <v>6296.3862360000003</v>
      </c>
      <c r="H219" s="13">
        <f t="shared" si="71"/>
        <v>0</v>
      </c>
      <c r="I219" s="7">
        <v>0</v>
      </c>
      <c r="J219" s="7">
        <f>51342</f>
        <v>51342</v>
      </c>
      <c r="K219" s="11">
        <f t="shared" si="72"/>
        <v>51342</v>
      </c>
      <c r="L219" s="11">
        <f t="shared" si="77"/>
        <v>51342</v>
      </c>
      <c r="M219" s="11">
        <v>0</v>
      </c>
      <c r="N219" s="77">
        <f t="shared" si="73"/>
        <v>78128.776859504127</v>
      </c>
      <c r="O219" s="3">
        <v>2939.4916180373898</v>
      </c>
      <c r="P219" s="57" t="str">
        <f t="shared" si="74"/>
        <v/>
      </c>
      <c r="Q219" s="11" t="str">
        <f t="shared" si="60"/>
        <v/>
      </c>
      <c r="R219" s="11">
        <f t="shared" si="61"/>
        <v>26786.776859504127</v>
      </c>
      <c r="S219" s="11" t="str">
        <f t="shared" si="75"/>
        <v/>
      </c>
      <c r="T219" s="11" t="str">
        <f t="shared" si="62"/>
        <v/>
      </c>
      <c r="U219" s="11">
        <f t="shared" si="63"/>
        <v>26786.776859504127</v>
      </c>
      <c r="V219" s="3">
        <f t="shared" si="76"/>
        <v>51342</v>
      </c>
      <c r="W219" s="3" t="b">
        <f t="shared" si="64"/>
        <v>1</v>
      </c>
      <c r="X219" s="3">
        <f t="shared" si="65"/>
        <v>29726.268477541518</v>
      </c>
      <c r="Y219" t="b">
        <f t="shared" si="66"/>
        <v>1</v>
      </c>
      <c r="Z219">
        <f t="shared" si="67"/>
        <v>0</v>
      </c>
      <c r="AA219">
        <f t="shared" si="68"/>
        <v>0</v>
      </c>
      <c r="AB219" s="76">
        <f t="shared" si="69"/>
        <v>0</v>
      </c>
    </row>
    <row r="220" spans="1:28">
      <c r="A220" s="7">
        <v>219</v>
      </c>
      <c r="B220" s="7">
        <v>1989</v>
      </c>
      <c r="C220" s="7">
        <v>3</v>
      </c>
      <c r="D220" s="10">
        <v>298</v>
      </c>
      <c r="E220" s="13">
        <v>52496.528925619838</v>
      </c>
      <c r="F220" s="11">
        <v>0.02</v>
      </c>
      <c r="G220" s="11">
        <f t="shared" si="70"/>
        <v>6296.3862360000003</v>
      </c>
      <c r="H220" s="13">
        <f t="shared" si="71"/>
        <v>125.92772472000001</v>
      </c>
      <c r="I220" s="7">
        <v>0</v>
      </c>
      <c r="J220" s="7">
        <f>51342</f>
        <v>51342</v>
      </c>
      <c r="K220" s="11">
        <f t="shared" si="72"/>
        <v>51342</v>
      </c>
      <c r="L220" s="11">
        <f t="shared" si="77"/>
        <v>51342</v>
      </c>
      <c r="M220" s="11">
        <v>0</v>
      </c>
      <c r="N220" s="77">
        <f t="shared" si="73"/>
        <v>103712.60120089985</v>
      </c>
      <c r="O220" s="3">
        <v>9008.9924295611909</v>
      </c>
      <c r="P220" s="57" t="str">
        <f t="shared" si="74"/>
        <v/>
      </c>
      <c r="Q220" s="11" t="str">
        <f t="shared" si="60"/>
        <v/>
      </c>
      <c r="R220" s="11">
        <f t="shared" si="61"/>
        <v>67370.601200899851</v>
      </c>
      <c r="S220" s="11" t="str">
        <f t="shared" si="75"/>
        <v/>
      </c>
      <c r="T220" s="11" t="str">
        <f t="shared" si="62"/>
        <v/>
      </c>
      <c r="U220" s="11">
        <f t="shared" si="63"/>
        <v>67370.601200899851</v>
      </c>
      <c r="V220" s="3">
        <f t="shared" si="76"/>
        <v>36342</v>
      </c>
      <c r="W220" s="3" t="b">
        <f t="shared" si="64"/>
        <v>1</v>
      </c>
      <c r="X220" s="3">
        <f t="shared" si="65"/>
        <v>76379.593630461037</v>
      </c>
      <c r="Y220" t="b">
        <f t="shared" si="66"/>
        <v>1</v>
      </c>
      <c r="Z220">
        <f t="shared" si="67"/>
        <v>0</v>
      </c>
      <c r="AA220">
        <f t="shared" si="68"/>
        <v>0</v>
      </c>
      <c r="AB220" s="76">
        <f t="shared" si="69"/>
        <v>0</v>
      </c>
    </row>
    <row r="221" spans="1:28">
      <c r="A221" s="7">
        <v>220</v>
      </c>
      <c r="B221" s="7">
        <v>1989</v>
      </c>
      <c r="C221" s="7">
        <v>4</v>
      </c>
      <c r="D221" s="10">
        <v>2544</v>
      </c>
      <c r="E221" s="13">
        <v>50451.570247933887</v>
      </c>
      <c r="F221" s="11">
        <v>0.13</v>
      </c>
      <c r="G221" s="11">
        <f t="shared" si="70"/>
        <v>5112.6462360000005</v>
      </c>
      <c r="H221" s="13">
        <f t="shared" si="71"/>
        <v>664.64401068000006</v>
      </c>
      <c r="I221" s="7">
        <v>15000</v>
      </c>
      <c r="J221" s="7">
        <f>51342</f>
        <v>51342</v>
      </c>
      <c r="K221" s="11">
        <f t="shared" si="72"/>
        <v>36342</v>
      </c>
      <c r="L221" s="11">
        <f t="shared" si="77"/>
        <v>36342</v>
      </c>
      <c r="M221" s="11">
        <v>0</v>
      </c>
      <c r="N221" s="77">
        <f t="shared" si="73"/>
        <v>86128.92623725388</v>
      </c>
      <c r="O221" s="3">
        <v>9684.7434064866793</v>
      </c>
      <c r="P221" s="57" t="str">
        <f t="shared" si="74"/>
        <v/>
      </c>
      <c r="Q221" s="11" t="str">
        <f t="shared" si="60"/>
        <v/>
      </c>
      <c r="R221" s="11">
        <f t="shared" si="61"/>
        <v>49786.92623725388</v>
      </c>
      <c r="S221" s="11" t="str">
        <f t="shared" si="75"/>
        <v/>
      </c>
      <c r="T221" s="11" t="str">
        <f t="shared" si="62"/>
        <v/>
      </c>
      <c r="U221" s="11">
        <f t="shared" si="63"/>
        <v>49786.92623725388</v>
      </c>
      <c r="V221" s="3">
        <f t="shared" si="76"/>
        <v>36342</v>
      </c>
      <c r="W221" s="3" t="b">
        <f t="shared" si="64"/>
        <v>1</v>
      </c>
      <c r="X221" s="3">
        <f t="shared" si="65"/>
        <v>59471.669643740563</v>
      </c>
      <c r="Y221" t="b">
        <f t="shared" si="66"/>
        <v>1</v>
      </c>
      <c r="Z221">
        <f t="shared" si="67"/>
        <v>0</v>
      </c>
      <c r="AA221">
        <f t="shared" si="68"/>
        <v>0</v>
      </c>
      <c r="AB221" s="76">
        <f t="shared" si="69"/>
        <v>0</v>
      </c>
    </row>
    <row r="222" spans="1:28">
      <c r="A222" s="7">
        <v>221</v>
      </c>
      <c r="B222" s="7">
        <v>1989</v>
      </c>
      <c r="C222" s="7">
        <v>5</v>
      </c>
      <c r="D222" s="10">
        <v>34448</v>
      </c>
      <c r="E222" s="13">
        <v>33619.834710743802</v>
      </c>
      <c r="F222" s="11">
        <v>0.22</v>
      </c>
      <c r="G222" s="11">
        <f t="shared" si="70"/>
        <v>5112.6462360000005</v>
      </c>
      <c r="H222" s="13">
        <f t="shared" si="71"/>
        <v>1124.7821719200001</v>
      </c>
      <c r="I222" s="7">
        <v>15000</v>
      </c>
      <c r="J222" s="7">
        <f>51342</f>
        <v>51342</v>
      </c>
      <c r="K222" s="11">
        <f t="shared" si="72"/>
        <v>36342</v>
      </c>
      <c r="L222" s="11">
        <f t="shared" si="77"/>
        <v>36342</v>
      </c>
      <c r="M222" s="11">
        <v>0</v>
      </c>
      <c r="N222" s="77">
        <f t="shared" si="73"/>
        <v>68837.052538823802</v>
      </c>
      <c r="O222" s="3">
        <v>6285.0303956766302</v>
      </c>
      <c r="P222" s="57" t="str">
        <f t="shared" si="74"/>
        <v/>
      </c>
      <c r="Q222" s="11" t="str">
        <f t="shared" si="60"/>
        <v/>
      </c>
      <c r="R222" s="11" t="str">
        <f t="shared" si="61"/>
        <v/>
      </c>
      <c r="S222" s="11" t="str">
        <f t="shared" si="75"/>
        <v/>
      </c>
      <c r="T222" s="11">
        <f t="shared" si="62"/>
        <v>32495.052538823802</v>
      </c>
      <c r="U222" s="11">
        <f t="shared" si="63"/>
        <v>32495.052538823802</v>
      </c>
      <c r="V222" s="3">
        <f t="shared" si="76"/>
        <v>36342</v>
      </c>
      <c r="W222" s="3" t="b">
        <f t="shared" si="64"/>
        <v>1</v>
      </c>
      <c r="X222" s="3">
        <f t="shared" si="65"/>
        <v>38780.082934500431</v>
      </c>
      <c r="Y222" t="b">
        <f t="shared" si="66"/>
        <v>1</v>
      </c>
      <c r="Z222">
        <f t="shared" si="67"/>
        <v>0</v>
      </c>
      <c r="AA222">
        <f t="shared" si="68"/>
        <v>0</v>
      </c>
      <c r="AB222" s="76">
        <f t="shared" si="69"/>
        <v>0</v>
      </c>
    </row>
    <row r="223" spans="1:28">
      <c r="A223" s="7">
        <v>222</v>
      </c>
      <c r="B223" s="7">
        <v>1989</v>
      </c>
      <c r="C223" s="7">
        <v>6</v>
      </c>
      <c r="D223" s="10">
        <v>45953</v>
      </c>
      <c r="E223" s="13">
        <v>19834.710743801654</v>
      </c>
      <c r="F223" s="11">
        <v>0.36</v>
      </c>
      <c r="G223" s="11">
        <f t="shared" si="70"/>
        <v>5112.6462360000005</v>
      </c>
      <c r="H223" s="13">
        <f t="shared" si="71"/>
        <v>1840.5526449600002</v>
      </c>
      <c r="I223" s="7">
        <v>15000</v>
      </c>
      <c r="J223" s="7">
        <f>51342</f>
        <v>51342</v>
      </c>
      <c r="K223" s="11">
        <f t="shared" si="72"/>
        <v>36342</v>
      </c>
      <c r="L223" s="11">
        <f t="shared" si="77"/>
        <v>36342</v>
      </c>
      <c r="M223" s="11">
        <v>0</v>
      </c>
      <c r="N223" s="77">
        <f t="shared" si="73"/>
        <v>54336.158098841654</v>
      </c>
      <c r="O223" s="3">
        <v>2106.9999999984402</v>
      </c>
      <c r="P223" s="57" t="str">
        <f t="shared" si="74"/>
        <v/>
      </c>
      <c r="Q223" s="11" t="str">
        <f t="shared" si="60"/>
        <v/>
      </c>
      <c r="R223" s="11" t="str">
        <f t="shared" si="61"/>
        <v/>
      </c>
      <c r="S223" s="11">
        <f t="shared" si="75"/>
        <v>42969.080000001522</v>
      </c>
      <c r="T223" s="11" t="str">
        <f t="shared" si="62"/>
        <v/>
      </c>
      <c r="U223" s="11">
        <f t="shared" si="63"/>
        <v>42969.080000001522</v>
      </c>
      <c r="V223" s="3">
        <f t="shared" si="76"/>
        <v>11367.078098840131</v>
      </c>
      <c r="W223" s="3" t="b">
        <f t="shared" si="64"/>
        <v>0</v>
      </c>
      <c r="X223" s="3">
        <f t="shared" si="65"/>
        <v>45076.079999999965</v>
      </c>
      <c r="Y223" t="b">
        <f t="shared" si="66"/>
        <v>0</v>
      </c>
      <c r="Z223">
        <f t="shared" si="67"/>
        <v>0</v>
      </c>
      <c r="AA223">
        <f t="shared" si="68"/>
        <v>876.92000000003463</v>
      </c>
      <c r="AB223" s="76">
        <f t="shared" si="69"/>
        <v>30134.256561996688</v>
      </c>
    </row>
    <row r="224" spans="1:28">
      <c r="A224" s="7">
        <v>223</v>
      </c>
      <c r="B224" s="7">
        <v>1989</v>
      </c>
      <c r="C224" s="7">
        <v>7</v>
      </c>
      <c r="D224" s="10">
        <v>50966</v>
      </c>
      <c r="E224" s="13">
        <v>48577.190082644629</v>
      </c>
      <c r="F224" s="11">
        <v>0.43</v>
      </c>
      <c r="G224" s="11">
        <f t="shared" si="70"/>
        <v>2143.3547467616349</v>
      </c>
      <c r="H224" s="13">
        <f t="shared" si="71"/>
        <v>921.64254110750301</v>
      </c>
      <c r="I224" s="7">
        <v>0</v>
      </c>
      <c r="J224" s="7">
        <f>51342</f>
        <v>51342</v>
      </c>
      <c r="K224" s="11">
        <f t="shared" si="72"/>
        <v>51342</v>
      </c>
      <c r="L224" s="11">
        <f t="shared" si="77"/>
        <v>11367.078098840131</v>
      </c>
      <c r="M224" s="11">
        <v>0</v>
      </c>
      <c r="N224" s="77">
        <f t="shared" si="73"/>
        <v>59022.625640377257</v>
      </c>
      <c r="O224" s="3">
        <v>2270.00000000104</v>
      </c>
      <c r="P224" s="57" t="str">
        <f t="shared" si="74"/>
        <v/>
      </c>
      <c r="Q224" s="11" t="str">
        <f t="shared" si="60"/>
        <v/>
      </c>
      <c r="R224" s="11" t="str">
        <f t="shared" si="61"/>
        <v/>
      </c>
      <c r="S224" s="11">
        <f t="shared" si="75"/>
        <v>47722.079999998983</v>
      </c>
      <c r="T224" s="11" t="str">
        <f t="shared" si="62"/>
        <v/>
      </c>
      <c r="U224" s="11">
        <f t="shared" si="63"/>
        <v>47722.079999998983</v>
      </c>
      <c r="V224" s="3">
        <f t="shared" si="76"/>
        <v>11300.545640378274</v>
      </c>
      <c r="W224" s="3" t="b">
        <f t="shared" si="64"/>
        <v>0</v>
      </c>
      <c r="X224" s="3">
        <f t="shared" si="65"/>
        <v>49992.080000000024</v>
      </c>
      <c r="Y224" t="b">
        <f t="shared" si="66"/>
        <v>0</v>
      </c>
      <c r="Z224">
        <f t="shared" si="67"/>
        <v>0</v>
      </c>
      <c r="AA224">
        <f t="shared" si="68"/>
        <v>973.91999999997643</v>
      </c>
      <c r="AB224" s="76">
        <f t="shared" si="69"/>
        <v>156470.667696294</v>
      </c>
    </row>
    <row r="225" spans="1:28">
      <c r="A225" s="7">
        <v>224</v>
      </c>
      <c r="B225" s="7">
        <v>1989</v>
      </c>
      <c r="C225" s="7">
        <v>8</v>
      </c>
      <c r="D225" s="10">
        <v>47807</v>
      </c>
      <c r="E225" s="13">
        <v>44856.198347107435</v>
      </c>
      <c r="F225" s="11">
        <v>0.39</v>
      </c>
      <c r="G225" s="11">
        <f t="shared" si="70"/>
        <v>2133.7785719167482</v>
      </c>
      <c r="H225" s="13">
        <f t="shared" si="71"/>
        <v>832.17364304753187</v>
      </c>
      <c r="I225" s="7">
        <v>0</v>
      </c>
      <c r="J225" s="7">
        <f>51342</f>
        <v>51342</v>
      </c>
      <c r="K225" s="11">
        <f t="shared" si="72"/>
        <v>51342</v>
      </c>
      <c r="L225" s="11">
        <f t="shared" si="77"/>
        <v>11300.545640378274</v>
      </c>
      <c r="M225" s="11">
        <v>0</v>
      </c>
      <c r="N225" s="77">
        <f t="shared" si="73"/>
        <v>55324.57034443818</v>
      </c>
      <c r="O225" s="3">
        <v>2190.00000000104</v>
      </c>
      <c r="P225" s="57" t="str">
        <f t="shared" si="74"/>
        <v/>
      </c>
      <c r="Q225" s="11" t="str">
        <f t="shared" si="60"/>
        <v/>
      </c>
      <c r="R225" s="11" t="str">
        <f t="shared" si="61"/>
        <v/>
      </c>
      <c r="S225" s="11">
        <f t="shared" si="75"/>
        <v>44704.659999998978</v>
      </c>
      <c r="T225" s="11" t="str">
        <f t="shared" si="62"/>
        <v/>
      </c>
      <c r="U225" s="11">
        <f t="shared" si="63"/>
        <v>44704.659999998978</v>
      </c>
      <c r="V225" s="3">
        <f t="shared" si="76"/>
        <v>10619.910344439202</v>
      </c>
      <c r="W225" s="3" t="b">
        <f t="shared" si="64"/>
        <v>0</v>
      </c>
      <c r="X225" s="3">
        <f t="shared" si="65"/>
        <v>46894.660000000018</v>
      </c>
      <c r="Y225" t="b">
        <f t="shared" si="66"/>
        <v>0</v>
      </c>
      <c r="Z225">
        <f t="shared" si="67"/>
        <v>0</v>
      </c>
      <c r="AA225">
        <f t="shared" si="68"/>
        <v>912.33999999998196</v>
      </c>
      <c r="AB225" s="76">
        <f t="shared" si="69"/>
        <v>140026.35045489224</v>
      </c>
    </row>
    <row r="226" spans="1:28">
      <c r="A226" s="7">
        <v>225</v>
      </c>
      <c r="B226" s="7">
        <v>1989</v>
      </c>
      <c r="C226" s="7">
        <v>9</v>
      </c>
      <c r="D226" s="10">
        <v>35537</v>
      </c>
      <c r="E226" s="13">
        <v>30767.603305785124</v>
      </c>
      <c r="F226" s="11">
        <v>0.2</v>
      </c>
      <c r="G226" s="11">
        <f t="shared" si="70"/>
        <v>2035.3045676596441</v>
      </c>
      <c r="H226" s="13">
        <f t="shared" si="71"/>
        <v>407.06091353192886</v>
      </c>
      <c r="I226" s="7">
        <v>0</v>
      </c>
      <c r="J226" s="7">
        <f>51342</f>
        <v>51342</v>
      </c>
      <c r="K226" s="11">
        <f t="shared" si="72"/>
        <v>51342</v>
      </c>
      <c r="L226" s="11">
        <f t="shared" si="77"/>
        <v>10619.910344439202</v>
      </c>
      <c r="M226" s="11">
        <v>0</v>
      </c>
      <c r="N226" s="77">
        <f t="shared" si="73"/>
        <v>40980.452736692394</v>
      </c>
      <c r="O226" s="3">
        <v>841.601255632429</v>
      </c>
      <c r="P226" s="57" t="str">
        <f t="shared" si="74"/>
        <v/>
      </c>
      <c r="Q226" s="11" t="str">
        <f t="shared" si="60"/>
        <v/>
      </c>
      <c r="R226" s="11" t="str">
        <f t="shared" si="61"/>
        <v/>
      </c>
      <c r="S226" s="11">
        <f t="shared" si="75"/>
        <v>34001.490769480217</v>
      </c>
      <c r="T226" s="11" t="str">
        <f t="shared" si="62"/>
        <v/>
      </c>
      <c r="U226" s="11">
        <f t="shared" si="63"/>
        <v>34001.490769480217</v>
      </c>
      <c r="V226" s="3">
        <f t="shared" si="76"/>
        <v>6978.9619672121771</v>
      </c>
      <c r="W226" s="3" t="b">
        <f t="shared" si="64"/>
        <v>0</v>
      </c>
      <c r="X226" s="3">
        <f t="shared" si="65"/>
        <v>34843.092025112644</v>
      </c>
      <c r="Y226" t="b">
        <f t="shared" si="66"/>
        <v>0</v>
      </c>
      <c r="Z226">
        <f t="shared" si="67"/>
        <v>0</v>
      </c>
      <c r="AA226">
        <f t="shared" si="68"/>
        <v>693.90797488735552</v>
      </c>
      <c r="AB226" s="76">
        <f t="shared" si="69"/>
        <v>87933.942716896068</v>
      </c>
    </row>
    <row r="227" spans="1:28">
      <c r="A227" s="7">
        <v>226</v>
      </c>
      <c r="B227" s="7">
        <v>1989</v>
      </c>
      <c r="C227" s="7">
        <v>10</v>
      </c>
      <c r="D227" s="10">
        <v>16691</v>
      </c>
      <c r="E227" s="13">
        <v>18680.330578512396</v>
      </c>
      <c r="F227" s="11">
        <v>0.05</v>
      </c>
      <c r="G227" s="11">
        <f t="shared" si="70"/>
        <v>1492.7991535977546</v>
      </c>
      <c r="H227" s="13">
        <f t="shared" si="71"/>
        <v>74.639957679887729</v>
      </c>
      <c r="I227" s="7">
        <v>0</v>
      </c>
      <c r="J227" s="7">
        <f>51342</f>
        <v>51342</v>
      </c>
      <c r="K227" s="11">
        <f t="shared" si="72"/>
        <v>51342</v>
      </c>
      <c r="L227" s="11">
        <f t="shared" si="77"/>
        <v>6978.9619672121771</v>
      </c>
      <c r="M227" s="11">
        <v>0</v>
      </c>
      <c r="N227" s="77">
        <f t="shared" si="73"/>
        <v>25584.652588044686</v>
      </c>
      <c r="O227" s="3">
        <v>2361.5005469060102</v>
      </c>
      <c r="P227" s="57" t="str">
        <f t="shared" si="74"/>
        <v/>
      </c>
      <c r="Q227" s="11" t="str">
        <f t="shared" si="60"/>
        <v/>
      </c>
      <c r="R227" s="11" t="str">
        <f t="shared" si="61"/>
        <v/>
      </c>
      <c r="S227" s="11">
        <f t="shared" si="75"/>
        <v>14042.909464032109</v>
      </c>
      <c r="T227" s="11" t="str">
        <f t="shared" si="62"/>
        <v/>
      </c>
      <c r="U227" s="11">
        <f t="shared" si="63"/>
        <v>14042.909464032109</v>
      </c>
      <c r="V227" s="3">
        <f t="shared" si="76"/>
        <v>11541.743124012577</v>
      </c>
      <c r="W227" s="3" t="b">
        <f t="shared" si="64"/>
        <v>0</v>
      </c>
      <c r="X227" s="3">
        <f t="shared" si="65"/>
        <v>16404.410010938118</v>
      </c>
      <c r="Y227" t="b">
        <f t="shared" si="66"/>
        <v>0</v>
      </c>
      <c r="Z227">
        <f t="shared" si="67"/>
        <v>0</v>
      </c>
      <c r="AA227">
        <f t="shared" si="68"/>
        <v>286.58998906188208</v>
      </c>
      <c r="AB227" s="76">
        <f t="shared" si="69"/>
        <v>7041.2835642120754</v>
      </c>
    </row>
    <row r="228" spans="1:28">
      <c r="A228" s="7">
        <v>227</v>
      </c>
      <c r="B228" s="7">
        <v>1989</v>
      </c>
      <c r="C228" s="7">
        <v>11</v>
      </c>
      <c r="D228" s="10">
        <v>4576</v>
      </c>
      <c r="E228" s="13">
        <v>24489.917355371901</v>
      </c>
      <c r="F228" s="11">
        <v>0</v>
      </c>
      <c r="G228" s="11">
        <f t="shared" si="70"/>
        <v>2168.4525701198036</v>
      </c>
      <c r="H228" s="13">
        <f t="shared" si="71"/>
        <v>0</v>
      </c>
      <c r="I228" s="7">
        <v>0</v>
      </c>
      <c r="J228" s="7">
        <f>51342</f>
        <v>51342</v>
      </c>
      <c r="K228" s="11">
        <f t="shared" si="72"/>
        <v>51342</v>
      </c>
      <c r="L228" s="11">
        <f t="shared" si="77"/>
        <v>11541.743124012577</v>
      </c>
      <c r="M228" s="11">
        <v>0</v>
      </c>
      <c r="N228" s="77">
        <f t="shared" si="73"/>
        <v>36031.660479384474</v>
      </c>
      <c r="O228" s="3">
        <v>3323.8767486535899</v>
      </c>
      <c r="P228" s="57" t="str">
        <f t="shared" si="74"/>
        <v/>
      </c>
      <c r="Q228" s="11" t="str">
        <f t="shared" si="60"/>
        <v/>
      </c>
      <c r="R228" s="11" t="str">
        <f t="shared" si="61"/>
        <v/>
      </c>
      <c r="S228" s="11">
        <f t="shared" si="75"/>
        <v>1252.1232513464101</v>
      </c>
      <c r="T228" s="11" t="str">
        <f t="shared" si="62"/>
        <v/>
      </c>
      <c r="U228" s="11">
        <f t="shared" si="63"/>
        <v>1252.1232513464101</v>
      </c>
      <c r="V228" s="3">
        <f t="shared" si="76"/>
        <v>34779.537228038062</v>
      </c>
      <c r="W228" s="3" t="b">
        <f t="shared" si="64"/>
        <v>1</v>
      </c>
      <c r="X228" s="3">
        <f t="shared" si="65"/>
        <v>4576</v>
      </c>
      <c r="Y228" t="b">
        <f t="shared" si="66"/>
        <v>1</v>
      </c>
      <c r="Z228">
        <f t="shared" si="67"/>
        <v>1</v>
      </c>
      <c r="AA228">
        <f t="shared" si="68"/>
        <v>0</v>
      </c>
      <c r="AB228" s="76">
        <f t="shared" si="69"/>
        <v>0</v>
      </c>
    </row>
    <row r="229" spans="1:28">
      <c r="A229" s="7">
        <v>228</v>
      </c>
      <c r="B229" s="7">
        <v>1989</v>
      </c>
      <c r="C229" s="7">
        <v>12</v>
      </c>
      <c r="D229" s="10">
        <v>1561</v>
      </c>
      <c r="E229" s="13">
        <v>29555.702479338845</v>
      </c>
      <c r="F229" s="11">
        <v>0</v>
      </c>
      <c r="G229" s="11">
        <f t="shared" si="70"/>
        <v>4963.4646923946566</v>
      </c>
      <c r="H229" s="13">
        <f t="shared" si="71"/>
        <v>0</v>
      </c>
      <c r="I229" s="7">
        <v>0</v>
      </c>
      <c r="J229" s="7">
        <f>51342</f>
        <v>51342</v>
      </c>
      <c r="K229" s="11">
        <f t="shared" si="72"/>
        <v>51342</v>
      </c>
      <c r="L229" s="11">
        <f t="shared" si="77"/>
        <v>34779.537228038062</v>
      </c>
      <c r="M229" s="11">
        <v>0</v>
      </c>
      <c r="N229" s="77">
        <f t="shared" si="73"/>
        <v>64335.23970737691</v>
      </c>
      <c r="O229" s="3">
        <v>3202.7895494218801</v>
      </c>
      <c r="P229" s="57" t="str">
        <f t="shared" si="74"/>
        <v/>
      </c>
      <c r="Q229" s="11" t="str">
        <f t="shared" si="60"/>
        <v/>
      </c>
      <c r="R229" s="11">
        <f t="shared" si="61"/>
        <v>12993.23970737691</v>
      </c>
      <c r="S229" s="11" t="str">
        <f t="shared" si="75"/>
        <v/>
      </c>
      <c r="T229" s="11" t="str">
        <f t="shared" si="62"/>
        <v/>
      </c>
      <c r="U229" s="11">
        <f t="shared" si="63"/>
        <v>12993.23970737691</v>
      </c>
      <c r="V229" s="3">
        <f t="shared" si="76"/>
        <v>51342</v>
      </c>
      <c r="W229" s="3" t="b">
        <f t="shared" si="64"/>
        <v>1</v>
      </c>
      <c r="X229" s="3">
        <f t="shared" si="65"/>
        <v>16196.029256798789</v>
      </c>
      <c r="Y229" t="b">
        <f t="shared" si="66"/>
        <v>1</v>
      </c>
      <c r="Z229">
        <f t="shared" si="67"/>
        <v>0</v>
      </c>
      <c r="AA229">
        <f t="shared" si="68"/>
        <v>0</v>
      </c>
      <c r="AB229" s="76">
        <f t="shared" si="69"/>
        <v>0</v>
      </c>
    </row>
    <row r="230" spans="1:28">
      <c r="A230" s="7">
        <v>229</v>
      </c>
      <c r="B230" s="7">
        <v>1990</v>
      </c>
      <c r="C230" s="7">
        <v>1</v>
      </c>
      <c r="D230" s="10">
        <v>1277</v>
      </c>
      <c r="E230" s="13">
        <v>34629.421487603307</v>
      </c>
      <c r="F230" s="11">
        <v>0</v>
      </c>
      <c r="G230" s="11">
        <f t="shared" si="70"/>
        <v>6296.3862360000003</v>
      </c>
      <c r="H230" s="13">
        <f t="shared" si="71"/>
        <v>0</v>
      </c>
      <c r="I230" s="7">
        <v>0</v>
      </c>
      <c r="J230" s="7">
        <f>51342</f>
        <v>51342</v>
      </c>
      <c r="K230" s="11">
        <f t="shared" si="72"/>
        <v>51342</v>
      </c>
      <c r="L230" s="11">
        <f t="shared" si="77"/>
        <v>51342</v>
      </c>
      <c r="M230" s="11">
        <v>0</v>
      </c>
      <c r="N230" s="77">
        <f t="shared" si="73"/>
        <v>85971.421487603307</v>
      </c>
      <c r="O230" s="3">
        <v>3320.38894771063</v>
      </c>
      <c r="P230" s="57" t="str">
        <f t="shared" si="74"/>
        <v/>
      </c>
      <c r="Q230" s="11" t="str">
        <f t="shared" si="60"/>
        <v/>
      </c>
      <c r="R230" s="11">
        <f t="shared" si="61"/>
        <v>34629.421487603307</v>
      </c>
      <c r="S230" s="11" t="str">
        <f t="shared" si="75"/>
        <v/>
      </c>
      <c r="T230" s="11" t="str">
        <f t="shared" si="62"/>
        <v/>
      </c>
      <c r="U230" s="11">
        <f t="shared" si="63"/>
        <v>34629.421487603307</v>
      </c>
      <c r="V230" s="3">
        <f t="shared" si="76"/>
        <v>51342</v>
      </c>
      <c r="W230" s="3" t="b">
        <f t="shared" si="64"/>
        <v>1</v>
      </c>
      <c r="X230" s="3">
        <f t="shared" si="65"/>
        <v>37949.810435313935</v>
      </c>
      <c r="Y230" t="b">
        <f t="shared" si="66"/>
        <v>1</v>
      </c>
      <c r="Z230">
        <f t="shared" si="67"/>
        <v>0</v>
      </c>
      <c r="AA230">
        <f t="shared" si="68"/>
        <v>0</v>
      </c>
      <c r="AB230" s="76">
        <f t="shared" si="69"/>
        <v>0</v>
      </c>
    </row>
    <row r="231" spans="1:28">
      <c r="A231" s="7">
        <v>230</v>
      </c>
      <c r="B231" s="7">
        <v>1990</v>
      </c>
      <c r="C231" s="7">
        <v>2</v>
      </c>
      <c r="D231" s="10">
        <v>787</v>
      </c>
      <c r="E231" s="13">
        <v>23462.479338842975</v>
      </c>
      <c r="F231" s="11">
        <v>0</v>
      </c>
      <c r="G231" s="11">
        <f t="shared" si="70"/>
        <v>6296.3862360000003</v>
      </c>
      <c r="H231" s="13">
        <f t="shared" si="71"/>
        <v>0</v>
      </c>
      <c r="I231" s="7">
        <v>0</v>
      </c>
      <c r="J231" s="7">
        <f>51342</f>
        <v>51342</v>
      </c>
      <c r="K231" s="11">
        <f t="shared" si="72"/>
        <v>51342</v>
      </c>
      <c r="L231" s="11">
        <f t="shared" si="77"/>
        <v>51342</v>
      </c>
      <c r="M231" s="11">
        <v>0</v>
      </c>
      <c r="N231" s="77">
        <f t="shared" si="73"/>
        <v>74804.479338842968</v>
      </c>
      <c r="O231" s="3">
        <v>2750.99271817505</v>
      </c>
      <c r="P231" s="57" t="str">
        <f t="shared" si="74"/>
        <v/>
      </c>
      <c r="Q231" s="11" t="str">
        <f t="shared" si="60"/>
        <v/>
      </c>
      <c r="R231" s="11">
        <f t="shared" si="61"/>
        <v>23462.479338842968</v>
      </c>
      <c r="S231" s="11" t="str">
        <f t="shared" si="75"/>
        <v/>
      </c>
      <c r="T231" s="11" t="str">
        <f t="shared" si="62"/>
        <v/>
      </c>
      <c r="U231" s="11">
        <f t="shared" si="63"/>
        <v>23462.479338842968</v>
      </c>
      <c r="V231" s="3">
        <f t="shared" si="76"/>
        <v>51342</v>
      </c>
      <c r="W231" s="3" t="b">
        <f t="shared" si="64"/>
        <v>1</v>
      </c>
      <c r="X231" s="3">
        <f t="shared" si="65"/>
        <v>26213.472057018018</v>
      </c>
      <c r="Y231" t="b">
        <f t="shared" si="66"/>
        <v>1</v>
      </c>
      <c r="Z231">
        <f t="shared" si="67"/>
        <v>0</v>
      </c>
      <c r="AA231">
        <f t="shared" si="68"/>
        <v>0</v>
      </c>
      <c r="AB231" s="76">
        <f t="shared" si="69"/>
        <v>0</v>
      </c>
    </row>
    <row r="232" spans="1:28">
      <c r="A232" s="7">
        <v>231</v>
      </c>
      <c r="B232" s="7">
        <v>1990</v>
      </c>
      <c r="C232" s="7">
        <v>3</v>
      </c>
      <c r="D232" s="10">
        <v>298</v>
      </c>
      <c r="E232" s="13">
        <v>35170.909090909088</v>
      </c>
      <c r="F232" s="11">
        <v>0.02</v>
      </c>
      <c r="G232" s="11">
        <f t="shared" si="70"/>
        <v>6296.3862360000003</v>
      </c>
      <c r="H232" s="13">
        <f t="shared" si="71"/>
        <v>125.92772472000001</v>
      </c>
      <c r="I232" s="7">
        <v>0</v>
      </c>
      <c r="J232" s="7">
        <f>51342</f>
        <v>51342</v>
      </c>
      <c r="K232" s="11">
        <f t="shared" si="72"/>
        <v>51342</v>
      </c>
      <c r="L232" s="11">
        <f t="shared" si="77"/>
        <v>51342</v>
      </c>
      <c r="M232" s="11">
        <v>0</v>
      </c>
      <c r="N232" s="77">
        <f t="shared" si="73"/>
        <v>86386.981366189095</v>
      </c>
      <c r="O232" s="3">
        <v>5004.1913866598798</v>
      </c>
      <c r="P232" s="57" t="str">
        <f t="shared" si="74"/>
        <v/>
      </c>
      <c r="Q232" s="11" t="str">
        <f t="shared" si="60"/>
        <v/>
      </c>
      <c r="R232" s="11">
        <f t="shared" si="61"/>
        <v>50044.981366189095</v>
      </c>
      <c r="S232" s="11" t="str">
        <f t="shared" si="75"/>
        <v/>
      </c>
      <c r="T232" s="11" t="str">
        <f t="shared" si="62"/>
        <v/>
      </c>
      <c r="U232" s="11">
        <f t="shared" si="63"/>
        <v>50044.981366189095</v>
      </c>
      <c r="V232" s="3">
        <f t="shared" si="76"/>
        <v>36342</v>
      </c>
      <c r="W232" s="3" t="b">
        <f t="shared" si="64"/>
        <v>1</v>
      </c>
      <c r="X232" s="3">
        <f t="shared" si="65"/>
        <v>55049.172752848972</v>
      </c>
      <c r="Y232" t="b">
        <f t="shared" si="66"/>
        <v>1</v>
      </c>
      <c r="Z232">
        <f t="shared" si="67"/>
        <v>0</v>
      </c>
      <c r="AA232">
        <f t="shared" si="68"/>
        <v>0</v>
      </c>
      <c r="AB232" s="76">
        <f t="shared" si="69"/>
        <v>0</v>
      </c>
    </row>
    <row r="233" spans="1:28">
      <c r="A233" s="7">
        <v>232</v>
      </c>
      <c r="B233" s="7">
        <v>1990</v>
      </c>
      <c r="C233" s="7">
        <v>4</v>
      </c>
      <c r="D233" s="10">
        <v>2544</v>
      </c>
      <c r="E233" s="13">
        <v>28413.223140495869</v>
      </c>
      <c r="F233" s="11">
        <v>0.13</v>
      </c>
      <c r="G233" s="11">
        <f t="shared" si="70"/>
        <v>5112.6462360000005</v>
      </c>
      <c r="H233" s="13">
        <f t="shared" si="71"/>
        <v>664.64401068000006</v>
      </c>
      <c r="I233" s="7">
        <v>15000</v>
      </c>
      <c r="J233" s="7">
        <f>51342</f>
        <v>51342</v>
      </c>
      <c r="K233" s="11">
        <f t="shared" si="72"/>
        <v>36342</v>
      </c>
      <c r="L233" s="11">
        <f t="shared" si="77"/>
        <v>36342</v>
      </c>
      <c r="M233" s="11">
        <v>0</v>
      </c>
      <c r="N233" s="77">
        <f t="shared" si="73"/>
        <v>64090.579129815873</v>
      </c>
      <c r="O233" s="3">
        <v>5080.1415703836801</v>
      </c>
      <c r="P233" s="57" t="str">
        <f t="shared" si="74"/>
        <v/>
      </c>
      <c r="Q233" s="11" t="str">
        <f t="shared" si="60"/>
        <v/>
      </c>
      <c r="R233" s="11">
        <f t="shared" si="61"/>
        <v>27748.579129815873</v>
      </c>
      <c r="S233" s="11" t="str">
        <f t="shared" si="75"/>
        <v/>
      </c>
      <c r="T233" s="11" t="str">
        <f t="shared" si="62"/>
        <v/>
      </c>
      <c r="U233" s="11">
        <f t="shared" si="63"/>
        <v>27748.579129815873</v>
      </c>
      <c r="V233" s="3">
        <f t="shared" si="76"/>
        <v>36342</v>
      </c>
      <c r="W233" s="3" t="b">
        <f t="shared" si="64"/>
        <v>1</v>
      </c>
      <c r="X233" s="3">
        <f t="shared" si="65"/>
        <v>32828.720700199556</v>
      </c>
      <c r="Y233" t="b">
        <f t="shared" si="66"/>
        <v>1</v>
      </c>
      <c r="Z233">
        <f t="shared" si="67"/>
        <v>0</v>
      </c>
      <c r="AA233">
        <f t="shared" si="68"/>
        <v>0</v>
      </c>
      <c r="AB233" s="76">
        <f t="shared" si="69"/>
        <v>0</v>
      </c>
    </row>
    <row r="234" spans="1:28">
      <c r="A234" s="7">
        <v>233</v>
      </c>
      <c r="B234" s="7">
        <v>1990</v>
      </c>
      <c r="C234" s="7">
        <v>5</v>
      </c>
      <c r="D234" s="10">
        <v>34448</v>
      </c>
      <c r="E234" s="13">
        <v>38340.495867768594</v>
      </c>
      <c r="F234" s="11">
        <v>0.22</v>
      </c>
      <c r="G234" s="11">
        <f t="shared" si="70"/>
        <v>5112.6462360000005</v>
      </c>
      <c r="H234" s="13">
        <f t="shared" si="71"/>
        <v>1124.7821719200001</v>
      </c>
      <c r="I234" s="7">
        <v>15000</v>
      </c>
      <c r="J234" s="7">
        <f>51342</f>
        <v>51342</v>
      </c>
      <c r="K234" s="11">
        <f t="shared" si="72"/>
        <v>36342</v>
      </c>
      <c r="L234" s="11">
        <f t="shared" si="77"/>
        <v>36342</v>
      </c>
      <c r="M234" s="11">
        <v>0</v>
      </c>
      <c r="N234" s="77">
        <f t="shared" si="73"/>
        <v>73557.713695848593</v>
      </c>
      <c r="O234" s="3">
        <v>3003.22960085352</v>
      </c>
      <c r="P234" s="57" t="str">
        <f t="shared" si="74"/>
        <v/>
      </c>
      <c r="Q234" s="11" t="str">
        <f t="shared" si="60"/>
        <v/>
      </c>
      <c r="R234" s="11" t="str">
        <f t="shared" si="61"/>
        <v/>
      </c>
      <c r="S234" s="11" t="str">
        <f t="shared" si="75"/>
        <v/>
      </c>
      <c r="T234" s="11">
        <f t="shared" si="62"/>
        <v>37215.713695848593</v>
      </c>
      <c r="U234" s="11">
        <f t="shared" si="63"/>
        <v>37215.713695848593</v>
      </c>
      <c r="V234" s="3">
        <f t="shared" si="76"/>
        <v>36342</v>
      </c>
      <c r="W234" s="3" t="b">
        <f t="shared" si="64"/>
        <v>1</v>
      </c>
      <c r="X234" s="3">
        <f t="shared" si="65"/>
        <v>40218.943296702113</v>
      </c>
      <c r="Y234" t="b">
        <f t="shared" si="66"/>
        <v>1</v>
      </c>
      <c r="Z234">
        <f t="shared" si="67"/>
        <v>0</v>
      </c>
      <c r="AA234">
        <f t="shared" si="68"/>
        <v>0</v>
      </c>
      <c r="AB234" s="76">
        <f t="shared" si="69"/>
        <v>0</v>
      </c>
    </row>
    <row r="235" spans="1:28">
      <c r="A235" s="7">
        <v>234</v>
      </c>
      <c r="B235" s="7">
        <v>1990</v>
      </c>
      <c r="C235" s="7">
        <v>6</v>
      </c>
      <c r="D235" s="10">
        <v>45953</v>
      </c>
      <c r="E235" s="13">
        <v>23821.487603305784</v>
      </c>
      <c r="F235" s="11">
        <v>0.36</v>
      </c>
      <c r="G235" s="11">
        <f t="shared" si="70"/>
        <v>5112.6462360000005</v>
      </c>
      <c r="H235" s="13">
        <f t="shared" si="71"/>
        <v>1840.5526449600002</v>
      </c>
      <c r="I235" s="7">
        <v>15000</v>
      </c>
      <c r="J235" s="7">
        <f>51342</f>
        <v>51342</v>
      </c>
      <c r="K235" s="11">
        <f t="shared" si="72"/>
        <v>36342</v>
      </c>
      <c r="L235" s="11">
        <f t="shared" si="77"/>
        <v>36342</v>
      </c>
      <c r="M235" s="11">
        <v>0</v>
      </c>
      <c r="N235" s="77">
        <f t="shared" si="73"/>
        <v>58322.934958345781</v>
      </c>
      <c r="O235" s="3">
        <v>2122.5000000007799</v>
      </c>
      <c r="P235" s="57" t="str">
        <f t="shared" si="74"/>
        <v/>
      </c>
      <c r="Q235" s="11" t="str">
        <f t="shared" si="60"/>
        <v/>
      </c>
      <c r="R235" s="11" t="str">
        <f t="shared" si="61"/>
        <v/>
      </c>
      <c r="S235" s="11">
        <f t="shared" si="75"/>
        <v>42953.889999999235</v>
      </c>
      <c r="T235" s="11" t="str">
        <f t="shared" si="62"/>
        <v/>
      </c>
      <c r="U235" s="11">
        <f t="shared" si="63"/>
        <v>42953.889999999235</v>
      </c>
      <c r="V235" s="3">
        <f t="shared" si="76"/>
        <v>15369.044958346545</v>
      </c>
      <c r="W235" s="3" t="b">
        <f t="shared" si="64"/>
        <v>0</v>
      </c>
      <c r="X235" s="3">
        <f t="shared" si="65"/>
        <v>45076.390000000014</v>
      </c>
      <c r="Y235" t="b">
        <f t="shared" si="66"/>
        <v>0</v>
      </c>
      <c r="Z235">
        <f t="shared" si="67"/>
        <v>0</v>
      </c>
      <c r="AA235">
        <f t="shared" si="68"/>
        <v>876.60999999998603</v>
      </c>
      <c r="AB235" s="76">
        <f t="shared" si="69"/>
        <v>30120.408706566523</v>
      </c>
    </row>
    <row r="236" spans="1:28">
      <c r="A236" s="7">
        <v>235</v>
      </c>
      <c r="B236" s="7">
        <v>1990</v>
      </c>
      <c r="C236" s="7">
        <v>7</v>
      </c>
      <c r="D236" s="10">
        <v>50966</v>
      </c>
      <c r="E236" s="13">
        <v>51760.661157024791</v>
      </c>
      <c r="F236" s="11">
        <v>0.43</v>
      </c>
      <c r="G236" s="11">
        <f t="shared" si="70"/>
        <v>2703.0853471288569</v>
      </c>
      <c r="H236" s="13">
        <f t="shared" si="71"/>
        <v>1162.3266992654085</v>
      </c>
      <c r="I236" s="7">
        <v>0</v>
      </c>
      <c r="J236" s="7">
        <f>51342</f>
        <v>51342</v>
      </c>
      <c r="K236" s="11">
        <f t="shared" si="72"/>
        <v>51342</v>
      </c>
      <c r="L236" s="11">
        <f t="shared" si="77"/>
        <v>15369.044958346545</v>
      </c>
      <c r="M236" s="11">
        <v>0</v>
      </c>
      <c r="N236" s="77">
        <f t="shared" si="73"/>
        <v>65967.379416105934</v>
      </c>
      <c r="O236" s="3">
        <v>1176.5879031878901</v>
      </c>
      <c r="P236" s="57" t="str">
        <f t="shared" si="74"/>
        <v/>
      </c>
      <c r="Q236" s="11" t="str">
        <f t="shared" si="60"/>
        <v/>
      </c>
      <c r="R236" s="11" t="str">
        <f t="shared" si="61"/>
        <v/>
      </c>
      <c r="S236" s="11">
        <f t="shared" si="75"/>
        <v>48793.62385487587</v>
      </c>
      <c r="T236" s="11" t="str">
        <f t="shared" si="62"/>
        <v/>
      </c>
      <c r="U236" s="11">
        <f t="shared" si="63"/>
        <v>48793.62385487587</v>
      </c>
      <c r="V236" s="3">
        <f t="shared" si="76"/>
        <v>17173.755561230064</v>
      </c>
      <c r="W236" s="3" t="b">
        <f t="shared" si="64"/>
        <v>0</v>
      </c>
      <c r="X236" s="3">
        <f t="shared" si="65"/>
        <v>49970.211758063757</v>
      </c>
      <c r="Y236" t="b">
        <f t="shared" si="66"/>
        <v>0</v>
      </c>
      <c r="Z236">
        <f t="shared" si="67"/>
        <v>0</v>
      </c>
      <c r="AA236">
        <f t="shared" si="68"/>
        <v>995.78824193624314</v>
      </c>
      <c r="AB236" s="76">
        <f t="shared" si="69"/>
        <v>162490.22571352881</v>
      </c>
    </row>
    <row r="237" spans="1:28">
      <c r="A237" s="7">
        <v>236</v>
      </c>
      <c r="B237" s="7">
        <v>1990</v>
      </c>
      <c r="C237" s="7">
        <v>8</v>
      </c>
      <c r="D237" s="10">
        <v>47807</v>
      </c>
      <c r="E237" s="13">
        <v>42384.793388429753</v>
      </c>
      <c r="F237" s="11">
        <v>0.39</v>
      </c>
      <c r="G237" s="11">
        <f t="shared" si="70"/>
        <v>2945.0197964240483</v>
      </c>
      <c r="H237" s="13">
        <f t="shared" si="71"/>
        <v>1148.5577206053788</v>
      </c>
      <c r="I237" s="7">
        <v>0</v>
      </c>
      <c r="J237" s="7">
        <f>51342</f>
        <v>51342</v>
      </c>
      <c r="K237" s="11">
        <f t="shared" si="72"/>
        <v>51342</v>
      </c>
      <c r="L237" s="11">
        <f t="shared" si="77"/>
        <v>17173.755561230064</v>
      </c>
      <c r="M237" s="11">
        <v>0</v>
      </c>
      <c r="N237" s="77">
        <f t="shared" si="73"/>
        <v>58409.991229054438</v>
      </c>
      <c r="O237" s="3">
        <v>450.83754769019703</v>
      </c>
      <c r="P237" s="57" t="str">
        <f t="shared" si="74"/>
        <v/>
      </c>
      <c r="Q237" s="11" t="str">
        <f t="shared" si="60"/>
        <v/>
      </c>
      <c r="R237" s="11" t="str">
        <f t="shared" si="61"/>
        <v/>
      </c>
      <c r="S237" s="11">
        <f t="shared" si="75"/>
        <v>46409.039203263601</v>
      </c>
      <c r="T237" s="11" t="str">
        <f t="shared" si="62"/>
        <v/>
      </c>
      <c r="U237" s="11">
        <f t="shared" si="63"/>
        <v>46409.039203263601</v>
      </c>
      <c r="V237" s="3">
        <f t="shared" si="76"/>
        <v>12000.952025790837</v>
      </c>
      <c r="W237" s="3" t="b">
        <f t="shared" si="64"/>
        <v>0</v>
      </c>
      <c r="X237" s="3">
        <f t="shared" si="65"/>
        <v>46859.876750953801</v>
      </c>
      <c r="Y237" t="b">
        <f t="shared" si="66"/>
        <v>0</v>
      </c>
      <c r="Z237">
        <f t="shared" si="67"/>
        <v>0</v>
      </c>
      <c r="AA237">
        <f t="shared" si="68"/>
        <v>947.12324904619891</v>
      </c>
      <c r="AB237" s="76">
        <f t="shared" si="69"/>
        <v>149222.52960930404</v>
      </c>
    </row>
    <row r="238" spans="1:28">
      <c r="A238" s="7">
        <v>237</v>
      </c>
      <c r="B238" s="7">
        <v>1990</v>
      </c>
      <c r="C238" s="7">
        <v>9</v>
      </c>
      <c r="D238" s="10">
        <v>35537</v>
      </c>
      <c r="E238" s="13">
        <v>34331.900826446283</v>
      </c>
      <c r="F238" s="11">
        <v>0.2</v>
      </c>
      <c r="G238" s="11">
        <f t="shared" si="70"/>
        <v>2234.1457579714202</v>
      </c>
      <c r="H238" s="13">
        <f t="shared" si="71"/>
        <v>446.82915159428404</v>
      </c>
      <c r="I238" s="7">
        <v>0</v>
      </c>
      <c r="J238" s="7">
        <f>51342</f>
        <v>51342</v>
      </c>
      <c r="K238" s="11">
        <f t="shared" si="72"/>
        <v>51342</v>
      </c>
      <c r="L238" s="11">
        <f t="shared" si="77"/>
        <v>12000.952025790837</v>
      </c>
      <c r="M238" s="11">
        <v>0</v>
      </c>
      <c r="N238" s="77">
        <f t="shared" si="73"/>
        <v>45886.023700642836</v>
      </c>
      <c r="O238" s="3">
        <v>1711.6059422875001</v>
      </c>
      <c r="P238" s="57" t="str">
        <f t="shared" si="74"/>
        <v/>
      </c>
      <c r="Q238" s="11" t="str">
        <f t="shared" si="60"/>
        <v/>
      </c>
      <c r="R238" s="11" t="str">
        <f t="shared" si="61"/>
        <v/>
      </c>
      <c r="S238" s="11">
        <f t="shared" si="75"/>
        <v>33148.886176558255</v>
      </c>
      <c r="T238" s="11" t="str">
        <f t="shared" si="62"/>
        <v/>
      </c>
      <c r="U238" s="11">
        <f t="shared" si="63"/>
        <v>33148.886176558255</v>
      </c>
      <c r="V238" s="3">
        <f t="shared" si="76"/>
        <v>12737.137524084581</v>
      </c>
      <c r="W238" s="3" t="b">
        <f t="shared" si="64"/>
        <v>0</v>
      </c>
      <c r="X238" s="3">
        <f t="shared" si="65"/>
        <v>34860.492118845752</v>
      </c>
      <c r="Y238" t="b">
        <f t="shared" si="66"/>
        <v>0</v>
      </c>
      <c r="Z238">
        <f t="shared" si="67"/>
        <v>0</v>
      </c>
      <c r="AA238">
        <f t="shared" si="68"/>
        <v>676.50788115424803</v>
      </c>
      <c r="AB238" s="76">
        <f t="shared" si="69"/>
        <v>84218.444335950539</v>
      </c>
    </row>
    <row r="239" spans="1:28">
      <c r="A239" s="7">
        <v>238</v>
      </c>
      <c r="B239" s="7">
        <v>1990</v>
      </c>
      <c r="C239" s="7">
        <v>10</v>
      </c>
      <c r="D239" s="10">
        <v>16691</v>
      </c>
      <c r="E239" s="13">
        <v>17393.057851239668</v>
      </c>
      <c r="F239" s="11">
        <v>0.05</v>
      </c>
      <c r="G239" s="11">
        <f t="shared" si="70"/>
        <v>2338.5824392050476</v>
      </c>
      <c r="H239" s="13">
        <f t="shared" si="71"/>
        <v>116.92912196025239</v>
      </c>
      <c r="I239" s="7">
        <v>0</v>
      </c>
      <c r="J239" s="7">
        <f>51342</f>
        <v>51342</v>
      </c>
      <c r="K239" s="11">
        <f t="shared" si="72"/>
        <v>51342</v>
      </c>
      <c r="L239" s="11">
        <f t="shared" si="77"/>
        <v>12737.137524084581</v>
      </c>
      <c r="M239" s="11">
        <v>0</v>
      </c>
      <c r="N239" s="77">
        <f t="shared" si="73"/>
        <v>30013.266253363996</v>
      </c>
      <c r="O239" s="3">
        <v>2315.5917690894598</v>
      </c>
      <c r="P239" s="57" t="str">
        <f t="shared" si="74"/>
        <v/>
      </c>
      <c r="Q239" s="11" t="str">
        <f t="shared" si="60"/>
        <v/>
      </c>
      <c r="R239" s="11" t="str">
        <f t="shared" si="61"/>
        <v/>
      </c>
      <c r="S239" s="11">
        <f t="shared" si="75"/>
        <v>14087.900066292328</v>
      </c>
      <c r="T239" s="11" t="str">
        <f t="shared" si="62"/>
        <v/>
      </c>
      <c r="U239" s="11">
        <f t="shared" si="63"/>
        <v>14087.900066292328</v>
      </c>
      <c r="V239" s="3">
        <f t="shared" si="76"/>
        <v>15925.366187071668</v>
      </c>
      <c r="W239" s="3" t="b">
        <f t="shared" si="64"/>
        <v>0</v>
      </c>
      <c r="X239" s="3">
        <f t="shared" si="65"/>
        <v>16403.491835381788</v>
      </c>
      <c r="Y239" t="b">
        <f t="shared" si="66"/>
        <v>0</v>
      </c>
      <c r="Z239">
        <f t="shared" si="67"/>
        <v>0</v>
      </c>
      <c r="AA239">
        <f t="shared" si="68"/>
        <v>287.50816461821159</v>
      </c>
      <c r="AB239" s="76">
        <f t="shared" si="69"/>
        <v>7070.6241243287286</v>
      </c>
    </row>
    <row r="240" spans="1:28">
      <c r="A240" s="7">
        <v>239</v>
      </c>
      <c r="B240" s="7">
        <v>1990</v>
      </c>
      <c r="C240" s="7">
        <v>11</v>
      </c>
      <c r="D240" s="10">
        <v>4576</v>
      </c>
      <c r="E240" s="13">
        <v>22563.96694214876</v>
      </c>
      <c r="F240" s="11">
        <v>0</v>
      </c>
      <c r="G240" s="11">
        <f t="shared" si="70"/>
        <v>2778.3587185738138</v>
      </c>
      <c r="H240" s="13">
        <f t="shared" si="71"/>
        <v>0</v>
      </c>
      <c r="I240" s="7">
        <v>0</v>
      </c>
      <c r="J240" s="7">
        <f>51342</f>
        <v>51342</v>
      </c>
      <c r="K240" s="11">
        <f t="shared" si="72"/>
        <v>51342</v>
      </c>
      <c r="L240" s="11">
        <f t="shared" si="77"/>
        <v>15925.366187071668</v>
      </c>
      <c r="M240" s="11">
        <v>0</v>
      </c>
      <c r="N240" s="77">
        <f t="shared" si="73"/>
        <v>38489.333129220424</v>
      </c>
      <c r="O240" s="3">
        <v>2484.47853841402</v>
      </c>
      <c r="P240" s="57" t="str">
        <f t="shared" si="74"/>
        <v/>
      </c>
      <c r="Q240" s="11" t="str">
        <f t="shared" si="60"/>
        <v/>
      </c>
      <c r="R240" s="11" t="str">
        <f t="shared" si="61"/>
        <v/>
      </c>
      <c r="S240" s="11">
        <f t="shared" si="75"/>
        <v>2091.52146158598</v>
      </c>
      <c r="T240" s="11" t="str">
        <f t="shared" si="62"/>
        <v/>
      </c>
      <c r="U240" s="11">
        <f t="shared" si="63"/>
        <v>2091.52146158598</v>
      </c>
      <c r="V240" s="3">
        <f t="shared" si="76"/>
        <v>36397.811667634443</v>
      </c>
      <c r="W240" s="3" t="b">
        <f t="shared" si="64"/>
        <v>1</v>
      </c>
      <c r="X240" s="3">
        <f t="shared" si="65"/>
        <v>4576</v>
      </c>
      <c r="Y240" t="b">
        <f t="shared" si="66"/>
        <v>1</v>
      </c>
      <c r="Z240">
        <f t="shared" si="67"/>
        <v>1</v>
      </c>
      <c r="AA240">
        <f t="shared" si="68"/>
        <v>0</v>
      </c>
      <c r="AB240" s="76">
        <f t="shared" si="69"/>
        <v>0</v>
      </c>
    </row>
    <row r="241" spans="1:28">
      <c r="A241" s="7">
        <v>240</v>
      </c>
      <c r="B241" s="7">
        <v>1990</v>
      </c>
      <c r="C241" s="7">
        <v>12</v>
      </c>
      <c r="D241" s="10">
        <v>1561</v>
      </c>
      <c r="E241" s="13">
        <v>25783.14049586777</v>
      </c>
      <c r="F241" s="11">
        <v>0</v>
      </c>
      <c r="G241" s="11">
        <f t="shared" si="70"/>
        <v>5117.8847296353124</v>
      </c>
      <c r="H241" s="13">
        <f t="shared" si="71"/>
        <v>0</v>
      </c>
      <c r="I241" s="7">
        <v>0</v>
      </c>
      <c r="J241" s="7">
        <f>51342</f>
        <v>51342</v>
      </c>
      <c r="K241" s="11">
        <f t="shared" si="72"/>
        <v>51342</v>
      </c>
      <c r="L241" s="11">
        <f t="shared" si="77"/>
        <v>36397.811667634443</v>
      </c>
      <c r="M241" s="11">
        <v>0</v>
      </c>
      <c r="N241" s="77">
        <f t="shared" si="73"/>
        <v>62180.95216350221</v>
      </c>
      <c r="O241" s="3">
        <v>2456.0877256417202</v>
      </c>
      <c r="P241" s="57" t="str">
        <f t="shared" si="74"/>
        <v/>
      </c>
      <c r="Q241" s="11" t="str">
        <f t="shared" si="60"/>
        <v/>
      </c>
      <c r="R241" s="11">
        <f t="shared" si="61"/>
        <v>10838.95216350221</v>
      </c>
      <c r="S241" s="11" t="str">
        <f t="shared" si="75"/>
        <v/>
      </c>
      <c r="T241" s="11" t="str">
        <f t="shared" si="62"/>
        <v/>
      </c>
      <c r="U241" s="11">
        <f t="shared" si="63"/>
        <v>10838.95216350221</v>
      </c>
      <c r="V241" s="3">
        <f t="shared" si="76"/>
        <v>51342</v>
      </c>
      <c r="W241" s="3" t="b">
        <f t="shared" si="64"/>
        <v>1</v>
      </c>
      <c r="X241" s="3">
        <f t="shared" si="65"/>
        <v>13295.039889143931</v>
      </c>
      <c r="Y241" t="b">
        <f t="shared" si="66"/>
        <v>1</v>
      </c>
      <c r="Z241">
        <f t="shared" si="67"/>
        <v>0</v>
      </c>
      <c r="AA241">
        <f t="shared" si="68"/>
        <v>0</v>
      </c>
      <c r="AB241" s="76">
        <f t="shared" si="69"/>
        <v>0</v>
      </c>
    </row>
    <row r="242" spans="1:28">
      <c r="A242" s="7">
        <v>241</v>
      </c>
      <c r="B242" s="7">
        <v>1991</v>
      </c>
      <c r="C242" s="7">
        <v>1</v>
      </c>
      <c r="D242" s="10">
        <v>1277</v>
      </c>
      <c r="E242" s="13">
        <v>30888.595041322315</v>
      </c>
      <c r="F242" s="11">
        <v>0</v>
      </c>
      <c r="G242" s="11">
        <f t="shared" si="70"/>
        <v>6296.3862360000003</v>
      </c>
      <c r="H242" s="13">
        <f t="shared" si="71"/>
        <v>0</v>
      </c>
      <c r="I242" s="7">
        <v>0</v>
      </c>
      <c r="J242" s="7">
        <f>51342</f>
        <v>51342</v>
      </c>
      <c r="K242" s="11">
        <f t="shared" si="72"/>
        <v>51342</v>
      </c>
      <c r="L242" s="11">
        <f t="shared" si="77"/>
        <v>51342</v>
      </c>
      <c r="M242" s="11">
        <v>0</v>
      </c>
      <c r="N242" s="77">
        <f t="shared" si="73"/>
        <v>82230.595041322318</v>
      </c>
      <c r="O242" s="3">
        <v>2485.2896110360698</v>
      </c>
      <c r="P242" s="57" t="str">
        <f t="shared" si="74"/>
        <v/>
      </c>
      <c r="Q242" s="11" t="str">
        <f t="shared" si="60"/>
        <v/>
      </c>
      <c r="R242" s="11">
        <f t="shared" si="61"/>
        <v>30888.595041322318</v>
      </c>
      <c r="S242" s="11" t="str">
        <f t="shared" si="75"/>
        <v/>
      </c>
      <c r="T242" s="11" t="str">
        <f t="shared" si="62"/>
        <v/>
      </c>
      <c r="U242" s="11">
        <f t="shared" si="63"/>
        <v>30888.595041322318</v>
      </c>
      <c r="V242" s="3">
        <f t="shared" si="76"/>
        <v>51342</v>
      </c>
      <c r="W242" s="3" t="b">
        <f t="shared" si="64"/>
        <v>1</v>
      </c>
      <c r="X242" s="3">
        <f t="shared" si="65"/>
        <v>33373.884652358385</v>
      </c>
      <c r="Y242" t="b">
        <f t="shared" si="66"/>
        <v>1</v>
      </c>
      <c r="Z242">
        <f t="shared" si="67"/>
        <v>0</v>
      </c>
      <c r="AA242">
        <f t="shared" si="68"/>
        <v>0</v>
      </c>
      <c r="AB242" s="76">
        <f t="shared" si="69"/>
        <v>0</v>
      </c>
    </row>
    <row r="243" spans="1:28">
      <c r="A243" s="7">
        <v>242</v>
      </c>
      <c r="B243" s="7">
        <v>1991</v>
      </c>
      <c r="C243" s="7">
        <v>2</v>
      </c>
      <c r="D243" s="10">
        <v>787</v>
      </c>
      <c r="E243" s="13">
        <v>20191.735537190081</v>
      </c>
      <c r="F243" s="11">
        <v>0</v>
      </c>
      <c r="G243" s="11">
        <f t="shared" si="70"/>
        <v>6296.3862360000003</v>
      </c>
      <c r="H243" s="13">
        <f t="shared" si="71"/>
        <v>0</v>
      </c>
      <c r="I243" s="7">
        <v>0</v>
      </c>
      <c r="J243" s="7">
        <f>51342</f>
        <v>51342</v>
      </c>
      <c r="K243" s="11">
        <f t="shared" si="72"/>
        <v>51342</v>
      </c>
      <c r="L243" s="11">
        <f t="shared" si="77"/>
        <v>51342</v>
      </c>
      <c r="M243" s="11">
        <v>0</v>
      </c>
      <c r="N243" s="77">
        <f t="shared" si="73"/>
        <v>71533.735537190078</v>
      </c>
      <c r="O243" s="3">
        <v>2423.78891625496</v>
      </c>
      <c r="P243" s="57" t="str">
        <f t="shared" si="74"/>
        <v/>
      </c>
      <c r="Q243" s="11" t="str">
        <f t="shared" si="60"/>
        <v/>
      </c>
      <c r="R243" s="11">
        <f t="shared" si="61"/>
        <v>20191.735537190078</v>
      </c>
      <c r="S243" s="11" t="str">
        <f t="shared" si="75"/>
        <v/>
      </c>
      <c r="T243" s="11" t="str">
        <f t="shared" si="62"/>
        <v/>
      </c>
      <c r="U243" s="11">
        <f t="shared" si="63"/>
        <v>20191.735537190078</v>
      </c>
      <c r="V243" s="3">
        <f t="shared" si="76"/>
        <v>51342</v>
      </c>
      <c r="W243" s="3" t="b">
        <f t="shared" si="64"/>
        <v>1</v>
      </c>
      <c r="X243" s="3">
        <f t="shared" si="65"/>
        <v>22615.524453445039</v>
      </c>
      <c r="Y243" t="b">
        <f t="shared" si="66"/>
        <v>1</v>
      </c>
      <c r="Z243">
        <f t="shared" si="67"/>
        <v>0</v>
      </c>
      <c r="AA243">
        <f t="shared" si="68"/>
        <v>0</v>
      </c>
      <c r="AB243" s="76">
        <f t="shared" si="69"/>
        <v>0</v>
      </c>
    </row>
    <row r="244" spans="1:28">
      <c r="A244" s="7">
        <v>243</v>
      </c>
      <c r="B244" s="7">
        <v>1991</v>
      </c>
      <c r="C244" s="7">
        <v>3</v>
      </c>
      <c r="D244" s="10">
        <v>298</v>
      </c>
      <c r="E244" s="13">
        <v>21566.280991735537</v>
      </c>
      <c r="F244" s="11">
        <v>0.02</v>
      </c>
      <c r="G244" s="11">
        <f t="shared" si="70"/>
        <v>6296.3862360000003</v>
      </c>
      <c r="H244" s="13">
        <f t="shared" si="71"/>
        <v>125.92772472000001</v>
      </c>
      <c r="I244" s="7">
        <v>0</v>
      </c>
      <c r="J244" s="7">
        <f>51342</f>
        <v>51342</v>
      </c>
      <c r="K244" s="11">
        <f t="shared" si="72"/>
        <v>51342</v>
      </c>
      <c r="L244" s="11">
        <f t="shared" si="77"/>
        <v>51342</v>
      </c>
      <c r="M244" s="11">
        <v>0</v>
      </c>
      <c r="N244" s="77">
        <f t="shared" si="73"/>
        <v>72782.35326701554</v>
      </c>
      <c r="O244" s="3">
        <v>3631.68655886345</v>
      </c>
      <c r="P244" s="57" t="str">
        <f t="shared" si="74"/>
        <v/>
      </c>
      <c r="Q244" s="11" t="str">
        <f t="shared" si="60"/>
        <v/>
      </c>
      <c r="R244" s="11">
        <f t="shared" si="61"/>
        <v>36440.35326701554</v>
      </c>
      <c r="S244" s="11" t="str">
        <f t="shared" si="75"/>
        <v/>
      </c>
      <c r="T244" s="11" t="str">
        <f t="shared" si="62"/>
        <v/>
      </c>
      <c r="U244" s="11">
        <f t="shared" si="63"/>
        <v>36440.35326701554</v>
      </c>
      <c r="V244" s="3">
        <f t="shared" si="76"/>
        <v>36342</v>
      </c>
      <c r="W244" s="3" t="b">
        <f t="shared" si="64"/>
        <v>1</v>
      </c>
      <c r="X244" s="3">
        <f t="shared" si="65"/>
        <v>40072.039825878994</v>
      </c>
      <c r="Y244" t="b">
        <f t="shared" si="66"/>
        <v>1</v>
      </c>
      <c r="Z244">
        <f t="shared" si="67"/>
        <v>0</v>
      </c>
      <c r="AA244">
        <f t="shared" si="68"/>
        <v>0</v>
      </c>
      <c r="AB244" s="76">
        <f t="shared" si="69"/>
        <v>0</v>
      </c>
    </row>
    <row r="245" spans="1:28">
      <c r="A245" s="7">
        <v>244</v>
      </c>
      <c r="B245" s="7">
        <v>1991</v>
      </c>
      <c r="C245" s="7">
        <v>4</v>
      </c>
      <c r="D245" s="10">
        <v>2544</v>
      </c>
      <c r="E245" s="13">
        <v>30168.595041322315</v>
      </c>
      <c r="F245" s="11">
        <v>0.13</v>
      </c>
      <c r="G245" s="11">
        <f t="shared" si="70"/>
        <v>5112.6462360000005</v>
      </c>
      <c r="H245" s="13">
        <f t="shared" si="71"/>
        <v>664.64401068000006</v>
      </c>
      <c r="I245" s="7">
        <v>15000</v>
      </c>
      <c r="J245" s="7">
        <f>51342</f>
        <v>51342</v>
      </c>
      <c r="K245" s="11">
        <f t="shared" si="72"/>
        <v>36342</v>
      </c>
      <c r="L245" s="11">
        <f t="shared" si="77"/>
        <v>36342</v>
      </c>
      <c r="M245" s="11">
        <v>0</v>
      </c>
      <c r="N245" s="77">
        <f t="shared" si="73"/>
        <v>65845.951030642318</v>
      </c>
      <c r="O245" s="3">
        <v>4843.1405294280703</v>
      </c>
      <c r="P245" s="57" t="str">
        <f t="shared" si="74"/>
        <v/>
      </c>
      <c r="Q245" s="11" t="str">
        <f t="shared" si="60"/>
        <v/>
      </c>
      <c r="R245" s="11">
        <f t="shared" si="61"/>
        <v>29503.951030642318</v>
      </c>
      <c r="S245" s="11" t="str">
        <f t="shared" si="75"/>
        <v/>
      </c>
      <c r="T245" s="11" t="str">
        <f t="shared" si="62"/>
        <v/>
      </c>
      <c r="U245" s="11">
        <f t="shared" si="63"/>
        <v>29503.951030642318</v>
      </c>
      <c r="V245" s="3">
        <f t="shared" si="76"/>
        <v>36342</v>
      </c>
      <c r="W245" s="3" t="b">
        <f t="shared" si="64"/>
        <v>1</v>
      </c>
      <c r="X245" s="3">
        <f t="shared" si="65"/>
        <v>34347.091560070388</v>
      </c>
      <c r="Y245" t="b">
        <f t="shared" si="66"/>
        <v>1</v>
      </c>
      <c r="Z245">
        <f t="shared" si="67"/>
        <v>0</v>
      </c>
      <c r="AA245">
        <f t="shared" si="68"/>
        <v>0</v>
      </c>
      <c r="AB245" s="76">
        <f t="shared" si="69"/>
        <v>0</v>
      </c>
    </row>
    <row r="246" spans="1:28">
      <c r="A246" s="7">
        <v>245</v>
      </c>
      <c r="B246" s="7">
        <v>1991</v>
      </c>
      <c r="C246" s="7">
        <v>5</v>
      </c>
      <c r="D246" s="10">
        <v>34448</v>
      </c>
      <c r="E246" s="13">
        <v>54059.504132231406</v>
      </c>
      <c r="F246" s="11">
        <v>0.22</v>
      </c>
      <c r="G246" s="11">
        <f t="shared" si="70"/>
        <v>5112.6462360000005</v>
      </c>
      <c r="H246" s="13">
        <f t="shared" si="71"/>
        <v>1124.7821719200001</v>
      </c>
      <c r="I246" s="7">
        <v>15000</v>
      </c>
      <c r="J246" s="7">
        <f>51342</f>
        <v>51342</v>
      </c>
      <c r="K246" s="11">
        <f t="shared" si="72"/>
        <v>36342</v>
      </c>
      <c r="L246" s="11">
        <f t="shared" si="77"/>
        <v>36342</v>
      </c>
      <c r="M246" s="11">
        <v>0</v>
      </c>
      <c r="N246" s="77">
        <f t="shared" si="73"/>
        <v>89276.721960311406</v>
      </c>
      <c r="O246" s="3">
        <v>7332.3354264756299</v>
      </c>
      <c r="P246" s="57" t="str">
        <f t="shared" si="74"/>
        <v/>
      </c>
      <c r="Q246" s="11" t="str">
        <f t="shared" si="60"/>
        <v/>
      </c>
      <c r="R246" s="11" t="str">
        <f t="shared" si="61"/>
        <v/>
      </c>
      <c r="S246" s="11" t="str">
        <f t="shared" si="75"/>
        <v/>
      </c>
      <c r="T246" s="11">
        <f t="shared" si="62"/>
        <v>52934.721960311406</v>
      </c>
      <c r="U246" s="11">
        <f t="shared" si="63"/>
        <v>52934.721960311406</v>
      </c>
      <c r="V246" s="3">
        <f t="shared" si="76"/>
        <v>36342</v>
      </c>
      <c r="W246" s="3" t="b">
        <f t="shared" si="64"/>
        <v>1</v>
      </c>
      <c r="X246" s="3">
        <f t="shared" si="65"/>
        <v>60267.057386787033</v>
      </c>
      <c r="Y246" t="b">
        <f t="shared" si="66"/>
        <v>1</v>
      </c>
      <c r="Z246">
        <f t="shared" si="67"/>
        <v>0</v>
      </c>
      <c r="AA246">
        <f t="shared" si="68"/>
        <v>0</v>
      </c>
      <c r="AB246" s="76">
        <f t="shared" si="69"/>
        <v>0</v>
      </c>
    </row>
    <row r="247" spans="1:28">
      <c r="A247" s="7">
        <v>246</v>
      </c>
      <c r="B247" s="7">
        <v>1991</v>
      </c>
      <c r="C247" s="7">
        <v>6</v>
      </c>
      <c r="D247" s="10">
        <v>45953</v>
      </c>
      <c r="E247" s="13">
        <v>53928.595041322311</v>
      </c>
      <c r="F247" s="11">
        <v>0.36</v>
      </c>
      <c r="G247" s="11">
        <f t="shared" si="70"/>
        <v>5112.6462360000005</v>
      </c>
      <c r="H247" s="13">
        <f t="shared" si="71"/>
        <v>1840.5526449600002</v>
      </c>
      <c r="I247" s="7">
        <v>15000</v>
      </c>
      <c r="J247" s="7">
        <f>51342</f>
        <v>51342</v>
      </c>
      <c r="K247" s="11">
        <f t="shared" si="72"/>
        <v>36342</v>
      </c>
      <c r="L247" s="11">
        <f t="shared" si="77"/>
        <v>36342</v>
      </c>
      <c r="M247" s="11">
        <v>0</v>
      </c>
      <c r="N247" s="77">
        <f t="shared" si="73"/>
        <v>88430.042396362318</v>
      </c>
      <c r="O247" s="3">
        <v>5636.6276277407896</v>
      </c>
      <c r="P247" s="57" t="str">
        <f t="shared" si="74"/>
        <v/>
      </c>
      <c r="Q247" s="11" t="str">
        <f t="shared" si="60"/>
        <v/>
      </c>
      <c r="R247" s="11" t="str">
        <f t="shared" si="61"/>
        <v/>
      </c>
      <c r="S247" s="11">
        <f t="shared" si="75"/>
        <v>40316.372372259211</v>
      </c>
      <c r="T247" s="11" t="str">
        <f t="shared" si="62"/>
        <v/>
      </c>
      <c r="U247" s="11">
        <f t="shared" si="63"/>
        <v>40316.372372259211</v>
      </c>
      <c r="V247" s="3">
        <f t="shared" si="76"/>
        <v>48113.670024103107</v>
      </c>
      <c r="W247" s="3" t="b">
        <f t="shared" si="64"/>
        <v>1</v>
      </c>
      <c r="X247" s="3">
        <f t="shared" si="65"/>
        <v>45953</v>
      </c>
      <c r="Y247" t="b">
        <f t="shared" si="66"/>
        <v>1</v>
      </c>
      <c r="Z247">
        <f t="shared" si="67"/>
        <v>0</v>
      </c>
      <c r="AA247">
        <f t="shared" si="68"/>
        <v>0</v>
      </c>
      <c r="AB247" s="76">
        <f t="shared" si="69"/>
        <v>0</v>
      </c>
    </row>
    <row r="248" spans="1:28">
      <c r="A248" s="7">
        <v>247</v>
      </c>
      <c r="B248" s="7">
        <v>1991</v>
      </c>
      <c r="C248" s="7">
        <v>7</v>
      </c>
      <c r="D248" s="10">
        <v>50966</v>
      </c>
      <c r="E248" s="13">
        <v>53674.710743801654</v>
      </c>
      <c r="F248" s="11">
        <v>0.43</v>
      </c>
      <c r="G248" s="11">
        <f t="shared" si="70"/>
        <v>6079.6221828273001</v>
      </c>
      <c r="H248" s="13">
        <f t="shared" si="71"/>
        <v>2614.2375386157391</v>
      </c>
      <c r="I248" s="7">
        <v>0</v>
      </c>
      <c r="J248" s="7">
        <f>51342</f>
        <v>51342</v>
      </c>
      <c r="K248" s="11">
        <f t="shared" si="72"/>
        <v>51342</v>
      </c>
      <c r="L248" s="11">
        <f t="shared" si="77"/>
        <v>48113.670024103107</v>
      </c>
      <c r="M248" s="11">
        <v>0</v>
      </c>
      <c r="N248" s="77">
        <f t="shared" si="73"/>
        <v>99174.143229289024</v>
      </c>
      <c r="O248" s="3">
        <v>2637.0000000015598</v>
      </c>
      <c r="P248" s="57" t="str">
        <f t="shared" si="74"/>
        <v/>
      </c>
      <c r="Q248" s="11" t="str">
        <f t="shared" si="60"/>
        <v/>
      </c>
      <c r="R248" s="11" t="str">
        <f t="shared" si="61"/>
        <v/>
      </c>
      <c r="S248" s="11">
        <f t="shared" si="75"/>
        <v>48328.999999998443</v>
      </c>
      <c r="T248" s="11" t="str">
        <f t="shared" si="62"/>
        <v/>
      </c>
      <c r="U248" s="11">
        <f t="shared" si="63"/>
        <v>48328.999999998443</v>
      </c>
      <c r="V248" s="3">
        <f t="shared" si="76"/>
        <v>50845.143229290581</v>
      </c>
      <c r="W248" s="3" t="b">
        <f t="shared" si="64"/>
        <v>1</v>
      </c>
      <c r="X248" s="3">
        <f t="shared" si="65"/>
        <v>50966</v>
      </c>
      <c r="Y248" t="b">
        <f t="shared" si="66"/>
        <v>1</v>
      </c>
      <c r="Z248">
        <f t="shared" si="67"/>
        <v>0</v>
      </c>
      <c r="AA248">
        <f t="shared" si="68"/>
        <v>0</v>
      </c>
      <c r="AB248" s="76">
        <f t="shared" si="69"/>
        <v>0</v>
      </c>
    </row>
    <row r="249" spans="1:28">
      <c r="A249" s="7">
        <v>248</v>
      </c>
      <c r="B249" s="7">
        <v>1991</v>
      </c>
      <c r="C249" s="7">
        <v>8</v>
      </c>
      <c r="D249" s="10">
        <v>47807</v>
      </c>
      <c r="E249" s="13">
        <v>41024.132231404961</v>
      </c>
      <c r="F249" s="11">
        <v>0.39</v>
      </c>
      <c r="G249" s="11">
        <f t="shared" si="70"/>
        <v>6264.3822719927375</v>
      </c>
      <c r="H249" s="13">
        <f t="shared" si="71"/>
        <v>2443.1090860771678</v>
      </c>
      <c r="I249" s="7">
        <v>0</v>
      </c>
      <c r="J249" s="7">
        <f>51342</f>
        <v>51342</v>
      </c>
      <c r="K249" s="11">
        <f t="shared" si="72"/>
        <v>51342</v>
      </c>
      <c r="L249" s="11">
        <f t="shared" si="77"/>
        <v>50845.143229290581</v>
      </c>
      <c r="M249" s="11">
        <v>0</v>
      </c>
      <c r="N249" s="77">
        <f t="shared" si="73"/>
        <v>89426.166374618377</v>
      </c>
      <c r="O249" s="3">
        <v>2285.0000000015598</v>
      </c>
      <c r="P249" s="57" t="str">
        <f t="shared" si="74"/>
        <v/>
      </c>
      <c r="Q249" s="11" t="str">
        <f t="shared" si="60"/>
        <v/>
      </c>
      <c r="R249" s="11" t="str">
        <f t="shared" si="61"/>
        <v/>
      </c>
      <c r="S249" s="11">
        <f t="shared" si="75"/>
        <v>45521.999999998443</v>
      </c>
      <c r="T249" s="11" t="str">
        <f t="shared" si="62"/>
        <v/>
      </c>
      <c r="U249" s="11">
        <f t="shared" si="63"/>
        <v>45521.999999998443</v>
      </c>
      <c r="V249" s="3">
        <f t="shared" si="76"/>
        <v>43904.166374619934</v>
      </c>
      <c r="W249" s="3" t="b">
        <f t="shared" si="64"/>
        <v>1</v>
      </c>
      <c r="X249" s="3">
        <f t="shared" si="65"/>
        <v>47807</v>
      </c>
      <c r="Y249" t="b">
        <f t="shared" si="66"/>
        <v>1</v>
      </c>
      <c r="Z249">
        <f t="shared" si="67"/>
        <v>0</v>
      </c>
      <c r="AA249">
        <f t="shared" si="68"/>
        <v>0</v>
      </c>
      <c r="AB249" s="76">
        <f t="shared" si="69"/>
        <v>0</v>
      </c>
    </row>
    <row r="250" spans="1:28">
      <c r="A250">
        <v>249</v>
      </c>
      <c r="B250">
        <v>1991</v>
      </c>
      <c r="C250">
        <v>9</v>
      </c>
      <c r="D250">
        <v>35537</v>
      </c>
      <c r="E250">
        <v>24928.264462809919</v>
      </c>
      <c r="F250">
        <v>0.2</v>
      </c>
      <c r="G250">
        <f t="shared" si="70"/>
        <v>5765.6682929613735</v>
      </c>
      <c r="H250">
        <f t="shared" si="71"/>
        <v>1153.1336585922747</v>
      </c>
      <c r="I250">
        <v>0</v>
      </c>
      <c r="J250" s="7">
        <f>51342</f>
        <v>51342</v>
      </c>
      <c r="K250" s="11">
        <f t="shared" si="72"/>
        <v>51342</v>
      </c>
      <c r="L250">
        <f t="shared" si="77"/>
        <v>43904.166374619934</v>
      </c>
      <c r="M250" s="11">
        <v>0</v>
      </c>
      <c r="N250" s="77">
        <f t="shared" si="73"/>
        <v>67679.297178837587</v>
      </c>
      <c r="O250">
        <v>1202.5000000007799</v>
      </c>
      <c r="P250" s="57" t="str">
        <f t="shared" si="74"/>
        <v/>
      </c>
      <c r="Q250" s="11" t="str">
        <f t="shared" si="60"/>
        <v/>
      </c>
      <c r="R250" s="11" t="str">
        <f t="shared" si="61"/>
        <v/>
      </c>
      <c r="S250" s="11">
        <f t="shared" si="75"/>
        <v>34334.499999999221</v>
      </c>
      <c r="T250" s="11" t="str">
        <f t="shared" si="62"/>
        <v/>
      </c>
      <c r="U250">
        <f t="shared" si="63"/>
        <v>34334.499999999221</v>
      </c>
      <c r="V250" s="3">
        <f t="shared" si="76"/>
        <v>33344.797178838366</v>
      </c>
      <c r="W250" s="3" t="b">
        <f t="shared" si="64"/>
        <v>1</v>
      </c>
      <c r="X250">
        <f t="shared" si="65"/>
        <v>35537</v>
      </c>
      <c r="Y250" t="b">
        <f t="shared" si="66"/>
        <v>1</v>
      </c>
      <c r="Z250">
        <f t="shared" si="67"/>
        <v>0</v>
      </c>
      <c r="AA250">
        <f t="shared" si="68"/>
        <v>0</v>
      </c>
      <c r="AB250" s="76">
        <f t="shared" si="69"/>
        <v>0</v>
      </c>
    </row>
    <row r="251" spans="1:28">
      <c r="A251" s="7">
        <v>250</v>
      </c>
      <c r="B251" s="7">
        <v>1991</v>
      </c>
      <c r="C251" s="7">
        <v>10</v>
      </c>
      <c r="D251" s="10">
        <v>16691</v>
      </c>
      <c r="E251" s="13">
        <v>19902.14876033058</v>
      </c>
      <c r="F251" s="11">
        <v>0.05</v>
      </c>
      <c r="G251" s="11">
        <f t="shared" si="70"/>
        <v>4822.177711096605</v>
      </c>
      <c r="H251" s="13">
        <f t="shared" si="71"/>
        <v>241.10888555483027</v>
      </c>
      <c r="I251" s="7">
        <v>0</v>
      </c>
      <c r="J251" s="7">
        <f>51342</f>
        <v>51342</v>
      </c>
      <c r="K251" s="11">
        <f t="shared" si="72"/>
        <v>51342</v>
      </c>
      <c r="L251" s="11">
        <f t="shared" si="77"/>
        <v>33344.797178838366</v>
      </c>
      <c r="M251" s="11">
        <v>0</v>
      </c>
      <c r="N251" s="77">
        <f t="shared" si="73"/>
        <v>53005.837053614116</v>
      </c>
      <c r="O251" s="3">
        <v>482.68239671953501</v>
      </c>
      <c r="P251" s="57" t="str">
        <f t="shared" si="74"/>
        <v/>
      </c>
      <c r="Q251" s="11" t="str">
        <f t="shared" si="60"/>
        <v/>
      </c>
      <c r="R251" s="11" t="str">
        <f t="shared" si="61"/>
        <v/>
      </c>
      <c r="S251" s="11">
        <f t="shared" si="75"/>
        <v>16208.317603280466</v>
      </c>
      <c r="T251" s="11" t="str">
        <f t="shared" si="62"/>
        <v/>
      </c>
      <c r="U251" s="11">
        <f t="shared" si="63"/>
        <v>16208.317603280466</v>
      </c>
      <c r="V251" s="3">
        <f t="shared" si="76"/>
        <v>36797.519450333653</v>
      </c>
      <c r="W251" s="3" t="b">
        <f t="shared" si="64"/>
        <v>1</v>
      </c>
      <c r="X251" s="3">
        <f t="shared" si="65"/>
        <v>16691</v>
      </c>
      <c r="Y251" t="b">
        <f t="shared" si="66"/>
        <v>1</v>
      </c>
      <c r="Z251">
        <f t="shared" si="67"/>
        <v>0</v>
      </c>
      <c r="AA251">
        <f t="shared" si="68"/>
        <v>0</v>
      </c>
      <c r="AB251" s="76">
        <f t="shared" si="69"/>
        <v>0</v>
      </c>
    </row>
    <row r="252" spans="1:28">
      <c r="A252" s="7">
        <v>251</v>
      </c>
      <c r="B252" s="7">
        <v>1991</v>
      </c>
      <c r="C252" s="7">
        <v>11</v>
      </c>
      <c r="D252" s="10">
        <v>4576</v>
      </c>
      <c r="E252" s="13">
        <v>25485.619834710742</v>
      </c>
      <c r="F252" s="11">
        <v>0</v>
      </c>
      <c r="G252" s="11">
        <f t="shared" si="70"/>
        <v>5155.2193027279036</v>
      </c>
      <c r="H252" s="13">
        <f t="shared" si="71"/>
        <v>0</v>
      </c>
      <c r="I252" s="7">
        <v>0</v>
      </c>
      <c r="J252" s="7">
        <f>51342</f>
        <v>51342</v>
      </c>
      <c r="K252" s="11">
        <f t="shared" si="72"/>
        <v>51342</v>
      </c>
      <c r="L252" s="11">
        <f t="shared" si="77"/>
        <v>36797.519450333653</v>
      </c>
      <c r="M252" s="11">
        <v>0</v>
      </c>
      <c r="N252" s="77">
        <f t="shared" si="73"/>
        <v>62283.139285044395</v>
      </c>
      <c r="O252" s="3">
        <v>3720.07824720587</v>
      </c>
      <c r="P252" s="57" t="str">
        <f t="shared" si="74"/>
        <v/>
      </c>
      <c r="Q252" s="11" t="str">
        <f t="shared" si="60"/>
        <v/>
      </c>
      <c r="R252" s="11" t="str">
        <f t="shared" si="61"/>
        <v/>
      </c>
      <c r="S252" s="11" t="str">
        <f t="shared" si="75"/>
        <v/>
      </c>
      <c r="T252" s="11">
        <f t="shared" si="62"/>
        <v>10941.139285044395</v>
      </c>
      <c r="U252" s="11">
        <f t="shared" si="63"/>
        <v>10941.139285044395</v>
      </c>
      <c r="V252" s="3">
        <f t="shared" si="76"/>
        <v>51342</v>
      </c>
      <c r="W252" s="3" t="b">
        <f t="shared" si="64"/>
        <v>1</v>
      </c>
      <c r="X252" s="3">
        <f t="shared" si="65"/>
        <v>14661.217532250266</v>
      </c>
      <c r="Y252" t="b">
        <f t="shared" si="66"/>
        <v>1</v>
      </c>
      <c r="Z252">
        <f t="shared" si="67"/>
        <v>0</v>
      </c>
      <c r="AA252">
        <f t="shared" si="68"/>
        <v>0</v>
      </c>
      <c r="AB252" s="76">
        <f t="shared" si="69"/>
        <v>0</v>
      </c>
    </row>
    <row r="253" spans="1:28">
      <c r="A253" s="7">
        <v>252</v>
      </c>
      <c r="B253" s="7">
        <v>1991</v>
      </c>
      <c r="C253" s="7">
        <v>12</v>
      </c>
      <c r="D253" s="10">
        <v>1561</v>
      </c>
      <c r="E253" s="13">
        <v>30991.735537190081</v>
      </c>
      <c r="F253" s="11">
        <v>0</v>
      </c>
      <c r="G253" s="11">
        <f t="shared" si="70"/>
        <v>6296.3862360000003</v>
      </c>
      <c r="H253" s="13">
        <f t="shared" si="71"/>
        <v>0</v>
      </c>
      <c r="I253" s="7">
        <v>0</v>
      </c>
      <c r="J253" s="7">
        <f>51342</f>
        <v>51342</v>
      </c>
      <c r="K253" s="11">
        <f t="shared" si="72"/>
        <v>51342</v>
      </c>
      <c r="L253" s="11">
        <f t="shared" si="77"/>
        <v>51342</v>
      </c>
      <c r="M253" s="11">
        <v>0</v>
      </c>
      <c r="N253" s="77">
        <f t="shared" si="73"/>
        <v>82333.735537190078</v>
      </c>
      <c r="O253" s="3">
        <v>3151.68766143324</v>
      </c>
      <c r="P253" s="57" t="str">
        <f t="shared" si="74"/>
        <v/>
      </c>
      <c r="Q253" s="11" t="str">
        <f t="shared" si="60"/>
        <v/>
      </c>
      <c r="R253" s="11">
        <f t="shared" si="61"/>
        <v>30991.735537190078</v>
      </c>
      <c r="S253" s="11" t="str">
        <f t="shared" si="75"/>
        <v/>
      </c>
      <c r="T253" s="11" t="str">
        <f t="shared" si="62"/>
        <v/>
      </c>
      <c r="U253" s="11">
        <f t="shared" si="63"/>
        <v>30991.735537190078</v>
      </c>
      <c r="V253" s="3">
        <f t="shared" si="76"/>
        <v>51342</v>
      </c>
      <c r="W253" s="3" t="b">
        <f t="shared" si="64"/>
        <v>1</v>
      </c>
      <c r="X253" s="3">
        <f t="shared" si="65"/>
        <v>34143.423198623321</v>
      </c>
      <c r="Y253" t="b">
        <f t="shared" si="66"/>
        <v>1</v>
      </c>
      <c r="Z253">
        <f t="shared" si="67"/>
        <v>0</v>
      </c>
      <c r="AA253">
        <f t="shared" si="68"/>
        <v>0</v>
      </c>
      <c r="AB253" s="76">
        <f t="shared" si="69"/>
        <v>0</v>
      </c>
    </row>
    <row r="254" spans="1:28">
      <c r="A254" s="7">
        <v>253</v>
      </c>
      <c r="B254" s="7">
        <v>1992</v>
      </c>
      <c r="C254" s="7">
        <v>1</v>
      </c>
      <c r="D254" s="10">
        <v>1277</v>
      </c>
      <c r="E254" s="13">
        <v>30573.223140495869</v>
      </c>
      <c r="F254" s="11">
        <v>0</v>
      </c>
      <c r="G254" s="11">
        <f t="shared" si="70"/>
        <v>6296.3862360000003</v>
      </c>
      <c r="H254" s="13">
        <f t="shared" si="71"/>
        <v>0</v>
      </c>
      <c r="I254" s="7">
        <v>0</v>
      </c>
      <c r="J254" s="7">
        <f>51342</f>
        <v>51342</v>
      </c>
      <c r="K254" s="11">
        <f t="shared" si="72"/>
        <v>51342</v>
      </c>
      <c r="L254" s="11">
        <f t="shared" si="77"/>
        <v>51342</v>
      </c>
      <c r="M254" s="11">
        <v>0</v>
      </c>
      <c r="N254" s="77">
        <f t="shared" si="73"/>
        <v>81915.223140495873</v>
      </c>
      <c r="O254" s="3">
        <v>2957.3840558678598</v>
      </c>
      <c r="P254" s="57" t="str">
        <f t="shared" si="74"/>
        <v/>
      </c>
      <c r="Q254" s="11" t="str">
        <f t="shared" si="60"/>
        <v/>
      </c>
      <c r="R254" s="11">
        <f t="shared" si="61"/>
        <v>30573.223140495873</v>
      </c>
      <c r="S254" s="11" t="str">
        <f t="shared" si="75"/>
        <v/>
      </c>
      <c r="T254" s="11" t="str">
        <f t="shared" si="62"/>
        <v/>
      </c>
      <c r="U254" s="11">
        <f t="shared" si="63"/>
        <v>30573.223140495873</v>
      </c>
      <c r="V254" s="3">
        <f t="shared" si="76"/>
        <v>51342</v>
      </c>
      <c r="W254" s="3" t="b">
        <f t="shared" si="64"/>
        <v>1</v>
      </c>
      <c r="X254" s="3">
        <f t="shared" si="65"/>
        <v>33530.60719636373</v>
      </c>
      <c r="Y254" t="b">
        <f t="shared" si="66"/>
        <v>1</v>
      </c>
      <c r="Z254">
        <f t="shared" si="67"/>
        <v>0</v>
      </c>
      <c r="AA254">
        <f t="shared" si="68"/>
        <v>0</v>
      </c>
      <c r="AB254" s="76">
        <f t="shared" si="69"/>
        <v>0</v>
      </c>
    </row>
    <row r="255" spans="1:28">
      <c r="A255" s="7">
        <v>254</v>
      </c>
      <c r="B255" s="7">
        <v>1992</v>
      </c>
      <c r="C255" s="7">
        <v>2</v>
      </c>
      <c r="D255" s="10">
        <v>787</v>
      </c>
      <c r="E255" s="13">
        <v>31814.876033057852</v>
      </c>
      <c r="F255" s="11">
        <v>0</v>
      </c>
      <c r="G255" s="11">
        <f t="shared" si="70"/>
        <v>6296.3862360000003</v>
      </c>
      <c r="H255" s="13">
        <f t="shared" si="71"/>
        <v>0</v>
      </c>
      <c r="I255" s="7">
        <v>0</v>
      </c>
      <c r="J255" s="7">
        <f>51342</f>
        <v>51342</v>
      </c>
      <c r="K255" s="11">
        <f t="shared" si="72"/>
        <v>51342</v>
      </c>
      <c r="L255" s="11">
        <f t="shared" si="77"/>
        <v>51342</v>
      </c>
      <c r="M255" s="11">
        <v>0</v>
      </c>
      <c r="N255" s="77">
        <f t="shared" si="73"/>
        <v>83156.876033057852</v>
      </c>
      <c r="O255" s="3">
        <v>3465.0931266122998</v>
      </c>
      <c r="P255" s="57" t="str">
        <f t="shared" si="74"/>
        <v/>
      </c>
      <c r="Q255" s="11" t="str">
        <f t="shared" si="60"/>
        <v/>
      </c>
      <c r="R255" s="11">
        <f t="shared" si="61"/>
        <v>31814.876033057852</v>
      </c>
      <c r="S255" s="11" t="str">
        <f t="shared" si="75"/>
        <v/>
      </c>
      <c r="T255" s="11" t="str">
        <f t="shared" si="62"/>
        <v/>
      </c>
      <c r="U255" s="11">
        <f t="shared" si="63"/>
        <v>31814.876033057852</v>
      </c>
      <c r="V255" s="3">
        <f t="shared" si="76"/>
        <v>51342</v>
      </c>
      <c r="W255" s="3" t="b">
        <f t="shared" si="64"/>
        <v>1</v>
      </c>
      <c r="X255" s="3">
        <f t="shared" si="65"/>
        <v>35279.969159670152</v>
      </c>
      <c r="Y255" t="b">
        <f t="shared" si="66"/>
        <v>1</v>
      </c>
      <c r="Z255">
        <f t="shared" si="67"/>
        <v>0</v>
      </c>
      <c r="AA255">
        <f t="shared" si="68"/>
        <v>0</v>
      </c>
      <c r="AB255" s="76">
        <f t="shared" si="69"/>
        <v>0</v>
      </c>
    </row>
    <row r="256" spans="1:28">
      <c r="A256" s="7">
        <v>255</v>
      </c>
      <c r="B256" s="7">
        <v>1992</v>
      </c>
      <c r="C256" s="7">
        <v>3</v>
      </c>
      <c r="D256" s="10">
        <v>298</v>
      </c>
      <c r="E256" s="13">
        <v>31979.504132231406</v>
      </c>
      <c r="F256" s="11">
        <v>0.02</v>
      </c>
      <c r="G256" s="11">
        <f t="shared" si="70"/>
        <v>6296.3862360000003</v>
      </c>
      <c r="H256" s="13">
        <f t="shared" si="71"/>
        <v>125.92772472000001</v>
      </c>
      <c r="I256" s="7">
        <v>0</v>
      </c>
      <c r="J256" s="7">
        <f>51342</f>
        <v>51342</v>
      </c>
      <c r="K256" s="11">
        <f t="shared" si="72"/>
        <v>51342</v>
      </c>
      <c r="L256" s="11">
        <f t="shared" si="77"/>
        <v>51342</v>
      </c>
      <c r="M256" s="11">
        <v>0</v>
      </c>
      <c r="N256" s="77">
        <f t="shared" si="73"/>
        <v>83195.576407511413</v>
      </c>
      <c r="O256" s="3">
        <v>4091.8959498395602</v>
      </c>
      <c r="P256" s="57" t="str">
        <f t="shared" si="74"/>
        <v/>
      </c>
      <c r="Q256" s="11" t="str">
        <f t="shared" si="60"/>
        <v/>
      </c>
      <c r="R256" s="11">
        <f t="shared" si="61"/>
        <v>46853.576407511413</v>
      </c>
      <c r="S256" s="11" t="str">
        <f t="shared" si="75"/>
        <v/>
      </c>
      <c r="T256" s="11" t="str">
        <f t="shared" si="62"/>
        <v/>
      </c>
      <c r="U256" s="11">
        <f t="shared" si="63"/>
        <v>46853.576407511413</v>
      </c>
      <c r="V256" s="3">
        <f t="shared" si="76"/>
        <v>36342</v>
      </c>
      <c r="W256" s="3" t="b">
        <f t="shared" si="64"/>
        <v>1</v>
      </c>
      <c r="X256" s="3">
        <f t="shared" si="65"/>
        <v>50945.472357350976</v>
      </c>
      <c r="Y256" t="b">
        <f t="shared" si="66"/>
        <v>1</v>
      </c>
      <c r="Z256">
        <f t="shared" si="67"/>
        <v>0</v>
      </c>
      <c r="AA256">
        <f t="shared" si="68"/>
        <v>0</v>
      </c>
      <c r="AB256" s="76">
        <f t="shared" si="69"/>
        <v>0</v>
      </c>
    </row>
    <row r="257" spans="1:28">
      <c r="A257" s="7">
        <v>256</v>
      </c>
      <c r="B257" s="7">
        <v>1992</v>
      </c>
      <c r="C257" s="7">
        <v>4</v>
      </c>
      <c r="D257" s="10">
        <v>2544</v>
      </c>
      <c r="E257" s="13">
        <v>23982.14876033058</v>
      </c>
      <c r="F257" s="11">
        <v>0.13</v>
      </c>
      <c r="G257" s="11">
        <f t="shared" si="70"/>
        <v>5112.6462360000005</v>
      </c>
      <c r="H257" s="13">
        <f t="shared" si="71"/>
        <v>664.64401068000006</v>
      </c>
      <c r="I257" s="7">
        <v>15000</v>
      </c>
      <c r="J257" s="7">
        <f>51342</f>
        <v>51342</v>
      </c>
      <c r="K257" s="11">
        <f t="shared" si="72"/>
        <v>36342</v>
      </c>
      <c r="L257" s="11">
        <f t="shared" si="77"/>
        <v>36342</v>
      </c>
      <c r="M257" s="11">
        <v>0</v>
      </c>
      <c r="N257" s="77">
        <f t="shared" si="73"/>
        <v>59659.504749650579</v>
      </c>
      <c r="O257" s="3">
        <v>4287.6480293348404</v>
      </c>
      <c r="P257" s="57" t="str">
        <f t="shared" si="74"/>
        <v/>
      </c>
      <c r="Q257" s="11" t="str">
        <f t="shared" si="60"/>
        <v/>
      </c>
      <c r="R257" s="11">
        <f t="shared" si="61"/>
        <v>23317.504749650579</v>
      </c>
      <c r="S257" s="11" t="str">
        <f t="shared" si="75"/>
        <v/>
      </c>
      <c r="T257" s="11" t="str">
        <f t="shared" si="62"/>
        <v/>
      </c>
      <c r="U257" s="11">
        <f t="shared" si="63"/>
        <v>23317.504749650579</v>
      </c>
      <c r="V257" s="3">
        <f t="shared" si="76"/>
        <v>36342</v>
      </c>
      <c r="W257" s="3" t="b">
        <f t="shared" si="64"/>
        <v>1</v>
      </c>
      <c r="X257" s="3">
        <f t="shared" si="65"/>
        <v>27605.152778985419</v>
      </c>
      <c r="Y257" t="b">
        <f t="shared" si="66"/>
        <v>1</v>
      </c>
      <c r="Z257">
        <f t="shared" si="67"/>
        <v>0</v>
      </c>
      <c r="AA257">
        <f t="shared" si="68"/>
        <v>0</v>
      </c>
      <c r="AB257" s="76">
        <f t="shared" si="69"/>
        <v>0</v>
      </c>
    </row>
    <row r="258" spans="1:28">
      <c r="A258" s="7">
        <v>257</v>
      </c>
      <c r="B258" s="7">
        <v>1992</v>
      </c>
      <c r="C258" s="7">
        <v>5</v>
      </c>
      <c r="D258" s="10">
        <v>34448</v>
      </c>
      <c r="E258" s="13">
        <v>44423.801652892565</v>
      </c>
      <c r="F258" s="11">
        <v>0.22</v>
      </c>
      <c r="G258" s="11">
        <f t="shared" si="70"/>
        <v>5112.6462360000005</v>
      </c>
      <c r="H258" s="13">
        <f t="shared" si="71"/>
        <v>1124.7821719200001</v>
      </c>
      <c r="I258" s="7">
        <v>15000</v>
      </c>
      <c r="J258" s="7">
        <f>51342</f>
        <v>51342</v>
      </c>
      <c r="K258" s="11">
        <f t="shared" si="72"/>
        <v>36342</v>
      </c>
      <c r="L258" s="11">
        <f t="shared" si="77"/>
        <v>36342</v>
      </c>
      <c r="M258" s="11">
        <v>0</v>
      </c>
      <c r="N258" s="77">
        <f t="shared" si="73"/>
        <v>79641.019480972565</v>
      </c>
      <c r="O258" s="3">
        <v>1746.5000000007799</v>
      </c>
      <c r="P258" s="57" t="str">
        <f t="shared" si="74"/>
        <v/>
      </c>
      <c r="Q258" s="11" t="str">
        <f t="shared" ref="Q258:Q321" si="78">IF(AND(O258&gt;D258,N258&lt;K259),0,"")</f>
        <v/>
      </c>
      <c r="R258" s="11" t="str">
        <f t="shared" ref="R258:R321" si="79">IF(AND(O258&gt;D258,N258&gt;K259),N258-K259,"")</f>
        <v/>
      </c>
      <c r="S258" s="11" t="str">
        <f t="shared" si="75"/>
        <v/>
      </c>
      <c r="T258" s="11">
        <f t="shared" ref="T258:T321" si="80">IF(AND(O258&lt;D258,N258+O258&gt;D258,N258+O258-D258&gt;K259),N258-K259,"")</f>
        <v>43299.019480972565</v>
      </c>
      <c r="U258" s="11">
        <f t="shared" ref="U258:U321" si="81">SUM(P258:T258)</f>
        <v>43299.019480972565</v>
      </c>
      <c r="V258" s="3">
        <f t="shared" si="76"/>
        <v>36342</v>
      </c>
      <c r="W258" s="3" t="b">
        <f t="shared" ref="W258:W321" si="82">V258&gt;=M$2</f>
        <v>1</v>
      </c>
      <c r="X258" s="3">
        <f t="shared" ref="X258:X321" si="83">O258+U258</f>
        <v>45045.519480973344</v>
      </c>
      <c r="Y258" t="b">
        <f t="shared" ref="Y258:Y321" si="84">X258&gt;=D258</f>
        <v>1</v>
      </c>
      <c r="Z258">
        <f t="shared" ref="Z258:Z321" si="85">IF(AND(X257&lt;D257,X258&gt;=D258),1,0)</f>
        <v>0</v>
      </c>
      <c r="AA258">
        <f t="shared" ref="AA258:AA321" si="86">IF(X258&lt;D258,ABS(X258-D258),0)</f>
        <v>0</v>
      </c>
      <c r="AB258" s="76">
        <f t="shared" ref="AB258:AB321" si="87">INDEX(AS$2:AS$13,MATCH(C258,AR$2:AR$13,0))*(AA258)^INDEX(AT$2:AT$13,MATCH(C258,AR$2:AR$13,0))</f>
        <v>0</v>
      </c>
    </row>
    <row r="259" spans="1:28">
      <c r="A259" s="7">
        <v>258</v>
      </c>
      <c r="B259" s="7">
        <v>1992</v>
      </c>
      <c r="C259" s="7">
        <v>6</v>
      </c>
      <c r="D259" s="10">
        <v>45953</v>
      </c>
      <c r="E259" s="13">
        <v>44701.487603305788</v>
      </c>
      <c r="F259" s="11">
        <v>0.36</v>
      </c>
      <c r="G259" s="11">
        <f t="shared" ref="G259:G322" si="88">-1*10^-6*L259^2+0.1666*L259+378.81</f>
        <v>5112.6462360000005</v>
      </c>
      <c r="H259" s="13">
        <f t="shared" ref="H259:H322" si="89">G259*F259</f>
        <v>1840.5526449600002</v>
      </c>
      <c r="I259" s="7">
        <v>15000</v>
      </c>
      <c r="J259" s="7">
        <f>51342</f>
        <v>51342</v>
      </c>
      <c r="K259" s="11">
        <f t="shared" ref="K259:K322" si="90">J259-I259</f>
        <v>36342</v>
      </c>
      <c r="L259" s="11">
        <f t="shared" si="77"/>
        <v>36342</v>
      </c>
      <c r="M259" s="11">
        <v>0</v>
      </c>
      <c r="N259" s="77">
        <f t="shared" ref="N259:N322" si="91">E259+L259-H259</f>
        <v>79202.934958345781</v>
      </c>
      <c r="O259" s="3">
        <v>1973.7620816517799</v>
      </c>
      <c r="P259" s="57" t="str">
        <f t="shared" ref="P259:P322" si="92">IF(N259+O259&lt;D259,N259*M$5,"")</f>
        <v/>
      </c>
      <c r="Q259" s="11" t="str">
        <f t="shared" si="78"/>
        <v/>
      </c>
      <c r="R259" s="11" t="str">
        <f t="shared" si="79"/>
        <v/>
      </c>
      <c r="S259" s="11">
        <f t="shared" ref="S259:S322" si="93">IF(AND(O259&lt;D259,N259+O259&gt;D259,N259+O259-D259&lt;K260),IF(N259-(D259-O259)&lt;M$2,(D259-O259)*M$5,D259-O259),"")</f>
        <v>43979.237918348219</v>
      </c>
      <c r="T259" s="11" t="str">
        <f t="shared" si="80"/>
        <v/>
      </c>
      <c r="U259" s="11">
        <f t="shared" si="81"/>
        <v>43979.237918348219</v>
      </c>
      <c r="V259" s="3">
        <f t="shared" ref="V259:V322" si="94">N259-U259</f>
        <v>35223.697039997562</v>
      </c>
      <c r="W259" s="3" t="b">
        <f t="shared" si="82"/>
        <v>1</v>
      </c>
      <c r="X259" s="3">
        <f t="shared" si="83"/>
        <v>45953</v>
      </c>
      <c r="Y259" t="b">
        <f t="shared" si="84"/>
        <v>1</v>
      </c>
      <c r="Z259">
        <f t="shared" si="85"/>
        <v>0</v>
      </c>
      <c r="AA259">
        <f t="shared" si="86"/>
        <v>0</v>
      </c>
      <c r="AB259" s="76">
        <f t="shared" si="87"/>
        <v>0</v>
      </c>
    </row>
    <row r="260" spans="1:28">
      <c r="A260" s="7">
        <v>259</v>
      </c>
      <c r="B260" s="7">
        <v>1992</v>
      </c>
      <c r="C260" s="7">
        <v>7</v>
      </c>
      <c r="D260" s="10">
        <v>50966</v>
      </c>
      <c r="E260" s="13">
        <v>31929.917355371901</v>
      </c>
      <c r="F260" s="11">
        <v>0.43</v>
      </c>
      <c r="G260" s="11">
        <f t="shared" si="88"/>
        <v>5006.3690936980611</v>
      </c>
      <c r="H260" s="13">
        <f t="shared" si="89"/>
        <v>2152.7387102901662</v>
      </c>
      <c r="I260" s="7">
        <v>0</v>
      </c>
      <c r="J260" s="7">
        <f>51342</f>
        <v>51342</v>
      </c>
      <c r="K260" s="11">
        <f t="shared" si="90"/>
        <v>51342</v>
      </c>
      <c r="L260" s="11">
        <f t="shared" si="77"/>
        <v>35223.697039997562</v>
      </c>
      <c r="M260" s="11">
        <v>0</v>
      </c>
      <c r="N260" s="77">
        <f t="shared" si="91"/>
        <v>65000.875685079292</v>
      </c>
      <c r="O260" s="3">
        <v>421.124913051021</v>
      </c>
      <c r="P260" s="57" t="str">
        <f t="shared" si="92"/>
        <v/>
      </c>
      <c r="Q260" s="11" t="str">
        <f t="shared" si="78"/>
        <v/>
      </c>
      <c r="R260" s="11" t="str">
        <f t="shared" si="79"/>
        <v/>
      </c>
      <c r="S260" s="11">
        <f t="shared" si="93"/>
        <v>49533.977585209999</v>
      </c>
      <c r="T260" s="11" t="str">
        <f t="shared" si="80"/>
        <v/>
      </c>
      <c r="U260" s="11">
        <f t="shared" si="81"/>
        <v>49533.977585209999</v>
      </c>
      <c r="V260" s="3">
        <f t="shared" si="94"/>
        <v>15466.898099869293</v>
      </c>
      <c r="W260" s="3" t="b">
        <f t="shared" si="82"/>
        <v>0</v>
      </c>
      <c r="X260" s="3">
        <f t="shared" si="83"/>
        <v>49955.102498261018</v>
      </c>
      <c r="Y260" t="b">
        <f t="shared" si="84"/>
        <v>0</v>
      </c>
      <c r="Z260">
        <f t="shared" si="85"/>
        <v>0</v>
      </c>
      <c r="AA260">
        <f t="shared" si="86"/>
        <v>1010.8975017389821</v>
      </c>
      <c r="AB260" s="76">
        <f t="shared" si="87"/>
        <v>166703.78549080706</v>
      </c>
    </row>
    <row r="261" spans="1:28">
      <c r="A261" s="7">
        <v>260</v>
      </c>
      <c r="B261" s="7">
        <v>1992</v>
      </c>
      <c r="C261" s="7">
        <v>8</v>
      </c>
      <c r="D261" s="10">
        <v>47807</v>
      </c>
      <c r="E261" s="13">
        <v>39310.413223140495</v>
      </c>
      <c r="F261" s="11">
        <v>0.39</v>
      </c>
      <c r="G261" s="11">
        <f t="shared" si="88"/>
        <v>2716.3702866064841</v>
      </c>
      <c r="H261" s="13">
        <f t="shared" si="89"/>
        <v>1059.3844117765289</v>
      </c>
      <c r="I261" s="7">
        <v>0</v>
      </c>
      <c r="J261" s="7">
        <f>51342</f>
        <v>51342</v>
      </c>
      <c r="K261" s="11">
        <f t="shared" si="90"/>
        <v>51342</v>
      </c>
      <c r="L261" s="11">
        <f t="shared" si="77"/>
        <v>15466.898099869293</v>
      </c>
      <c r="M261" s="11">
        <v>0</v>
      </c>
      <c r="N261" s="77">
        <f t="shared" si="91"/>
        <v>53717.926911233262</v>
      </c>
      <c r="O261" s="3">
        <v>340.819728216545</v>
      </c>
      <c r="P261" s="57" t="str">
        <f t="shared" si="92"/>
        <v/>
      </c>
      <c r="Q261" s="11" t="str">
        <f t="shared" si="78"/>
        <v/>
      </c>
      <c r="R261" s="11" t="str">
        <f t="shared" si="79"/>
        <v/>
      </c>
      <c r="S261" s="11">
        <f t="shared" si="93"/>
        <v>46516.85666634779</v>
      </c>
      <c r="T261" s="11" t="str">
        <f t="shared" si="80"/>
        <v/>
      </c>
      <c r="U261" s="11">
        <f t="shared" si="81"/>
        <v>46516.85666634779</v>
      </c>
      <c r="V261" s="3">
        <f t="shared" si="94"/>
        <v>7201.0702448854718</v>
      </c>
      <c r="W261" s="3" t="b">
        <f t="shared" si="82"/>
        <v>0</v>
      </c>
      <c r="X261" s="3">
        <f t="shared" si="83"/>
        <v>46857.676394564332</v>
      </c>
      <c r="Y261" t="b">
        <f t="shared" si="84"/>
        <v>0</v>
      </c>
      <c r="Z261">
        <f t="shared" si="85"/>
        <v>0</v>
      </c>
      <c r="AA261">
        <f t="shared" si="86"/>
        <v>949.32360543566756</v>
      </c>
      <c r="AB261" s="76">
        <f t="shared" si="87"/>
        <v>149812.35404200971</v>
      </c>
    </row>
    <row r="262" spans="1:28">
      <c r="A262" s="7">
        <v>261</v>
      </c>
      <c r="B262" s="7">
        <v>1992</v>
      </c>
      <c r="C262" s="7">
        <v>9</v>
      </c>
      <c r="D262" s="10">
        <v>35537</v>
      </c>
      <c r="E262" s="13">
        <v>11434.710743801654</v>
      </c>
      <c r="F262" s="11">
        <v>0.2</v>
      </c>
      <c r="G262" s="11">
        <f t="shared" si="88"/>
        <v>1526.6528901261445</v>
      </c>
      <c r="H262" s="13">
        <f t="shared" si="89"/>
        <v>305.33057802522893</v>
      </c>
      <c r="I262" s="7">
        <v>0</v>
      </c>
      <c r="J262" s="7">
        <f>51342</f>
        <v>51342</v>
      </c>
      <c r="K262" s="11">
        <f t="shared" si="90"/>
        <v>51342</v>
      </c>
      <c r="L262" s="11">
        <f t="shared" ref="L262:L325" si="95">V261</f>
        <v>7201.0702448854718</v>
      </c>
      <c r="M262" s="11">
        <v>0</v>
      </c>
      <c r="N262" s="77">
        <f t="shared" si="91"/>
        <v>18330.450410661895</v>
      </c>
      <c r="O262" s="3">
        <v>1625.60824502072</v>
      </c>
      <c r="P262" s="57">
        <f t="shared" si="92"/>
        <v>17963.841402448656</v>
      </c>
      <c r="Q262" s="11" t="str">
        <f t="shared" si="78"/>
        <v/>
      </c>
      <c r="R262" s="11" t="str">
        <f t="shared" si="79"/>
        <v/>
      </c>
      <c r="S262" s="11" t="str">
        <f t="shared" si="93"/>
        <v/>
      </c>
      <c r="T262" s="11" t="str">
        <f t="shared" si="80"/>
        <v/>
      </c>
      <c r="U262" s="11">
        <f t="shared" si="81"/>
        <v>17963.841402448656</v>
      </c>
      <c r="V262" s="3">
        <f t="shared" si="94"/>
        <v>366.60900821323958</v>
      </c>
      <c r="W262" s="3" t="b">
        <f t="shared" si="82"/>
        <v>0</v>
      </c>
      <c r="X262" s="3">
        <f t="shared" si="83"/>
        <v>19589.449647469377</v>
      </c>
      <c r="Y262" t="b">
        <f t="shared" si="84"/>
        <v>0</v>
      </c>
      <c r="Z262">
        <f t="shared" si="85"/>
        <v>0</v>
      </c>
      <c r="AA262">
        <f t="shared" si="86"/>
        <v>15947.550352530623</v>
      </c>
      <c r="AB262" s="76">
        <f t="shared" si="87"/>
        <v>18135232.251462802</v>
      </c>
    </row>
    <row r="263" spans="1:28">
      <c r="A263" s="7">
        <v>262</v>
      </c>
      <c r="B263" s="7">
        <v>1992</v>
      </c>
      <c r="C263" s="7">
        <v>10</v>
      </c>
      <c r="D263" s="10">
        <v>16691</v>
      </c>
      <c r="E263" s="13">
        <v>15363.96694214876</v>
      </c>
      <c r="F263" s="11">
        <v>0.05</v>
      </c>
      <c r="G263" s="11">
        <f t="shared" si="88"/>
        <v>439.75265860342262</v>
      </c>
      <c r="H263" s="13">
        <f t="shared" si="89"/>
        <v>21.987632930171131</v>
      </c>
      <c r="I263" s="7">
        <v>0</v>
      </c>
      <c r="J263" s="7">
        <f>51342</f>
        <v>51342</v>
      </c>
      <c r="K263" s="11">
        <f t="shared" si="90"/>
        <v>51342</v>
      </c>
      <c r="L263" s="11">
        <f t="shared" si="95"/>
        <v>366.60900821323958</v>
      </c>
      <c r="M263" s="11">
        <v>0</v>
      </c>
      <c r="N263" s="77">
        <f t="shared" si="91"/>
        <v>15708.588317431828</v>
      </c>
      <c r="O263" s="3">
        <v>1772.4918292443699</v>
      </c>
      <c r="P263" s="57" t="str">
        <f t="shared" si="92"/>
        <v/>
      </c>
      <c r="Q263" s="11" t="str">
        <f t="shared" si="78"/>
        <v/>
      </c>
      <c r="R263" s="11" t="str">
        <f t="shared" si="79"/>
        <v/>
      </c>
      <c r="S263" s="11">
        <f t="shared" si="93"/>
        <v>14620.138007340518</v>
      </c>
      <c r="T263" s="11" t="str">
        <f t="shared" si="80"/>
        <v/>
      </c>
      <c r="U263" s="11">
        <f t="shared" si="81"/>
        <v>14620.138007340518</v>
      </c>
      <c r="V263" s="3">
        <f t="shared" si="94"/>
        <v>1088.4503100913098</v>
      </c>
      <c r="W263" s="3" t="b">
        <f t="shared" si="82"/>
        <v>0</v>
      </c>
      <c r="X263" s="3">
        <f t="shared" si="83"/>
        <v>16392.629836584889</v>
      </c>
      <c r="Y263" t="b">
        <f t="shared" si="84"/>
        <v>0</v>
      </c>
      <c r="Z263">
        <f t="shared" si="85"/>
        <v>0</v>
      </c>
      <c r="AA263">
        <f t="shared" si="86"/>
        <v>298.37016341511116</v>
      </c>
      <c r="AB263" s="76">
        <f t="shared" si="87"/>
        <v>7419.8397135746418</v>
      </c>
    </row>
    <row r="264" spans="1:28">
      <c r="A264" s="7">
        <v>263</v>
      </c>
      <c r="B264" s="7">
        <v>1992</v>
      </c>
      <c r="C264" s="7">
        <v>11</v>
      </c>
      <c r="D264" s="10">
        <v>4576</v>
      </c>
      <c r="E264" s="13">
        <v>17736.198347107438</v>
      </c>
      <c r="F264" s="11">
        <v>0</v>
      </c>
      <c r="G264" s="11">
        <f t="shared" si="88"/>
        <v>558.96109758367436</v>
      </c>
      <c r="H264" s="13">
        <f t="shared" si="89"/>
        <v>0</v>
      </c>
      <c r="I264" s="7">
        <v>0</v>
      </c>
      <c r="J264" s="7">
        <f>51342</f>
        <v>51342</v>
      </c>
      <c r="K264" s="11">
        <f t="shared" si="90"/>
        <v>51342</v>
      </c>
      <c r="L264" s="11">
        <f t="shared" si="95"/>
        <v>1088.4503100913098</v>
      </c>
      <c r="M264" s="11">
        <v>0</v>
      </c>
      <c r="N264" s="77">
        <f t="shared" si="91"/>
        <v>18824.648657198748</v>
      </c>
      <c r="O264" s="3">
        <v>2026.7815472945699</v>
      </c>
      <c r="P264" s="57" t="str">
        <f t="shared" si="92"/>
        <v/>
      </c>
      <c r="Q264" s="11" t="str">
        <f t="shared" si="78"/>
        <v/>
      </c>
      <c r="R264" s="11" t="str">
        <f t="shared" si="79"/>
        <v/>
      </c>
      <c r="S264" s="11">
        <f t="shared" si="93"/>
        <v>2498.2340836513213</v>
      </c>
      <c r="T264" s="11" t="str">
        <f t="shared" si="80"/>
        <v/>
      </c>
      <c r="U264" s="11">
        <f t="shared" si="81"/>
        <v>2498.2340836513213</v>
      </c>
      <c r="V264" s="3">
        <f t="shared" si="94"/>
        <v>16326.414573547427</v>
      </c>
      <c r="W264" s="3" t="b">
        <f t="shared" si="82"/>
        <v>0</v>
      </c>
      <c r="X264" s="3">
        <f t="shared" si="83"/>
        <v>4525.0156309458907</v>
      </c>
      <c r="Y264" t="b">
        <f t="shared" si="84"/>
        <v>0</v>
      </c>
      <c r="Z264">
        <f t="shared" si="85"/>
        <v>0</v>
      </c>
      <c r="AA264">
        <f t="shared" si="86"/>
        <v>50.984369054109266</v>
      </c>
      <c r="AB264" s="76">
        <f t="shared" si="87"/>
        <v>279.8107964527249</v>
      </c>
    </row>
    <row r="265" spans="1:28">
      <c r="A265" s="7">
        <v>264</v>
      </c>
      <c r="B265" s="7">
        <v>1992</v>
      </c>
      <c r="C265" s="7">
        <v>12</v>
      </c>
      <c r="D265" s="10">
        <v>1561</v>
      </c>
      <c r="E265" s="13">
        <v>25079.008264462809</v>
      </c>
      <c r="F265" s="11">
        <v>0</v>
      </c>
      <c r="G265" s="11">
        <f t="shared" si="88"/>
        <v>2832.2388551256595</v>
      </c>
      <c r="H265" s="13">
        <f t="shared" si="89"/>
        <v>0</v>
      </c>
      <c r="I265" s="7">
        <v>0</v>
      </c>
      <c r="J265" s="7">
        <f>51342</f>
        <v>51342</v>
      </c>
      <c r="K265" s="11">
        <f t="shared" si="90"/>
        <v>51342</v>
      </c>
      <c r="L265" s="11">
        <f t="shared" si="95"/>
        <v>16326.414573547427</v>
      </c>
      <c r="M265" s="11">
        <v>0</v>
      </c>
      <c r="N265" s="77">
        <f t="shared" si="91"/>
        <v>41405.422838010236</v>
      </c>
      <c r="O265" s="3">
        <v>1896.8951310193499</v>
      </c>
      <c r="P265" s="57" t="str">
        <f t="shared" si="92"/>
        <v/>
      </c>
      <c r="Q265" s="11">
        <f t="shared" si="78"/>
        <v>0</v>
      </c>
      <c r="R265" s="11" t="str">
        <f t="shared" si="79"/>
        <v/>
      </c>
      <c r="S265" s="11" t="str">
        <f t="shared" si="93"/>
        <v/>
      </c>
      <c r="T265" s="11" t="str">
        <f t="shared" si="80"/>
        <v/>
      </c>
      <c r="U265" s="11">
        <f t="shared" si="81"/>
        <v>0</v>
      </c>
      <c r="V265" s="3">
        <f t="shared" si="94"/>
        <v>41405.422838010236</v>
      </c>
      <c r="W265" s="3" t="b">
        <f t="shared" si="82"/>
        <v>1</v>
      </c>
      <c r="X265" s="3">
        <f t="shared" si="83"/>
        <v>1896.8951310193499</v>
      </c>
      <c r="Y265" t="b">
        <f t="shared" si="84"/>
        <v>1</v>
      </c>
      <c r="Z265">
        <f t="shared" si="85"/>
        <v>1</v>
      </c>
      <c r="AA265">
        <f t="shared" si="86"/>
        <v>0</v>
      </c>
      <c r="AB265" s="76">
        <f t="shared" si="87"/>
        <v>0</v>
      </c>
    </row>
    <row r="266" spans="1:28">
      <c r="A266" s="7">
        <v>265</v>
      </c>
      <c r="B266" s="7">
        <v>1993</v>
      </c>
      <c r="C266" s="7">
        <v>1</v>
      </c>
      <c r="D266" s="10">
        <v>1277</v>
      </c>
      <c r="E266" s="13">
        <v>25319.008264462809</v>
      </c>
      <c r="F266" s="11">
        <v>0</v>
      </c>
      <c r="G266" s="11">
        <f t="shared" si="88"/>
        <v>5562.5444044180867</v>
      </c>
      <c r="H266" s="13">
        <f t="shared" si="89"/>
        <v>0</v>
      </c>
      <c r="I266" s="7">
        <v>0</v>
      </c>
      <c r="J266" s="7">
        <f>51342</f>
        <v>51342</v>
      </c>
      <c r="K266" s="11">
        <f t="shared" si="90"/>
        <v>51342</v>
      </c>
      <c r="L266" s="11">
        <f t="shared" si="95"/>
        <v>41405.422838010236</v>
      </c>
      <c r="M266" s="11">
        <v>0</v>
      </c>
      <c r="N266" s="77">
        <f t="shared" si="91"/>
        <v>66724.431102473041</v>
      </c>
      <c r="O266" s="3">
        <v>1358.9910513489499</v>
      </c>
      <c r="P266" s="57" t="str">
        <f t="shared" si="92"/>
        <v/>
      </c>
      <c r="Q266" s="11" t="str">
        <f t="shared" si="78"/>
        <v/>
      </c>
      <c r="R266" s="11">
        <f t="shared" si="79"/>
        <v>15382.431102473041</v>
      </c>
      <c r="S266" s="11" t="str">
        <f t="shared" si="93"/>
        <v/>
      </c>
      <c r="T266" s="11" t="str">
        <f t="shared" si="80"/>
        <v/>
      </c>
      <c r="U266" s="11">
        <f t="shared" si="81"/>
        <v>15382.431102473041</v>
      </c>
      <c r="V266" s="3">
        <f t="shared" si="94"/>
        <v>51342</v>
      </c>
      <c r="W266" s="3" t="b">
        <f t="shared" si="82"/>
        <v>1</v>
      </c>
      <c r="X266" s="3">
        <f t="shared" si="83"/>
        <v>16741.42215382199</v>
      </c>
      <c r="Y266" t="b">
        <f t="shared" si="84"/>
        <v>1</v>
      </c>
      <c r="Z266">
        <f t="shared" si="85"/>
        <v>0</v>
      </c>
      <c r="AA266">
        <f t="shared" si="86"/>
        <v>0</v>
      </c>
      <c r="AB266" s="76">
        <f t="shared" si="87"/>
        <v>0</v>
      </c>
    </row>
    <row r="267" spans="1:28">
      <c r="A267" s="7">
        <v>266</v>
      </c>
      <c r="B267" s="7">
        <v>1993</v>
      </c>
      <c r="C267" s="7">
        <v>2</v>
      </c>
      <c r="D267" s="10">
        <v>787</v>
      </c>
      <c r="E267" s="13">
        <v>19519.338842975205</v>
      </c>
      <c r="F267" s="11">
        <v>0</v>
      </c>
      <c r="G267" s="11">
        <f t="shared" si="88"/>
        <v>6296.3862360000003</v>
      </c>
      <c r="H267" s="13">
        <f t="shared" si="89"/>
        <v>0</v>
      </c>
      <c r="I267" s="7">
        <v>0</v>
      </c>
      <c r="J267" s="7">
        <f>51342</f>
        <v>51342</v>
      </c>
      <c r="K267" s="11">
        <f t="shared" si="90"/>
        <v>51342</v>
      </c>
      <c r="L267" s="11">
        <f t="shared" si="95"/>
        <v>51342</v>
      </c>
      <c r="M267" s="11">
        <v>0</v>
      </c>
      <c r="N267" s="77">
        <f t="shared" si="91"/>
        <v>70861.338842975209</v>
      </c>
      <c r="O267" s="3">
        <v>1014.0966791570499</v>
      </c>
      <c r="P267" s="57" t="str">
        <f t="shared" si="92"/>
        <v/>
      </c>
      <c r="Q267" s="11" t="str">
        <f t="shared" si="78"/>
        <v/>
      </c>
      <c r="R267" s="11">
        <f t="shared" si="79"/>
        <v>19519.338842975209</v>
      </c>
      <c r="S267" s="11" t="str">
        <f t="shared" si="93"/>
        <v/>
      </c>
      <c r="T267" s="11" t="str">
        <f t="shared" si="80"/>
        <v/>
      </c>
      <c r="U267" s="11">
        <f t="shared" si="81"/>
        <v>19519.338842975209</v>
      </c>
      <c r="V267" s="3">
        <f t="shared" si="94"/>
        <v>51342</v>
      </c>
      <c r="W267" s="3" t="b">
        <f t="shared" si="82"/>
        <v>1</v>
      </c>
      <c r="X267" s="3">
        <f t="shared" si="83"/>
        <v>20533.435522132258</v>
      </c>
      <c r="Y267" t="b">
        <f t="shared" si="84"/>
        <v>1</v>
      </c>
      <c r="Z267">
        <f t="shared" si="85"/>
        <v>0</v>
      </c>
      <c r="AA267">
        <f t="shared" si="86"/>
        <v>0</v>
      </c>
      <c r="AB267" s="76">
        <f t="shared" si="87"/>
        <v>0</v>
      </c>
    </row>
    <row r="268" spans="1:28">
      <c r="A268" s="7">
        <v>267</v>
      </c>
      <c r="B268" s="7">
        <v>1993</v>
      </c>
      <c r="C268" s="7">
        <v>3</v>
      </c>
      <c r="D268" s="10">
        <v>298</v>
      </c>
      <c r="E268" s="13">
        <v>51645.619834710742</v>
      </c>
      <c r="F268" s="11">
        <v>0.02</v>
      </c>
      <c r="G268" s="11">
        <f t="shared" si="88"/>
        <v>6296.3862360000003</v>
      </c>
      <c r="H268" s="13">
        <f t="shared" si="89"/>
        <v>125.92772472000001</v>
      </c>
      <c r="I268" s="7">
        <v>0</v>
      </c>
      <c r="J268" s="7">
        <f>51342</f>
        <v>51342</v>
      </c>
      <c r="K268" s="11">
        <f t="shared" si="90"/>
        <v>51342</v>
      </c>
      <c r="L268" s="11">
        <f t="shared" si="95"/>
        <v>51342</v>
      </c>
      <c r="M268" s="11">
        <v>0</v>
      </c>
      <c r="N268" s="77">
        <f t="shared" si="91"/>
        <v>102861.69210999075</v>
      </c>
      <c r="O268" s="3">
        <v>5470.0838763759803</v>
      </c>
      <c r="P268" s="57" t="str">
        <f t="shared" si="92"/>
        <v/>
      </c>
      <c r="Q268" s="11" t="str">
        <f t="shared" si="78"/>
        <v/>
      </c>
      <c r="R268" s="11">
        <f t="shared" si="79"/>
        <v>66519.692109990749</v>
      </c>
      <c r="S268" s="11" t="str">
        <f t="shared" si="93"/>
        <v/>
      </c>
      <c r="T268" s="11" t="str">
        <f t="shared" si="80"/>
        <v/>
      </c>
      <c r="U268" s="11">
        <f t="shared" si="81"/>
        <v>66519.692109990749</v>
      </c>
      <c r="V268" s="3">
        <f t="shared" si="94"/>
        <v>36342</v>
      </c>
      <c r="W268" s="3" t="b">
        <f t="shared" si="82"/>
        <v>1</v>
      </c>
      <c r="X268" s="3">
        <f t="shared" si="83"/>
        <v>71989.775986366731</v>
      </c>
      <c r="Y268" t="b">
        <f t="shared" si="84"/>
        <v>1</v>
      </c>
      <c r="Z268">
        <f t="shared" si="85"/>
        <v>0</v>
      </c>
      <c r="AA268">
        <f t="shared" si="86"/>
        <v>0</v>
      </c>
      <c r="AB268" s="76">
        <f t="shared" si="87"/>
        <v>0</v>
      </c>
    </row>
    <row r="269" spans="1:28">
      <c r="A269" s="7">
        <v>268</v>
      </c>
      <c r="B269" s="7">
        <v>1993</v>
      </c>
      <c r="C269" s="7">
        <v>4</v>
      </c>
      <c r="D269" s="10">
        <v>2544</v>
      </c>
      <c r="E269" s="13">
        <v>58327.933884297519</v>
      </c>
      <c r="F269" s="11">
        <v>0.13</v>
      </c>
      <c r="G269" s="11">
        <f t="shared" si="88"/>
        <v>5112.6462360000005</v>
      </c>
      <c r="H269" s="13">
        <f t="shared" si="89"/>
        <v>664.64401068000006</v>
      </c>
      <c r="I269" s="7">
        <v>15000</v>
      </c>
      <c r="J269" s="7">
        <f>51342</f>
        <v>51342</v>
      </c>
      <c r="K269" s="11">
        <f t="shared" si="90"/>
        <v>36342</v>
      </c>
      <c r="L269" s="11">
        <f t="shared" si="95"/>
        <v>36342</v>
      </c>
      <c r="M269" s="11">
        <v>0</v>
      </c>
      <c r="N269" s="77">
        <f t="shared" si="91"/>
        <v>94005.289873617527</v>
      </c>
      <c r="O269" s="3">
        <v>7328.6328187359104</v>
      </c>
      <c r="P269" s="57" t="str">
        <f t="shared" si="92"/>
        <v/>
      </c>
      <c r="Q269" s="11" t="str">
        <f t="shared" si="78"/>
        <v/>
      </c>
      <c r="R269" s="11">
        <f t="shared" si="79"/>
        <v>57663.289873617527</v>
      </c>
      <c r="S269" s="11" t="str">
        <f t="shared" si="93"/>
        <v/>
      </c>
      <c r="T269" s="11" t="str">
        <f t="shared" si="80"/>
        <v/>
      </c>
      <c r="U269" s="11">
        <f t="shared" si="81"/>
        <v>57663.289873617527</v>
      </c>
      <c r="V269" s="3">
        <f t="shared" si="94"/>
        <v>36342</v>
      </c>
      <c r="W269" s="3" t="b">
        <f t="shared" si="82"/>
        <v>1</v>
      </c>
      <c r="X269" s="3">
        <f t="shared" si="83"/>
        <v>64991.922692353437</v>
      </c>
      <c r="Y269" t="b">
        <f t="shared" si="84"/>
        <v>1</v>
      </c>
      <c r="Z269">
        <f t="shared" si="85"/>
        <v>0</v>
      </c>
      <c r="AA269">
        <f t="shared" si="86"/>
        <v>0</v>
      </c>
      <c r="AB269" s="76">
        <f t="shared" si="87"/>
        <v>0</v>
      </c>
    </row>
    <row r="270" spans="1:28">
      <c r="A270" s="7">
        <v>269</v>
      </c>
      <c r="B270" s="7">
        <v>1993</v>
      </c>
      <c r="C270" s="7">
        <v>5</v>
      </c>
      <c r="D270" s="10">
        <v>34448</v>
      </c>
      <c r="E270" s="13">
        <v>114874.71074380165</v>
      </c>
      <c r="F270" s="11">
        <v>0.22</v>
      </c>
      <c r="G270" s="11">
        <f t="shared" si="88"/>
        <v>5112.6462360000005</v>
      </c>
      <c r="H270" s="13">
        <f t="shared" si="89"/>
        <v>1124.7821719200001</v>
      </c>
      <c r="I270" s="7">
        <v>15000</v>
      </c>
      <c r="J270" s="7">
        <f>51342</f>
        <v>51342</v>
      </c>
      <c r="K270" s="11">
        <f t="shared" si="90"/>
        <v>36342</v>
      </c>
      <c r="L270" s="11">
        <f t="shared" si="95"/>
        <v>36342</v>
      </c>
      <c r="M270" s="11">
        <v>0</v>
      </c>
      <c r="N270" s="77">
        <f t="shared" si="91"/>
        <v>150091.92857188167</v>
      </c>
      <c r="O270" s="3">
        <v>14668.602519145499</v>
      </c>
      <c r="P270" s="57" t="str">
        <f t="shared" si="92"/>
        <v/>
      </c>
      <c r="Q270" s="11" t="str">
        <f t="shared" si="78"/>
        <v/>
      </c>
      <c r="R270" s="11" t="str">
        <f t="shared" si="79"/>
        <v/>
      </c>
      <c r="S270" s="11" t="str">
        <f t="shared" si="93"/>
        <v/>
      </c>
      <c r="T270" s="11">
        <f t="shared" si="80"/>
        <v>113749.92857188167</v>
      </c>
      <c r="U270" s="11">
        <f t="shared" si="81"/>
        <v>113749.92857188167</v>
      </c>
      <c r="V270" s="3">
        <f t="shared" si="94"/>
        <v>36342</v>
      </c>
      <c r="W270" s="3" t="b">
        <f t="shared" si="82"/>
        <v>1</v>
      </c>
      <c r="X270" s="3">
        <f t="shared" si="83"/>
        <v>128418.53109102717</v>
      </c>
      <c r="Y270" t="b">
        <f t="shared" si="84"/>
        <v>1</v>
      </c>
      <c r="Z270">
        <f t="shared" si="85"/>
        <v>0</v>
      </c>
      <c r="AA270">
        <f t="shared" si="86"/>
        <v>0</v>
      </c>
      <c r="AB270" s="76">
        <f t="shared" si="87"/>
        <v>0</v>
      </c>
    </row>
    <row r="271" spans="1:28">
      <c r="A271" s="7">
        <v>270</v>
      </c>
      <c r="B271" s="7">
        <v>1993</v>
      </c>
      <c r="C271" s="7">
        <v>6</v>
      </c>
      <c r="D271" s="10">
        <v>45953</v>
      </c>
      <c r="E271" s="13">
        <v>65228.429752066113</v>
      </c>
      <c r="F271" s="11">
        <v>0.36</v>
      </c>
      <c r="G271" s="11">
        <f t="shared" si="88"/>
        <v>5112.6462360000005</v>
      </c>
      <c r="H271" s="13">
        <f t="shared" si="89"/>
        <v>1840.5526449600002</v>
      </c>
      <c r="I271" s="7">
        <v>15000</v>
      </c>
      <c r="J271" s="7">
        <f>51342</f>
        <v>51342</v>
      </c>
      <c r="K271" s="11">
        <f t="shared" si="90"/>
        <v>36342</v>
      </c>
      <c r="L271" s="11">
        <f t="shared" si="95"/>
        <v>36342</v>
      </c>
      <c r="M271" s="11">
        <v>0</v>
      </c>
      <c r="N271" s="77">
        <f t="shared" si="91"/>
        <v>99729.87710710612</v>
      </c>
      <c r="O271" s="3">
        <v>7617.2297005725304</v>
      </c>
      <c r="P271" s="57" t="str">
        <f t="shared" si="92"/>
        <v/>
      </c>
      <c r="Q271" s="11" t="str">
        <f t="shared" si="78"/>
        <v/>
      </c>
      <c r="R271" s="11" t="str">
        <f t="shared" si="79"/>
        <v/>
      </c>
      <c r="S271" s="11" t="str">
        <f t="shared" si="93"/>
        <v/>
      </c>
      <c r="T271" s="11">
        <f t="shared" si="80"/>
        <v>48387.87710710612</v>
      </c>
      <c r="U271" s="11">
        <f t="shared" si="81"/>
        <v>48387.87710710612</v>
      </c>
      <c r="V271" s="3">
        <f t="shared" si="94"/>
        <v>51342</v>
      </c>
      <c r="W271" s="3" t="b">
        <f t="shared" si="82"/>
        <v>1</v>
      </c>
      <c r="X271" s="3">
        <f t="shared" si="83"/>
        <v>56005.106807678647</v>
      </c>
      <c r="Y271" t="b">
        <f t="shared" si="84"/>
        <v>1</v>
      </c>
      <c r="Z271">
        <f t="shared" si="85"/>
        <v>0</v>
      </c>
      <c r="AA271">
        <f t="shared" si="86"/>
        <v>0</v>
      </c>
      <c r="AB271" s="76">
        <f t="shared" si="87"/>
        <v>0</v>
      </c>
    </row>
    <row r="272" spans="1:28">
      <c r="A272" s="7">
        <v>271</v>
      </c>
      <c r="B272" s="7">
        <v>1993</v>
      </c>
      <c r="C272" s="7">
        <v>7</v>
      </c>
      <c r="D272" s="10">
        <v>50966</v>
      </c>
      <c r="E272" s="13">
        <v>33572.231404958678</v>
      </c>
      <c r="F272" s="11">
        <v>0.43</v>
      </c>
      <c r="G272" s="11">
        <f t="shared" si="88"/>
        <v>6296.3862360000003</v>
      </c>
      <c r="H272" s="13">
        <f t="shared" si="89"/>
        <v>2707.44608148</v>
      </c>
      <c r="I272" s="7">
        <v>0</v>
      </c>
      <c r="J272" s="7">
        <f>51342</f>
        <v>51342</v>
      </c>
      <c r="K272" s="11">
        <f t="shared" si="90"/>
        <v>51342</v>
      </c>
      <c r="L272" s="11">
        <f t="shared" si="95"/>
        <v>51342</v>
      </c>
      <c r="M272" s="11">
        <v>0</v>
      </c>
      <c r="N272" s="77">
        <f t="shared" si="91"/>
        <v>82206.785323478674</v>
      </c>
      <c r="O272" s="3">
        <v>4396.3465916152199</v>
      </c>
      <c r="P272" s="57" t="str">
        <f t="shared" si="92"/>
        <v/>
      </c>
      <c r="Q272" s="11" t="str">
        <f t="shared" si="78"/>
        <v/>
      </c>
      <c r="R272" s="11" t="str">
        <f t="shared" si="79"/>
        <v/>
      </c>
      <c r="S272" s="11">
        <f t="shared" si="93"/>
        <v>46569.65340838478</v>
      </c>
      <c r="T272" s="11" t="str">
        <f t="shared" si="80"/>
        <v/>
      </c>
      <c r="U272" s="11">
        <f t="shared" si="81"/>
        <v>46569.65340838478</v>
      </c>
      <c r="V272" s="3">
        <f t="shared" si="94"/>
        <v>35637.131915093894</v>
      </c>
      <c r="W272" s="3" t="b">
        <f t="shared" si="82"/>
        <v>1</v>
      </c>
      <c r="X272" s="3">
        <f t="shared" si="83"/>
        <v>50966</v>
      </c>
      <c r="Y272" t="b">
        <f t="shared" si="84"/>
        <v>1</v>
      </c>
      <c r="Z272">
        <f t="shared" si="85"/>
        <v>0</v>
      </c>
      <c r="AA272">
        <f t="shared" si="86"/>
        <v>0</v>
      </c>
      <c r="AB272" s="76">
        <f t="shared" si="87"/>
        <v>0</v>
      </c>
    </row>
    <row r="273" spans="1:28">
      <c r="A273" s="7">
        <v>272</v>
      </c>
      <c r="B273" s="7">
        <v>1993</v>
      </c>
      <c r="C273" s="7">
        <v>8</v>
      </c>
      <c r="D273" s="10">
        <v>47807</v>
      </c>
      <c r="E273" s="13">
        <v>28351.735537190081</v>
      </c>
      <c r="F273" s="11">
        <v>0.39</v>
      </c>
      <c r="G273" s="11">
        <f t="shared" si="88"/>
        <v>5045.9510059208396</v>
      </c>
      <c r="H273" s="13">
        <f t="shared" si="89"/>
        <v>1967.9208923091276</v>
      </c>
      <c r="I273" s="7">
        <v>0</v>
      </c>
      <c r="J273" s="7">
        <f>51342</f>
        <v>51342</v>
      </c>
      <c r="K273" s="11">
        <f t="shared" si="90"/>
        <v>51342</v>
      </c>
      <c r="L273" s="11">
        <f t="shared" si="95"/>
        <v>35637.131915093894</v>
      </c>
      <c r="M273" s="11">
        <v>0</v>
      </c>
      <c r="N273" s="77">
        <f t="shared" si="91"/>
        <v>62020.946559974844</v>
      </c>
      <c r="O273" s="3">
        <v>3837.1444638184298</v>
      </c>
      <c r="P273" s="57" t="str">
        <f t="shared" si="92"/>
        <v/>
      </c>
      <c r="Q273" s="11" t="str">
        <f t="shared" si="78"/>
        <v/>
      </c>
      <c r="R273" s="11" t="str">
        <f t="shared" si="79"/>
        <v/>
      </c>
      <c r="S273" s="11">
        <f t="shared" si="93"/>
        <v>43090.458425457931</v>
      </c>
      <c r="T273" s="11" t="str">
        <f t="shared" si="80"/>
        <v/>
      </c>
      <c r="U273" s="11">
        <f t="shared" si="81"/>
        <v>43090.458425457931</v>
      </c>
      <c r="V273" s="3">
        <f t="shared" si="94"/>
        <v>18930.488134516912</v>
      </c>
      <c r="W273" s="3" t="b">
        <f t="shared" si="82"/>
        <v>0</v>
      </c>
      <c r="X273" s="3">
        <f t="shared" si="83"/>
        <v>46927.602889276364</v>
      </c>
      <c r="Y273" t="b">
        <f t="shared" si="84"/>
        <v>0</v>
      </c>
      <c r="Z273">
        <f t="shared" si="85"/>
        <v>0</v>
      </c>
      <c r="AA273">
        <f t="shared" si="86"/>
        <v>879.39711072363571</v>
      </c>
      <c r="AB273" s="76">
        <f t="shared" si="87"/>
        <v>131540.02219179482</v>
      </c>
    </row>
    <row r="274" spans="1:28">
      <c r="A274" s="7">
        <v>273</v>
      </c>
      <c r="B274" s="7">
        <v>1993</v>
      </c>
      <c r="C274" s="7">
        <v>9</v>
      </c>
      <c r="D274" s="10">
        <v>35537</v>
      </c>
      <c r="E274" s="13">
        <v>28405.289256198346</v>
      </c>
      <c r="F274" s="11">
        <v>0.2</v>
      </c>
      <c r="G274" s="11">
        <f t="shared" si="88"/>
        <v>3174.2659421994322</v>
      </c>
      <c r="H274" s="13">
        <f t="shared" si="89"/>
        <v>634.85318843988648</v>
      </c>
      <c r="I274" s="7">
        <v>0</v>
      </c>
      <c r="J274" s="7">
        <f>51342</f>
        <v>51342</v>
      </c>
      <c r="K274" s="11">
        <f t="shared" si="90"/>
        <v>51342</v>
      </c>
      <c r="L274" s="11">
        <f t="shared" si="95"/>
        <v>18930.488134516912</v>
      </c>
      <c r="M274" s="11">
        <v>0</v>
      </c>
      <c r="N274" s="77">
        <f t="shared" si="91"/>
        <v>46700.924202275375</v>
      </c>
      <c r="O274" s="3">
        <v>3432.9047732508802</v>
      </c>
      <c r="P274" s="57" t="str">
        <f t="shared" si="92"/>
        <v/>
      </c>
      <c r="Q274" s="11" t="str">
        <f t="shared" si="78"/>
        <v/>
      </c>
      <c r="R274" s="11" t="str">
        <f t="shared" si="79"/>
        <v/>
      </c>
      <c r="S274" s="11">
        <f t="shared" si="93"/>
        <v>31462.013322214138</v>
      </c>
      <c r="T274" s="11" t="str">
        <f t="shared" si="80"/>
        <v/>
      </c>
      <c r="U274" s="11">
        <f t="shared" si="81"/>
        <v>31462.013322214138</v>
      </c>
      <c r="V274" s="3">
        <f t="shared" si="94"/>
        <v>15238.910880061238</v>
      </c>
      <c r="W274" s="3" t="b">
        <f t="shared" si="82"/>
        <v>0</v>
      </c>
      <c r="X274" s="3">
        <f t="shared" si="83"/>
        <v>34894.918095465015</v>
      </c>
      <c r="Y274" t="b">
        <f t="shared" si="84"/>
        <v>0</v>
      </c>
      <c r="Z274">
        <f t="shared" si="85"/>
        <v>0</v>
      </c>
      <c r="AA274">
        <f t="shared" si="86"/>
        <v>642.08190453498537</v>
      </c>
      <c r="AB274" s="76">
        <f t="shared" si="87"/>
        <v>77063.208066431471</v>
      </c>
    </row>
    <row r="275" spans="1:28">
      <c r="A275" s="7">
        <v>274</v>
      </c>
      <c r="B275" s="7">
        <v>1993</v>
      </c>
      <c r="C275" s="7">
        <v>10</v>
      </c>
      <c r="D275" s="10">
        <v>16691</v>
      </c>
      <c r="E275" s="13">
        <v>29452.561983471074</v>
      </c>
      <c r="F275" s="11">
        <v>0.05</v>
      </c>
      <c r="G275" s="11">
        <f t="shared" si="88"/>
        <v>2685.3881478077533</v>
      </c>
      <c r="H275" s="13">
        <f t="shared" si="89"/>
        <v>134.26940739038767</v>
      </c>
      <c r="I275" s="7">
        <v>0</v>
      </c>
      <c r="J275" s="7">
        <f>51342</f>
        <v>51342</v>
      </c>
      <c r="K275" s="11">
        <f t="shared" si="90"/>
        <v>51342</v>
      </c>
      <c r="L275" s="11">
        <f t="shared" si="95"/>
        <v>15238.910880061238</v>
      </c>
      <c r="M275" s="11">
        <v>0</v>
      </c>
      <c r="N275" s="77">
        <f t="shared" si="91"/>
        <v>44557.20345614192</v>
      </c>
      <c r="O275" s="3">
        <v>4394.4871238656096</v>
      </c>
      <c r="P275" s="57" t="str">
        <f t="shared" si="92"/>
        <v/>
      </c>
      <c r="Q275" s="11" t="str">
        <f t="shared" si="78"/>
        <v/>
      </c>
      <c r="R275" s="11" t="str">
        <f t="shared" si="79"/>
        <v/>
      </c>
      <c r="S275" s="11">
        <f t="shared" si="93"/>
        <v>12296.512876134391</v>
      </c>
      <c r="T275" s="11" t="str">
        <f t="shared" si="80"/>
        <v/>
      </c>
      <c r="U275" s="11">
        <f t="shared" si="81"/>
        <v>12296.512876134391</v>
      </c>
      <c r="V275" s="3">
        <f t="shared" si="94"/>
        <v>32260.690580007529</v>
      </c>
      <c r="W275" s="3" t="b">
        <f t="shared" si="82"/>
        <v>1</v>
      </c>
      <c r="X275" s="3">
        <f t="shared" si="83"/>
        <v>16691</v>
      </c>
      <c r="Y275" t="b">
        <f t="shared" si="84"/>
        <v>1</v>
      </c>
      <c r="Z275">
        <f t="shared" si="85"/>
        <v>1</v>
      </c>
      <c r="AA275">
        <f t="shared" si="86"/>
        <v>0</v>
      </c>
      <c r="AB275" s="76">
        <f t="shared" si="87"/>
        <v>0</v>
      </c>
    </row>
    <row r="276" spans="1:28">
      <c r="A276" s="7">
        <v>275</v>
      </c>
      <c r="B276" s="7">
        <v>1993</v>
      </c>
      <c r="C276" s="7">
        <v>11</v>
      </c>
      <c r="D276" s="10">
        <v>4576</v>
      </c>
      <c r="E276" s="13">
        <v>22811.900826446283</v>
      </c>
      <c r="F276" s="11">
        <v>0</v>
      </c>
      <c r="G276" s="11">
        <f t="shared" si="88"/>
        <v>4712.688893930268</v>
      </c>
      <c r="H276" s="13">
        <f t="shared" si="89"/>
        <v>0</v>
      </c>
      <c r="I276" s="7">
        <v>0</v>
      </c>
      <c r="J276" s="7">
        <f>51342</f>
        <v>51342</v>
      </c>
      <c r="K276" s="11">
        <f t="shared" si="90"/>
        <v>51342</v>
      </c>
      <c r="L276" s="11">
        <f t="shared" si="95"/>
        <v>32260.690580007529</v>
      </c>
      <c r="M276" s="11">
        <v>0</v>
      </c>
      <c r="N276" s="77">
        <f t="shared" si="91"/>
        <v>55072.591406453808</v>
      </c>
      <c r="O276" s="3">
        <v>3844.27949213689</v>
      </c>
      <c r="P276" s="57" t="str">
        <f t="shared" si="92"/>
        <v/>
      </c>
      <c r="Q276" s="11" t="str">
        <f t="shared" si="78"/>
        <v/>
      </c>
      <c r="R276" s="11" t="str">
        <f t="shared" si="79"/>
        <v/>
      </c>
      <c r="S276" s="11" t="str">
        <f t="shared" si="93"/>
        <v/>
      </c>
      <c r="T276" s="11">
        <f t="shared" si="80"/>
        <v>3730.5914064538083</v>
      </c>
      <c r="U276" s="11">
        <f t="shared" si="81"/>
        <v>3730.5914064538083</v>
      </c>
      <c r="V276" s="3">
        <f t="shared" si="94"/>
        <v>51342</v>
      </c>
      <c r="W276" s="3" t="b">
        <f t="shared" si="82"/>
        <v>1</v>
      </c>
      <c r="X276" s="3">
        <f t="shared" si="83"/>
        <v>7574.8708985906978</v>
      </c>
      <c r="Y276" t="b">
        <f t="shared" si="84"/>
        <v>1</v>
      </c>
      <c r="Z276">
        <f t="shared" si="85"/>
        <v>0</v>
      </c>
      <c r="AA276">
        <f t="shared" si="86"/>
        <v>0</v>
      </c>
      <c r="AB276" s="76">
        <f t="shared" si="87"/>
        <v>0</v>
      </c>
    </row>
    <row r="277" spans="1:28">
      <c r="A277" s="7">
        <v>276</v>
      </c>
      <c r="B277" s="7">
        <v>1993</v>
      </c>
      <c r="C277" s="7">
        <v>12</v>
      </c>
      <c r="D277" s="10">
        <v>1561</v>
      </c>
      <c r="E277" s="13">
        <v>27703.14049586777</v>
      </c>
      <c r="F277" s="11">
        <v>0</v>
      </c>
      <c r="G277" s="11">
        <f t="shared" si="88"/>
        <v>6296.3862360000003</v>
      </c>
      <c r="H277" s="13">
        <f t="shared" si="89"/>
        <v>0</v>
      </c>
      <c r="I277" s="7">
        <v>0</v>
      </c>
      <c r="J277" s="7">
        <f>51342</f>
        <v>51342</v>
      </c>
      <c r="K277" s="11">
        <f t="shared" si="90"/>
        <v>51342</v>
      </c>
      <c r="L277" s="11">
        <f t="shared" si="95"/>
        <v>51342</v>
      </c>
      <c r="M277" s="11">
        <v>0</v>
      </c>
      <c r="N277" s="77">
        <f t="shared" si="91"/>
        <v>79045.140495867774</v>
      </c>
      <c r="O277" s="3">
        <v>3938.5982122155001</v>
      </c>
      <c r="P277" s="57" t="str">
        <f t="shared" si="92"/>
        <v/>
      </c>
      <c r="Q277" s="11" t="str">
        <f t="shared" si="78"/>
        <v/>
      </c>
      <c r="R277" s="11">
        <f t="shared" si="79"/>
        <v>27703.140495867774</v>
      </c>
      <c r="S277" s="11" t="str">
        <f t="shared" si="93"/>
        <v/>
      </c>
      <c r="T277" s="11" t="str">
        <f t="shared" si="80"/>
        <v/>
      </c>
      <c r="U277" s="11">
        <f t="shared" si="81"/>
        <v>27703.140495867774</v>
      </c>
      <c r="V277" s="3">
        <f t="shared" si="94"/>
        <v>51342</v>
      </c>
      <c r="W277" s="3" t="b">
        <f t="shared" si="82"/>
        <v>1</v>
      </c>
      <c r="X277" s="3">
        <f t="shared" si="83"/>
        <v>31641.738708083274</v>
      </c>
      <c r="Y277" t="b">
        <f t="shared" si="84"/>
        <v>1</v>
      </c>
      <c r="Z277">
        <f t="shared" si="85"/>
        <v>0</v>
      </c>
      <c r="AA277">
        <f t="shared" si="86"/>
        <v>0</v>
      </c>
      <c r="AB277" s="76">
        <f t="shared" si="87"/>
        <v>0</v>
      </c>
    </row>
    <row r="278" spans="1:28">
      <c r="A278" s="7">
        <v>277</v>
      </c>
      <c r="B278" s="7">
        <v>1994</v>
      </c>
      <c r="C278" s="7">
        <v>1</v>
      </c>
      <c r="D278" s="10">
        <v>1277</v>
      </c>
      <c r="E278" s="13">
        <v>26483.305785123968</v>
      </c>
      <c r="F278" s="11">
        <v>0</v>
      </c>
      <c r="G278" s="11">
        <f t="shared" si="88"/>
        <v>6296.3862360000003</v>
      </c>
      <c r="H278" s="13">
        <f t="shared" si="89"/>
        <v>0</v>
      </c>
      <c r="I278" s="7">
        <v>0</v>
      </c>
      <c r="J278" s="7">
        <f>51342</f>
        <v>51342</v>
      </c>
      <c r="K278" s="11">
        <f t="shared" si="90"/>
        <v>51342</v>
      </c>
      <c r="L278" s="11">
        <f t="shared" si="95"/>
        <v>51342</v>
      </c>
      <c r="M278" s="11">
        <v>0</v>
      </c>
      <c r="N278" s="77">
        <f t="shared" si="91"/>
        <v>77825.305785123972</v>
      </c>
      <c r="O278" s="3">
        <v>3836.1889350635001</v>
      </c>
      <c r="P278" s="57" t="str">
        <f t="shared" si="92"/>
        <v/>
      </c>
      <c r="Q278" s="11" t="str">
        <f t="shared" si="78"/>
        <v/>
      </c>
      <c r="R278" s="11">
        <f t="shared" si="79"/>
        <v>26483.305785123972</v>
      </c>
      <c r="S278" s="11" t="str">
        <f t="shared" si="93"/>
        <v/>
      </c>
      <c r="T278" s="11" t="str">
        <f t="shared" si="80"/>
        <v/>
      </c>
      <c r="U278" s="11">
        <f t="shared" si="81"/>
        <v>26483.305785123972</v>
      </c>
      <c r="V278" s="3">
        <f t="shared" si="94"/>
        <v>51342</v>
      </c>
      <c r="W278" s="3" t="b">
        <f t="shared" si="82"/>
        <v>1</v>
      </c>
      <c r="X278" s="3">
        <f t="shared" si="83"/>
        <v>30319.494720187471</v>
      </c>
      <c r="Y278" t="b">
        <f t="shared" si="84"/>
        <v>1</v>
      </c>
      <c r="Z278">
        <f t="shared" si="85"/>
        <v>0</v>
      </c>
      <c r="AA278">
        <f t="shared" si="86"/>
        <v>0</v>
      </c>
      <c r="AB278" s="76">
        <f t="shared" si="87"/>
        <v>0</v>
      </c>
    </row>
    <row r="279" spans="1:28">
      <c r="A279" s="7">
        <v>278</v>
      </c>
      <c r="B279" s="7">
        <v>1994</v>
      </c>
      <c r="C279" s="7">
        <v>2</v>
      </c>
      <c r="D279" s="10">
        <v>787</v>
      </c>
      <c r="E279" s="13">
        <v>26479.338842975205</v>
      </c>
      <c r="F279" s="11">
        <v>0</v>
      </c>
      <c r="G279" s="11">
        <f t="shared" si="88"/>
        <v>6296.3862360000003</v>
      </c>
      <c r="H279" s="13">
        <f t="shared" si="89"/>
        <v>0</v>
      </c>
      <c r="I279" s="7">
        <v>0</v>
      </c>
      <c r="J279" s="7">
        <f>51342</f>
        <v>51342</v>
      </c>
      <c r="K279" s="11">
        <f t="shared" si="90"/>
        <v>51342</v>
      </c>
      <c r="L279" s="11">
        <f t="shared" si="95"/>
        <v>51342</v>
      </c>
      <c r="M279" s="11">
        <v>0</v>
      </c>
      <c r="N279" s="77">
        <f t="shared" si="91"/>
        <v>77821.338842975209</v>
      </c>
      <c r="O279" s="3">
        <v>2880.5933122656002</v>
      </c>
      <c r="P279" s="57" t="str">
        <f t="shared" si="92"/>
        <v/>
      </c>
      <c r="Q279" s="11" t="str">
        <f t="shared" si="78"/>
        <v/>
      </c>
      <c r="R279" s="11">
        <f t="shared" si="79"/>
        <v>26479.338842975209</v>
      </c>
      <c r="S279" s="11" t="str">
        <f t="shared" si="93"/>
        <v/>
      </c>
      <c r="T279" s="11" t="str">
        <f t="shared" si="80"/>
        <v/>
      </c>
      <c r="U279" s="11">
        <f t="shared" si="81"/>
        <v>26479.338842975209</v>
      </c>
      <c r="V279" s="3">
        <f t="shared" si="94"/>
        <v>51342</v>
      </c>
      <c r="W279" s="3" t="b">
        <f t="shared" si="82"/>
        <v>1</v>
      </c>
      <c r="X279" s="3">
        <f t="shared" si="83"/>
        <v>29359.932155240807</v>
      </c>
      <c r="Y279" t="b">
        <f t="shared" si="84"/>
        <v>1</v>
      </c>
      <c r="Z279">
        <f t="shared" si="85"/>
        <v>0</v>
      </c>
      <c r="AA279">
        <f t="shared" si="86"/>
        <v>0</v>
      </c>
      <c r="AB279" s="76">
        <f t="shared" si="87"/>
        <v>0</v>
      </c>
    </row>
    <row r="280" spans="1:28">
      <c r="A280" s="7">
        <v>279</v>
      </c>
      <c r="B280" s="7">
        <v>1994</v>
      </c>
      <c r="C280" s="7">
        <v>3</v>
      </c>
      <c r="D280" s="10">
        <v>298</v>
      </c>
      <c r="E280" s="13">
        <v>44255.206611570247</v>
      </c>
      <c r="F280" s="11">
        <v>0.02</v>
      </c>
      <c r="G280" s="11">
        <f t="shared" si="88"/>
        <v>6296.3862360000003</v>
      </c>
      <c r="H280" s="13">
        <f t="shared" si="89"/>
        <v>125.92772472000001</v>
      </c>
      <c r="I280" s="7">
        <v>0</v>
      </c>
      <c r="J280" s="7">
        <f>51342</f>
        <v>51342</v>
      </c>
      <c r="K280" s="11">
        <f t="shared" si="90"/>
        <v>51342</v>
      </c>
      <c r="L280" s="11">
        <f t="shared" si="95"/>
        <v>51342</v>
      </c>
      <c r="M280" s="11">
        <v>0</v>
      </c>
      <c r="N280" s="77">
        <f t="shared" si="91"/>
        <v>95471.278886850254</v>
      </c>
      <c r="O280" s="3">
        <v>5911.9954729781302</v>
      </c>
      <c r="P280" s="57" t="str">
        <f t="shared" si="92"/>
        <v/>
      </c>
      <c r="Q280" s="11" t="str">
        <f t="shared" si="78"/>
        <v/>
      </c>
      <c r="R280" s="11">
        <f t="shared" si="79"/>
        <v>59129.278886850254</v>
      </c>
      <c r="S280" s="11" t="str">
        <f t="shared" si="93"/>
        <v/>
      </c>
      <c r="T280" s="11" t="str">
        <f t="shared" si="80"/>
        <v/>
      </c>
      <c r="U280" s="11">
        <f t="shared" si="81"/>
        <v>59129.278886850254</v>
      </c>
      <c r="V280" s="3">
        <f t="shared" si="94"/>
        <v>36342</v>
      </c>
      <c r="W280" s="3" t="b">
        <f t="shared" si="82"/>
        <v>1</v>
      </c>
      <c r="X280" s="3">
        <f t="shared" si="83"/>
        <v>65041.274359828385</v>
      </c>
      <c r="Y280" t="b">
        <f t="shared" si="84"/>
        <v>1</v>
      </c>
      <c r="Z280">
        <f t="shared" si="85"/>
        <v>0</v>
      </c>
      <c r="AA280">
        <f t="shared" si="86"/>
        <v>0</v>
      </c>
      <c r="AB280" s="76">
        <f t="shared" si="87"/>
        <v>0</v>
      </c>
    </row>
    <row r="281" spans="1:28">
      <c r="A281" s="7">
        <v>280</v>
      </c>
      <c r="B281" s="7">
        <v>1994</v>
      </c>
      <c r="C281" s="7">
        <v>4</v>
      </c>
      <c r="D281" s="10">
        <v>2544</v>
      </c>
      <c r="E281" s="13">
        <v>31418.18181818182</v>
      </c>
      <c r="F281" s="11">
        <v>0.13</v>
      </c>
      <c r="G281" s="11">
        <f t="shared" si="88"/>
        <v>5112.6462360000005</v>
      </c>
      <c r="H281" s="13">
        <f t="shared" si="89"/>
        <v>664.64401068000006</v>
      </c>
      <c r="I281" s="7">
        <v>15000</v>
      </c>
      <c r="J281" s="7">
        <f>51342</f>
        <v>51342</v>
      </c>
      <c r="K281" s="11">
        <f t="shared" si="90"/>
        <v>36342</v>
      </c>
      <c r="L281" s="11">
        <f t="shared" si="95"/>
        <v>36342</v>
      </c>
      <c r="M281" s="11">
        <v>0</v>
      </c>
      <c r="N281" s="77">
        <f t="shared" si="91"/>
        <v>67095.537807501823</v>
      </c>
      <c r="O281" s="3">
        <v>9031.6410507165892</v>
      </c>
      <c r="P281" s="57" t="str">
        <f t="shared" si="92"/>
        <v/>
      </c>
      <c r="Q281" s="11" t="str">
        <f t="shared" si="78"/>
        <v/>
      </c>
      <c r="R281" s="11">
        <f t="shared" si="79"/>
        <v>30753.537807501823</v>
      </c>
      <c r="S281" s="11" t="str">
        <f t="shared" si="93"/>
        <v/>
      </c>
      <c r="T281" s="11" t="str">
        <f t="shared" si="80"/>
        <v/>
      </c>
      <c r="U281" s="11">
        <f t="shared" si="81"/>
        <v>30753.537807501823</v>
      </c>
      <c r="V281" s="3">
        <f t="shared" si="94"/>
        <v>36342</v>
      </c>
      <c r="W281" s="3" t="b">
        <f t="shared" si="82"/>
        <v>1</v>
      </c>
      <c r="X281" s="3">
        <f t="shared" si="83"/>
        <v>39785.178858218409</v>
      </c>
      <c r="Y281" t="b">
        <f t="shared" si="84"/>
        <v>1</v>
      </c>
      <c r="Z281">
        <f t="shared" si="85"/>
        <v>0</v>
      </c>
      <c r="AA281">
        <f t="shared" si="86"/>
        <v>0</v>
      </c>
      <c r="AB281" s="76">
        <f t="shared" si="87"/>
        <v>0</v>
      </c>
    </row>
    <row r="282" spans="1:28">
      <c r="A282" s="7">
        <v>281</v>
      </c>
      <c r="B282" s="7">
        <v>1994</v>
      </c>
      <c r="C282" s="7">
        <v>5</v>
      </c>
      <c r="D282" s="10">
        <v>34448</v>
      </c>
      <c r="E282" s="13">
        <v>23642.975206611569</v>
      </c>
      <c r="F282" s="11">
        <v>0.22</v>
      </c>
      <c r="G282" s="11">
        <f t="shared" si="88"/>
        <v>5112.6462360000005</v>
      </c>
      <c r="H282" s="13">
        <f t="shared" si="89"/>
        <v>1124.7821719200001</v>
      </c>
      <c r="I282" s="7">
        <v>15000</v>
      </c>
      <c r="J282" s="7">
        <f>51342</f>
        <v>51342</v>
      </c>
      <c r="K282" s="11">
        <f t="shared" si="90"/>
        <v>36342</v>
      </c>
      <c r="L282" s="11">
        <f t="shared" si="95"/>
        <v>36342</v>
      </c>
      <c r="M282" s="11">
        <v>0</v>
      </c>
      <c r="N282" s="77">
        <f t="shared" si="91"/>
        <v>58860.193034691569</v>
      </c>
      <c r="O282" s="3">
        <v>7301.9281128712501</v>
      </c>
      <c r="P282" s="57" t="str">
        <f t="shared" si="92"/>
        <v/>
      </c>
      <c r="Q282" s="11" t="str">
        <f t="shared" si="78"/>
        <v/>
      </c>
      <c r="R282" s="11" t="str">
        <f t="shared" si="79"/>
        <v/>
      </c>
      <c r="S282" s="11">
        <f t="shared" si="93"/>
        <v>27146.07188712875</v>
      </c>
      <c r="T282" s="11" t="str">
        <f t="shared" si="80"/>
        <v/>
      </c>
      <c r="U282" s="11">
        <f t="shared" si="81"/>
        <v>27146.07188712875</v>
      </c>
      <c r="V282" s="3">
        <f t="shared" si="94"/>
        <v>31714.121147562819</v>
      </c>
      <c r="W282" s="3" t="b">
        <f t="shared" si="82"/>
        <v>1</v>
      </c>
      <c r="X282" s="3">
        <f t="shared" si="83"/>
        <v>34448</v>
      </c>
      <c r="Y282" t="b">
        <f t="shared" si="84"/>
        <v>1</v>
      </c>
      <c r="Z282">
        <f t="shared" si="85"/>
        <v>0</v>
      </c>
      <c r="AA282">
        <f t="shared" si="86"/>
        <v>0</v>
      </c>
      <c r="AB282" s="76">
        <f t="shared" si="87"/>
        <v>0</v>
      </c>
    </row>
    <row r="283" spans="1:28">
      <c r="A283" s="7">
        <v>282</v>
      </c>
      <c r="B283" s="7">
        <v>1994</v>
      </c>
      <c r="C283" s="7">
        <v>6</v>
      </c>
      <c r="D283" s="10">
        <v>45953</v>
      </c>
      <c r="E283" s="13">
        <v>37719.669421487604</v>
      </c>
      <c r="F283" s="11">
        <v>0.36</v>
      </c>
      <c r="G283" s="11">
        <f t="shared" si="88"/>
        <v>4656.5971030216742</v>
      </c>
      <c r="H283" s="13">
        <f t="shared" si="89"/>
        <v>1676.3749570878026</v>
      </c>
      <c r="I283" s="7">
        <v>15000</v>
      </c>
      <c r="J283" s="7">
        <f>51342</f>
        <v>51342</v>
      </c>
      <c r="K283" s="11">
        <f t="shared" si="90"/>
        <v>36342</v>
      </c>
      <c r="L283" s="11">
        <f t="shared" si="95"/>
        <v>31714.121147562819</v>
      </c>
      <c r="M283" s="11">
        <v>0</v>
      </c>
      <c r="N283" s="77">
        <f t="shared" si="91"/>
        <v>67757.415611962628</v>
      </c>
      <c r="O283" s="3">
        <v>2197.4999999992201</v>
      </c>
      <c r="P283" s="57" t="str">
        <f t="shared" si="92"/>
        <v/>
      </c>
      <c r="Q283" s="11" t="str">
        <f t="shared" si="78"/>
        <v/>
      </c>
      <c r="R283" s="11" t="str">
        <f t="shared" si="79"/>
        <v/>
      </c>
      <c r="S283" s="11">
        <f t="shared" si="93"/>
        <v>43755.500000000779</v>
      </c>
      <c r="T283" s="11" t="str">
        <f t="shared" si="80"/>
        <v/>
      </c>
      <c r="U283" s="11">
        <f t="shared" si="81"/>
        <v>43755.500000000779</v>
      </c>
      <c r="V283" s="3">
        <f t="shared" si="94"/>
        <v>24001.915611961849</v>
      </c>
      <c r="W283" s="3" t="b">
        <f t="shared" si="82"/>
        <v>1</v>
      </c>
      <c r="X283" s="3">
        <f t="shared" si="83"/>
        <v>45953</v>
      </c>
      <c r="Y283" t="b">
        <f t="shared" si="84"/>
        <v>1</v>
      </c>
      <c r="Z283">
        <f t="shared" si="85"/>
        <v>0</v>
      </c>
      <c r="AA283">
        <f t="shared" si="86"/>
        <v>0</v>
      </c>
      <c r="AB283" s="76">
        <f t="shared" si="87"/>
        <v>0</v>
      </c>
    </row>
    <row r="284" spans="1:28">
      <c r="A284" s="7">
        <v>283</v>
      </c>
      <c r="B284" s="7">
        <v>1994</v>
      </c>
      <c r="C284" s="7">
        <v>7</v>
      </c>
      <c r="D284" s="10">
        <v>50966</v>
      </c>
      <c r="E284" s="13">
        <v>42906.446280991739</v>
      </c>
      <c r="F284" s="11">
        <v>0.43</v>
      </c>
      <c r="G284" s="11">
        <f t="shared" si="88"/>
        <v>3801.4371879091063</v>
      </c>
      <c r="H284" s="13">
        <f t="shared" si="89"/>
        <v>1634.6179908009158</v>
      </c>
      <c r="I284" s="7">
        <v>0</v>
      </c>
      <c r="J284" s="7">
        <f>51342</f>
        <v>51342</v>
      </c>
      <c r="K284" s="11">
        <f t="shared" si="90"/>
        <v>51342</v>
      </c>
      <c r="L284" s="11">
        <f t="shared" si="95"/>
        <v>24001.915611961849</v>
      </c>
      <c r="M284" s="11">
        <v>0</v>
      </c>
      <c r="N284" s="77">
        <f t="shared" si="91"/>
        <v>65273.743902152673</v>
      </c>
      <c r="O284" s="3">
        <v>2310.00000000104</v>
      </c>
      <c r="P284" s="57" t="str">
        <f t="shared" si="92"/>
        <v/>
      </c>
      <c r="Q284" s="11" t="str">
        <f t="shared" si="78"/>
        <v/>
      </c>
      <c r="R284" s="11" t="str">
        <f t="shared" si="79"/>
        <v/>
      </c>
      <c r="S284" s="11">
        <f t="shared" si="93"/>
        <v>47682.879999998979</v>
      </c>
      <c r="T284" s="11" t="str">
        <f t="shared" si="80"/>
        <v/>
      </c>
      <c r="U284" s="11">
        <f t="shared" si="81"/>
        <v>47682.879999998979</v>
      </c>
      <c r="V284" s="3">
        <f t="shared" si="94"/>
        <v>17590.863902153695</v>
      </c>
      <c r="W284" s="3" t="b">
        <f t="shared" si="82"/>
        <v>0</v>
      </c>
      <c r="X284" s="3">
        <f t="shared" si="83"/>
        <v>49992.880000000019</v>
      </c>
      <c r="Y284" t="b">
        <f t="shared" si="84"/>
        <v>0</v>
      </c>
      <c r="Z284">
        <f t="shared" si="85"/>
        <v>0</v>
      </c>
      <c r="AA284">
        <f t="shared" si="86"/>
        <v>973.11999999998079</v>
      </c>
      <c r="AB284" s="76">
        <f t="shared" si="87"/>
        <v>156252.23196908325</v>
      </c>
    </row>
    <row r="285" spans="1:28">
      <c r="A285" s="7">
        <v>284</v>
      </c>
      <c r="B285" s="7">
        <v>1994</v>
      </c>
      <c r="C285" s="7">
        <v>8</v>
      </c>
      <c r="D285" s="10">
        <v>47807</v>
      </c>
      <c r="E285" s="13">
        <v>40994.380165289258</v>
      </c>
      <c r="F285" s="11">
        <v>0.39</v>
      </c>
      <c r="G285" s="11">
        <f t="shared" si="88"/>
        <v>3000.0094332747117</v>
      </c>
      <c r="H285" s="13">
        <f t="shared" si="89"/>
        <v>1170.0036789771375</v>
      </c>
      <c r="I285" s="7">
        <v>0</v>
      </c>
      <c r="J285" s="7">
        <f>51342</f>
        <v>51342</v>
      </c>
      <c r="K285" s="11">
        <f t="shared" si="90"/>
        <v>51342</v>
      </c>
      <c r="L285" s="11">
        <f t="shared" si="95"/>
        <v>17590.863902153695</v>
      </c>
      <c r="M285" s="11">
        <v>0</v>
      </c>
      <c r="N285" s="77">
        <f t="shared" si="91"/>
        <v>57415.240388465812</v>
      </c>
      <c r="O285" s="3">
        <v>1684.4999999997401</v>
      </c>
      <c r="P285" s="57" t="str">
        <f t="shared" si="92"/>
        <v/>
      </c>
      <c r="Q285" s="11" t="str">
        <f t="shared" si="78"/>
        <v/>
      </c>
      <c r="R285" s="11" t="str">
        <f t="shared" si="79"/>
        <v/>
      </c>
      <c r="S285" s="11">
        <f t="shared" si="93"/>
        <v>45200.050000000258</v>
      </c>
      <c r="T285" s="11" t="str">
        <f t="shared" si="80"/>
        <v/>
      </c>
      <c r="U285" s="11">
        <f t="shared" si="81"/>
        <v>45200.050000000258</v>
      </c>
      <c r="V285" s="3">
        <f t="shared" si="94"/>
        <v>12215.190388465555</v>
      </c>
      <c r="W285" s="3" t="b">
        <f t="shared" si="82"/>
        <v>0</v>
      </c>
      <c r="X285" s="3">
        <f t="shared" si="83"/>
        <v>46884.549999999996</v>
      </c>
      <c r="Y285" t="b">
        <f t="shared" si="84"/>
        <v>0</v>
      </c>
      <c r="Z285">
        <f t="shared" si="85"/>
        <v>0</v>
      </c>
      <c r="AA285">
        <f t="shared" si="86"/>
        <v>922.45000000000437</v>
      </c>
      <c r="AB285" s="76">
        <f t="shared" si="87"/>
        <v>142674.43853203551</v>
      </c>
    </row>
    <row r="286" spans="1:28">
      <c r="A286" s="7">
        <v>285</v>
      </c>
      <c r="B286" s="7">
        <v>1994</v>
      </c>
      <c r="C286" s="7">
        <v>9</v>
      </c>
      <c r="D286" s="10">
        <v>35537</v>
      </c>
      <c r="E286" s="13">
        <v>26322.644628099173</v>
      </c>
      <c r="F286" s="11">
        <v>0.2</v>
      </c>
      <c r="G286" s="11">
        <f t="shared" si="88"/>
        <v>2264.6498424919</v>
      </c>
      <c r="H286" s="13">
        <f t="shared" si="89"/>
        <v>452.92996849838005</v>
      </c>
      <c r="I286" s="7">
        <v>0</v>
      </c>
      <c r="J286" s="7">
        <f>51342</f>
        <v>51342</v>
      </c>
      <c r="K286" s="11">
        <f t="shared" si="90"/>
        <v>51342</v>
      </c>
      <c r="L286" s="11">
        <f t="shared" si="95"/>
        <v>12215.190388465555</v>
      </c>
      <c r="M286" s="11">
        <v>0</v>
      </c>
      <c r="N286" s="77">
        <f t="shared" si="91"/>
        <v>38084.90504806635</v>
      </c>
      <c r="O286" s="3">
        <v>418.73330944432098</v>
      </c>
      <c r="P286" s="57" t="str">
        <f t="shared" si="92"/>
        <v/>
      </c>
      <c r="Q286" s="11" t="str">
        <f t="shared" si="78"/>
        <v/>
      </c>
      <c r="R286" s="11" t="str">
        <f t="shared" si="79"/>
        <v/>
      </c>
      <c r="S286" s="11">
        <f t="shared" si="93"/>
        <v>34415.901356744565</v>
      </c>
      <c r="T286" s="11" t="str">
        <f t="shared" si="80"/>
        <v/>
      </c>
      <c r="U286" s="11">
        <f t="shared" si="81"/>
        <v>34415.901356744565</v>
      </c>
      <c r="V286" s="3">
        <f t="shared" si="94"/>
        <v>3669.0036913217846</v>
      </c>
      <c r="W286" s="3" t="b">
        <f t="shared" si="82"/>
        <v>0</v>
      </c>
      <c r="X286" s="3">
        <f t="shared" si="83"/>
        <v>34834.634666188889</v>
      </c>
      <c r="Y286" t="b">
        <f t="shared" si="84"/>
        <v>0</v>
      </c>
      <c r="Z286">
        <f t="shared" si="85"/>
        <v>0</v>
      </c>
      <c r="AA286">
        <f t="shared" si="86"/>
        <v>702.36533381111076</v>
      </c>
      <c r="AB286" s="76">
        <f t="shared" si="87"/>
        <v>89763.663353854528</v>
      </c>
    </row>
    <row r="287" spans="1:28">
      <c r="A287" s="7">
        <v>286</v>
      </c>
      <c r="B287" s="7">
        <v>1994</v>
      </c>
      <c r="C287" s="7">
        <v>10</v>
      </c>
      <c r="D287" s="10">
        <v>16691</v>
      </c>
      <c r="E287" s="13">
        <v>19205.950413223141</v>
      </c>
      <c r="F287" s="11">
        <v>0.05</v>
      </c>
      <c r="G287" s="11">
        <f t="shared" si="88"/>
        <v>976.6044268872763</v>
      </c>
      <c r="H287" s="13">
        <f t="shared" si="89"/>
        <v>48.830221344363821</v>
      </c>
      <c r="I287" s="7">
        <v>0</v>
      </c>
      <c r="J287" s="7">
        <f>51342</f>
        <v>51342</v>
      </c>
      <c r="K287" s="11">
        <f t="shared" si="90"/>
        <v>51342</v>
      </c>
      <c r="L287" s="11">
        <f t="shared" si="95"/>
        <v>3669.0036913217846</v>
      </c>
      <c r="M287" s="11">
        <v>0</v>
      </c>
      <c r="N287" s="77">
        <f t="shared" si="91"/>
        <v>22826.123883200562</v>
      </c>
      <c r="O287" s="3">
        <v>488.456049297844</v>
      </c>
      <c r="P287" s="57" t="str">
        <f t="shared" si="92"/>
        <v/>
      </c>
      <c r="Q287" s="11" t="str">
        <f t="shared" si="78"/>
        <v/>
      </c>
      <c r="R287" s="11" t="str">
        <f t="shared" si="79"/>
        <v/>
      </c>
      <c r="S287" s="11">
        <f t="shared" si="93"/>
        <v>15878.493071688114</v>
      </c>
      <c r="T287" s="11" t="str">
        <f t="shared" si="80"/>
        <v/>
      </c>
      <c r="U287" s="11">
        <f t="shared" si="81"/>
        <v>15878.493071688114</v>
      </c>
      <c r="V287" s="3">
        <f t="shared" si="94"/>
        <v>6947.6308115124484</v>
      </c>
      <c r="W287" s="3" t="b">
        <f t="shared" si="82"/>
        <v>0</v>
      </c>
      <c r="X287" s="3">
        <f t="shared" si="83"/>
        <v>16366.949120985957</v>
      </c>
      <c r="Y287" t="b">
        <f t="shared" si="84"/>
        <v>0</v>
      </c>
      <c r="Z287">
        <f t="shared" si="85"/>
        <v>0</v>
      </c>
      <c r="AA287">
        <f t="shared" si="86"/>
        <v>324.05087901404295</v>
      </c>
      <c r="AB287" s="76">
        <f t="shared" si="87"/>
        <v>8260.563590405538</v>
      </c>
    </row>
    <row r="288" spans="1:28">
      <c r="A288" s="7">
        <v>287</v>
      </c>
      <c r="B288" s="7">
        <v>1994</v>
      </c>
      <c r="C288" s="7">
        <v>11</v>
      </c>
      <c r="D288" s="10">
        <v>4576</v>
      </c>
      <c r="E288" s="13">
        <v>21734.876033057852</v>
      </c>
      <c r="F288" s="11">
        <v>0</v>
      </c>
      <c r="G288" s="11">
        <f t="shared" si="88"/>
        <v>1488.0157193048967</v>
      </c>
      <c r="H288" s="13">
        <f t="shared" si="89"/>
        <v>0</v>
      </c>
      <c r="I288" s="7">
        <v>0</v>
      </c>
      <c r="J288" s="7">
        <f>51342</f>
        <v>51342</v>
      </c>
      <c r="K288" s="11">
        <f t="shared" si="90"/>
        <v>51342</v>
      </c>
      <c r="L288" s="11">
        <f t="shared" si="95"/>
        <v>6947.6308115124484</v>
      </c>
      <c r="M288" s="11">
        <v>0</v>
      </c>
      <c r="N288" s="77">
        <f t="shared" si="91"/>
        <v>28682.5068445703</v>
      </c>
      <c r="O288" s="3">
        <v>2839.78165593012</v>
      </c>
      <c r="P288" s="57" t="str">
        <f t="shared" si="92"/>
        <v/>
      </c>
      <c r="Q288" s="11" t="str">
        <f t="shared" si="78"/>
        <v/>
      </c>
      <c r="R288" s="11" t="str">
        <f t="shared" si="79"/>
        <v/>
      </c>
      <c r="S288" s="11">
        <f t="shared" si="93"/>
        <v>1736.21834406988</v>
      </c>
      <c r="T288" s="11" t="str">
        <f t="shared" si="80"/>
        <v/>
      </c>
      <c r="U288" s="11">
        <f t="shared" si="81"/>
        <v>1736.21834406988</v>
      </c>
      <c r="V288" s="3">
        <f t="shared" si="94"/>
        <v>26946.288500500421</v>
      </c>
      <c r="W288" s="3" t="b">
        <f t="shared" si="82"/>
        <v>1</v>
      </c>
      <c r="X288" s="3">
        <f t="shared" si="83"/>
        <v>4576</v>
      </c>
      <c r="Y288" t="b">
        <f t="shared" si="84"/>
        <v>1</v>
      </c>
      <c r="Z288">
        <f t="shared" si="85"/>
        <v>1</v>
      </c>
      <c r="AA288">
        <f t="shared" si="86"/>
        <v>0</v>
      </c>
      <c r="AB288" s="76">
        <f t="shared" si="87"/>
        <v>0</v>
      </c>
    </row>
    <row r="289" spans="1:28">
      <c r="A289" s="7">
        <v>288</v>
      </c>
      <c r="B289" s="7">
        <v>1994</v>
      </c>
      <c r="C289" s="7">
        <v>12</v>
      </c>
      <c r="D289" s="10">
        <v>1561</v>
      </c>
      <c r="E289" s="13">
        <v>25136.528925619834</v>
      </c>
      <c r="F289" s="11">
        <v>0</v>
      </c>
      <c r="G289" s="11">
        <f t="shared" si="88"/>
        <v>4141.9592002311692</v>
      </c>
      <c r="H289" s="13">
        <f t="shared" si="89"/>
        <v>0</v>
      </c>
      <c r="I289" s="7">
        <v>0</v>
      </c>
      <c r="J289" s="7">
        <f>51342</f>
        <v>51342</v>
      </c>
      <c r="K289" s="11">
        <f t="shared" si="90"/>
        <v>51342</v>
      </c>
      <c r="L289" s="11">
        <f t="shared" si="95"/>
        <v>26946.288500500421</v>
      </c>
      <c r="M289" s="11">
        <v>0</v>
      </c>
      <c r="N289" s="77">
        <f t="shared" si="91"/>
        <v>52082.817426120251</v>
      </c>
      <c r="O289" s="3">
        <v>2709.5896008210898</v>
      </c>
      <c r="P289" s="57" t="str">
        <f t="shared" si="92"/>
        <v/>
      </c>
      <c r="Q289" s="11" t="str">
        <f t="shared" si="78"/>
        <v/>
      </c>
      <c r="R289" s="11">
        <f t="shared" si="79"/>
        <v>740.81742612025118</v>
      </c>
      <c r="S289" s="11" t="str">
        <f t="shared" si="93"/>
        <v/>
      </c>
      <c r="T289" s="11" t="str">
        <f t="shared" si="80"/>
        <v/>
      </c>
      <c r="U289" s="11">
        <f t="shared" si="81"/>
        <v>740.81742612025118</v>
      </c>
      <c r="V289" s="3">
        <f t="shared" si="94"/>
        <v>51342</v>
      </c>
      <c r="W289" s="3" t="b">
        <f t="shared" si="82"/>
        <v>1</v>
      </c>
      <c r="X289" s="3">
        <f t="shared" si="83"/>
        <v>3450.407026941341</v>
      </c>
      <c r="Y289" t="b">
        <f t="shared" si="84"/>
        <v>1</v>
      </c>
      <c r="Z289">
        <f t="shared" si="85"/>
        <v>0</v>
      </c>
      <c r="AA289">
        <f t="shared" si="86"/>
        <v>0</v>
      </c>
      <c r="AB289" s="76">
        <f t="shared" si="87"/>
        <v>0</v>
      </c>
    </row>
    <row r="290" spans="1:28">
      <c r="A290" s="7">
        <v>289</v>
      </c>
      <c r="B290" s="7">
        <v>1995</v>
      </c>
      <c r="C290" s="7">
        <v>1</v>
      </c>
      <c r="D290" s="10">
        <v>1277</v>
      </c>
      <c r="E290" s="13">
        <v>29055.867768595042</v>
      </c>
      <c r="F290" s="11">
        <v>0</v>
      </c>
      <c r="G290" s="11">
        <f t="shared" si="88"/>
        <v>6296.3862360000003</v>
      </c>
      <c r="H290" s="13">
        <f t="shared" si="89"/>
        <v>0</v>
      </c>
      <c r="I290" s="7">
        <v>0</v>
      </c>
      <c r="J290" s="7">
        <f>51342</f>
        <v>51342</v>
      </c>
      <c r="K290" s="11">
        <f t="shared" si="90"/>
        <v>51342</v>
      </c>
      <c r="L290" s="11">
        <f t="shared" si="95"/>
        <v>51342</v>
      </c>
      <c r="M290" s="11">
        <v>0</v>
      </c>
      <c r="N290" s="77">
        <f t="shared" si="91"/>
        <v>80397.867768595039</v>
      </c>
      <c r="O290" s="3">
        <v>2596.7869818935301</v>
      </c>
      <c r="P290" s="57" t="str">
        <f t="shared" si="92"/>
        <v/>
      </c>
      <c r="Q290" s="11" t="str">
        <f t="shared" si="78"/>
        <v/>
      </c>
      <c r="R290" s="11">
        <f t="shared" si="79"/>
        <v>29055.867768595039</v>
      </c>
      <c r="S290" s="11" t="str">
        <f t="shared" si="93"/>
        <v/>
      </c>
      <c r="T290" s="11" t="str">
        <f t="shared" si="80"/>
        <v/>
      </c>
      <c r="U290" s="11">
        <f t="shared" si="81"/>
        <v>29055.867768595039</v>
      </c>
      <c r="V290" s="3">
        <f t="shared" si="94"/>
        <v>51342</v>
      </c>
      <c r="W290" s="3" t="b">
        <f t="shared" si="82"/>
        <v>1</v>
      </c>
      <c r="X290" s="3">
        <f t="shared" si="83"/>
        <v>31652.654750488568</v>
      </c>
      <c r="Y290" t="b">
        <f t="shared" si="84"/>
        <v>1</v>
      </c>
      <c r="Z290">
        <f t="shared" si="85"/>
        <v>0</v>
      </c>
      <c r="AA290">
        <f t="shared" si="86"/>
        <v>0</v>
      </c>
      <c r="AB290" s="76">
        <f t="shared" si="87"/>
        <v>0</v>
      </c>
    </row>
    <row r="291" spans="1:28">
      <c r="A291" s="7">
        <v>290</v>
      </c>
      <c r="B291" s="7">
        <v>1995</v>
      </c>
      <c r="C291" s="7">
        <v>2</v>
      </c>
      <c r="D291" s="10">
        <v>787</v>
      </c>
      <c r="E291" s="13">
        <v>28998.347107438018</v>
      </c>
      <c r="F291" s="11">
        <v>0</v>
      </c>
      <c r="G291" s="11">
        <f t="shared" si="88"/>
        <v>6296.3862360000003</v>
      </c>
      <c r="H291" s="13">
        <f t="shared" si="89"/>
        <v>0</v>
      </c>
      <c r="I291" s="7">
        <v>0</v>
      </c>
      <c r="J291" s="7">
        <f>51342</f>
        <v>51342</v>
      </c>
      <c r="K291" s="11">
        <f t="shared" si="90"/>
        <v>51342</v>
      </c>
      <c r="L291" s="11">
        <f t="shared" si="95"/>
        <v>51342</v>
      </c>
      <c r="M291" s="11">
        <v>0</v>
      </c>
      <c r="N291" s="77">
        <f t="shared" si="91"/>
        <v>80340.347107438021</v>
      </c>
      <c r="O291" s="3">
        <v>2802.4892134623801</v>
      </c>
      <c r="P291" s="57" t="str">
        <f t="shared" si="92"/>
        <v/>
      </c>
      <c r="Q291" s="11" t="str">
        <f t="shared" si="78"/>
        <v/>
      </c>
      <c r="R291" s="11">
        <f t="shared" si="79"/>
        <v>28998.347107438021</v>
      </c>
      <c r="S291" s="11" t="str">
        <f t="shared" si="93"/>
        <v/>
      </c>
      <c r="T291" s="11" t="str">
        <f t="shared" si="80"/>
        <v/>
      </c>
      <c r="U291" s="11">
        <f t="shared" si="81"/>
        <v>28998.347107438021</v>
      </c>
      <c r="V291" s="3">
        <f t="shared" si="94"/>
        <v>51342</v>
      </c>
      <c r="W291" s="3" t="b">
        <f t="shared" si="82"/>
        <v>1</v>
      </c>
      <c r="X291" s="3">
        <f t="shared" si="83"/>
        <v>31800.836320900402</v>
      </c>
      <c r="Y291" t="b">
        <f t="shared" si="84"/>
        <v>1</v>
      </c>
      <c r="Z291">
        <f t="shared" si="85"/>
        <v>0</v>
      </c>
      <c r="AA291">
        <f t="shared" si="86"/>
        <v>0</v>
      </c>
      <c r="AB291" s="76">
        <f t="shared" si="87"/>
        <v>0</v>
      </c>
    </row>
    <row r="292" spans="1:28">
      <c r="A292" s="7">
        <v>291</v>
      </c>
      <c r="B292" s="7">
        <v>1995</v>
      </c>
      <c r="C292" s="7">
        <v>3</v>
      </c>
      <c r="D292" s="10">
        <v>298</v>
      </c>
      <c r="E292" s="13">
        <v>53365.289256198346</v>
      </c>
      <c r="F292" s="11">
        <v>0.02</v>
      </c>
      <c r="G292" s="11">
        <f t="shared" si="88"/>
        <v>6296.3862360000003</v>
      </c>
      <c r="H292" s="13">
        <f t="shared" si="89"/>
        <v>125.92772472000001</v>
      </c>
      <c r="I292" s="7">
        <v>0</v>
      </c>
      <c r="J292" s="7">
        <f>51342</f>
        <v>51342</v>
      </c>
      <c r="K292" s="11">
        <f t="shared" si="90"/>
        <v>51342</v>
      </c>
      <c r="L292" s="11">
        <f t="shared" si="95"/>
        <v>51342</v>
      </c>
      <c r="M292" s="11">
        <v>0</v>
      </c>
      <c r="N292" s="77">
        <f t="shared" si="91"/>
        <v>104581.36153147835</v>
      </c>
      <c r="O292" s="3">
        <v>7591.5903110057598</v>
      </c>
      <c r="P292" s="57" t="str">
        <f t="shared" si="92"/>
        <v/>
      </c>
      <c r="Q292" s="11" t="str">
        <f t="shared" si="78"/>
        <v/>
      </c>
      <c r="R292" s="11">
        <f t="shared" si="79"/>
        <v>68239.361531478353</v>
      </c>
      <c r="S292" s="11" t="str">
        <f t="shared" si="93"/>
        <v/>
      </c>
      <c r="T292" s="11" t="str">
        <f t="shared" si="80"/>
        <v/>
      </c>
      <c r="U292" s="11">
        <f t="shared" si="81"/>
        <v>68239.361531478353</v>
      </c>
      <c r="V292" s="3">
        <f t="shared" si="94"/>
        <v>36342</v>
      </c>
      <c r="W292" s="3" t="b">
        <f t="shared" si="82"/>
        <v>1</v>
      </c>
      <c r="X292" s="3">
        <f t="shared" si="83"/>
        <v>75830.951842484108</v>
      </c>
      <c r="Y292" t="b">
        <f t="shared" si="84"/>
        <v>1</v>
      </c>
      <c r="Z292">
        <f t="shared" si="85"/>
        <v>0</v>
      </c>
      <c r="AA292">
        <f t="shared" si="86"/>
        <v>0</v>
      </c>
      <c r="AB292" s="76">
        <f t="shared" si="87"/>
        <v>0</v>
      </c>
    </row>
    <row r="293" spans="1:28">
      <c r="A293" s="7">
        <v>292</v>
      </c>
      <c r="B293" s="7">
        <v>1995</v>
      </c>
      <c r="C293" s="7">
        <v>4</v>
      </c>
      <c r="D293" s="10">
        <v>2544</v>
      </c>
      <c r="E293" s="13">
        <v>42458.181818181816</v>
      </c>
      <c r="F293" s="11">
        <v>0.13</v>
      </c>
      <c r="G293" s="11">
        <f t="shared" si="88"/>
        <v>5112.6462360000005</v>
      </c>
      <c r="H293" s="13">
        <f t="shared" si="89"/>
        <v>664.64401068000006</v>
      </c>
      <c r="I293" s="7">
        <v>15000</v>
      </c>
      <c r="J293" s="7">
        <f>51342</f>
        <v>51342</v>
      </c>
      <c r="K293" s="11">
        <f t="shared" si="90"/>
        <v>36342</v>
      </c>
      <c r="L293" s="11">
        <f t="shared" si="95"/>
        <v>36342</v>
      </c>
      <c r="M293" s="11">
        <v>0</v>
      </c>
      <c r="N293" s="77">
        <f t="shared" si="91"/>
        <v>78135.537807501823</v>
      </c>
      <c r="O293" s="3">
        <v>8696.1436539163096</v>
      </c>
      <c r="P293" s="57" t="str">
        <f t="shared" si="92"/>
        <v/>
      </c>
      <c r="Q293" s="11" t="str">
        <f t="shared" si="78"/>
        <v/>
      </c>
      <c r="R293" s="11">
        <f t="shared" si="79"/>
        <v>41793.537807501823</v>
      </c>
      <c r="S293" s="11" t="str">
        <f t="shared" si="93"/>
        <v/>
      </c>
      <c r="T293" s="11" t="str">
        <f t="shared" si="80"/>
        <v/>
      </c>
      <c r="U293" s="11">
        <f t="shared" si="81"/>
        <v>41793.537807501823</v>
      </c>
      <c r="V293" s="3">
        <f t="shared" si="94"/>
        <v>36342</v>
      </c>
      <c r="W293" s="3" t="b">
        <f t="shared" si="82"/>
        <v>1</v>
      </c>
      <c r="X293" s="3">
        <f t="shared" si="83"/>
        <v>50489.681461418135</v>
      </c>
      <c r="Y293" t="b">
        <f t="shared" si="84"/>
        <v>1</v>
      </c>
      <c r="Z293">
        <f t="shared" si="85"/>
        <v>0</v>
      </c>
      <c r="AA293">
        <f t="shared" si="86"/>
        <v>0</v>
      </c>
      <c r="AB293" s="76">
        <f t="shared" si="87"/>
        <v>0</v>
      </c>
    </row>
    <row r="294" spans="1:28">
      <c r="A294" s="7">
        <v>293</v>
      </c>
      <c r="B294" s="7">
        <v>1995</v>
      </c>
      <c r="C294" s="7">
        <v>5</v>
      </c>
      <c r="D294" s="10">
        <v>34448</v>
      </c>
      <c r="E294" s="13">
        <v>67860.495867768594</v>
      </c>
      <c r="F294" s="11">
        <v>0.22</v>
      </c>
      <c r="G294" s="11">
        <f t="shared" si="88"/>
        <v>5112.6462360000005</v>
      </c>
      <c r="H294" s="13">
        <f t="shared" si="89"/>
        <v>1124.7821719200001</v>
      </c>
      <c r="I294" s="7">
        <v>15000</v>
      </c>
      <c r="J294" s="7">
        <f>51342</f>
        <v>51342</v>
      </c>
      <c r="K294" s="11">
        <f t="shared" si="90"/>
        <v>36342</v>
      </c>
      <c r="L294" s="11">
        <f t="shared" si="95"/>
        <v>36342</v>
      </c>
      <c r="M294" s="11">
        <v>0</v>
      </c>
      <c r="N294" s="77">
        <f t="shared" si="91"/>
        <v>103077.71369584859</v>
      </c>
      <c r="O294" s="3">
        <v>9084.0266153212397</v>
      </c>
      <c r="P294" s="57" t="str">
        <f t="shared" si="92"/>
        <v/>
      </c>
      <c r="Q294" s="11" t="str">
        <f t="shared" si="78"/>
        <v/>
      </c>
      <c r="R294" s="11" t="str">
        <f t="shared" si="79"/>
        <v/>
      </c>
      <c r="S294" s="11" t="str">
        <f t="shared" si="93"/>
        <v/>
      </c>
      <c r="T294" s="11">
        <f t="shared" si="80"/>
        <v>66735.713695848593</v>
      </c>
      <c r="U294" s="11">
        <f t="shared" si="81"/>
        <v>66735.713695848593</v>
      </c>
      <c r="V294" s="3">
        <f t="shared" si="94"/>
        <v>36342</v>
      </c>
      <c r="W294" s="3" t="b">
        <f t="shared" si="82"/>
        <v>1</v>
      </c>
      <c r="X294" s="3">
        <f t="shared" si="83"/>
        <v>75819.740311169837</v>
      </c>
      <c r="Y294" t="b">
        <f t="shared" si="84"/>
        <v>1</v>
      </c>
      <c r="Z294">
        <f t="shared" si="85"/>
        <v>0</v>
      </c>
      <c r="AA294">
        <f t="shared" si="86"/>
        <v>0</v>
      </c>
      <c r="AB294" s="76">
        <f t="shared" si="87"/>
        <v>0</v>
      </c>
    </row>
    <row r="295" spans="1:28">
      <c r="A295" s="7">
        <v>294</v>
      </c>
      <c r="B295" s="7">
        <v>1995</v>
      </c>
      <c r="C295" s="7">
        <v>6</v>
      </c>
      <c r="D295" s="10">
        <v>45953</v>
      </c>
      <c r="E295" s="13">
        <v>62501.157024793385</v>
      </c>
      <c r="F295" s="11">
        <v>0.36</v>
      </c>
      <c r="G295" s="11">
        <f t="shared" si="88"/>
        <v>5112.6462360000005</v>
      </c>
      <c r="H295" s="13">
        <f t="shared" si="89"/>
        <v>1840.5526449600002</v>
      </c>
      <c r="I295" s="7">
        <v>15000</v>
      </c>
      <c r="J295" s="7">
        <f>51342</f>
        <v>51342</v>
      </c>
      <c r="K295" s="11">
        <f t="shared" si="90"/>
        <v>36342</v>
      </c>
      <c r="L295" s="11">
        <f t="shared" si="95"/>
        <v>36342</v>
      </c>
      <c r="M295" s="11">
        <v>0</v>
      </c>
      <c r="N295" s="77">
        <f t="shared" si="91"/>
        <v>97002.604379833385</v>
      </c>
      <c r="O295" s="3">
        <v>10206.6080919878</v>
      </c>
      <c r="P295" s="57" t="str">
        <f t="shared" si="92"/>
        <v/>
      </c>
      <c r="Q295" s="11" t="str">
        <f t="shared" si="78"/>
        <v/>
      </c>
      <c r="R295" s="11" t="str">
        <f t="shared" si="79"/>
        <v/>
      </c>
      <c r="S295" s="11" t="str">
        <f t="shared" si="93"/>
        <v/>
      </c>
      <c r="T295" s="11">
        <f t="shared" si="80"/>
        <v>45660.604379833385</v>
      </c>
      <c r="U295" s="11">
        <f t="shared" si="81"/>
        <v>45660.604379833385</v>
      </c>
      <c r="V295" s="3">
        <f t="shared" si="94"/>
        <v>51342</v>
      </c>
      <c r="W295" s="3" t="b">
        <f t="shared" si="82"/>
        <v>1</v>
      </c>
      <c r="X295" s="3">
        <f t="shared" si="83"/>
        <v>55867.212471821185</v>
      </c>
      <c r="Y295" t="b">
        <f t="shared" si="84"/>
        <v>1</v>
      </c>
      <c r="Z295">
        <f t="shared" si="85"/>
        <v>0</v>
      </c>
      <c r="AA295">
        <f t="shared" si="86"/>
        <v>0</v>
      </c>
      <c r="AB295" s="76">
        <f t="shared" si="87"/>
        <v>0</v>
      </c>
    </row>
    <row r="296" spans="1:28">
      <c r="A296" s="7">
        <v>295</v>
      </c>
      <c r="B296" s="7">
        <v>1995</v>
      </c>
      <c r="C296" s="7">
        <v>7</v>
      </c>
      <c r="D296" s="10">
        <v>50966</v>
      </c>
      <c r="E296" s="13">
        <v>24134.876033057852</v>
      </c>
      <c r="F296" s="11">
        <v>0.43</v>
      </c>
      <c r="G296" s="11">
        <f t="shared" si="88"/>
        <v>6296.3862360000003</v>
      </c>
      <c r="H296" s="13">
        <f t="shared" si="89"/>
        <v>2707.44608148</v>
      </c>
      <c r="I296" s="7">
        <v>0</v>
      </c>
      <c r="J296" s="7">
        <f>51342</f>
        <v>51342</v>
      </c>
      <c r="K296" s="11">
        <f t="shared" si="90"/>
        <v>51342</v>
      </c>
      <c r="L296" s="11">
        <f t="shared" si="95"/>
        <v>51342</v>
      </c>
      <c r="M296" s="11">
        <v>0</v>
      </c>
      <c r="N296" s="77">
        <f t="shared" si="91"/>
        <v>72769.429951577855</v>
      </c>
      <c r="O296" s="3">
        <v>6453.1484549592096</v>
      </c>
      <c r="P296" s="57" t="str">
        <f t="shared" si="92"/>
        <v/>
      </c>
      <c r="Q296" s="11" t="str">
        <f t="shared" si="78"/>
        <v/>
      </c>
      <c r="R296" s="11" t="str">
        <f t="shared" si="79"/>
        <v/>
      </c>
      <c r="S296" s="11">
        <f t="shared" si="93"/>
        <v>44512.851545040787</v>
      </c>
      <c r="T296" s="11" t="str">
        <f t="shared" si="80"/>
        <v/>
      </c>
      <c r="U296" s="11">
        <f t="shared" si="81"/>
        <v>44512.851545040787</v>
      </c>
      <c r="V296" s="3">
        <f t="shared" si="94"/>
        <v>28256.578406537068</v>
      </c>
      <c r="W296" s="3" t="b">
        <f t="shared" si="82"/>
        <v>1</v>
      </c>
      <c r="X296" s="3">
        <f t="shared" si="83"/>
        <v>50966</v>
      </c>
      <c r="Y296" t="b">
        <f t="shared" si="84"/>
        <v>1</v>
      </c>
      <c r="Z296">
        <f t="shared" si="85"/>
        <v>0</v>
      </c>
      <c r="AA296">
        <f t="shared" si="86"/>
        <v>0</v>
      </c>
      <c r="AB296" s="76">
        <f t="shared" si="87"/>
        <v>0</v>
      </c>
    </row>
    <row r="297" spans="1:28">
      <c r="A297" s="7">
        <v>296</v>
      </c>
      <c r="B297" s="7">
        <v>1995</v>
      </c>
      <c r="C297" s="7">
        <v>8</v>
      </c>
      <c r="D297" s="10">
        <v>47807</v>
      </c>
      <c r="E297" s="13">
        <v>34018.512396694212</v>
      </c>
      <c r="F297" s="11">
        <v>0.39</v>
      </c>
      <c r="G297" s="11">
        <f t="shared" si="88"/>
        <v>4287.9217392842984</v>
      </c>
      <c r="H297" s="13">
        <f t="shared" si="89"/>
        <v>1672.2894783208765</v>
      </c>
      <c r="I297" s="7">
        <v>0</v>
      </c>
      <c r="J297" s="7">
        <f>51342</f>
        <v>51342</v>
      </c>
      <c r="K297" s="11">
        <f t="shared" si="90"/>
        <v>51342</v>
      </c>
      <c r="L297" s="11">
        <f t="shared" si="95"/>
        <v>28256.578406537068</v>
      </c>
      <c r="M297" s="11">
        <v>0</v>
      </c>
      <c r="N297" s="77">
        <f t="shared" si="91"/>
        <v>60602.801324910404</v>
      </c>
      <c r="O297" s="3">
        <v>4579.8396113763101</v>
      </c>
      <c r="P297" s="57" t="str">
        <f t="shared" si="92"/>
        <v/>
      </c>
      <c r="Q297" s="11" t="str">
        <f t="shared" si="78"/>
        <v/>
      </c>
      <c r="R297" s="11" t="str">
        <f t="shared" si="79"/>
        <v/>
      </c>
      <c r="S297" s="11">
        <f t="shared" si="93"/>
        <v>42362.617180851215</v>
      </c>
      <c r="T297" s="11" t="str">
        <f t="shared" si="80"/>
        <v/>
      </c>
      <c r="U297" s="11">
        <f t="shared" si="81"/>
        <v>42362.617180851215</v>
      </c>
      <c r="V297" s="3">
        <f t="shared" si="94"/>
        <v>18240.184144059189</v>
      </c>
      <c r="W297" s="3" t="b">
        <f t="shared" si="82"/>
        <v>0</v>
      </c>
      <c r="X297" s="3">
        <f t="shared" si="83"/>
        <v>46942.456792227524</v>
      </c>
      <c r="Y297" t="b">
        <f t="shared" si="84"/>
        <v>0</v>
      </c>
      <c r="Z297">
        <f t="shared" si="85"/>
        <v>0</v>
      </c>
      <c r="AA297">
        <f t="shared" si="86"/>
        <v>864.54320777247631</v>
      </c>
      <c r="AB297" s="76">
        <f t="shared" si="87"/>
        <v>127785.2560854537</v>
      </c>
    </row>
    <row r="298" spans="1:28">
      <c r="A298" s="7">
        <v>297</v>
      </c>
      <c r="B298" s="7">
        <v>1995</v>
      </c>
      <c r="C298" s="7">
        <v>9</v>
      </c>
      <c r="D298" s="10">
        <v>35537</v>
      </c>
      <c r="E298" s="13">
        <v>29097.520661157025</v>
      </c>
      <c r="F298" s="11">
        <v>0.2</v>
      </c>
      <c r="G298" s="11">
        <f t="shared" si="88"/>
        <v>3084.9203607910722</v>
      </c>
      <c r="H298" s="13">
        <f t="shared" si="89"/>
        <v>616.98407215821453</v>
      </c>
      <c r="I298" s="7">
        <v>0</v>
      </c>
      <c r="J298" s="7">
        <f>51342</f>
        <v>51342</v>
      </c>
      <c r="K298" s="11">
        <f t="shared" si="90"/>
        <v>51342</v>
      </c>
      <c r="L298" s="11">
        <f t="shared" si="95"/>
        <v>18240.184144059189</v>
      </c>
      <c r="M298" s="11">
        <v>0</v>
      </c>
      <c r="N298" s="77">
        <f t="shared" si="91"/>
        <v>46720.720733057999</v>
      </c>
      <c r="O298" s="3">
        <v>4723.9108998109696</v>
      </c>
      <c r="P298" s="57" t="str">
        <f t="shared" si="92"/>
        <v/>
      </c>
      <c r="Q298" s="11" t="str">
        <f t="shared" si="78"/>
        <v/>
      </c>
      <c r="R298" s="11" t="str">
        <f t="shared" si="79"/>
        <v/>
      </c>
      <c r="S298" s="11">
        <f t="shared" si="93"/>
        <v>30196.827318185249</v>
      </c>
      <c r="T298" s="11" t="str">
        <f t="shared" si="80"/>
        <v/>
      </c>
      <c r="U298" s="11">
        <f t="shared" si="81"/>
        <v>30196.827318185249</v>
      </c>
      <c r="V298" s="3">
        <f t="shared" si="94"/>
        <v>16523.893414872749</v>
      </c>
      <c r="W298" s="3" t="b">
        <f t="shared" si="82"/>
        <v>0</v>
      </c>
      <c r="X298" s="3">
        <f t="shared" si="83"/>
        <v>34920.738217996215</v>
      </c>
      <c r="Y298" t="b">
        <f t="shared" si="84"/>
        <v>0</v>
      </c>
      <c r="Z298">
        <f t="shared" si="85"/>
        <v>0</v>
      </c>
      <c r="AA298">
        <f t="shared" si="86"/>
        <v>616.2617820037849</v>
      </c>
      <c r="AB298" s="76">
        <f t="shared" si="87"/>
        <v>71869.438617029722</v>
      </c>
    </row>
    <row r="299" spans="1:28">
      <c r="A299" s="7">
        <v>298</v>
      </c>
      <c r="B299" s="7">
        <v>1995</v>
      </c>
      <c r="C299" s="7">
        <v>10</v>
      </c>
      <c r="D299" s="10">
        <v>16691</v>
      </c>
      <c r="E299" s="13">
        <v>24922.314049586777</v>
      </c>
      <c r="F299" s="11">
        <v>0.05</v>
      </c>
      <c r="G299" s="11">
        <f t="shared" si="88"/>
        <v>2858.6515893317246</v>
      </c>
      <c r="H299" s="13">
        <f t="shared" si="89"/>
        <v>142.93257946658625</v>
      </c>
      <c r="I299" s="7">
        <v>0</v>
      </c>
      <c r="J299" s="7">
        <f>51342</f>
        <v>51342</v>
      </c>
      <c r="K299" s="11">
        <f t="shared" si="90"/>
        <v>51342</v>
      </c>
      <c r="L299" s="11">
        <f t="shared" si="95"/>
        <v>16523.893414872749</v>
      </c>
      <c r="M299" s="11">
        <v>0</v>
      </c>
      <c r="N299" s="77">
        <f t="shared" si="91"/>
        <v>41303.274884992941</v>
      </c>
      <c r="O299" s="3">
        <v>5143.6914089707097</v>
      </c>
      <c r="P299" s="57" t="str">
        <f t="shared" si="92"/>
        <v/>
      </c>
      <c r="Q299" s="11" t="str">
        <f t="shared" si="78"/>
        <v/>
      </c>
      <c r="R299" s="11" t="str">
        <f t="shared" si="79"/>
        <v/>
      </c>
      <c r="S299" s="11">
        <f t="shared" si="93"/>
        <v>11547.30859102929</v>
      </c>
      <c r="T299" s="11" t="str">
        <f t="shared" si="80"/>
        <v/>
      </c>
      <c r="U299" s="11">
        <f t="shared" si="81"/>
        <v>11547.30859102929</v>
      </c>
      <c r="V299" s="3">
        <f t="shared" si="94"/>
        <v>29755.966293963651</v>
      </c>
      <c r="W299" s="3" t="b">
        <f t="shared" si="82"/>
        <v>1</v>
      </c>
      <c r="X299" s="3">
        <f t="shared" si="83"/>
        <v>16691</v>
      </c>
      <c r="Y299" t="b">
        <f t="shared" si="84"/>
        <v>1</v>
      </c>
      <c r="Z299">
        <f t="shared" si="85"/>
        <v>1</v>
      </c>
      <c r="AA299">
        <f t="shared" si="86"/>
        <v>0</v>
      </c>
      <c r="AB299" s="76">
        <f t="shared" si="87"/>
        <v>0</v>
      </c>
    </row>
    <row r="300" spans="1:28">
      <c r="A300" s="7">
        <v>299</v>
      </c>
      <c r="B300" s="7">
        <v>1995</v>
      </c>
      <c r="C300" s="7">
        <v>11</v>
      </c>
      <c r="D300" s="10">
        <v>4576</v>
      </c>
      <c r="E300" s="13">
        <v>31428.099173553717</v>
      </c>
      <c r="F300" s="11">
        <v>0</v>
      </c>
      <c r="G300" s="11">
        <f t="shared" si="88"/>
        <v>4450.7364544868433</v>
      </c>
      <c r="H300" s="13">
        <f t="shared" si="89"/>
        <v>0</v>
      </c>
      <c r="I300" s="7">
        <v>0</v>
      </c>
      <c r="J300" s="7">
        <f>51342</f>
        <v>51342</v>
      </c>
      <c r="K300" s="11">
        <f t="shared" si="90"/>
        <v>51342</v>
      </c>
      <c r="L300" s="11">
        <f t="shared" si="95"/>
        <v>29755.966293963651</v>
      </c>
      <c r="M300" s="11">
        <v>0</v>
      </c>
      <c r="N300" s="77">
        <f t="shared" si="91"/>
        <v>61184.065467517372</v>
      </c>
      <c r="O300" s="3">
        <v>4874.1769693599099</v>
      </c>
      <c r="P300" s="57" t="str">
        <f t="shared" si="92"/>
        <v/>
      </c>
      <c r="Q300" s="11" t="str">
        <f t="shared" si="78"/>
        <v/>
      </c>
      <c r="R300" s="11">
        <f t="shared" si="79"/>
        <v>9842.0654675173719</v>
      </c>
      <c r="S300" s="11" t="str">
        <f t="shared" si="93"/>
        <v/>
      </c>
      <c r="T300" s="11" t="str">
        <f t="shared" si="80"/>
        <v/>
      </c>
      <c r="U300" s="11">
        <f t="shared" si="81"/>
        <v>9842.0654675173719</v>
      </c>
      <c r="V300" s="3">
        <f t="shared" si="94"/>
        <v>51342</v>
      </c>
      <c r="W300" s="3" t="b">
        <f t="shared" si="82"/>
        <v>1</v>
      </c>
      <c r="X300" s="3">
        <f t="shared" si="83"/>
        <v>14716.242436877281</v>
      </c>
      <c r="Y300" t="b">
        <f t="shared" si="84"/>
        <v>1</v>
      </c>
      <c r="Z300">
        <f t="shared" si="85"/>
        <v>0</v>
      </c>
      <c r="AA300">
        <f t="shared" si="86"/>
        <v>0</v>
      </c>
      <c r="AB300" s="76">
        <f t="shared" si="87"/>
        <v>0</v>
      </c>
    </row>
    <row r="301" spans="1:28">
      <c r="A301" s="7">
        <v>300</v>
      </c>
      <c r="B301" s="7">
        <v>1995</v>
      </c>
      <c r="C301" s="7">
        <v>12</v>
      </c>
      <c r="D301" s="10">
        <v>1561</v>
      </c>
      <c r="E301" s="13">
        <v>34016.528925619838</v>
      </c>
      <c r="F301" s="11">
        <v>0</v>
      </c>
      <c r="G301" s="11">
        <f t="shared" si="88"/>
        <v>6296.3862360000003</v>
      </c>
      <c r="H301" s="13">
        <f t="shared" si="89"/>
        <v>0</v>
      </c>
      <c r="I301" s="7">
        <v>0</v>
      </c>
      <c r="J301" s="7">
        <f>51342</f>
        <v>51342</v>
      </c>
      <c r="K301" s="11">
        <f t="shared" si="90"/>
        <v>51342</v>
      </c>
      <c r="L301" s="11">
        <f t="shared" si="95"/>
        <v>51342</v>
      </c>
      <c r="M301" s="11">
        <v>0</v>
      </c>
      <c r="N301" s="77">
        <f t="shared" si="91"/>
        <v>85358.528925619845</v>
      </c>
      <c r="O301" s="3">
        <v>5253.1938042063102</v>
      </c>
      <c r="P301" s="57" t="str">
        <f t="shared" si="92"/>
        <v/>
      </c>
      <c r="Q301" s="11" t="str">
        <f t="shared" si="78"/>
        <v/>
      </c>
      <c r="R301" s="11">
        <f t="shared" si="79"/>
        <v>34016.528925619845</v>
      </c>
      <c r="S301" s="11" t="str">
        <f t="shared" si="93"/>
        <v/>
      </c>
      <c r="T301" s="11" t="str">
        <f t="shared" si="80"/>
        <v/>
      </c>
      <c r="U301" s="11">
        <f t="shared" si="81"/>
        <v>34016.528925619845</v>
      </c>
      <c r="V301" s="3">
        <f t="shared" si="94"/>
        <v>51342</v>
      </c>
      <c r="W301" s="3" t="b">
        <f t="shared" si="82"/>
        <v>1</v>
      </c>
      <c r="X301" s="3">
        <f t="shared" si="83"/>
        <v>39269.722729826157</v>
      </c>
      <c r="Y301" t="b">
        <f t="shared" si="84"/>
        <v>1</v>
      </c>
      <c r="Z301">
        <f t="shared" si="85"/>
        <v>0</v>
      </c>
      <c r="AA301">
        <f t="shared" si="86"/>
        <v>0</v>
      </c>
      <c r="AB301" s="76">
        <f t="shared" si="87"/>
        <v>0</v>
      </c>
    </row>
    <row r="302" spans="1:28">
      <c r="A302" s="7">
        <v>301</v>
      </c>
      <c r="B302" s="7">
        <v>1996</v>
      </c>
      <c r="C302" s="7">
        <v>1</v>
      </c>
      <c r="D302" s="10">
        <v>1277</v>
      </c>
      <c r="E302" s="13">
        <v>27568.264462809919</v>
      </c>
      <c r="F302" s="11">
        <v>0</v>
      </c>
      <c r="G302" s="11">
        <f t="shared" si="88"/>
        <v>6296.3862360000003</v>
      </c>
      <c r="H302" s="13">
        <f t="shared" si="89"/>
        <v>0</v>
      </c>
      <c r="I302" s="7">
        <v>0</v>
      </c>
      <c r="J302" s="7">
        <f>51342</f>
        <v>51342</v>
      </c>
      <c r="K302" s="11">
        <f t="shared" si="90"/>
        <v>51342</v>
      </c>
      <c r="L302" s="11">
        <f t="shared" si="95"/>
        <v>51342</v>
      </c>
      <c r="M302" s="11">
        <v>0</v>
      </c>
      <c r="N302" s="77">
        <f t="shared" si="91"/>
        <v>78910.264462809922</v>
      </c>
      <c r="O302" s="3">
        <v>5031.3908107293</v>
      </c>
      <c r="P302" s="57" t="str">
        <f t="shared" si="92"/>
        <v/>
      </c>
      <c r="Q302" s="11" t="str">
        <f t="shared" si="78"/>
        <v/>
      </c>
      <c r="R302" s="11">
        <f t="shared" si="79"/>
        <v>27568.264462809922</v>
      </c>
      <c r="S302" s="11" t="str">
        <f t="shared" si="93"/>
        <v/>
      </c>
      <c r="T302" s="11" t="str">
        <f t="shared" si="80"/>
        <v/>
      </c>
      <c r="U302" s="11">
        <f t="shared" si="81"/>
        <v>27568.264462809922</v>
      </c>
      <c r="V302" s="3">
        <f t="shared" si="94"/>
        <v>51342</v>
      </c>
      <c r="W302" s="3" t="b">
        <f t="shared" si="82"/>
        <v>1</v>
      </c>
      <c r="X302" s="3">
        <f t="shared" si="83"/>
        <v>32599.655273539222</v>
      </c>
      <c r="Y302" t="b">
        <f t="shared" si="84"/>
        <v>1</v>
      </c>
      <c r="Z302">
        <f t="shared" si="85"/>
        <v>0</v>
      </c>
      <c r="AA302">
        <f t="shared" si="86"/>
        <v>0</v>
      </c>
      <c r="AB302" s="76">
        <f t="shared" si="87"/>
        <v>0</v>
      </c>
    </row>
    <row r="303" spans="1:28">
      <c r="A303" s="7">
        <v>302</v>
      </c>
      <c r="B303" s="7">
        <v>1996</v>
      </c>
      <c r="C303" s="7">
        <v>2</v>
      </c>
      <c r="D303" s="10">
        <v>787</v>
      </c>
      <c r="E303" s="13">
        <v>34663.140495867767</v>
      </c>
      <c r="F303" s="11">
        <v>0</v>
      </c>
      <c r="G303" s="11">
        <f t="shared" si="88"/>
        <v>6296.3862360000003</v>
      </c>
      <c r="H303" s="13">
        <f t="shared" si="89"/>
        <v>0</v>
      </c>
      <c r="I303" s="7">
        <v>0</v>
      </c>
      <c r="J303" s="7">
        <f>51342</f>
        <v>51342</v>
      </c>
      <c r="K303" s="11">
        <f t="shared" si="90"/>
        <v>51342</v>
      </c>
      <c r="L303" s="11">
        <f t="shared" si="95"/>
        <v>51342</v>
      </c>
      <c r="M303" s="11">
        <v>0</v>
      </c>
      <c r="N303" s="77">
        <f t="shared" si="91"/>
        <v>86005.140495867759</v>
      </c>
      <c r="O303" s="3">
        <v>4963.2909114198701</v>
      </c>
      <c r="P303" s="57" t="str">
        <f t="shared" si="92"/>
        <v/>
      </c>
      <c r="Q303" s="11" t="str">
        <f t="shared" si="78"/>
        <v/>
      </c>
      <c r="R303" s="11">
        <f t="shared" si="79"/>
        <v>34663.140495867759</v>
      </c>
      <c r="S303" s="11" t="str">
        <f t="shared" si="93"/>
        <v/>
      </c>
      <c r="T303" s="11" t="str">
        <f t="shared" si="80"/>
        <v/>
      </c>
      <c r="U303" s="11">
        <f t="shared" si="81"/>
        <v>34663.140495867759</v>
      </c>
      <c r="V303" s="3">
        <f t="shared" si="94"/>
        <v>51342</v>
      </c>
      <c r="W303" s="3" t="b">
        <f t="shared" si="82"/>
        <v>1</v>
      </c>
      <c r="X303" s="3">
        <f t="shared" si="83"/>
        <v>39626.43140728763</v>
      </c>
      <c r="Y303" t="b">
        <f t="shared" si="84"/>
        <v>1</v>
      </c>
      <c r="Z303">
        <f t="shared" si="85"/>
        <v>0</v>
      </c>
      <c r="AA303">
        <f t="shared" si="86"/>
        <v>0</v>
      </c>
      <c r="AB303" s="76">
        <f t="shared" si="87"/>
        <v>0</v>
      </c>
    </row>
    <row r="304" spans="1:28">
      <c r="A304" s="7">
        <v>303</v>
      </c>
      <c r="B304" s="7">
        <v>1996</v>
      </c>
      <c r="C304" s="7">
        <v>3</v>
      </c>
      <c r="D304" s="10">
        <v>298</v>
      </c>
      <c r="E304" s="13">
        <v>45143.801652892565</v>
      </c>
      <c r="F304" s="11">
        <v>0.02</v>
      </c>
      <c r="G304" s="11">
        <f t="shared" si="88"/>
        <v>6296.3862360000003</v>
      </c>
      <c r="H304" s="13">
        <f t="shared" si="89"/>
        <v>125.92772472000001</v>
      </c>
      <c r="I304" s="7">
        <v>0</v>
      </c>
      <c r="J304" s="7">
        <f>51342</f>
        <v>51342</v>
      </c>
      <c r="K304" s="11">
        <f t="shared" si="90"/>
        <v>51342</v>
      </c>
      <c r="L304" s="11">
        <f t="shared" si="95"/>
        <v>51342</v>
      </c>
      <c r="M304" s="11">
        <v>0</v>
      </c>
      <c r="N304" s="77">
        <f t="shared" si="91"/>
        <v>96359.873928172572</v>
      </c>
      <c r="O304" s="3">
        <v>6554.6882727109096</v>
      </c>
      <c r="P304" s="57" t="str">
        <f t="shared" si="92"/>
        <v/>
      </c>
      <c r="Q304" s="11" t="str">
        <f t="shared" si="78"/>
        <v/>
      </c>
      <c r="R304" s="11">
        <f t="shared" si="79"/>
        <v>60017.873928172572</v>
      </c>
      <c r="S304" s="11" t="str">
        <f t="shared" si="93"/>
        <v/>
      </c>
      <c r="T304" s="11" t="str">
        <f t="shared" si="80"/>
        <v/>
      </c>
      <c r="U304" s="11">
        <f t="shared" si="81"/>
        <v>60017.873928172572</v>
      </c>
      <c r="V304" s="3">
        <f t="shared" si="94"/>
        <v>36342</v>
      </c>
      <c r="W304" s="3" t="b">
        <f t="shared" si="82"/>
        <v>1</v>
      </c>
      <c r="X304" s="3">
        <f t="shared" si="83"/>
        <v>66572.562200883476</v>
      </c>
      <c r="Y304" t="b">
        <f t="shared" si="84"/>
        <v>1</v>
      </c>
      <c r="Z304">
        <f t="shared" si="85"/>
        <v>0</v>
      </c>
      <c r="AA304">
        <f t="shared" si="86"/>
        <v>0</v>
      </c>
      <c r="AB304" s="76">
        <f t="shared" si="87"/>
        <v>0</v>
      </c>
    </row>
    <row r="305" spans="1:28">
      <c r="A305" s="7">
        <v>304</v>
      </c>
      <c r="B305" s="7">
        <v>1996</v>
      </c>
      <c r="C305" s="7">
        <v>4</v>
      </c>
      <c r="D305" s="10">
        <v>2544</v>
      </c>
      <c r="E305" s="13">
        <v>83863.140495867774</v>
      </c>
      <c r="F305" s="11">
        <v>0.13</v>
      </c>
      <c r="G305" s="11">
        <f t="shared" si="88"/>
        <v>5112.6462360000005</v>
      </c>
      <c r="H305" s="13">
        <f t="shared" si="89"/>
        <v>664.64401068000006</v>
      </c>
      <c r="I305" s="7">
        <v>15000</v>
      </c>
      <c r="J305" s="7">
        <f>51342</f>
        <v>51342</v>
      </c>
      <c r="K305" s="11">
        <f t="shared" si="90"/>
        <v>36342</v>
      </c>
      <c r="L305" s="11">
        <f t="shared" si="95"/>
        <v>36342</v>
      </c>
      <c r="M305" s="11">
        <v>0</v>
      </c>
      <c r="N305" s="77">
        <f t="shared" si="91"/>
        <v>119540.49648518777</v>
      </c>
      <c r="O305" s="3">
        <v>11152.442164960699</v>
      </c>
      <c r="P305" s="57" t="str">
        <f t="shared" si="92"/>
        <v/>
      </c>
      <c r="Q305" s="11" t="str">
        <f t="shared" si="78"/>
        <v/>
      </c>
      <c r="R305" s="11">
        <f t="shared" si="79"/>
        <v>83198.496485187774</v>
      </c>
      <c r="S305" s="11" t="str">
        <f t="shared" si="93"/>
        <v/>
      </c>
      <c r="T305" s="11" t="str">
        <f t="shared" si="80"/>
        <v/>
      </c>
      <c r="U305" s="11">
        <f t="shared" si="81"/>
        <v>83198.496485187774</v>
      </c>
      <c r="V305" s="3">
        <f t="shared" si="94"/>
        <v>36342</v>
      </c>
      <c r="W305" s="3" t="b">
        <f t="shared" si="82"/>
        <v>1</v>
      </c>
      <c r="X305" s="3">
        <f t="shared" si="83"/>
        <v>94350.93865014847</v>
      </c>
      <c r="Y305" t="b">
        <f t="shared" si="84"/>
        <v>1</v>
      </c>
      <c r="Z305">
        <f t="shared" si="85"/>
        <v>0</v>
      </c>
      <c r="AA305">
        <f t="shared" si="86"/>
        <v>0</v>
      </c>
      <c r="AB305" s="76">
        <f t="shared" si="87"/>
        <v>0</v>
      </c>
    </row>
    <row r="306" spans="1:28">
      <c r="A306" s="7">
        <v>305</v>
      </c>
      <c r="B306" s="7">
        <v>1996</v>
      </c>
      <c r="C306" s="7">
        <v>5</v>
      </c>
      <c r="D306" s="10">
        <v>34448</v>
      </c>
      <c r="E306" s="13">
        <v>91945.78512396694</v>
      </c>
      <c r="F306" s="11">
        <v>0.22</v>
      </c>
      <c r="G306" s="11">
        <f t="shared" si="88"/>
        <v>5112.6462360000005</v>
      </c>
      <c r="H306" s="13">
        <f t="shared" si="89"/>
        <v>1124.7821719200001</v>
      </c>
      <c r="I306" s="7">
        <v>15000</v>
      </c>
      <c r="J306" s="7">
        <f>51342</f>
        <v>51342</v>
      </c>
      <c r="K306" s="11">
        <f t="shared" si="90"/>
        <v>36342</v>
      </c>
      <c r="L306" s="11">
        <f t="shared" si="95"/>
        <v>36342</v>
      </c>
      <c r="M306" s="11">
        <v>0</v>
      </c>
      <c r="N306" s="77">
        <f t="shared" si="91"/>
        <v>127163.00295204694</v>
      </c>
      <c r="O306" s="3">
        <v>15352.4890298518</v>
      </c>
      <c r="P306" s="57" t="str">
        <f t="shared" si="92"/>
        <v/>
      </c>
      <c r="Q306" s="11" t="str">
        <f t="shared" si="78"/>
        <v/>
      </c>
      <c r="R306" s="11" t="str">
        <f t="shared" si="79"/>
        <v/>
      </c>
      <c r="S306" s="11" t="str">
        <f t="shared" si="93"/>
        <v/>
      </c>
      <c r="T306" s="11">
        <f t="shared" si="80"/>
        <v>90821.00295204694</v>
      </c>
      <c r="U306" s="11">
        <f t="shared" si="81"/>
        <v>90821.00295204694</v>
      </c>
      <c r="V306" s="3">
        <f t="shared" si="94"/>
        <v>36342</v>
      </c>
      <c r="W306" s="3" t="b">
        <f t="shared" si="82"/>
        <v>1</v>
      </c>
      <c r="X306" s="3">
        <f t="shared" si="83"/>
        <v>106173.49198189874</v>
      </c>
      <c r="Y306" t="b">
        <f t="shared" si="84"/>
        <v>1</v>
      </c>
      <c r="Z306">
        <f t="shared" si="85"/>
        <v>0</v>
      </c>
      <c r="AA306">
        <f t="shared" si="86"/>
        <v>0</v>
      </c>
      <c r="AB306" s="76">
        <f t="shared" si="87"/>
        <v>0</v>
      </c>
    </row>
    <row r="307" spans="1:28">
      <c r="A307" s="7">
        <v>306</v>
      </c>
      <c r="B307" s="7">
        <v>1996</v>
      </c>
      <c r="C307" s="7">
        <v>6</v>
      </c>
      <c r="D307" s="10">
        <v>45953</v>
      </c>
      <c r="E307" s="13">
        <v>68568.595041322318</v>
      </c>
      <c r="F307" s="11">
        <v>0.36</v>
      </c>
      <c r="G307" s="11">
        <f t="shared" si="88"/>
        <v>5112.6462360000005</v>
      </c>
      <c r="H307" s="13">
        <f t="shared" si="89"/>
        <v>1840.5526449600002</v>
      </c>
      <c r="I307" s="7">
        <v>15000</v>
      </c>
      <c r="J307" s="7">
        <f>51342</f>
        <v>51342</v>
      </c>
      <c r="K307" s="11">
        <f t="shared" si="90"/>
        <v>36342</v>
      </c>
      <c r="L307" s="11">
        <f t="shared" si="95"/>
        <v>36342</v>
      </c>
      <c r="M307" s="11">
        <v>0</v>
      </c>
      <c r="N307" s="77">
        <f t="shared" si="91"/>
        <v>103070.04239636232</v>
      </c>
      <c r="O307" s="3">
        <v>9497.2874663097791</v>
      </c>
      <c r="P307" s="57" t="str">
        <f t="shared" si="92"/>
        <v/>
      </c>
      <c r="Q307" s="11" t="str">
        <f t="shared" si="78"/>
        <v/>
      </c>
      <c r="R307" s="11" t="str">
        <f t="shared" si="79"/>
        <v/>
      </c>
      <c r="S307" s="11" t="str">
        <f t="shared" si="93"/>
        <v/>
      </c>
      <c r="T307" s="11">
        <f t="shared" si="80"/>
        <v>51728.042396362318</v>
      </c>
      <c r="U307" s="11">
        <f t="shared" si="81"/>
        <v>51728.042396362318</v>
      </c>
      <c r="V307" s="3">
        <f t="shared" si="94"/>
        <v>51342</v>
      </c>
      <c r="W307" s="3" t="b">
        <f t="shared" si="82"/>
        <v>1</v>
      </c>
      <c r="X307" s="3">
        <f t="shared" si="83"/>
        <v>61225.329862672093</v>
      </c>
      <c r="Y307" t="b">
        <f t="shared" si="84"/>
        <v>1</v>
      </c>
      <c r="Z307">
        <f t="shared" si="85"/>
        <v>0</v>
      </c>
      <c r="AA307">
        <f t="shared" si="86"/>
        <v>0</v>
      </c>
      <c r="AB307" s="76">
        <f t="shared" si="87"/>
        <v>0</v>
      </c>
    </row>
    <row r="308" spans="1:28">
      <c r="A308" s="7">
        <v>307</v>
      </c>
      <c r="B308" s="7">
        <v>1996</v>
      </c>
      <c r="C308" s="7">
        <v>7</v>
      </c>
      <c r="D308" s="10">
        <v>50966</v>
      </c>
      <c r="E308" s="13">
        <v>30357.024793388431</v>
      </c>
      <c r="F308" s="11">
        <v>0.43</v>
      </c>
      <c r="G308" s="11">
        <f t="shared" si="88"/>
        <v>6296.3862360000003</v>
      </c>
      <c r="H308" s="13">
        <f t="shared" si="89"/>
        <v>2707.44608148</v>
      </c>
      <c r="I308" s="7">
        <v>0</v>
      </c>
      <c r="J308" s="7">
        <f>51342</f>
        <v>51342</v>
      </c>
      <c r="K308" s="11">
        <f t="shared" si="90"/>
        <v>51342</v>
      </c>
      <c r="L308" s="11">
        <f t="shared" si="95"/>
        <v>51342</v>
      </c>
      <c r="M308" s="11">
        <v>0</v>
      </c>
      <c r="N308" s="77">
        <f t="shared" si="91"/>
        <v>78991.578711908442</v>
      </c>
      <c r="O308" s="3">
        <v>4613.1503544591997</v>
      </c>
      <c r="P308" s="57" t="str">
        <f t="shared" si="92"/>
        <v/>
      </c>
      <c r="Q308" s="11" t="str">
        <f t="shared" si="78"/>
        <v/>
      </c>
      <c r="R308" s="11" t="str">
        <f t="shared" si="79"/>
        <v/>
      </c>
      <c r="S308" s="11">
        <f t="shared" si="93"/>
        <v>46352.849645540802</v>
      </c>
      <c r="T308" s="11" t="str">
        <f t="shared" si="80"/>
        <v/>
      </c>
      <c r="U308" s="11">
        <f t="shared" si="81"/>
        <v>46352.849645540802</v>
      </c>
      <c r="V308" s="3">
        <f t="shared" si="94"/>
        <v>32638.729066367639</v>
      </c>
      <c r="W308" s="3" t="b">
        <f t="shared" si="82"/>
        <v>1</v>
      </c>
      <c r="X308" s="3">
        <f t="shared" si="83"/>
        <v>50966</v>
      </c>
      <c r="Y308" t="b">
        <f t="shared" si="84"/>
        <v>1</v>
      </c>
      <c r="Z308">
        <f t="shared" si="85"/>
        <v>0</v>
      </c>
      <c r="AA308">
        <f t="shared" si="86"/>
        <v>0</v>
      </c>
      <c r="AB308" s="76">
        <f t="shared" si="87"/>
        <v>0</v>
      </c>
    </row>
    <row r="309" spans="1:28">
      <c r="A309" s="7">
        <v>308</v>
      </c>
      <c r="B309" s="7">
        <v>1996</v>
      </c>
      <c r="C309" s="7">
        <v>8</v>
      </c>
      <c r="D309" s="10">
        <v>47807</v>
      </c>
      <c r="E309" s="13">
        <v>32608.264462809919</v>
      </c>
      <c r="F309" s="11">
        <v>0.39</v>
      </c>
      <c r="G309" s="11">
        <f t="shared" si="88"/>
        <v>4751.1356273890979</v>
      </c>
      <c r="H309" s="13">
        <f t="shared" si="89"/>
        <v>1852.9428946817482</v>
      </c>
      <c r="I309" s="7">
        <v>0</v>
      </c>
      <c r="J309" s="7">
        <f>51342</f>
        <v>51342</v>
      </c>
      <c r="K309" s="11">
        <f t="shared" si="90"/>
        <v>51342</v>
      </c>
      <c r="L309" s="11">
        <f t="shared" si="95"/>
        <v>32638.729066367639</v>
      </c>
      <c r="M309" s="11">
        <v>0</v>
      </c>
      <c r="N309" s="77">
        <f t="shared" si="91"/>
        <v>63394.050634495812</v>
      </c>
      <c r="O309" s="3">
        <v>3240.5401145064102</v>
      </c>
      <c r="P309" s="57" t="str">
        <f t="shared" si="92"/>
        <v/>
      </c>
      <c r="Q309" s="11" t="str">
        <f t="shared" si="78"/>
        <v/>
      </c>
      <c r="R309" s="11" t="str">
        <f t="shared" si="79"/>
        <v/>
      </c>
      <c r="S309" s="11">
        <f t="shared" si="93"/>
        <v>43675.13068778372</v>
      </c>
      <c r="T309" s="11" t="str">
        <f t="shared" si="80"/>
        <v/>
      </c>
      <c r="U309" s="11">
        <f t="shared" si="81"/>
        <v>43675.13068778372</v>
      </c>
      <c r="V309" s="3">
        <f t="shared" si="94"/>
        <v>19718.919946712092</v>
      </c>
      <c r="W309" s="3" t="b">
        <f t="shared" si="82"/>
        <v>0</v>
      </c>
      <c r="X309" s="3">
        <f t="shared" si="83"/>
        <v>46915.670802290129</v>
      </c>
      <c r="Y309" t="b">
        <f t="shared" si="84"/>
        <v>0</v>
      </c>
      <c r="Z309">
        <f t="shared" si="85"/>
        <v>0</v>
      </c>
      <c r="AA309">
        <f t="shared" si="86"/>
        <v>891.32919770987064</v>
      </c>
      <c r="AB309" s="76">
        <f t="shared" si="87"/>
        <v>134588.5699649071</v>
      </c>
    </row>
    <row r="310" spans="1:28">
      <c r="A310" s="7">
        <v>309</v>
      </c>
      <c r="B310" s="7">
        <v>1996</v>
      </c>
      <c r="C310" s="7">
        <v>9</v>
      </c>
      <c r="D310" s="10">
        <v>35537</v>
      </c>
      <c r="E310" s="13">
        <v>27552.396694214876</v>
      </c>
      <c r="F310" s="11">
        <v>0.2</v>
      </c>
      <c r="G310" s="11">
        <f t="shared" si="88"/>
        <v>3275.1462592573948</v>
      </c>
      <c r="H310" s="13">
        <f t="shared" si="89"/>
        <v>655.02925185147899</v>
      </c>
      <c r="I310" s="7">
        <v>0</v>
      </c>
      <c r="J310" s="7">
        <f>51342</f>
        <v>51342</v>
      </c>
      <c r="K310" s="11">
        <f t="shared" si="90"/>
        <v>51342</v>
      </c>
      <c r="L310" s="11">
        <f t="shared" si="95"/>
        <v>19718.919946712092</v>
      </c>
      <c r="M310" s="11">
        <v>0</v>
      </c>
      <c r="N310" s="77">
        <f t="shared" si="91"/>
        <v>46616.287389075493</v>
      </c>
      <c r="O310" s="3">
        <v>3490.1082857476999</v>
      </c>
      <c r="P310" s="57" t="str">
        <f t="shared" si="92"/>
        <v/>
      </c>
      <c r="Q310" s="11" t="str">
        <f t="shared" si="78"/>
        <v/>
      </c>
      <c r="R310" s="11" t="str">
        <f t="shared" si="79"/>
        <v/>
      </c>
      <c r="S310" s="11">
        <f t="shared" si="93"/>
        <v>31405.953879967252</v>
      </c>
      <c r="T310" s="11" t="str">
        <f t="shared" si="80"/>
        <v/>
      </c>
      <c r="U310" s="11">
        <f t="shared" si="81"/>
        <v>31405.953879967252</v>
      </c>
      <c r="V310" s="3">
        <f t="shared" si="94"/>
        <v>15210.333509108241</v>
      </c>
      <c r="W310" s="3" t="b">
        <f t="shared" si="82"/>
        <v>0</v>
      </c>
      <c r="X310" s="3">
        <f t="shared" si="83"/>
        <v>34896.062165714953</v>
      </c>
      <c r="Y310" t="b">
        <f t="shared" si="84"/>
        <v>0</v>
      </c>
      <c r="Z310">
        <f t="shared" si="85"/>
        <v>0</v>
      </c>
      <c r="AA310">
        <f t="shared" si="86"/>
        <v>640.93783428504685</v>
      </c>
      <c r="AB310" s="76">
        <f t="shared" si="87"/>
        <v>76829.922809308526</v>
      </c>
    </row>
    <row r="311" spans="1:28">
      <c r="A311" s="7">
        <v>310</v>
      </c>
      <c r="B311" s="7">
        <v>1996</v>
      </c>
      <c r="C311" s="7">
        <v>10</v>
      </c>
      <c r="D311" s="10">
        <v>16691</v>
      </c>
      <c r="E311" s="13">
        <v>27631.735537190081</v>
      </c>
      <c r="F311" s="11">
        <v>0.05</v>
      </c>
      <c r="G311" s="11">
        <f t="shared" si="88"/>
        <v>2681.4973171591319</v>
      </c>
      <c r="H311" s="13">
        <f t="shared" si="89"/>
        <v>134.07486585795661</v>
      </c>
      <c r="I311" s="7">
        <v>0</v>
      </c>
      <c r="J311" s="7">
        <f>51342</f>
        <v>51342</v>
      </c>
      <c r="K311" s="11">
        <f t="shared" si="90"/>
        <v>51342</v>
      </c>
      <c r="L311" s="11">
        <f t="shared" si="95"/>
        <v>15210.333509108241</v>
      </c>
      <c r="M311" s="11">
        <v>0</v>
      </c>
      <c r="N311" s="77">
        <f t="shared" si="91"/>
        <v>42707.994180440364</v>
      </c>
      <c r="O311" s="3">
        <v>4497.2855432993802</v>
      </c>
      <c r="P311" s="57" t="str">
        <f t="shared" si="92"/>
        <v/>
      </c>
      <c r="Q311" s="11" t="str">
        <f t="shared" si="78"/>
        <v/>
      </c>
      <c r="R311" s="11" t="str">
        <f t="shared" si="79"/>
        <v/>
      </c>
      <c r="S311" s="11">
        <f t="shared" si="93"/>
        <v>12193.71445670062</v>
      </c>
      <c r="T311" s="11" t="str">
        <f t="shared" si="80"/>
        <v/>
      </c>
      <c r="U311" s="11">
        <f t="shared" si="81"/>
        <v>12193.71445670062</v>
      </c>
      <c r="V311" s="3">
        <f t="shared" si="94"/>
        <v>30514.279723739746</v>
      </c>
      <c r="W311" s="3" t="b">
        <f t="shared" si="82"/>
        <v>1</v>
      </c>
      <c r="X311" s="3">
        <f t="shared" si="83"/>
        <v>16691</v>
      </c>
      <c r="Y311" t="b">
        <f t="shared" si="84"/>
        <v>1</v>
      </c>
      <c r="Z311">
        <f t="shared" si="85"/>
        <v>1</v>
      </c>
      <c r="AA311">
        <f t="shared" si="86"/>
        <v>0</v>
      </c>
      <c r="AB311" s="76">
        <f t="shared" si="87"/>
        <v>0</v>
      </c>
    </row>
    <row r="312" spans="1:28">
      <c r="A312" s="7">
        <v>311</v>
      </c>
      <c r="B312" s="7">
        <v>1996</v>
      </c>
      <c r="C312" s="7">
        <v>11</v>
      </c>
      <c r="D312" s="10">
        <v>4576</v>
      </c>
      <c r="E312" s="13">
        <v>33443.305785123965</v>
      </c>
      <c r="F312" s="11">
        <v>0</v>
      </c>
      <c r="G312" s="11">
        <f t="shared" si="88"/>
        <v>4531.3677349164072</v>
      </c>
      <c r="H312" s="13">
        <f t="shared" si="89"/>
        <v>0</v>
      </c>
      <c r="I312" s="7">
        <v>0</v>
      </c>
      <c r="J312" s="7">
        <f>51342</f>
        <v>51342</v>
      </c>
      <c r="K312" s="11">
        <f t="shared" si="90"/>
        <v>51342</v>
      </c>
      <c r="L312" s="11">
        <f t="shared" si="95"/>
        <v>30514.279723739746</v>
      </c>
      <c r="M312" s="11">
        <v>0</v>
      </c>
      <c r="N312" s="77">
        <f t="shared" si="91"/>
        <v>63957.585508863711</v>
      </c>
      <c r="O312" s="3">
        <v>4405.5766979331702</v>
      </c>
      <c r="P312" s="57" t="str">
        <f t="shared" si="92"/>
        <v/>
      </c>
      <c r="Q312" s="11" t="str">
        <f t="shared" si="78"/>
        <v/>
      </c>
      <c r="R312" s="11" t="str">
        <f t="shared" si="79"/>
        <v/>
      </c>
      <c r="S312" s="11" t="str">
        <f t="shared" si="93"/>
        <v/>
      </c>
      <c r="T312" s="11">
        <f t="shared" si="80"/>
        <v>12615.585508863711</v>
      </c>
      <c r="U312" s="11">
        <f t="shared" si="81"/>
        <v>12615.585508863711</v>
      </c>
      <c r="V312" s="3">
        <f t="shared" si="94"/>
        <v>51342</v>
      </c>
      <c r="W312" s="3" t="b">
        <f t="shared" si="82"/>
        <v>1</v>
      </c>
      <c r="X312" s="3">
        <f t="shared" si="83"/>
        <v>17021.162206796882</v>
      </c>
      <c r="Y312" t="b">
        <f t="shared" si="84"/>
        <v>1</v>
      </c>
      <c r="Z312">
        <f t="shared" si="85"/>
        <v>0</v>
      </c>
      <c r="AA312">
        <f t="shared" si="86"/>
        <v>0</v>
      </c>
      <c r="AB312" s="76">
        <f t="shared" si="87"/>
        <v>0</v>
      </c>
    </row>
    <row r="313" spans="1:28">
      <c r="A313" s="7">
        <v>312</v>
      </c>
      <c r="B313" s="7">
        <v>1996</v>
      </c>
      <c r="C313" s="7">
        <v>12</v>
      </c>
      <c r="D313" s="10">
        <v>1561</v>
      </c>
      <c r="E313" s="13">
        <v>43390.413223140495</v>
      </c>
      <c r="F313" s="11">
        <v>0</v>
      </c>
      <c r="G313" s="11">
        <f t="shared" si="88"/>
        <v>6296.3862360000003</v>
      </c>
      <c r="H313" s="13">
        <f t="shared" si="89"/>
        <v>0</v>
      </c>
      <c r="I313" s="7">
        <v>0</v>
      </c>
      <c r="J313" s="7">
        <f>51342</f>
        <v>51342</v>
      </c>
      <c r="K313" s="11">
        <f t="shared" si="90"/>
        <v>51342</v>
      </c>
      <c r="L313" s="11">
        <f t="shared" si="95"/>
        <v>51342</v>
      </c>
      <c r="M313" s="11">
        <v>0</v>
      </c>
      <c r="N313" s="77">
        <f t="shared" si="91"/>
        <v>94732.413223140495</v>
      </c>
      <c r="O313" s="3">
        <v>5296.8912395965199</v>
      </c>
      <c r="P313" s="57" t="str">
        <f t="shared" si="92"/>
        <v/>
      </c>
      <c r="Q313" s="11" t="str">
        <f t="shared" si="78"/>
        <v/>
      </c>
      <c r="R313" s="11">
        <f t="shared" si="79"/>
        <v>43390.413223140495</v>
      </c>
      <c r="S313" s="11" t="str">
        <f t="shared" si="93"/>
        <v/>
      </c>
      <c r="T313" s="11" t="str">
        <f t="shared" si="80"/>
        <v/>
      </c>
      <c r="U313" s="11">
        <f t="shared" si="81"/>
        <v>43390.413223140495</v>
      </c>
      <c r="V313" s="3">
        <f t="shared" si="94"/>
        <v>51342</v>
      </c>
      <c r="W313" s="3" t="b">
        <f t="shared" si="82"/>
        <v>1</v>
      </c>
      <c r="X313" s="3">
        <f t="shared" si="83"/>
        <v>48687.304462737011</v>
      </c>
      <c r="Y313" t="b">
        <f t="shared" si="84"/>
        <v>1</v>
      </c>
      <c r="Z313">
        <f t="shared" si="85"/>
        <v>0</v>
      </c>
      <c r="AA313">
        <f t="shared" si="86"/>
        <v>0</v>
      </c>
      <c r="AB313" s="76">
        <f t="shared" si="87"/>
        <v>0</v>
      </c>
    </row>
    <row r="314" spans="1:28">
      <c r="A314" s="7">
        <v>313</v>
      </c>
      <c r="B314" s="7">
        <v>1997</v>
      </c>
      <c r="C314" s="7">
        <v>1</v>
      </c>
      <c r="D314" s="10">
        <v>1277</v>
      </c>
      <c r="E314" s="13">
        <v>47781.818181818184</v>
      </c>
      <c r="F314" s="11">
        <v>0</v>
      </c>
      <c r="G314" s="11">
        <f t="shared" si="88"/>
        <v>6296.3862360000003</v>
      </c>
      <c r="H314" s="13">
        <f t="shared" si="89"/>
        <v>0</v>
      </c>
      <c r="I314" s="7">
        <v>0</v>
      </c>
      <c r="J314" s="7">
        <f>51342</f>
        <v>51342</v>
      </c>
      <c r="K314" s="11">
        <f t="shared" si="90"/>
        <v>51342</v>
      </c>
      <c r="L314" s="11">
        <f t="shared" si="95"/>
        <v>51342</v>
      </c>
      <c r="M314" s="11">
        <v>0</v>
      </c>
      <c r="N314" s="77">
        <f t="shared" si="91"/>
        <v>99123.818181818177</v>
      </c>
      <c r="O314" s="3">
        <v>7617.3953085655103</v>
      </c>
      <c r="P314" s="57" t="str">
        <f t="shared" si="92"/>
        <v/>
      </c>
      <c r="Q314" s="11" t="str">
        <f t="shared" si="78"/>
        <v/>
      </c>
      <c r="R314" s="11">
        <f t="shared" si="79"/>
        <v>47781.818181818177</v>
      </c>
      <c r="S314" s="11" t="str">
        <f t="shared" si="93"/>
        <v/>
      </c>
      <c r="T314" s="11" t="str">
        <f t="shared" si="80"/>
        <v/>
      </c>
      <c r="U314" s="11">
        <f t="shared" si="81"/>
        <v>47781.818181818177</v>
      </c>
      <c r="V314" s="3">
        <f t="shared" si="94"/>
        <v>51342</v>
      </c>
      <c r="W314" s="3" t="b">
        <f t="shared" si="82"/>
        <v>1</v>
      </c>
      <c r="X314" s="3">
        <f t="shared" si="83"/>
        <v>55399.213490383685</v>
      </c>
      <c r="Y314" t="b">
        <f t="shared" si="84"/>
        <v>1</v>
      </c>
      <c r="Z314">
        <f t="shared" si="85"/>
        <v>0</v>
      </c>
      <c r="AA314">
        <f t="shared" si="86"/>
        <v>0</v>
      </c>
      <c r="AB314" s="76">
        <f t="shared" si="87"/>
        <v>0</v>
      </c>
    </row>
    <row r="315" spans="1:28">
      <c r="A315" s="7">
        <v>314</v>
      </c>
      <c r="B315" s="7">
        <v>1997</v>
      </c>
      <c r="C315" s="7">
        <v>2</v>
      </c>
      <c r="D315" s="10">
        <v>787</v>
      </c>
      <c r="E315" s="13">
        <v>35926.611570247936</v>
      </c>
      <c r="F315" s="11">
        <v>0</v>
      </c>
      <c r="G315" s="11">
        <f t="shared" si="88"/>
        <v>6296.3862360000003</v>
      </c>
      <c r="H315" s="13">
        <f t="shared" si="89"/>
        <v>0</v>
      </c>
      <c r="I315" s="7">
        <v>0</v>
      </c>
      <c r="J315" s="7">
        <f>51342</f>
        <v>51342</v>
      </c>
      <c r="K315" s="11">
        <f t="shared" si="90"/>
        <v>51342</v>
      </c>
      <c r="L315" s="11">
        <f t="shared" si="95"/>
        <v>51342</v>
      </c>
      <c r="M315" s="11">
        <v>0</v>
      </c>
      <c r="N315" s="77">
        <f t="shared" si="91"/>
        <v>87268.611570247944</v>
      </c>
      <c r="O315" s="3">
        <v>6367.6891920595499</v>
      </c>
      <c r="P315" s="57" t="str">
        <f t="shared" si="92"/>
        <v/>
      </c>
      <c r="Q315" s="11" t="str">
        <f t="shared" si="78"/>
        <v/>
      </c>
      <c r="R315" s="11">
        <f t="shared" si="79"/>
        <v>35926.611570247944</v>
      </c>
      <c r="S315" s="11" t="str">
        <f t="shared" si="93"/>
        <v/>
      </c>
      <c r="T315" s="11" t="str">
        <f t="shared" si="80"/>
        <v/>
      </c>
      <c r="U315" s="11">
        <f t="shared" si="81"/>
        <v>35926.611570247944</v>
      </c>
      <c r="V315" s="3">
        <f t="shared" si="94"/>
        <v>51342</v>
      </c>
      <c r="W315" s="3" t="b">
        <f t="shared" si="82"/>
        <v>1</v>
      </c>
      <c r="X315" s="3">
        <f t="shared" si="83"/>
        <v>42294.300762307495</v>
      </c>
      <c r="Y315" t="b">
        <f t="shared" si="84"/>
        <v>1</v>
      </c>
      <c r="Z315">
        <f t="shared" si="85"/>
        <v>0</v>
      </c>
      <c r="AA315">
        <f t="shared" si="86"/>
        <v>0</v>
      </c>
      <c r="AB315" s="76">
        <f t="shared" si="87"/>
        <v>0</v>
      </c>
    </row>
    <row r="316" spans="1:28">
      <c r="A316" s="7">
        <v>315</v>
      </c>
      <c r="B316" s="7">
        <v>1997</v>
      </c>
      <c r="C316" s="7">
        <v>3</v>
      </c>
      <c r="D316" s="10">
        <v>298</v>
      </c>
      <c r="E316" s="13">
        <v>88357.68595041323</v>
      </c>
      <c r="F316" s="11">
        <v>0.02</v>
      </c>
      <c r="G316" s="11">
        <f t="shared" si="88"/>
        <v>6296.3862360000003</v>
      </c>
      <c r="H316" s="13">
        <f t="shared" si="89"/>
        <v>125.92772472000001</v>
      </c>
      <c r="I316" s="7">
        <v>0</v>
      </c>
      <c r="J316" s="7">
        <f>51342</f>
        <v>51342</v>
      </c>
      <c r="K316" s="11">
        <f t="shared" si="90"/>
        <v>51342</v>
      </c>
      <c r="L316" s="11">
        <f t="shared" si="95"/>
        <v>51342</v>
      </c>
      <c r="M316" s="11">
        <v>0</v>
      </c>
      <c r="N316" s="77">
        <f t="shared" si="91"/>
        <v>139573.75822569322</v>
      </c>
      <c r="O316" s="3">
        <v>8836.1889350634992</v>
      </c>
      <c r="P316" s="57" t="str">
        <f t="shared" si="92"/>
        <v/>
      </c>
      <c r="Q316" s="11" t="str">
        <f t="shared" si="78"/>
        <v/>
      </c>
      <c r="R316" s="11">
        <f t="shared" si="79"/>
        <v>103231.75822569322</v>
      </c>
      <c r="S316" s="11" t="str">
        <f t="shared" si="93"/>
        <v/>
      </c>
      <c r="T316" s="11" t="str">
        <f t="shared" si="80"/>
        <v/>
      </c>
      <c r="U316" s="11">
        <f t="shared" si="81"/>
        <v>103231.75822569322</v>
      </c>
      <c r="V316" s="3">
        <f t="shared" si="94"/>
        <v>36342</v>
      </c>
      <c r="W316" s="3" t="b">
        <f t="shared" si="82"/>
        <v>1</v>
      </c>
      <c r="X316" s="3">
        <f t="shared" si="83"/>
        <v>112067.94716075672</v>
      </c>
      <c r="Y316" t="b">
        <f t="shared" si="84"/>
        <v>1</v>
      </c>
      <c r="Z316">
        <f t="shared" si="85"/>
        <v>0</v>
      </c>
      <c r="AA316">
        <f t="shared" si="86"/>
        <v>0</v>
      </c>
      <c r="AB316" s="76">
        <f t="shared" si="87"/>
        <v>0</v>
      </c>
    </row>
    <row r="317" spans="1:28">
      <c r="A317" s="7">
        <v>316</v>
      </c>
      <c r="B317" s="7">
        <v>1997</v>
      </c>
      <c r="C317" s="7">
        <v>4</v>
      </c>
      <c r="D317" s="10">
        <v>2544</v>
      </c>
      <c r="E317" s="13">
        <v>126426.44628099173</v>
      </c>
      <c r="F317" s="11">
        <v>0.13</v>
      </c>
      <c r="G317" s="11">
        <f t="shared" si="88"/>
        <v>5112.6462360000005</v>
      </c>
      <c r="H317" s="13">
        <f t="shared" si="89"/>
        <v>664.64401068000006</v>
      </c>
      <c r="I317" s="7">
        <v>15000</v>
      </c>
      <c r="J317" s="7">
        <f>51342</f>
        <v>51342</v>
      </c>
      <c r="K317" s="11">
        <f t="shared" si="90"/>
        <v>36342</v>
      </c>
      <c r="L317" s="11">
        <f t="shared" si="95"/>
        <v>36342</v>
      </c>
      <c r="M317" s="11">
        <v>0</v>
      </c>
      <c r="N317" s="77">
        <f t="shared" si="91"/>
        <v>162103.80227031172</v>
      </c>
      <c r="O317" s="3">
        <v>12687.5273952275</v>
      </c>
      <c r="P317" s="57" t="str">
        <f t="shared" si="92"/>
        <v/>
      </c>
      <c r="Q317" s="11" t="str">
        <f t="shared" si="78"/>
        <v/>
      </c>
      <c r="R317" s="11">
        <f t="shared" si="79"/>
        <v>125761.80227031172</v>
      </c>
      <c r="S317" s="11" t="str">
        <f t="shared" si="93"/>
        <v/>
      </c>
      <c r="T317" s="11" t="str">
        <f t="shared" si="80"/>
        <v/>
      </c>
      <c r="U317" s="11">
        <f t="shared" si="81"/>
        <v>125761.80227031172</v>
      </c>
      <c r="V317" s="3">
        <f t="shared" si="94"/>
        <v>36342</v>
      </c>
      <c r="W317" s="3" t="b">
        <f t="shared" si="82"/>
        <v>1</v>
      </c>
      <c r="X317" s="3">
        <f t="shared" si="83"/>
        <v>138449.3296655392</v>
      </c>
      <c r="Y317" t="b">
        <f t="shared" si="84"/>
        <v>1</v>
      </c>
      <c r="Z317">
        <f t="shared" si="85"/>
        <v>0</v>
      </c>
      <c r="AA317">
        <f t="shared" si="86"/>
        <v>0</v>
      </c>
      <c r="AB317" s="76">
        <f t="shared" si="87"/>
        <v>0</v>
      </c>
    </row>
    <row r="318" spans="1:28">
      <c r="A318" s="7">
        <v>317</v>
      </c>
      <c r="B318" s="7">
        <v>1997</v>
      </c>
      <c r="C318" s="7">
        <v>5</v>
      </c>
      <c r="D318" s="10">
        <v>34448</v>
      </c>
      <c r="E318" s="13">
        <v>160026.44628099175</v>
      </c>
      <c r="F318" s="11">
        <v>0.22</v>
      </c>
      <c r="G318" s="11">
        <f t="shared" si="88"/>
        <v>5112.6462360000005</v>
      </c>
      <c r="H318" s="13">
        <f t="shared" si="89"/>
        <v>1124.7821719200001</v>
      </c>
      <c r="I318" s="7">
        <v>15000</v>
      </c>
      <c r="J318" s="7">
        <f>51342</f>
        <v>51342</v>
      </c>
      <c r="K318" s="11">
        <f t="shared" si="90"/>
        <v>36342</v>
      </c>
      <c r="L318" s="11">
        <f t="shared" si="95"/>
        <v>36342</v>
      </c>
      <c r="M318" s="11">
        <v>0</v>
      </c>
      <c r="N318" s="77">
        <f t="shared" si="91"/>
        <v>195243.66410907175</v>
      </c>
      <c r="O318" s="3">
        <v>22497.099819471201</v>
      </c>
      <c r="P318" s="57" t="str">
        <f t="shared" si="92"/>
        <v/>
      </c>
      <c r="Q318" s="11" t="str">
        <f t="shared" si="78"/>
        <v/>
      </c>
      <c r="R318" s="11" t="str">
        <f t="shared" si="79"/>
        <v/>
      </c>
      <c r="S318" s="11" t="str">
        <f t="shared" si="93"/>
        <v/>
      </c>
      <c r="T318" s="11">
        <f t="shared" si="80"/>
        <v>158901.66410907175</v>
      </c>
      <c r="U318" s="11">
        <f t="shared" si="81"/>
        <v>158901.66410907175</v>
      </c>
      <c r="V318" s="3">
        <f t="shared" si="94"/>
        <v>36342</v>
      </c>
      <c r="W318" s="3" t="b">
        <f t="shared" si="82"/>
        <v>1</v>
      </c>
      <c r="X318" s="3">
        <f t="shared" si="83"/>
        <v>181398.76392854296</v>
      </c>
      <c r="Y318" t="b">
        <f t="shared" si="84"/>
        <v>1</v>
      </c>
      <c r="Z318">
        <f t="shared" si="85"/>
        <v>0</v>
      </c>
      <c r="AA318">
        <f t="shared" si="86"/>
        <v>0</v>
      </c>
      <c r="AB318" s="76">
        <f t="shared" si="87"/>
        <v>0</v>
      </c>
    </row>
    <row r="319" spans="1:28">
      <c r="A319" s="7">
        <v>318</v>
      </c>
      <c r="B319" s="7">
        <v>1997</v>
      </c>
      <c r="C319" s="7">
        <v>6</v>
      </c>
      <c r="D319" s="10">
        <v>45953</v>
      </c>
      <c r="E319" s="13">
        <v>144119.00826446281</v>
      </c>
      <c r="F319" s="11">
        <v>0.36</v>
      </c>
      <c r="G319" s="11">
        <f t="shared" si="88"/>
        <v>5112.6462360000005</v>
      </c>
      <c r="H319" s="13">
        <f t="shared" si="89"/>
        <v>1840.5526449600002</v>
      </c>
      <c r="I319" s="7">
        <v>15000</v>
      </c>
      <c r="J319" s="7">
        <f>51342</f>
        <v>51342</v>
      </c>
      <c r="K319" s="11">
        <f t="shared" si="90"/>
        <v>36342</v>
      </c>
      <c r="L319" s="11">
        <f t="shared" si="95"/>
        <v>36342</v>
      </c>
      <c r="M319" s="11">
        <v>0</v>
      </c>
      <c r="N319" s="77">
        <f t="shared" si="91"/>
        <v>178620.45561950281</v>
      </c>
      <c r="O319" s="3">
        <v>12475.4211926235</v>
      </c>
      <c r="P319" s="57" t="str">
        <f t="shared" si="92"/>
        <v/>
      </c>
      <c r="Q319" s="11" t="str">
        <f t="shared" si="78"/>
        <v/>
      </c>
      <c r="R319" s="11" t="str">
        <f t="shared" si="79"/>
        <v/>
      </c>
      <c r="S319" s="11" t="str">
        <f t="shared" si="93"/>
        <v/>
      </c>
      <c r="T319" s="11">
        <f t="shared" si="80"/>
        <v>127278.45561950281</v>
      </c>
      <c r="U319" s="11">
        <f t="shared" si="81"/>
        <v>127278.45561950281</v>
      </c>
      <c r="V319" s="3">
        <f t="shared" si="94"/>
        <v>51342</v>
      </c>
      <c r="W319" s="3" t="b">
        <f t="shared" si="82"/>
        <v>1</v>
      </c>
      <c r="X319" s="3">
        <f t="shared" si="83"/>
        <v>139753.87681212631</v>
      </c>
      <c r="Y319" t="b">
        <f t="shared" si="84"/>
        <v>1</v>
      </c>
      <c r="Z319">
        <f t="shared" si="85"/>
        <v>0</v>
      </c>
      <c r="AA319">
        <f t="shared" si="86"/>
        <v>0</v>
      </c>
      <c r="AB319" s="76">
        <f t="shared" si="87"/>
        <v>0</v>
      </c>
    </row>
    <row r="320" spans="1:28">
      <c r="A320" s="7">
        <v>319</v>
      </c>
      <c r="B320" s="7">
        <v>1997</v>
      </c>
      <c r="C320" s="7">
        <v>7</v>
      </c>
      <c r="D320" s="10">
        <v>50966</v>
      </c>
      <c r="E320" s="13">
        <v>76958.677685950417</v>
      </c>
      <c r="F320" s="11">
        <v>0.43</v>
      </c>
      <c r="G320" s="11">
        <f t="shared" si="88"/>
        <v>6296.3862360000003</v>
      </c>
      <c r="H320" s="13">
        <f t="shared" si="89"/>
        <v>2707.44608148</v>
      </c>
      <c r="I320" s="7">
        <v>0</v>
      </c>
      <c r="J320" s="7">
        <f>51342</f>
        <v>51342</v>
      </c>
      <c r="K320" s="11">
        <f t="shared" si="90"/>
        <v>51342</v>
      </c>
      <c r="L320" s="11">
        <f t="shared" si="95"/>
        <v>51342</v>
      </c>
      <c r="M320" s="11">
        <v>0</v>
      </c>
      <c r="N320" s="77">
        <f t="shared" si="91"/>
        <v>125593.23160447042</v>
      </c>
      <c r="O320" s="3">
        <v>5587.9464398486898</v>
      </c>
      <c r="P320" s="57" t="str">
        <f t="shared" si="92"/>
        <v/>
      </c>
      <c r="Q320" s="11" t="str">
        <f t="shared" si="78"/>
        <v/>
      </c>
      <c r="R320" s="11" t="str">
        <f t="shared" si="79"/>
        <v/>
      </c>
      <c r="S320" s="11" t="str">
        <f t="shared" si="93"/>
        <v/>
      </c>
      <c r="T320" s="11">
        <f t="shared" si="80"/>
        <v>74251.23160447042</v>
      </c>
      <c r="U320" s="11">
        <f t="shared" si="81"/>
        <v>74251.23160447042</v>
      </c>
      <c r="V320" s="3">
        <f t="shared" si="94"/>
        <v>51342</v>
      </c>
      <c r="W320" s="3" t="b">
        <f t="shared" si="82"/>
        <v>1</v>
      </c>
      <c r="X320" s="3">
        <f t="shared" si="83"/>
        <v>79839.178044319109</v>
      </c>
      <c r="Y320" t="b">
        <f t="shared" si="84"/>
        <v>1</v>
      </c>
      <c r="Z320">
        <f t="shared" si="85"/>
        <v>0</v>
      </c>
      <c r="AA320">
        <f t="shared" si="86"/>
        <v>0</v>
      </c>
      <c r="AB320" s="76">
        <f t="shared" si="87"/>
        <v>0</v>
      </c>
    </row>
    <row r="321" spans="1:28">
      <c r="A321" s="7">
        <v>320</v>
      </c>
      <c r="B321" s="7">
        <v>1997</v>
      </c>
      <c r="C321" s="7">
        <v>8</v>
      </c>
      <c r="D321" s="10">
        <v>47807</v>
      </c>
      <c r="E321" s="13">
        <v>92469.421487603307</v>
      </c>
      <c r="F321" s="11">
        <v>0.39</v>
      </c>
      <c r="G321" s="11">
        <f t="shared" si="88"/>
        <v>6296.3862360000003</v>
      </c>
      <c r="H321" s="13">
        <f t="shared" si="89"/>
        <v>2455.5906320400004</v>
      </c>
      <c r="I321" s="7">
        <v>0</v>
      </c>
      <c r="J321" s="7">
        <f>51342</f>
        <v>51342</v>
      </c>
      <c r="K321" s="11">
        <f t="shared" si="90"/>
        <v>51342</v>
      </c>
      <c r="L321" s="11">
        <f t="shared" si="95"/>
        <v>51342</v>
      </c>
      <c r="M321" s="11">
        <v>0</v>
      </c>
      <c r="N321" s="77">
        <f t="shared" si="91"/>
        <v>141355.83085556331</v>
      </c>
      <c r="O321" s="3">
        <v>4888.6378062417798</v>
      </c>
      <c r="P321" s="57" t="str">
        <f t="shared" si="92"/>
        <v/>
      </c>
      <c r="Q321" s="11" t="str">
        <f t="shared" si="78"/>
        <v/>
      </c>
      <c r="R321" s="11" t="str">
        <f t="shared" si="79"/>
        <v/>
      </c>
      <c r="S321" s="11" t="str">
        <f t="shared" si="93"/>
        <v/>
      </c>
      <c r="T321" s="11">
        <f t="shared" si="80"/>
        <v>90013.830855563312</v>
      </c>
      <c r="U321" s="11">
        <f t="shared" si="81"/>
        <v>90013.830855563312</v>
      </c>
      <c r="V321" s="3">
        <f t="shared" si="94"/>
        <v>51342</v>
      </c>
      <c r="W321" s="3" t="b">
        <f t="shared" si="82"/>
        <v>1</v>
      </c>
      <c r="X321" s="3">
        <f t="shared" si="83"/>
        <v>94902.468661805091</v>
      </c>
      <c r="Y321" t="b">
        <f t="shared" si="84"/>
        <v>1</v>
      </c>
      <c r="Z321">
        <f t="shared" si="85"/>
        <v>0</v>
      </c>
      <c r="AA321">
        <f t="shared" si="86"/>
        <v>0</v>
      </c>
      <c r="AB321" s="76">
        <f t="shared" si="87"/>
        <v>0</v>
      </c>
    </row>
    <row r="322" spans="1:28">
      <c r="A322" s="7">
        <v>321</v>
      </c>
      <c r="B322" s="7">
        <v>1997</v>
      </c>
      <c r="C322" s="7">
        <v>9</v>
      </c>
      <c r="D322" s="10">
        <v>35537</v>
      </c>
      <c r="E322" s="13">
        <v>99649.586776859505</v>
      </c>
      <c r="F322" s="11">
        <v>0.2</v>
      </c>
      <c r="G322" s="11">
        <f t="shared" si="88"/>
        <v>6296.3862360000003</v>
      </c>
      <c r="H322" s="13">
        <f t="shared" si="89"/>
        <v>1259.2772472000001</v>
      </c>
      <c r="I322" s="7">
        <v>0</v>
      </c>
      <c r="J322" s="7">
        <f>51342</f>
        <v>51342</v>
      </c>
      <c r="K322" s="11">
        <f t="shared" si="90"/>
        <v>51342</v>
      </c>
      <c r="L322" s="11">
        <f t="shared" si="95"/>
        <v>51342</v>
      </c>
      <c r="M322" s="11">
        <v>0</v>
      </c>
      <c r="N322" s="77">
        <f t="shared" si="91"/>
        <v>149732.30952965951</v>
      </c>
      <c r="O322" s="3">
        <v>4949.7156136195899</v>
      </c>
      <c r="P322" s="57" t="str">
        <f t="shared" si="92"/>
        <v/>
      </c>
      <c r="Q322" s="11" t="str">
        <f t="shared" ref="Q322:Q385" si="96">IF(AND(O322&gt;D322,N322&lt;K323),0,"")</f>
        <v/>
      </c>
      <c r="R322" s="11" t="str">
        <f t="shared" ref="R322:R385" si="97">IF(AND(O322&gt;D322,N322&gt;K323),N322-K323,"")</f>
        <v/>
      </c>
      <c r="S322" s="11" t="str">
        <f t="shared" si="93"/>
        <v/>
      </c>
      <c r="T322" s="11">
        <f t="shared" ref="T322:T385" si="98">IF(AND(O322&lt;D322,N322+O322&gt;D322,N322+O322-D322&gt;K323),N322-K323,"")</f>
        <v>98390.309529659513</v>
      </c>
      <c r="U322" s="11">
        <f t="shared" ref="U322:U385" si="99">SUM(P322:T322)</f>
        <v>98390.309529659513</v>
      </c>
      <c r="V322" s="3">
        <f t="shared" si="94"/>
        <v>51342</v>
      </c>
      <c r="W322" s="3" t="b">
        <f t="shared" ref="W322:W385" si="100">V322&gt;=M$2</f>
        <v>1</v>
      </c>
      <c r="X322" s="3">
        <f t="shared" ref="X322:X385" si="101">O322+U322</f>
        <v>103340.0251432791</v>
      </c>
      <c r="Y322" t="b">
        <f t="shared" ref="Y322:Y385" si="102">X322&gt;=D322</f>
        <v>1</v>
      </c>
      <c r="Z322">
        <f t="shared" ref="Z322:Z385" si="103">IF(AND(X321&lt;D321,X322&gt;=D322),1,0)</f>
        <v>0</v>
      </c>
      <c r="AA322">
        <f t="shared" ref="AA322:AA385" si="104">IF(X322&lt;D322,ABS(X322-D322),0)</f>
        <v>0</v>
      </c>
      <c r="AB322" s="76">
        <f t="shared" ref="AB322:AB385" si="105">INDEX(AS$2:AS$13,MATCH(C322,AR$2:AR$13,0))*(AA322)^INDEX(AT$2:AT$13,MATCH(C322,AR$2:AR$13,0))</f>
        <v>0</v>
      </c>
    </row>
    <row r="323" spans="1:28">
      <c r="A323" s="7">
        <v>322</v>
      </c>
      <c r="B323" s="7">
        <v>1997</v>
      </c>
      <c r="C323" s="7">
        <v>10</v>
      </c>
      <c r="D323" s="10">
        <v>16691</v>
      </c>
      <c r="E323" s="13">
        <v>109188.09917355372</v>
      </c>
      <c r="F323" s="11">
        <v>0.05</v>
      </c>
      <c r="G323" s="11">
        <f t="shared" ref="G323:G386" si="106">-1*10^-6*L323^2+0.1666*L323+378.81</f>
        <v>6296.3862360000003</v>
      </c>
      <c r="H323" s="13">
        <f t="shared" ref="H323:H386" si="107">G323*F323</f>
        <v>314.81931180000004</v>
      </c>
      <c r="I323" s="7">
        <v>0</v>
      </c>
      <c r="J323" s="7">
        <f>51342</f>
        <v>51342</v>
      </c>
      <c r="K323" s="11">
        <f t="shared" ref="K323:K386" si="108">J323-I323</f>
        <v>51342</v>
      </c>
      <c r="L323" s="11">
        <f t="shared" si="95"/>
        <v>51342</v>
      </c>
      <c r="M323" s="11">
        <v>0</v>
      </c>
      <c r="N323" s="77">
        <f t="shared" ref="N323:N386" si="109">E323+L323-H323</f>
        <v>160215.27986175372</v>
      </c>
      <c r="O323" s="3">
        <v>6357.8882922653202</v>
      </c>
      <c r="P323" s="57" t="str">
        <f t="shared" ref="P323:P386" si="110">IF(N323+O323&lt;D323,N323*M$5,"")</f>
        <v/>
      </c>
      <c r="Q323" s="11" t="str">
        <f t="shared" si="96"/>
        <v/>
      </c>
      <c r="R323" s="11" t="str">
        <f t="shared" si="97"/>
        <v/>
      </c>
      <c r="S323" s="11" t="str">
        <f t="shared" ref="S323:S386" si="111">IF(AND(O323&lt;D323,N323+O323&gt;D323,N323+O323-D323&lt;K324),IF(N323-(D323-O323)&lt;M$2,(D323-O323)*M$5,D323-O323),"")</f>
        <v/>
      </c>
      <c r="T323" s="11">
        <f t="shared" si="98"/>
        <v>108873.27986175372</v>
      </c>
      <c r="U323" s="11">
        <f t="shared" si="99"/>
        <v>108873.27986175372</v>
      </c>
      <c r="V323" s="3">
        <f t="shared" ref="V323:V386" si="112">N323-U323</f>
        <v>51342</v>
      </c>
      <c r="W323" s="3" t="b">
        <f t="shared" si="100"/>
        <v>1</v>
      </c>
      <c r="X323" s="3">
        <f t="shared" si="101"/>
        <v>115231.16815401903</v>
      </c>
      <c r="Y323" t="b">
        <f t="shared" si="102"/>
        <v>1</v>
      </c>
      <c r="Z323">
        <f t="shared" si="103"/>
        <v>0</v>
      </c>
      <c r="AA323">
        <f t="shared" si="104"/>
        <v>0</v>
      </c>
      <c r="AB323" s="76">
        <f t="shared" si="105"/>
        <v>0</v>
      </c>
    </row>
    <row r="324" spans="1:28">
      <c r="A324" s="7">
        <v>323</v>
      </c>
      <c r="B324" s="7">
        <v>1997</v>
      </c>
      <c r="C324" s="7">
        <v>11</v>
      </c>
      <c r="D324" s="10">
        <v>4576</v>
      </c>
      <c r="E324" s="13">
        <v>110380.1652892562</v>
      </c>
      <c r="F324" s="11">
        <v>0</v>
      </c>
      <c r="G324" s="11">
        <f t="shared" si="106"/>
        <v>6296.3862360000003</v>
      </c>
      <c r="H324" s="13">
        <f t="shared" si="107"/>
        <v>0</v>
      </c>
      <c r="I324" s="7">
        <v>0</v>
      </c>
      <c r="J324" s="7">
        <f>51342</f>
        <v>51342</v>
      </c>
      <c r="K324" s="11">
        <f t="shared" si="108"/>
        <v>51342</v>
      </c>
      <c r="L324" s="11">
        <f t="shared" si="95"/>
        <v>51342</v>
      </c>
      <c r="M324" s="11">
        <v>0</v>
      </c>
      <c r="N324" s="77">
        <f t="shared" si="109"/>
        <v>161722.1652892562</v>
      </c>
      <c r="O324" s="3">
        <v>5734.8786253224598</v>
      </c>
      <c r="P324" s="57" t="str">
        <f t="shared" si="110"/>
        <v/>
      </c>
      <c r="Q324" s="11" t="str">
        <f t="shared" si="96"/>
        <v/>
      </c>
      <c r="R324" s="11">
        <f t="shared" si="97"/>
        <v>110380.1652892562</v>
      </c>
      <c r="S324" s="11" t="str">
        <f t="shared" si="111"/>
        <v/>
      </c>
      <c r="T324" s="11" t="str">
        <f t="shared" si="98"/>
        <v/>
      </c>
      <c r="U324" s="11">
        <f t="shared" si="99"/>
        <v>110380.1652892562</v>
      </c>
      <c r="V324" s="3">
        <f t="shared" si="112"/>
        <v>51342</v>
      </c>
      <c r="W324" s="3" t="b">
        <f t="shared" si="100"/>
        <v>1</v>
      </c>
      <c r="X324" s="3">
        <f t="shared" si="101"/>
        <v>116115.04391457865</v>
      </c>
      <c r="Y324" t="b">
        <f t="shared" si="102"/>
        <v>1</v>
      </c>
      <c r="Z324">
        <f t="shared" si="103"/>
        <v>0</v>
      </c>
      <c r="AA324">
        <f t="shared" si="104"/>
        <v>0</v>
      </c>
      <c r="AB324" s="76">
        <f t="shared" si="105"/>
        <v>0</v>
      </c>
    </row>
    <row r="325" spans="1:28">
      <c r="A325" s="7">
        <v>324</v>
      </c>
      <c r="B325" s="7">
        <v>1997</v>
      </c>
      <c r="C325" s="7">
        <v>12</v>
      </c>
      <c r="D325" s="10">
        <v>1561</v>
      </c>
      <c r="E325" s="13">
        <v>85586.776859504127</v>
      </c>
      <c r="F325" s="11">
        <v>0</v>
      </c>
      <c r="G325" s="11">
        <f t="shared" si="106"/>
        <v>6296.3862360000003</v>
      </c>
      <c r="H325" s="13">
        <f t="shared" si="107"/>
        <v>0</v>
      </c>
      <c r="I325" s="7">
        <v>0</v>
      </c>
      <c r="J325" s="7">
        <f>51342</f>
        <v>51342</v>
      </c>
      <c r="K325" s="11">
        <f t="shared" si="108"/>
        <v>51342</v>
      </c>
      <c r="L325" s="11">
        <f t="shared" si="95"/>
        <v>51342</v>
      </c>
      <c r="M325" s="11">
        <v>0</v>
      </c>
      <c r="N325" s="77">
        <f t="shared" si="109"/>
        <v>136928.77685950411</v>
      </c>
      <c r="O325" s="3">
        <v>5833.8913741749002</v>
      </c>
      <c r="P325" s="57" t="str">
        <f t="shared" si="110"/>
        <v/>
      </c>
      <c r="Q325" s="11" t="str">
        <f t="shared" si="96"/>
        <v/>
      </c>
      <c r="R325" s="11">
        <f t="shared" si="97"/>
        <v>85586.776859504113</v>
      </c>
      <c r="S325" s="11" t="str">
        <f t="shared" si="111"/>
        <v/>
      </c>
      <c r="T325" s="11" t="str">
        <f t="shared" si="98"/>
        <v/>
      </c>
      <c r="U325" s="11">
        <f t="shared" si="99"/>
        <v>85586.776859504113</v>
      </c>
      <c r="V325" s="3">
        <f t="shared" si="112"/>
        <v>51342</v>
      </c>
      <c r="W325" s="3" t="b">
        <f t="shared" si="100"/>
        <v>1</v>
      </c>
      <c r="X325" s="3">
        <f t="shared" si="101"/>
        <v>91420.668233679011</v>
      </c>
      <c r="Y325" t="b">
        <f t="shared" si="102"/>
        <v>1</v>
      </c>
      <c r="Z325">
        <f t="shared" si="103"/>
        <v>0</v>
      </c>
      <c r="AA325">
        <f t="shared" si="104"/>
        <v>0</v>
      </c>
      <c r="AB325" s="76">
        <f t="shared" si="105"/>
        <v>0</v>
      </c>
    </row>
    <row r="326" spans="1:28">
      <c r="A326" s="7">
        <v>325</v>
      </c>
      <c r="B326" s="7">
        <v>1998</v>
      </c>
      <c r="C326" s="7">
        <v>1</v>
      </c>
      <c r="D326" s="10">
        <v>1277</v>
      </c>
      <c r="E326" s="13">
        <v>92945.454545454544</v>
      </c>
      <c r="F326" s="11">
        <v>0</v>
      </c>
      <c r="G326" s="11">
        <f t="shared" si="106"/>
        <v>6296.3862360000003</v>
      </c>
      <c r="H326" s="13">
        <f t="shared" si="107"/>
        <v>0</v>
      </c>
      <c r="I326" s="7">
        <v>0</v>
      </c>
      <c r="J326" s="7">
        <f>51342</f>
        <v>51342</v>
      </c>
      <c r="K326" s="11">
        <f t="shared" si="108"/>
        <v>51342</v>
      </c>
      <c r="L326" s="11">
        <f t="shared" ref="L326:L389" si="113">V325</f>
        <v>51342</v>
      </c>
      <c r="M326" s="11">
        <v>0</v>
      </c>
      <c r="N326" s="77">
        <f t="shared" si="109"/>
        <v>144287.45454545453</v>
      </c>
      <c r="O326" s="3">
        <v>6259.2968523253703</v>
      </c>
      <c r="P326" s="57" t="str">
        <f t="shared" si="110"/>
        <v/>
      </c>
      <c r="Q326" s="11" t="str">
        <f t="shared" si="96"/>
        <v/>
      </c>
      <c r="R326" s="11">
        <f t="shared" si="97"/>
        <v>92945.45454545453</v>
      </c>
      <c r="S326" s="11" t="str">
        <f t="shared" si="111"/>
        <v/>
      </c>
      <c r="T326" s="11" t="str">
        <f t="shared" si="98"/>
        <v/>
      </c>
      <c r="U326" s="11">
        <f t="shared" si="99"/>
        <v>92945.45454545453</v>
      </c>
      <c r="V326" s="3">
        <f t="shared" si="112"/>
        <v>51342</v>
      </c>
      <c r="W326" s="3" t="b">
        <f t="shared" si="100"/>
        <v>1</v>
      </c>
      <c r="X326" s="3">
        <f t="shared" si="101"/>
        <v>99204.751397779895</v>
      </c>
      <c r="Y326" t="b">
        <f t="shared" si="102"/>
        <v>1</v>
      </c>
      <c r="Z326">
        <f t="shared" si="103"/>
        <v>0</v>
      </c>
      <c r="AA326">
        <f t="shared" si="104"/>
        <v>0</v>
      </c>
      <c r="AB326" s="76">
        <f t="shared" si="105"/>
        <v>0</v>
      </c>
    </row>
    <row r="327" spans="1:28">
      <c r="A327" s="7">
        <v>326</v>
      </c>
      <c r="B327" s="7">
        <v>1998</v>
      </c>
      <c r="C327" s="7">
        <v>2</v>
      </c>
      <c r="D327" s="10">
        <v>787</v>
      </c>
      <c r="E327" s="13">
        <v>88066.115702479336</v>
      </c>
      <c r="F327" s="11">
        <v>0</v>
      </c>
      <c r="G327" s="11">
        <f t="shared" si="106"/>
        <v>6296.3862360000003</v>
      </c>
      <c r="H327" s="13">
        <f t="shared" si="107"/>
        <v>0</v>
      </c>
      <c r="I327" s="7">
        <v>0</v>
      </c>
      <c r="J327" s="7">
        <f>51342</f>
        <v>51342</v>
      </c>
      <c r="K327" s="11">
        <f t="shared" si="108"/>
        <v>51342</v>
      </c>
      <c r="L327" s="11">
        <f t="shared" si="113"/>
        <v>51342</v>
      </c>
      <c r="M327" s="11">
        <v>0</v>
      </c>
      <c r="N327" s="77">
        <f t="shared" si="109"/>
        <v>139408.11570247932</v>
      </c>
      <c r="O327" s="3">
        <v>5569.4935151060199</v>
      </c>
      <c r="P327" s="57" t="str">
        <f t="shared" si="110"/>
        <v/>
      </c>
      <c r="Q327" s="11" t="str">
        <f t="shared" si="96"/>
        <v/>
      </c>
      <c r="R327" s="11">
        <f t="shared" si="97"/>
        <v>88066.115702479321</v>
      </c>
      <c r="S327" s="11" t="str">
        <f t="shared" si="111"/>
        <v/>
      </c>
      <c r="T327" s="11" t="str">
        <f t="shared" si="98"/>
        <v/>
      </c>
      <c r="U327" s="11">
        <f t="shared" si="99"/>
        <v>88066.115702479321</v>
      </c>
      <c r="V327" s="3">
        <f t="shared" si="112"/>
        <v>51342</v>
      </c>
      <c r="W327" s="3" t="b">
        <f t="shared" si="100"/>
        <v>1</v>
      </c>
      <c r="X327" s="3">
        <f t="shared" si="101"/>
        <v>93635.609217585341</v>
      </c>
      <c r="Y327" t="b">
        <f t="shared" si="102"/>
        <v>1</v>
      </c>
      <c r="Z327">
        <f t="shared" si="103"/>
        <v>0</v>
      </c>
      <c r="AA327">
        <f t="shared" si="104"/>
        <v>0</v>
      </c>
      <c r="AB327" s="76">
        <f t="shared" si="105"/>
        <v>0</v>
      </c>
    </row>
    <row r="328" spans="1:28">
      <c r="A328" s="7">
        <v>327</v>
      </c>
      <c r="B328" s="7">
        <v>1998</v>
      </c>
      <c r="C328" s="7">
        <v>3</v>
      </c>
      <c r="D328" s="10">
        <v>298</v>
      </c>
      <c r="E328" s="13">
        <v>117302.47933884297</v>
      </c>
      <c r="F328" s="11">
        <v>0.02</v>
      </c>
      <c r="G328" s="11">
        <f t="shared" si="106"/>
        <v>6296.3862360000003</v>
      </c>
      <c r="H328" s="13">
        <f t="shared" si="107"/>
        <v>125.92772472000001</v>
      </c>
      <c r="I328" s="7">
        <v>0</v>
      </c>
      <c r="J328" s="7">
        <f>51342</f>
        <v>51342</v>
      </c>
      <c r="K328" s="11">
        <f t="shared" si="108"/>
        <v>51342</v>
      </c>
      <c r="L328" s="11">
        <f t="shared" si="113"/>
        <v>51342</v>
      </c>
      <c r="M328" s="11">
        <v>0</v>
      </c>
      <c r="N328" s="77">
        <f t="shared" si="109"/>
        <v>168518.55161412296</v>
      </c>
      <c r="O328" s="3">
        <v>8068.0950350309104</v>
      </c>
      <c r="P328" s="57" t="str">
        <f t="shared" si="110"/>
        <v/>
      </c>
      <c r="Q328" s="11" t="str">
        <f t="shared" si="96"/>
        <v/>
      </c>
      <c r="R328" s="11">
        <f t="shared" si="97"/>
        <v>132176.55161412296</v>
      </c>
      <c r="S328" s="11" t="str">
        <f t="shared" si="111"/>
        <v/>
      </c>
      <c r="T328" s="11" t="str">
        <f t="shared" si="98"/>
        <v/>
      </c>
      <c r="U328" s="11">
        <f t="shared" si="99"/>
        <v>132176.55161412296</v>
      </c>
      <c r="V328" s="3">
        <f t="shared" si="112"/>
        <v>36342</v>
      </c>
      <c r="W328" s="3" t="b">
        <f t="shared" si="100"/>
        <v>1</v>
      </c>
      <c r="X328" s="3">
        <f t="shared" si="101"/>
        <v>140244.64664915387</v>
      </c>
      <c r="Y328" t="b">
        <f t="shared" si="102"/>
        <v>1</v>
      </c>
      <c r="Z328">
        <f t="shared" si="103"/>
        <v>0</v>
      </c>
      <c r="AA328">
        <f t="shared" si="104"/>
        <v>0</v>
      </c>
      <c r="AB328" s="76">
        <f t="shared" si="105"/>
        <v>0</v>
      </c>
    </row>
    <row r="329" spans="1:28">
      <c r="A329" s="7">
        <v>328</v>
      </c>
      <c r="B329" s="7">
        <v>1998</v>
      </c>
      <c r="C329" s="7">
        <v>4</v>
      </c>
      <c r="D329" s="10">
        <v>2544</v>
      </c>
      <c r="E329" s="13">
        <v>124958.67768595042</v>
      </c>
      <c r="F329" s="11">
        <v>0.13</v>
      </c>
      <c r="G329" s="11">
        <f t="shared" si="106"/>
        <v>5112.6462360000005</v>
      </c>
      <c r="H329" s="13">
        <f t="shared" si="107"/>
        <v>664.64401068000006</v>
      </c>
      <c r="I329" s="7">
        <v>15000</v>
      </c>
      <c r="J329" s="7">
        <f>51342</f>
        <v>51342</v>
      </c>
      <c r="K329" s="11">
        <f t="shared" si="108"/>
        <v>36342</v>
      </c>
      <c r="L329" s="11">
        <f t="shared" si="113"/>
        <v>36342</v>
      </c>
      <c r="M329" s="11">
        <v>0</v>
      </c>
      <c r="N329" s="77">
        <f t="shared" si="109"/>
        <v>160636.03367527042</v>
      </c>
      <c r="O329" s="3">
        <v>11360.3414289953</v>
      </c>
      <c r="P329" s="57" t="str">
        <f t="shared" si="110"/>
        <v/>
      </c>
      <c r="Q329" s="11" t="str">
        <f t="shared" si="96"/>
        <v/>
      </c>
      <c r="R329" s="11">
        <f t="shared" si="97"/>
        <v>124294.03367527042</v>
      </c>
      <c r="S329" s="11" t="str">
        <f t="shared" si="111"/>
        <v/>
      </c>
      <c r="T329" s="11" t="str">
        <f t="shared" si="98"/>
        <v/>
      </c>
      <c r="U329" s="11">
        <f t="shared" si="99"/>
        <v>124294.03367527042</v>
      </c>
      <c r="V329" s="3">
        <f t="shared" si="112"/>
        <v>36342</v>
      </c>
      <c r="W329" s="3" t="b">
        <f t="shared" si="100"/>
        <v>1</v>
      </c>
      <c r="X329" s="3">
        <f t="shared" si="101"/>
        <v>135654.37510426572</v>
      </c>
      <c r="Y329" t="b">
        <f t="shared" si="102"/>
        <v>1</v>
      </c>
      <c r="Z329">
        <f t="shared" si="103"/>
        <v>0</v>
      </c>
      <c r="AA329">
        <f t="shared" si="104"/>
        <v>0</v>
      </c>
      <c r="AB329" s="76">
        <f t="shared" si="105"/>
        <v>0</v>
      </c>
    </row>
    <row r="330" spans="1:28">
      <c r="A330" s="7">
        <v>329</v>
      </c>
      <c r="B330" s="7">
        <v>1998</v>
      </c>
      <c r="C330" s="7">
        <v>5</v>
      </c>
      <c r="D330" s="10">
        <v>34448</v>
      </c>
      <c r="E330" s="13">
        <v>132138.84297520661</v>
      </c>
      <c r="F330" s="11">
        <v>0.22</v>
      </c>
      <c r="G330" s="11">
        <f t="shared" si="106"/>
        <v>5112.6462360000005</v>
      </c>
      <c r="H330" s="13">
        <f t="shared" si="107"/>
        <v>1124.7821719200001</v>
      </c>
      <c r="I330" s="7">
        <v>15000</v>
      </c>
      <c r="J330" s="7">
        <f>51342</f>
        <v>51342</v>
      </c>
      <c r="K330" s="11">
        <f t="shared" si="108"/>
        <v>36342</v>
      </c>
      <c r="L330" s="11">
        <f t="shared" si="113"/>
        <v>36342</v>
      </c>
      <c r="M330" s="11">
        <v>0</v>
      </c>
      <c r="N330" s="77">
        <f t="shared" si="109"/>
        <v>167356.06080328661</v>
      </c>
      <c r="O330" s="3">
        <v>14635.3156442653</v>
      </c>
      <c r="P330" s="57" t="str">
        <f t="shared" si="110"/>
        <v/>
      </c>
      <c r="Q330" s="11" t="str">
        <f t="shared" si="96"/>
        <v/>
      </c>
      <c r="R330" s="11" t="str">
        <f t="shared" si="97"/>
        <v/>
      </c>
      <c r="S330" s="11" t="str">
        <f t="shared" si="111"/>
        <v/>
      </c>
      <c r="T330" s="11">
        <f t="shared" si="98"/>
        <v>131014.06080328661</v>
      </c>
      <c r="U330" s="11">
        <f t="shared" si="99"/>
        <v>131014.06080328661</v>
      </c>
      <c r="V330" s="3">
        <f t="shared" si="112"/>
        <v>36342</v>
      </c>
      <c r="W330" s="3" t="b">
        <f t="shared" si="100"/>
        <v>1</v>
      </c>
      <c r="X330" s="3">
        <f t="shared" si="101"/>
        <v>145649.37644755191</v>
      </c>
      <c r="Y330" t="b">
        <f t="shared" si="102"/>
        <v>1</v>
      </c>
      <c r="Z330">
        <f t="shared" si="103"/>
        <v>0</v>
      </c>
      <c r="AA330">
        <f t="shared" si="104"/>
        <v>0</v>
      </c>
      <c r="AB330" s="76">
        <f t="shared" si="105"/>
        <v>0</v>
      </c>
    </row>
    <row r="331" spans="1:28">
      <c r="A331" s="7">
        <v>330</v>
      </c>
      <c r="B331" s="7">
        <v>1998</v>
      </c>
      <c r="C331" s="7">
        <v>6</v>
      </c>
      <c r="D331" s="10">
        <v>45953</v>
      </c>
      <c r="E331" s="13">
        <v>94942.809917355378</v>
      </c>
      <c r="F331" s="11">
        <v>0.36</v>
      </c>
      <c r="G331" s="11">
        <f t="shared" si="106"/>
        <v>5112.6462360000005</v>
      </c>
      <c r="H331" s="13">
        <f t="shared" si="107"/>
        <v>1840.5526449600002</v>
      </c>
      <c r="I331" s="7">
        <v>15000</v>
      </c>
      <c r="J331" s="7">
        <f>51342</f>
        <v>51342</v>
      </c>
      <c r="K331" s="11">
        <f t="shared" si="108"/>
        <v>36342</v>
      </c>
      <c r="L331" s="11">
        <f t="shared" si="113"/>
        <v>36342</v>
      </c>
      <c r="M331" s="11">
        <v>0</v>
      </c>
      <c r="N331" s="77">
        <f t="shared" si="109"/>
        <v>129444.25727239536</v>
      </c>
      <c r="O331" s="3">
        <v>9254.6239000804599</v>
      </c>
      <c r="P331" s="57" t="str">
        <f t="shared" si="110"/>
        <v/>
      </c>
      <c r="Q331" s="11" t="str">
        <f t="shared" si="96"/>
        <v/>
      </c>
      <c r="R331" s="11" t="str">
        <f t="shared" si="97"/>
        <v/>
      </c>
      <c r="S331" s="11" t="str">
        <f t="shared" si="111"/>
        <v/>
      </c>
      <c r="T331" s="11">
        <f t="shared" si="98"/>
        <v>78102.257272395364</v>
      </c>
      <c r="U331" s="11">
        <f t="shared" si="99"/>
        <v>78102.257272395364</v>
      </c>
      <c r="V331" s="3">
        <f t="shared" si="112"/>
        <v>51342</v>
      </c>
      <c r="W331" s="3" t="b">
        <f t="shared" si="100"/>
        <v>1</v>
      </c>
      <c r="X331" s="3">
        <f t="shared" si="101"/>
        <v>87356.881172475827</v>
      </c>
      <c r="Y331" t="b">
        <f t="shared" si="102"/>
        <v>1</v>
      </c>
      <c r="Z331">
        <f t="shared" si="103"/>
        <v>0</v>
      </c>
      <c r="AA331">
        <f t="shared" si="104"/>
        <v>0</v>
      </c>
      <c r="AB331" s="76">
        <f t="shared" si="105"/>
        <v>0</v>
      </c>
    </row>
    <row r="332" spans="1:28">
      <c r="A332" s="7">
        <v>331</v>
      </c>
      <c r="B332" s="7">
        <v>1998</v>
      </c>
      <c r="C332" s="7">
        <v>7</v>
      </c>
      <c r="D332" s="10">
        <v>50966</v>
      </c>
      <c r="E332" s="13">
        <v>68136.198347107435</v>
      </c>
      <c r="F332" s="11">
        <v>0.43</v>
      </c>
      <c r="G332" s="11">
        <f t="shared" si="106"/>
        <v>6296.3862360000003</v>
      </c>
      <c r="H332" s="13">
        <f t="shared" si="107"/>
        <v>2707.44608148</v>
      </c>
      <c r="I332" s="7">
        <v>0</v>
      </c>
      <c r="J332" s="7">
        <f>51342</f>
        <v>51342</v>
      </c>
      <c r="K332" s="11">
        <f t="shared" si="108"/>
        <v>51342</v>
      </c>
      <c r="L332" s="11">
        <f t="shared" si="113"/>
        <v>51342</v>
      </c>
      <c r="M332" s="11">
        <v>0</v>
      </c>
      <c r="N332" s="77">
        <f t="shared" si="109"/>
        <v>116770.75226562744</v>
      </c>
      <c r="O332" s="3">
        <v>7740.0540644459797</v>
      </c>
      <c r="P332" s="57" t="str">
        <f t="shared" si="110"/>
        <v/>
      </c>
      <c r="Q332" s="11" t="str">
        <f t="shared" si="96"/>
        <v/>
      </c>
      <c r="R332" s="11" t="str">
        <f t="shared" si="97"/>
        <v/>
      </c>
      <c r="S332" s="11" t="str">
        <f t="shared" si="111"/>
        <v/>
      </c>
      <c r="T332" s="11">
        <f t="shared" si="98"/>
        <v>65428.752265627438</v>
      </c>
      <c r="U332" s="11">
        <f t="shared" si="99"/>
        <v>65428.752265627438</v>
      </c>
      <c r="V332" s="3">
        <f t="shared" si="112"/>
        <v>51342</v>
      </c>
      <c r="W332" s="3" t="b">
        <f t="shared" si="100"/>
        <v>1</v>
      </c>
      <c r="X332" s="3">
        <f t="shared" si="101"/>
        <v>73168.806330073421</v>
      </c>
      <c r="Y332" t="b">
        <f t="shared" si="102"/>
        <v>1</v>
      </c>
      <c r="Z332">
        <f t="shared" si="103"/>
        <v>0</v>
      </c>
      <c r="AA332">
        <f t="shared" si="104"/>
        <v>0</v>
      </c>
      <c r="AB332" s="76">
        <f t="shared" si="105"/>
        <v>0</v>
      </c>
    </row>
    <row r="333" spans="1:28">
      <c r="A333" s="7">
        <v>332</v>
      </c>
      <c r="B333" s="7">
        <v>1998</v>
      </c>
      <c r="C333" s="7">
        <v>8</v>
      </c>
      <c r="D333" s="10">
        <v>47807</v>
      </c>
      <c r="E333" s="13">
        <v>66452.231404958671</v>
      </c>
      <c r="F333" s="11">
        <v>0.39</v>
      </c>
      <c r="G333" s="11">
        <f t="shared" si="106"/>
        <v>6296.3862360000003</v>
      </c>
      <c r="H333" s="13">
        <f t="shared" si="107"/>
        <v>2455.5906320400004</v>
      </c>
      <c r="I333" s="7">
        <v>0</v>
      </c>
      <c r="J333" s="7">
        <f>51342</f>
        <v>51342</v>
      </c>
      <c r="K333" s="11">
        <f t="shared" si="108"/>
        <v>51342</v>
      </c>
      <c r="L333" s="11">
        <f t="shared" si="113"/>
        <v>51342</v>
      </c>
      <c r="M333" s="11">
        <v>0</v>
      </c>
      <c r="N333" s="77">
        <f t="shared" si="109"/>
        <v>115338.64077291868</v>
      </c>
      <c r="O333" s="3">
        <v>5273.33570941371</v>
      </c>
      <c r="P333" s="57" t="str">
        <f t="shared" si="110"/>
        <v/>
      </c>
      <c r="Q333" s="11" t="str">
        <f t="shared" si="96"/>
        <v/>
      </c>
      <c r="R333" s="11" t="str">
        <f t="shared" si="97"/>
        <v/>
      </c>
      <c r="S333" s="11" t="str">
        <f t="shared" si="111"/>
        <v/>
      </c>
      <c r="T333" s="11">
        <f t="shared" si="98"/>
        <v>63996.640772918676</v>
      </c>
      <c r="U333" s="11">
        <f t="shared" si="99"/>
        <v>63996.640772918676</v>
      </c>
      <c r="V333" s="3">
        <f t="shared" si="112"/>
        <v>51342</v>
      </c>
      <c r="W333" s="3" t="b">
        <f t="shared" si="100"/>
        <v>1</v>
      </c>
      <c r="X333" s="3">
        <f t="shared" si="101"/>
        <v>69269.976482332393</v>
      </c>
      <c r="Y333" t="b">
        <f t="shared" si="102"/>
        <v>1</v>
      </c>
      <c r="Z333">
        <f t="shared" si="103"/>
        <v>0</v>
      </c>
      <c r="AA333">
        <f t="shared" si="104"/>
        <v>0</v>
      </c>
      <c r="AB333" s="76">
        <f t="shared" si="105"/>
        <v>0</v>
      </c>
    </row>
    <row r="334" spans="1:28">
      <c r="A334" s="7">
        <v>333</v>
      </c>
      <c r="B334" s="7">
        <v>1998</v>
      </c>
      <c r="C334" s="7">
        <v>9</v>
      </c>
      <c r="D334" s="10">
        <v>35537</v>
      </c>
      <c r="E334" s="13">
        <v>65742.148760330572</v>
      </c>
      <c r="F334" s="11">
        <v>0.2</v>
      </c>
      <c r="G334" s="11">
        <f t="shared" si="106"/>
        <v>6296.3862360000003</v>
      </c>
      <c r="H334" s="13">
        <f t="shared" si="107"/>
        <v>1259.2772472000001</v>
      </c>
      <c r="I334" s="7">
        <v>0</v>
      </c>
      <c r="J334" s="7">
        <f>51342</f>
        <v>51342</v>
      </c>
      <c r="K334" s="11">
        <f t="shared" si="108"/>
        <v>51342</v>
      </c>
      <c r="L334" s="11">
        <f t="shared" si="113"/>
        <v>51342</v>
      </c>
      <c r="M334" s="11">
        <v>0</v>
      </c>
      <c r="N334" s="77">
        <f t="shared" si="109"/>
        <v>115824.87151313057</v>
      </c>
      <c r="O334" s="3">
        <v>5659.2138446444196</v>
      </c>
      <c r="P334" s="57" t="str">
        <f t="shared" si="110"/>
        <v/>
      </c>
      <c r="Q334" s="11" t="str">
        <f t="shared" si="96"/>
        <v/>
      </c>
      <c r="R334" s="11" t="str">
        <f t="shared" si="97"/>
        <v/>
      </c>
      <c r="S334" s="11" t="str">
        <f t="shared" si="111"/>
        <v/>
      </c>
      <c r="T334" s="11">
        <f t="shared" si="98"/>
        <v>64482.871513130565</v>
      </c>
      <c r="U334" s="11">
        <f t="shared" si="99"/>
        <v>64482.871513130565</v>
      </c>
      <c r="V334" s="3">
        <f t="shared" si="112"/>
        <v>51342</v>
      </c>
      <c r="W334" s="3" t="b">
        <f t="shared" si="100"/>
        <v>1</v>
      </c>
      <c r="X334" s="3">
        <f t="shared" si="101"/>
        <v>70142.08535777498</v>
      </c>
      <c r="Y334" t="b">
        <f t="shared" si="102"/>
        <v>1</v>
      </c>
      <c r="Z334">
        <f t="shared" si="103"/>
        <v>0</v>
      </c>
      <c r="AA334">
        <f t="shared" si="104"/>
        <v>0</v>
      </c>
      <c r="AB334" s="76">
        <f t="shared" si="105"/>
        <v>0</v>
      </c>
    </row>
    <row r="335" spans="1:28">
      <c r="A335" s="7">
        <v>334</v>
      </c>
      <c r="B335" s="7">
        <v>1998</v>
      </c>
      <c r="C335" s="7">
        <v>10</v>
      </c>
      <c r="D335" s="10">
        <v>16691</v>
      </c>
      <c r="E335" s="13">
        <v>45026.776859504134</v>
      </c>
      <c r="F335" s="11">
        <v>0.05</v>
      </c>
      <c r="G335" s="11">
        <f t="shared" si="106"/>
        <v>6296.3862360000003</v>
      </c>
      <c r="H335" s="13">
        <f t="shared" si="107"/>
        <v>314.81931180000004</v>
      </c>
      <c r="I335" s="7">
        <v>0</v>
      </c>
      <c r="J335" s="7">
        <f>51342</f>
        <v>51342</v>
      </c>
      <c r="K335" s="11">
        <f t="shared" si="108"/>
        <v>51342</v>
      </c>
      <c r="L335" s="11">
        <f t="shared" si="113"/>
        <v>51342</v>
      </c>
      <c r="M335" s="11">
        <v>0</v>
      </c>
      <c r="N335" s="77">
        <f t="shared" si="109"/>
        <v>96053.957547704136</v>
      </c>
      <c r="O335" s="3">
        <v>6212.0815435652903</v>
      </c>
      <c r="P335" s="57" t="str">
        <f t="shared" si="110"/>
        <v/>
      </c>
      <c r="Q335" s="11" t="str">
        <f t="shared" si="96"/>
        <v/>
      </c>
      <c r="R335" s="11" t="str">
        <f t="shared" si="97"/>
        <v/>
      </c>
      <c r="S335" s="11" t="str">
        <f t="shared" si="111"/>
        <v/>
      </c>
      <c r="T335" s="11">
        <f t="shared" si="98"/>
        <v>44711.957547704136</v>
      </c>
      <c r="U335" s="11">
        <f t="shared" si="99"/>
        <v>44711.957547704136</v>
      </c>
      <c r="V335" s="3">
        <f t="shared" si="112"/>
        <v>51342</v>
      </c>
      <c r="W335" s="3" t="b">
        <f t="shared" si="100"/>
        <v>1</v>
      </c>
      <c r="X335" s="3">
        <f t="shared" si="101"/>
        <v>50924.039091269427</v>
      </c>
      <c r="Y335" t="b">
        <f t="shared" si="102"/>
        <v>1</v>
      </c>
      <c r="Z335">
        <f t="shared" si="103"/>
        <v>0</v>
      </c>
      <c r="AA335">
        <f t="shared" si="104"/>
        <v>0</v>
      </c>
      <c r="AB335" s="76">
        <f t="shared" si="105"/>
        <v>0</v>
      </c>
    </row>
    <row r="336" spans="1:28">
      <c r="A336" s="7">
        <v>335</v>
      </c>
      <c r="B336" s="7">
        <v>1998</v>
      </c>
      <c r="C336" s="7">
        <v>11</v>
      </c>
      <c r="D336" s="10">
        <v>4576</v>
      </c>
      <c r="E336" s="13">
        <v>92540.826446280989</v>
      </c>
      <c r="F336" s="11">
        <v>0</v>
      </c>
      <c r="G336" s="11">
        <f t="shared" si="106"/>
        <v>6296.3862360000003</v>
      </c>
      <c r="H336" s="13">
        <f t="shared" si="107"/>
        <v>0</v>
      </c>
      <c r="I336" s="7">
        <v>0</v>
      </c>
      <c r="J336" s="7">
        <f>51342</f>
        <v>51342</v>
      </c>
      <c r="K336" s="11">
        <f t="shared" si="108"/>
        <v>51342</v>
      </c>
      <c r="L336" s="11">
        <f t="shared" si="113"/>
        <v>51342</v>
      </c>
      <c r="M336" s="11">
        <v>0</v>
      </c>
      <c r="N336" s="77">
        <f t="shared" si="109"/>
        <v>143882.82644628099</v>
      </c>
      <c r="O336" s="3">
        <v>6012.37760787754</v>
      </c>
      <c r="P336" s="57" t="str">
        <f t="shared" si="110"/>
        <v/>
      </c>
      <c r="Q336" s="11" t="str">
        <f t="shared" si="96"/>
        <v/>
      </c>
      <c r="R336" s="11">
        <f t="shared" si="97"/>
        <v>92540.826446280989</v>
      </c>
      <c r="S336" s="11" t="str">
        <f t="shared" si="111"/>
        <v/>
      </c>
      <c r="T336" s="11" t="str">
        <f t="shared" si="98"/>
        <v/>
      </c>
      <c r="U336" s="11">
        <f t="shared" si="99"/>
        <v>92540.826446280989</v>
      </c>
      <c r="V336" s="3">
        <f t="shared" si="112"/>
        <v>51342</v>
      </c>
      <c r="W336" s="3" t="b">
        <f t="shared" si="100"/>
        <v>1</v>
      </c>
      <c r="X336" s="3">
        <f t="shared" si="101"/>
        <v>98553.20405415853</v>
      </c>
      <c r="Y336" t="b">
        <f t="shared" si="102"/>
        <v>1</v>
      </c>
      <c r="Z336">
        <f t="shared" si="103"/>
        <v>0</v>
      </c>
      <c r="AA336">
        <f t="shared" si="104"/>
        <v>0</v>
      </c>
      <c r="AB336" s="76">
        <f t="shared" si="105"/>
        <v>0</v>
      </c>
    </row>
    <row r="337" spans="1:28">
      <c r="A337" s="7">
        <v>336</v>
      </c>
      <c r="B337" s="7">
        <v>1998</v>
      </c>
      <c r="C337" s="7">
        <v>12</v>
      </c>
      <c r="D337" s="10">
        <v>1561</v>
      </c>
      <c r="E337" s="13">
        <v>105738.84297520661</v>
      </c>
      <c r="F337" s="11">
        <v>0</v>
      </c>
      <c r="G337" s="11">
        <f t="shared" si="106"/>
        <v>6296.3862360000003</v>
      </c>
      <c r="H337" s="13">
        <f t="shared" si="107"/>
        <v>0</v>
      </c>
      <c r="I337" s="7">
        <v>0</v>
      </c>
      <c r="J337" s="7">
        <f>51342</f>
        <v>51342</v>
      </c>
      <c r="K337" s="11">
        <f t="shared" si="108"/>
        <v>51342</v>
      </c>
      <c r="L337" s="11">
        <f t="shared" si="113"/>
        <v>51342</v>
      </c>
      <c r="M337" s="11">
        <v>0</v>
      </c>
      <c r="N337" s="77">
        <f t="shared" si="109"/>
        <v>157080.84297520661</v>
      </c>
      <c r="O337" s="3">
        <v>6222.9931202887401</v>
      </c>
      <c r="P337" s="57" t="str">
        <f t="shared" si="110"/>
        <v/>
      </c>
      <c r="Q337" s="11" t="str">
        <f t="shared" si="96"/>
        <v/>
      </c>
      <c r="R337" s="11">
        <f t="shared" si="97"/>
        <v>105738.84297520661</v>
      </c>
      <c r="S337" s="11" t="str">
        <f t="shared" si="111"/>
        <v/>
      </c>
      <c r="T337" s="11" t="str">
        <f t="shared" si="98"/>
        <v/>
      </c>
      <c r="U337" s="11">
        <f t="shared" si="99"/>
        <v>105738.84297520661</v>
      </c>
      <c r="V337" s="3">
        <f t="shared" si="112"/>
        <v>51342</v>
      </c>
      <c r="W337" s="3" t="b">
        <f t="shared" si="100"/>
        <v>1</v>
      </c>
      <c r="X337" s="3">
        <f t="shared" si="101"/>
        <v>111961.83609549535</v>
      </c>
      <c r="Y337" t="b">
        <f t="shared" si="102"/>
        <v>1</v>
      </c>
      <c r="Z337">
        <f t="shared" si="103"/>
        <v>0</v>
      </c>
      <c r="AA337">
        <f t="shared" si="104"/>
        <v>0</v>
      </c>
      <c r="AB337" s="76">
        <f t="shared" si="105"/>
        <v>0</v>
      </c>
    </row>
    <row r="338" spans="1:28">
      <c r="A338" s="7">
        <v>337</v>
      </c>
      <c r="B338" s="7">
        <v>1999</v>
      </c>
      <c r="C338" s="7">
        <v>1</v>
      </c>
      <c r="D338" s="10">
        <v>1277</v>
      </c>
      <c r="E338" s="13">
        <v>71101.487603305781</v>
      </c>
      <c r="F338" s="11">
        <v>0</v>
      </c>
      <c r="G338" s="11">
        <f t="shared" si="106"/>
        <v>6296.3862360000003</v>
      </c>
      <c r="H338" s="13">
        <f t="shared" si="107"/>
        <v>0</v>
      </c>
      <c r="I338" s="7">
        <v>0</v>
      </c>
      <c r="J338" s="7">
        <f>51342</f>
        <v>51342</v>
      </c>
      <c r="K338" s="11">
        <f t="shared" si="108"/>
        <v>51342</v>
      </c>
      <c r="L338" s="11">
        <f t="shared" si="113"/>
        <v>51342</v>
      </c>
      <c r="M338" s="11">
        <v>0</v>
      </c>
      <c r="N338" s="77">
        <f t="shared" si="109"/>
        <v>122443.48760330578</v>
      </c>
      <c r="O338" s="3">
        <v>6173.8882286081198</v>
      </c>
      <c r="P338" s="57" t="str">
        <f t="shared" si="110"/>
        <v/>
      </c>
      <c r="Q338" s="11" t="str">
        <f t="shared" si="96"/>
        <v/>
      </c>
      <c r="R338" s="11">
        <f t="shared" si="97"/>
        <v>71101.487603305781</v>
      </c>
      <c r="S338" s="11" t="str">
        <f t="shared" si="111"/>
        <v/>
      </c>
      <c r="T338" s="11" t="str">
        <f t="shared" si="98"/>
        <v/>
      </c>
      <c r="U338" s="11">
        <f t="shared" si="99"/>
        <v>71101.487603305781</v>
      </c>
      <c r="V338" s="3">
        <f t="shared" si="112"/>
        <v>51342</v>
      </c>
      <c r="W338" s="3" t="b">
        <f t="shared" si="100"/>
        <v>1</v>
      </c>
      <c r="X338" s="3">
        <f t="shared" si="101"/>
        <v>77275.375831913901</v>
      </c>
      <c r="Y338" t="b">
        <f t="shared" si="102"/>
        <v>1</v>
      </c>
      <c r="Z338">
        <f t="shared" si="103"/>
        <v>0</v>
      </c>
      <c r="AA338">
        <f t="shared" si="104"/>
        <v>0</v>
      </c>
      <c r="AB338" s="76">
        <f t="shared" si="105"/>
        <v>0</v>
      </c>
    </row>
    <row r="339" spans="1:28">
      <c r="A339" s="7">
        <v>338</v>
      </c>
      <c r="B339" s="7">
        <v>1999</v>
      </c>
      <c r="C339" s="7">
        <v>2</v>
      </c>
      <c r="D339" s="10">
        <v>787</v>
      </c>
      <c r="E339" s="13">
        <v>77698.512396694219</v>
      </c>
      <c r="F339" s="11">
        <v>0</v>
      </c>
      <c r="G339" s="11">
        <f t="shared" si="106"/>
        <v>6296.3862360000003</v>
      </c>
      <c r="H339" s="13">
        <f t="shared" si="107"/>
        <v>0</v>
      </c>
      <c r="I339" s="7">
        <v>0</v>
      </c>
      <c r="J339" s="7">
        <f>51342</f>
        <v>51342</v>
      </c>
      <c r="K339" s="11">
        <f t="shared" si="108"/>
        <v>51342</v>
      </c>
      <c r="L339" s="11">
        <f t="shared" si="113"/>
        <v>51342</v>
      </c>
      <c r="M339" s="11">
        <v>0</v>
      </c>
      <c r="N339" s="77">
        <f t="shared" si="109"/>
        <v>129040.51239669422</v>
      </c>
      <c r="O339" s="3">
        <v>5930.2932673521</v>
      </c>
      <c r="P339" s="57" t="str">
        <f t="shared" si="110"/>
        <v/>
      </c>
      <c r="Q339" s="11" t="str">
        <f t="shared" si="96"/>
        <v/>
      </c>
      <c r="R339" s="11">
        <f t="shared" si="97"/>
        <v>77698.512396694219</v>
      </c>
      <c r="S339" s="11" t="str">
        <f t="shared" si="111"/>
        <v/>
      </c>
      <c r="T339" s="11" t="str">
        <f t="shared" si="98"/>
        <v/>
      </c>
      <c r="U339" s="11">
        <f t="shared" si="99"/>
        <v>77698.512396694219</v>
      </c>
      <c r="V339" s="3">
        <f t="shared" si="112"/>
        <v>51342</v>
      </c>
      <c r="W339" s="3" t="b">
        <f t="shared" si="100"/>
        <v>1</v>
      </c>
      <c r="X339" s="3">
        <f t="shared" si="101"/>
        <v>83628.805664046318</v>
      </c>
      <c r="Y339" t="b">
        <f t="shared" si="102"/>
        <v>1</v>
      </c>
      <c r="Z339">
        <f t="shared" si="103"/>
        <v>0</v>
      </c>
      <c r="AA339">
        <f t="shared" si="104"/>
        <v>0</v>
      </c>
      <c r="AB339" s="76">
        <f t="shared" si="105"/>
        <v>0</v>
      </c>
    </row>
    <row r="340" spans="1:28">
      <c r="A340" s="7">
        <v>339</v>
      </c>
      <c r="B340" s="7">
        <v>1999</v>
      </c>
      <c r="C340" s="7">
        <v>3</v>
      </c>
      <c r="D340" s="10">
        <v>298</v>
      </c>
      <c r="E340" s="13">
        <v>108297.52066115703</v>
      </c>
      <c r="F340" s="11">
        <v>0.02</v>
      </c>
      <c r="G340" s="11">
        <f t="shared" si="106"/>
        <v>6296.3862360000003</v>
      </c>
      <c r="H340" s="13">
        <f t="shared" si="107"/>
        <v>125.92772472000001</v>
      </c>
      <c r="I340" s="7">
        <v>0</v>
      </c>
      <c r="J340" s="7">
        <f>51342</f>
        <v>51342</v>
      </c>
      <c r="K340" s="11">
        <f t="shared" si="108"/>
        <v>51342</v>
      </c>
      <c r="L340" s="11">
        <f t="shared" si="113"/>
        <v>51342</v>
      </c>
      <c r="M340" s="11">
        <v>0</v>
      </c>
      <c r="N340" s="77">
        <f t="shared" si="109"/>
        <v>159513.59293643702</v>
      </c>
      <c r="O340" s="3">
        <v>7683.8981030935201</v>
      </c>
      <c r="P340" s="57" t="str">
        <f t="shared" si="110"/>
        <v/>
      </c>
      <c r="Q340" s="11" t="str">
        <f t="shared" si="96"/>
        <v/>
      </c>
      <c r="R340" s="11">
        <f t="shared" si="97"/>
        <v>123171.59293643702</v>
      </c>
      <c r="S340" s="11" t="str">
        <f t="shared" si="111"/>
        <v/>
      </c>
      <c r="T340" s="11" t="str">
        <f t="shared" si="98"/>
        <v/>
      </c>
      <c r="U340" s="11">
        <f t="shared" si="99"/>
        <v>123171.59293643702</v>
      </c>
      <c r="V340" s="3">
        <f t="shared" si="112"/>
        <v>36342</v>
      </c>
      <c r="W340" s="3" t="b">
        <f t="shared" si="100"/>
        <v>1</v>
      </c>
      <c r="X340" s="3">
        <f t="shared" si="101"/>
        <v>130855.49103953055</v>
      </c>
      <c r="Y340" t="b">
        <f t="shared" si="102"/>
        <v>1</v>
      </c>
      <c r="Z340">
        <f t="shared" si="103"/>
        <v>0</v>
      </c>
      <c r="AA340">
        <f t="shared" si="104"/>
        <v>0</v>
      </c>
      <c r="AB340" s="76">
        <f t="shared" si="105"/>
        <v>0</v>
      </c>
    </row>
    <row r="341" spans="1:28">
      <c r="A341" s="7">
        <v>340</v>
      </c>
      <c r="B341" s="7">
        <v>1999</v>
      </c>
      <c r="C341" s="7">
        <v>4</v>
      </c>
      <c r="D341" s="10">
        <v>2544</v>
      </c>
      <c r="E341" s="13">
        <v>92052.892561983477</v>
      </c>
      <c r="F341" s="11">
        <v>0.13</v>
      </c>
      <c r="G341" s="11">
        <f t="shared" si="106"/>
        <v>5112.6462360000005</v>
      </c>
      <c r="H341" s="13">
        <f t="shared" si="107"/>
        <v>664.64401068000006</v>
      </c>
      <c r="I341" s="7">
        <v>15000</v>
      </c>
      <c r="J341" s="7">
        <f>51342</f>
        <v>51342</v>
      </c>
      <c r="K341" s="11">
        <f t="shared" si="108"/>
        <v>36342</v>
      </c>
      <c r="L341" s="11">
        <f t="shared" si="113"/>
        <v>36342</v>
      </c>
      <c r="M341" s="11">
        <v>0</v>
      </c>
      <c r="N341" s="77">
        <f t="shared" si="109"/>
        <v>127730.24855130348</v>
      </c>
      <c r="O341" s="3">
        <v>11050.543637053501</v>
      </c>
      <c r="P341" s="57" t="str">
        <f t="shared" si="110"/>
        <v/>
      </c>
      <c r="Q341" s="11" t="str">
        <f t="shared" si="96"/>
        <v/>
      </c>
      <c r="R341" s="11">
        <f t="shared" si="97"/>
        <v>91388.248551303477</v>
      </c>
      <c r="S341" s="11" t="str">
        <f t="shared" si="111"/>
        <v/>
      </c>
      <c r="T341" s="11" t="str">
        <f t="shared" si="98"/>
        <v/>
      </c>
      <c r="U341" s="11">
        <f t="shared" si="99"/>
        <v>91388.248551303477</v>
      </c>
      <c r="V341" s="3">
        <f t="shared" si="112"/>
        <v>36342</v>
      </c>
      <c r="W341" s="3" t="b">
        <f t="shared" si="100"/>
        <v>1</v>
      </c>
      <c r="X341" s="3">
        <f t="shared" si="101"/>
        <v>102438.79218835698</v>
      </c>
      <c r="Y341" t="b">
        <f t="shared" si="102"/>
        <v>1</v>
      </c>
      <c r="Z341">
        <f t="shared" si="103"/>
        <v>0</v>
      </c>
      <c r="AA341">
        <f t="shared" si="104"/>
        <v>0</v>
      </c>
      <c r="AB341" s="76">
        <f t="shared" si="105"/>
        <v>0</v>
      </c>
    </row>
    <row r="342" spans="1:28">
      <c r="A342" s="7">
        <v>341</v>
      </c>
      <c r="B342" s="7">
        <v>1999</v>
      </c>
      <c r="C342" s="7">
        <v>5</v>
      </c>
      <c r="D342" s="10">
        <v>34448</v>
      </c>
      <c r="E342" s="13">
        <v>138287.60330578513</v>
      </c>
      <c r="F342" s="11">
        <v>0.22</v>
      </c>
      <c r="G342" s="11">
        <f t="shared" si="106"/>
        <v>5112.6462360000005</v>
      </c>
      <c r="H342" s="13">
        <f t="shared" si="107"/>
        <v>1124.7821719200001</v>
      </c>
      <c r="I342" s="7">
        <v>15000</v>
      </c>
      <c r="J342" s="7">
        <f>51342</f>
        <v>51342</v>
      </c>
      <c r="K342" s="11">
        <f t="shared" si="108"/>
        <v>36342</v>
      </c>
      <c r="L342" s="11">
        <f t="shared" si="113"/>
        <v>36342</v>
      </c>
      <c r="M342" s="11">
        <v>0</v>
      </c>
      <c r="N342" s="77">
        <f t="shared" si="109"/>
        <v>173504.82113386513</v>
      </c>
      <c r="O342" s="3">
        <v>16291.061710280301</v>
      </c>
      <c r="P342" s="57" t="str">
        <f t="shared" si="110"/>
        <v/>
      </c>
      <c r="Q342" s="11" t="str">
        <f t="shared" si="96"/>
        <v/>
      </c>
      <c r="R342" s="11" t="str">
        <f t="shared" si="97"/>
        <v/>
      </c>
      <c r="S342" s="11" t="str">
        <f t="shared" si="111"/>
        <v/>
      </c>
      <c r="T342" s="11">
        <f t="shared" si="98"/>
        <v>137162.82113386513</v>
      </c>
      <c r="U342" s="11">
        <f t="shared" si="99"/>
        <v>137162.82113386513</v>
      </c>
      <c r="V342" s="3">
        <f t="shared" si="112"/>
        <v>36342</v>
      </c>
      <c r="W342" s="3" t="b">
        <f t="shared" si="100"/>
        <v>1</v>
      </c>
      <c r="X342" s="3">
        <f t="shared" si="101"/>
        <v>153453.88284414544</v>
      </c>
      <c r="Y342" t="b">
        <f t="shared" si="102"/>
        <v>1</v>
      </c>
      <c r="Z342">
        <f t="shared" si="103"/>
        <v>0</v>
      </c>
      <c r="AA342">
        <f t="shared" si="104"/>
        <v>0</v>
      </c>
      <c r="AB342" s="76">
        <f t="shared" si="105"/>
        <v>0</v>
      </c>
    </row>
    <row r="343" spans="1:28">
      <c r="A343" s="7">
        <v>342</v>
      </c>
      <c r="B343" s="7">
        <v>1999</v>
      </c>
      <c r="C343" s="7">
        <v>6</v>
      </c>
      <c r="D343" s="10">
        <v>45953</v>
      </c>
      <c r="E343" s="13">
        <v>114882.64462809918</v>
      </c>
      <c r="F343" s="11">
        <v>0.36</v>
      </c>
      <c r="G343" s="11">
        <f t="shared" si="106"/>
        <v>5112.6462360000005</v>
      </c>
      <c r="H343" s="13">
        <f t="shared" si="107"/>
        <v>1840.5526449600002</v>
      </c>
      <c r="I343" s="7">
        <v>15000</v>
      </c>
      <c r="J343" s="7">
        <f>51342</f>
        <v>51342</v>
      </c>
      <c r="K343" s="11">
        <f t="shared" si="108"/>
        <v>36342</v>
      </c>
      <c r="L343" s="11">
        <f t="shared" si="113"/>
        <v>36342</v>
      </c>
      <c r="M343" s="11">
        <v>0</v>
      </c>
      <c r="N343" s="77">
        <f t="shared" si="109"/>
        <v>149384.09198313917</v>
      </c>
      <c r="O343" s="3">
        <v>12006.779505107501</v>
      </c>
      <c r="P343" s="57" t="str">
        <f t="shared" si="110"/>
        <v/>
      </c>
      <c r="Q343" s="11" t="str">
        <f t="shared" si="96"/>
        <v/>
      </c>
      <c r="R343" s="11" t="str">
        <f t="shared" si="97"/>
        <v/>
      </c>
      <c r="S343" s="11" t="str">
        <f t="shared" si="111"/>
        <v/>
      </c>
      <c r="T343" s="11">
        <f t="shared" si="98"/>
        <v>98042.091983139166</v>
      </c>
      <c r="U343" s="11">
        <f t="shared" si="99"/>
        <v>98042.091983139166</v>
      </c>
      <c r="V343" s="3">
        <f t="shared" si="112"/>
        <v>51342</v>
      </c>
      <c r="W343" s="3" t="b">
        <f t="shared" si="100"/>
        <v>1</v>
      </c>
      <c r="X343" s="3">
        <f t="shared" si="101"/>
        <v>110048.87148824666</v>
      </c>
      <c r="Y343" t="b">
        <f t="shared" si="102"/>
        <v>1</v>
      </c>
      <c r="Z343">
        <f t="shared" si="103"/>
        <v>0</v>
      </c>
      <c r="AA343">
        <f t="shared" si="104"/>
        <v>0</v>
      </c>
      <c r="AB343" s="76">
        <f t="shared" si="105"/>
        <v>0</v>
      </c>
    </row>
    <row r="344" spans="1:28">
      <c r="A344" s="7">
        <v>343</v>
      </c>
      <c r="B344" s="7">
        <v>1999</v>
      </c>
      <c r="C344" s="7">
        <v>7</v>
      </c>
      <c r="D344" s="10">
        <v>50966</v>
      </c>
      <c r="E344" s="13">
        <v>63020.826446280989</v>
      </c>
      <c r="F344" s="11">
        <v>0.43</v>
      </c>
      <c r="G344" s="11">
        <f t="shared" si="106"/>
        <v>6296.3862360000003</v>
      </c>
      <c r="H344" s="13">
        <f t="shared" si="107"/>
        <v>2707.44608148</v>
      </c>
      <c r="I344" s="7">
        <v>0</v>
      </c>
      <c r="J344" s="7">
        <f>51342</f>
        <v>51342</v>
      </c>
      <c r="K344" s="11">
        <f t="shared" si="108"/>
        <v>51342</v>
      </c>
      <c r="L344" s="11">
        <f t="shared" si="113"/>
        <v>51342</v>
      </c>
      <c r="M344" s="11">
        <v>0</v>
      </c>
      <c r="N344" s="77">
        <f t="shared" si="109"/>
        <v>111655.38036480099</v>
      </c>
      <c r="O344" s="3">
        <v>6299.34903591491</v>
      </c>
      <c r="P344" s="57" t="str">
        <f t="shared" si="110"/>
        <v/>
      </c>
      <c r="Q344" s="11" t="str">
        <f t="shared" si="96"/>
        <v/>
      </c>
      <c r="R344" s="11" t="str">
        <f t="shared" si="97"/>
        <v/>
      </c>
      <c r="S344" s="11" t="str">
        <f t="shared" si="111"/>
        <v/>
      </c>
      <c r="T344" s="11">
        <f t="shared" si="98"/>
        <v>60313.380364800993</v>
      </c>
      <c r="U344" s="11">
        <f t="shared" si="99"/>
        <v>60313.380364800993</v>
      </c>
      <c r="V344" s="3">
        <f t="shared" si="112"/>
        <v>51342</v>
      </c>
      <c r="W344" s="3" t="b">
        <f t="shared" si="100"/>
        <v>1</v>
      </c>
      <c r="X344" s="3">
        <f t="shared" si="101"/>
        <v>66612.729400715907</v>
      </c>
      <c r="Y344" t="b">
        <f t="shared" si="102"/>
        <v>1</v>
      </c>
      <c r="Z344">
        <f t="shared" si="103"/>
        <v>0</v>
      </c>
      <c r="AA344">
        <f t="shared" si="104"/>
        <v>0</v>
      </c>
      <c r="AB344" s="76">
        <f t="shared" si="105"/>
        <v>0</v>
      </c>
    </row>
    <row r="345" spans="1:28">
      <c r="A345" s="7">
        <v>344</v>
      </c>
      <c r="B345" s="7">
        <v>1999</v>
      </c>
      <c r="C345" s="7">
        <v>8</v>
      </c>
      <c r="D345" s="10">
        <v>47807</v>
      </c>
      <c r="E345" s="13">
        <v>65571.57024793388</v>
      </c>
      <c r="F345" s="11">
        <v>0.39</v>
      </c>
      <c r="G345" s="11">
        <f t="shared" si="106"/>
        <v>6296.3862360000003</v>
      </c>
      <c r="H345" s="13">
        <f t="shared" si="107"/>
        <v>2455.5906320400004</v>
      </c>
      <c r="I345" s="7">
        <v>0</v>
      </c>
      <c r="J345" s="7">
        <f>51342</f>
        <v>51342</v>
      </c>
      <c r="K345" s="11">
        <f t="shared" si="108"/>
        <v>51342</v>
      </c>
      <c r="L345" s="11">
        <f t="shared" si="113"/>
        <v>51342</v>
      </c>
      <c r="M345" s="11">
        <v>0</v>
      </c>
      <c r="N345" s="77">
        <f t="shared" si="109"/>
        <v>114457.97961589388</v>
      </c>
      <c r="O345" s="3">
        <v>4917.0368019319703</v>
      </c>
      <c r="P345" s="57" t="str">
        <f t="shared" si="110"/>
        <v/>
      </c>
      <c r="Q345" s="11" t="str">
        <f t="shared" si="96"/>
        <v/>
      </c>
      <c r="R345" s="11" t="str">
        <f t="shared" si="97"/>
        <v/>
      </c>
      <c r="S345" s="11" t="str">
        <f t="shared" si="111"/>
        <v/>
      </c>
      <c r="T345" s="11">
        <f t="shared" si="98"/>
        <v>63115.979615893884</v>
      </c>
      <c r="U345" s="11">
        <f t="shared" si="99"/>
        <v>63115.979615893884</v>
      </c>
      <c r="V345" s="3">
        <f t="shared" si="112"/>
        <v>51342</v>
      </c>
      <c r="W345" s="3" t="b">
        <f t="shared" si="100"/>
        <v>1</v>
      </c>
      <c r="X345" s="3">
        <f t="shared" si="101"/>
        <v>68033.016417825856</v>
      </c>
      <c r="Y345" t="b">
        <f t="shared" si="102"/>
        <v>1</v>
      </c>
      <c r="Z345">
        <f t="shared" si="103"/>
        <v>0</v>
      </c>
      <c r="AA345">
        <f t="shared" si="104"/>
        <v>0</v>
      </c>
      <c r="AB345" s="76">
        <f t="shared" si="105"/>
        <v>0</v>
      </c>
    </row>
    <row r="346" spans="1:28">
      <c r="A346" s="7">
        <v>345</v>
      </c>
      <c r="B346" s="7">
        <v>1999</v>
      </c>
      <c r="C346" s="7">
        <v>9</v>
      </c>
      <c r="D346" s="10">
        <v>35537</v>
      </c>
      <c r="E346" s="13">
        <v>72019.834710743802</v>
      </c>
      <c r="F346" s="11">
        <v>0.2</v>
      </c>
      <c r="G346" s="11">
        <f t="shared" si="106"/>
        <v>6296.3862360000003</v>
      </c>
      <c r="H346" s="13">
        <f t="shared" si="107"/>
        <v>1259.2772472000001</v>
      </c>
      <c r="I346" s="7">
        <v>0</v>
      </c>
      <c r="J346" s="7">
        <f>51342</f>
        <v>51342</v>
      </c>
      <c r="K346" s="11">
        <f t="shared" si="108"/>
        <v>51342</v>
      </c>
      <c r="L346" s="11">
        <f t="shared" si="113"/>
        <v>51342</v>
      </c>
      <c r="M346" s="11">
        <v>0</v>
      </c>
      <c r="N346" s="77">
        <f t="shared" si="109"/>
        <v>122102.5574635438</v>
      </c>
      <c r="O346" s="3">
        <v>4904.01435328554</v>
      </c>
      <c r="P346" s="57" t="str">
        <f t="shared" si="110"/>
        <v/>
      </c>
      <c r="Q346" s="11" t="str">
        <f t="shared" si="96"/>
        <v/>
      </c>
      <c r="R346" s="11" t="str">
        <f t="shared" si="97"/>
        <v/>
      </c>
      <c r="S346" s="11" t="str">
        <f t="shared" si="111"/>
        <v/>
      </c>
      <c r="T346" s="11">
        <f t="shared" si="98"/>
        <v>70760.557463543795</v>
      </c>
      <c r="U346" s="11">
        <f t="shared" si="99"/>
        <v>70760.557463543795</v>
      </c>
      <c r="V346" s="3">
        <f t="shared" si="112"/>
        <v>51342</v>
      </c>
      <c r="W346" s="3" t="b">
        <f t="shared" si="100"/>
        <v>1</v>
      </c>
      <c r="X346" s="3">
        <f t="shared" si="101"/>
        <v>75664.571816829339</v>
      </c>
      <c r="Y346" t="b">
        <f t="shared" si="102"/>
        <v>1</v>
      </c>
      <c r="Z346">
        <f t="shared" si="103"/>
        <v>0</v>
      </c>
      <c r="AA346">
        <f t="shared" si="104"/>
        <v>0</v>
      </c>
      <c r="AB346" s="76">
        <f t="shared" si="105"/>
        <v>0</v>
      </c>
    </row>
    <row r="347" spans="1:28">
      <c r="A347" s="7">
        <v>346</v>
      </c>
      <c r="B347" s="7">
        <v>1999</v>
      </c>
      <c r="C347" s="7">
        <v>10</v>
      </c>
      <c r="D347" s="10">
        <v>16691</v>
      </c>
      <c r="E347" s="13">
        <v>77252.231404958671</v>
      </c>
      <c r="F347" s="11">
        <v>0.05</v>
      </c>
      <c r="G347" s="11">
        <f t="shared" si="106"/>
        <v>6296.3862360000003</v>
      </c>
      <c r="H347" s="13">
        <f t="shared" si="107"/>
        <v>314.81931180000004</v>
      </c>
      <c r="I347" s="7">
        <v>0</v>
      </c>
      <c r="J347" s="7">
        <f>51342</f>
        <v>51342</v>
      </c>
      <c r="K347" s="11">
        <f t="shared" si="108"/>
        <v>51342</v>
      </c>
      <c r="L347" s="11">
        <f t="shared" si="113"/>
        <v>51342</v>
      </c>
      <c r="M347" s="11">
        <v>0</v>
      </c>
      <c r="N347" s="77">
        <f t="shared" si="109"/>
        <v>128279.41209315867</v>
      </c>
      <c r="O347" s="3">
        <v>5968.7784390205998</v>
      </c>
      <c r="P347" s="57" t="str">
        <f t="shared" si="110"/>
        <v/>
      </c>
      <c r="Q347" s="11" t="str">
        <f t="shared" si="96"/>
        <v/>
      </c>
      <c r="R347" s="11" t="str">
        <f t="shared" si="97"/>
        <v/>
      </c>
      <c r="S347" s="11" t="str">
        <f t="shared" si="111"/>
        <v/>
      </c>
      <c r="T347" s="11">
        <f t="shared" si="98"/>
        <v>76937.412093158666</v>
      </c>
      <c r="U347" s="11">
        <f t="shared" si="99"/>
        <v>76937.412093158666</v>
      </c>
      <c r="V347" s="3">
        <f t="shared" si="112"/>
        <v>51342</v>
      </c>
      <c r="W347" s="3" t="b">
        <f t="shared" si="100"/>
        <v>1</v>
      </c>
      <c r="X347" s="3">
        <f t="shared" si="101"/>
        <v>82906.190532179258</v>
      </c>
      <c r="Y347" t="b">
        <f t="shared" si="102"/>
        <v>1</v>
      </c>
      <c r="Z347">
        <f t="shared" si="103"/>
        <v>0</v>
      </c>
      <c r="AA347">
        <f t="shared" si="104"/>
        <v>0</v>
      </c>
      <c r="AB347" s="76">
        <f t="shared" si="105"/>
        <v>0</v>
      </c>
    </row>
    <row r="348" spans="1:28">
      <c r="A348" s="7">
        <v>347</v>
      </c>
      <c r="B348" s="7">
        <v>1999</v>
      </c>
      <c r="C348" s="7">
        <v>11</v>
      </c>
      <c r="D348" s="10">
        <v>4576</v>
      </c>
      <c r="E348" s="13">
        <v>84892.561983471081</v>
      </c>
      <c r="F348" s="11">
        <v>0</v>
      </c>
      <c r="G348" s="11">
        <f t="shared" si="106"/>
        <v>6296.3862360000003</v>
      </c>
      <c r="H348" s="13">
        <f t="shared" si="107"/>
        <v>0</v>
      </c>
      <c r="I348" s="7">
        <v>0</v>
      </c>
      <c r="J348" s="7">
        <f>51342</f>
        <v>51342</v>
      </c>
      <c r="K348" s="11">
        <f t="shared" si="108"/>
        <v>51342</v>
      </c>
      <c r="L348" s="11">
        <f t="shared" si="113"/>
        <v>51342</v>
      </c>
      <c r="M348" s="11">
        <v>0</v>
      </c>
      <c r="N348" s="77">
        <f t="shared" si="109"/>
        <v>136234.5619834711</v>
      </c>
      <c r="O348" s="3">
        <v>5877.7749140400902</v>
      </c>
      <c r="P348" s="57" t="str">
        <f t="shared" si="110"/>
        <v/>
      </c>
      <c r="Q348" s="11" t="str">
        <f t="shared" si="96"/>
        <v/>
      </c>
      <c r="R348" s="11">
        <f t="shared" si="97"/>
        <v>84892.561983471096</v>
      </c>
      <c r="S348" s="11" t="str">
        <f t="shared" si="111"/>
        <v/>
      </c>
      <c r="T348" s="11" t="str">
        <f t="shared" si="98"/>
        <v/>
      </c>
      <c r="U348" s="11">
        <f t="shared" si="99"/>
        <v>84892.561983471096</v>
      </c>
      <c r="V348" s="3">
        <f t="shared" si="112"/>
        <v>51342</v>
      </c>
      <c r="W348" s="3" t="b">
        <f t="shared" si="100"/>
        <v>1</v>
      </c>
      <c r="X348" s="3">
        <f t="shared" si="101"/>
        <v>90770.336897511181</v>
      </c>
      <c r="Y348" t="b">
        <f t="shared" si="102"/>
        <v>1</v>
      </c>
      <c r="Z348">
        <f t="shared" si="103"/>
        <v>0</v>
      </c>
      <c r="AA348">
        <f t="shared" si="104"/>
        <v>0</v>
      </c>
      <c r="AB348" s="76">
        <f t="shared" si="105"/>
        <v>0</v>
      </c>
    </row>
    <row r="349" spans="1:28">
      <c r="A349" s="7">
        <v>348</v>
      </c>
      <c r="B349" s="7">
        <v>1999</v>
      </c>
      <c r="C349" s="7">
        <v>12</v>
      </c>
      <c r="D349" s="10">
        <v>1561</v>
      </c>
      <c r="E349" s="13">
        <v>73570.909090909088</v>
      </c>
      <c r="F349" s="11">
        <v>0</v>
      </c>
      <c r="G349" s="11">
        <f t="shared" si="106"/>
        <v>6296.3862360000003</v>
      </c>
      <c r="H349" s="13">
        <f t="shared" si="107"/>
        <v>0</v>
      </c>
      <c r="I349" s="7">
        <v>0</v>
      </c>
      <c r="J349" s="7">
        <f>51342</f>
        <v>51342</v>
      </c>
      <c r="K349" s="11">
        <f t="shared" si="108"/>
        <v>51342</v>
      </c>
      <c r="L349" s="11">
        <f t="shared" si="113"/>
        <v>51342</v>
      </c>
      <c r="M349" s="11">
        <v>0</v>
      </c>
      <c r="N349" s="77">
        <f t="shared" si="109"/>
        <v>124912.90909090909</v>
      </c>
      <c r="O349" s="3">
        <v>6369.28629684098</v>
      </c>
      <c r="P349" s="57" t="str">
        <f t="shared" si="110"/>
        <v/>
      </c>
      <c r="Q349" s="11" t="str">
        <f t="shared" si="96"/>
        <v/>
      </c>
      <c r="R349" s="11">
        <f t="shared" si="97"/>
        <v>73570.909090909088</v>
      </c>
      <c r="S349" s="11" t="str">
        <f t="shared" si="111"/>
        <v/>
      </c>
      <c r="T349" s="11" t="str">
        <f t="shared" si="98"/>
        <v/>
      </c>
      <c r="U349" s="11">
        <f t="shared" si="99"/>
        <v>73570.909090909088</v>
      </c>
      <c r="V349" s="3">
        <f t="shared" si="112"/>
        <v>51342</v>
      </c>
      <c r="W349" s="3" t="b">
        <f t="shared" si="100"/>
        <v>1</v>
      </c>
      <c r="X349" s="3">
        <f t="shared" si="101"/>
        <v>79940.195387750064</v>
      </c>
      <c r="Y349" t="b">
        <f t="shared" si="102"/>
        <v>1</v>
      </c>
      <c r="Z349">
        <f t="shared" si="103"/>
        <v>0</v>
      </c>
      <c r="AA349">
        <f t="shared" si="104"/>
        <v>0</v>
      </c>
      <c r="AB349" s="76">
        <f t="shared" si="105"/>
        <v>0</v>
      </c>
    </row>
    <row r="350" spans="1:28">
      <c r="A350" s="7">
        <v>349</v>
      </c>
      <c r="B350" s="7">
        <v>2000</v>
      </c>
      <c r="C350" s="7">
        <v>1</v>
      </c>
      <c r="D350" s="10">
        <v>1277</v>
      </c>
      <c r="E350" s="13">
        <v>67096.859504132226</v>
      </c>
      <c r="F350" s="11">
        <v>0</v>
      </c>
      <c r="G350" s="11">
        <f t="shared" si="106"/>
        <v>6296.3862360000003</v>
      </c>
      <c r="H350" s="13">
        <f t="shared" si="107"/>
        <v>0</v>
      </c>
      <c r="I350" s="7">
        <v>0</v>
      </c>
      <c r="J350" s="7">
        <f>51342</f>
        <v>51342</v>
      </c>
      <c r="K350" s="11">
        <f t="shared" si="108"/>
        <v>51342</v>
      </c>
      <c r="L350" s="11">
        <f t="shared" si="113"/>
        <v>51342</v>
      </c>
      <c r="M350" s="11">
        <v>0</v>
      </c>
      <c r="N350" s="77">
        <f t="shared" si="109"/>
        <v>118438.85950413223</v>
      </c>
      <c r="O350" s="3">
        <v>5774.7903901313503</v>
      </c>
      <c r="P350" s="57" t="str">
        <f t="shared" si="110"/>
        <v/>
      </c>
      <c r="Q350" s="11" t="str">
        <f t="shared" si="96"/>
        <v/>
      </c>
      <c r="R350" s="11">
        <f t="shared" si="97"/>
        <v>67096.859504132226</v>
      </c>
      <c r="S350" s="11" t="str">
        <f t="shared" si="111"/>
        <v/>
      </c>
      <c r="T350" s="11" t="str">
        <f t="shared" si="98"/>
        <v/>
      </c>
      <c r="U350" s="11">
        <f t="shared" si="99"/>
        <v>67096.859504132226</v>
      </c>
      <c r="V350" s="3">
        <f t="shared" si="112"/>
        <v>51342</v>
      </c>
      <c r="W350" s="3" t="b">
        <f t="shared" si="100"/>
        <v>1</v>
      </c>
      <c r="X350" s="3">
        <f t="shared" si="101"/>
        <v>72871.649894263581</v>
      </c>
      <c r="Y350" t="b">
        <f t="shared" si="102"/>
        <v>1</v>
      </c>
      <c r="Z350">
        <f t="shared" si="103"/>
        <v>0</v>
      </c>
      <c r="AA350">
        <f t="shared" si="104"/>
        <v>0</v>
      </c>
      <c r="AB350" s="76">
        <f t="shared" si="105"/>
        <v>0</v>
      </c>
    </row>
    <row r="351" spans="1:28">
      <c r="A351" s="7">
        <v>350</v>
      </c>
      <c r="B351" s="7">
        <v>2000</v>
      </c>
      <c r="C351" s="7">
        <v>2</v>
      </c>
      <c r="D351" s="10">
        <v>787</v>
      </c>
      <c r="E351" s="13">
        <v>54793.388429752064</v>
      </c>
      <c r="F351" s="11">
        <v>0</v>
      </c>
      <c r="G351" s="11">
        <f t="shared" si="106"/>
        <v>6296.3862360000003</v>
      </c>
      <c r="H351" s="13">
        <f t="shared" si="107"/>
        <v>0</v>
      </c>
      <c r="I351" s="7">
        <v>0</v>
      </c>
      <c r="J351" s="7">
        <f>51342</f>
        <v>51342</v>
      </c>
      <c r="K351" s="11">
        <f t="shared" si="108"/>
        <v>51342</v>
      </c>
      <c r="L351" s="11">
        <f t="shared" si="113"/>
        <v>51342</v>
      </c>
      <c r="M351" s="11">
        <v>0</v>
      </c>
      <c r="N351" s="77">
        <f t="shared" si="109"/>
        <v>106135.38842975206</v>
      </c>
      <c r="O351" s="3">
        <v>5417.9874534042701</v>
      </c>
      <c r="P351" s="57" t="str">
        <f t="shared" si="110"/>
        <v/>
      </c>
      <c r="Q351" s="11" t="str">
        <f t="shared" si="96"/>
        <v/>
      </c>
      <c r="R351" s="11">
        <f t="shared" si="97"/>
        <v>54793.388429752056</v>
      </c>
      <c r="S351" s="11" t="str">
        <f t="shared" si="111"/>
        <v/>
      </c>
      <c r="T351" s="11" t="str">
        <f t="shared" si="98"/>
        <v/>
      </c>
      <c r="U351" s="11">
        <f t="shared" si="99"/>
        <v>54793.388429752056</v>
      </c>
      <c r="V351" s="3">
        <f t="shared" si="112"/>
        <v>51342</v>
      </c>
      <c r="W351" s="3" t="b">
        <f t="shared" si="100"/>
        <v>1</v>
      </c>
      <c r="X351" s="3">
        <f t="shared" si="101"/>
        <v>60211.375883156325</v>
      </c>
      <c r="Y351" t="b">
        <f t="shared" si="102"/>
        <v>1</v>
      </c>
      <c r="Z351">
        <f t="shared" si="103"/>
        <v>0</v>
      </c>
      <c r="AA351">
        <f t="shared" si="104"/>
        <v>0</v>
      </c>
      <c r="AB351" s="76">
        <f t="shared" si="105"/>
        <v>0</v>
      </c>
    </row>
    <row r="352" spans="1:28">
      <c r="A352" s="7">
        <v>351</v>
      </c>
      <c r="B352" s="7">
        <v>2000</v>
      </c>
      <c r="C352" s="7">
        <v>3</v>
      </c>
      <c r="D352" s="10">
        <v>298</v>
      </c>
      <c r="E352" s="13">
        <v>61993.388429752064</v>
      </c>
      <c r="F352" s="11">
        <v>0.02</v>
      </c>
      <c r="G352" s="11">
        <f t="shared" si="106"/>
        <v>6296.3862360000003</v>
      </c>
      <c r="H352" s="13">
        <f t="shared" si="107"/>
        <v>125.92772472000001</v>
      </c>
      <c r="I352" s="7">
        <v>0</v>
      </c>
      <c r="J352" s="7">
        <f>51342</f>
        <v>51342</v>
      </c>
      <c r="K352" s="11">
        <f t="shared" si="108"/>
        <v>51342</v>
      </c>
      <c r="L352" s="11">
        <f t="shared" si="113"/>
        <v>51342</v>
      </c>
      <c r="M352" s="11">
        <v>0</v>
      </c>
      <c r="N352" s="77">
        <f t="shared" si="109"/>
        <v>113209.46070503206</v>
      </c>
      <c r="O352" s="3">
        <v>6204.3872549417001</v>
      </c>
      <c r="P352" s="57" t="str">
        <f t="shared" si="110"/>
        <v/>
      </c>
      <c r="Q352" s="11" t="str">
        <f t="shared" si="96"/>
        <v/>
      </c>
      <c r="R352" s="11">
        <f t="shared" si="97"/>
        <v>76867.460705032063</v>
      </c>
      <c r="S352" s="11" t="str">
        <f t="shared" si="111"/>
        <v/>
      </c>
      <c r="T352" s="11" t="str">
        <f t="shared" si="98"/>
        <v/>
      </c>
      <c r="U352" s="11">
        <f t="shared" si="99"/>
        <v>76867.460705032063</v>
      </c>
      <c r="V352" s="3">
        <f t="shared" si="112"/>
        <v>36342</v>
      </c>
      <c r="W352" s="3" t="b">
        <f t="shared" si="100"/>
        <v>1</v>
      </c>
      <c r="X352" s="3">
        <f t="shared" si="101"/>
        <v>83071.847959973762</v>
      </c>
      <c r="Y352" t="b">
        <f t="shared" si="102"/>
        <v>1</v>
      </c>
      <c r="Z352">
        <f t="shared" si="103"/>
        <v>0</v>
      </c>
      <c r="AA352">
        <f t="shared" si="104"/>
        <v>0</v>
      </c>
      <c r="AB352" s="76">
        <f t="shared" si="105"/>
        <v>0</v>
      </c>
    </row>
    <row r="353" spans="1:28">
      <c r="A353" s="7">
        <v>352</v>
      </c>
      <c r="B353" s="7">
        <v>2000</v>
      </c>
      <c r="C353" s="7">
        <v>4</v>
      </c>
      <c r="D353" s="10">
        <v>2544</v>
      </c>
      <c r="E353" s="13">
        <v>47650.909090909088</v>
      </c>
      <c r="F353" s="11">
        <v>0.13</v>
      </c>
      <c r="G353" s="11">
        <f t="shared" si="106"/>
        <v>5112.6462360000005</v>
      </c>
      <c r="H353" s="13">
        <f t="shared" si="107"/>
        <v>664.64401068000006</v>
      </c>
      <c r="I353" s="7">
        <v>15000</v>
      </c>
      <c r="J353" s="7">
        <f>51342</f>
        <v>51342</v>
      </c>
      <c r="K353" s="11">
        <f t="shared" si="108"/>
        <v>36342</v>
      </c>
      <c r="L353" s="11">
        <f t="shared" si="113"/>
        <v>36342</v>
      </c>
      <c r="M353" s="11">
        <v>0</v>
      </c>
      <c r="N353" s="77">
        <f t="shared" si="109"/>
        <v>83328.265080229088</v>
      </c>
      <c r="O353" s="3">
        <v>9150.3375537867596</v>
      </c>
      <c r="P353" s="57" t="str">
        <f t="shared" si="110"/>
        <v/>
      </c>
      <c r="Q353" s="11" t="str">
        <f t="shared" si="96"/>
        <v/>
      </c>
      <c r="R353" s="11">
        <f t="shared" si="97"/>
        <v>46986.265080229088</v>
      </c>
      <c r="S353" s="11" t="str">
        <f t="shared" si="111"/>
        <v/>
      </c>
      <c r="T353" s="11" t="str">
        <f t="shared" si="98"/>
        <v/>
      </c>
      <c r="U353" s="11">
        <f t="shared" si="99"/>
        <v>46986.265080229088</v>
      </c>
      <c r="V353" s="3">
        <f t="shared" si="112"/>
        <v>36342</v>
      </c>
      <c r="W353" s="3" t="b">
        <f t="shared" si="100"/>
        <v>1</v>
      </c>
      <c r="X353" s="3">
        <f t="shared" si="101"/>
        <v>56136.60263401585</v>
      </c>
      <c r="Y353" t="b">
        <f t="shared" si="102"/>
        <v>1</v>
      </c>
      <c r="Z353">
        <f t="shared" si="103"/>
        <v>0</v>
      </c>
      <c r="AA353">
        <f t="shared" si="104"/>
        <v>0</v>
      </c>
      <c r="AB353" s="76">
        <f t="shared" si="105"/>
        <v>0</v>
      </c>
    </row>
    <row r="354" spans="1:28">
      <c r="A354" s="7">
        <v>353</v>
      </c>
      <c r="B354" s="7">
        <v>2000</v>
      </c>
      <c r="C354" s="7">
        <v>5</v>
      </c>
      <c r="D354" s="10">
        <v>34448</v>
      </c>
      <c r="E354" s="13">
        <v>39625.78512396694</v>
      </c>
      <c r="F354" s="11">
        <v>0.22</v>
      </c>
      <c r="G354" s="11">
        <f t="shared" si="106"/>
        <v>5112.6462360000005</v>
      </c>
      <c r="H354" s="13">
        <f t="shared" si="107"/>
        <v>1124.7821719200001</v>
      </c>
      <c r="I354" s="7">
        <v>15000</v>
      </c>
      <c r="J354" s="7">
        <f>51342</f>
        <v>51342</v>
      </c>
      <c r="K354" s="11">
        <f t="shared" si="108"/>
        <v>36342</v>
      </c>
      <c r="L354" s="11">
        <f t="shared" si="113"/>
        <v>36342</v>
      </c>
      <c r="M354" s="11">
        <v>0</v>
      </c>
      <c r="N354" s="77">
        <f t="shared" si="109"/>
        <v>74843.00295204694</v>
      </c>
      <c r="O354" s="3">
        <v>7317.9235623389404</v>
      </c>
      <c r="P354" s="57" t="str">
        <f t="shared" si="110"/>
        <v/>
      </c>
      <c r="Q354" s="11" t="str">
        <f t="shared" si="96"/>
        <v/>
      </c>
      <c r="R354" s="11" t="str">
        <f t="shared" si="97"/>
        <v/>
      </c>
      <c r="S354" s="11" t="str">
        <f t="shared" si="111"/>
        <v/>
      </c>
      <c r="T354" s="11">
        <f t="shared" si="98"/>
        <v>38501.00295204694</v>
      </c>
      <c r="U354" s="11">
        <f t="shared" si="99"/>
        <v>38501.00295204694</v>
      </c>
      <c r="V354" s="3">
        <f t="shared" si="112"/>
        <v>36342</v>
      </c>
      <c r="W354" s="3" t="b">
        <f t="shared" si="100"/>
        <v>1</v>
      </c>
      <c r="X354" s="3">
        <f t="shared" si="101"/>
        <v>45818.926514385879</v>
      </c>
      <c r="Y354" t="b">
        <f t="shared" si="102"/>
        <v>1</v>
      </c>
      <c r="Z354">
        <f t="shared" si="103"/>
        <v>0</v>
      </c>
      <c r="AA354">
        <f t="shared" si="104"/>
        <v>0</v>
      </c>
      <c r="AB354" s="76">
        <f t="shared" si="105"/>
        <v>0</v>
      </c>
    </row>
    <row r="355" spans="1:28">
      <c r="A355" s="7">
        <v>354</v>
      </c>
      <c r="B355" s="7">
        <v>2000</v>
      </c>
      <c r="C355" s="7">
        <v>6</v>
      </c>
      <c r="D355" s="10">
        <v>45953</v>
      </c>
      <c r="E355" s="13">
        <v>43200</v>
      </c>
      <c r="F355" s="11">
        <v>0.36</v>
      </c>
      <c r="G355" s="11">
        <f t="shared" si="106"/>
        <v>5112.6462360000005</v>
      </c>
      <c r="H355" s="13">
        <f t="shared" si="107"/>
        <v>1840.5526449600002</v>
      </c>
      <c r="I355" s="7">
        <v>15000</v>
      </c>
      <c r="J355" s="7">
        <f>51342</f>
        <v>51342</v>
      </c>
      <c r="K355" s="11">
        <f t="shared" si="108"/>
        <v>36342</v>
      </c>
      <c r="L355" s="11">
        <f t="shared" si="113"/>
        <v>36342</v>
      </c>
      <c r="M355" s="11">
        <v>0</v>
      </c>
      <c r="N355" s="77">
        <f t="shared" si="109"/>
        <v>77701.44735504</v>
      </c>
      <c r="O355" s="3">
        <v>2302.4999999986999</v>
      </c>
      <c r="P355" s="57" t="str">
        <f t="shared" si="110"/>
        <v/>
      </c>
      <c r="Q355" s="11" t="str">
        <f t="shared" si="96"/>
        <v/>
      </c>
      <c r="R355" s="11" t="str">
        <f t="shared" si="97"/>
        <v/>
      </c>
      <c r="S355" s="11">
        <f t="shared" si="111"/>
        <v>43650.500000001302</v>
      </c>
      <c r="T355" s="11" t="str">
        <f t="shared" si="98"/>
        <v/>
      </c>
      <c r="U355" s="11">
        <f t="shared" si="99"/>
        <v>43650.500000001302</v>
      </c>
      <c r="V355" s="3">
        <f t="shared" si="112"/>
        <v>34050.947355038697</v>
      </c>
      <c r="W355" s="3" t="b">
        <f t="shared" si="100"/>
        <v>1</v>
      </c>
      <c r="X355" s="3">
        <f t="shared" si="101"/>
        <v>45953</v>
      </c>
      <c r="Y355" t="b">
        <f t="shared" si="102"/>
        <v>1</v>
      </c>
      <c r="Z355">
        <f t="shared" si="103"/>
        <v>0</v>
      </c>
      <c r="AA355">
        <f t="shared" si="104"/>
        <v>0</v>
      </c>
      <c r="AB355" s="76">
        <f t="shared" si="105"/>
        <v>0</v>
      </c>
    </row>
    <row r="356" spans="1:28">
      <c r="A356" s="7">
        <v>355</v>
      </c>
      <c r="B356" s="7">
        <v>2000</v>
      </c>
      <c r="C356" s="7">
        <v>7</v>
      </c>
      <c r="D356" s="10">
        <v>50966</v>
      </c>
      <c r="E356" s="13">
        <v>50469.421487603307</v>
      </c>
      <c r="F356" s="11">
        <v>0.43</v>
      </c>
      <c r="G356" s="11">
        <f t="shared" si="106"/>
        <v>4892.2308135738303</v>
      </c>
      <c r="H356" s="13">
        <f t="shared" si="107"/>
        <v>2103.6592498367472</v>
      </c>
      <c r="I356" s="7">
        <v>0</v>
      </c>
      <c r="J356" s="7">
        <f>51342</f>
        <v>51342</v>
      </c>
      <c r="K356" s="11">
        <f t="shared" si="108"/>
        <v>51342</v>
      </c>
      <c r="L356" s="11">
        <f t="shared" si="113"/>
        <v>34050.947355038697</v>
      </c>
      <c r="M356" s="11">
        <v>0</v>
      </c>
      <c r="N356" s="77">
        <f t="shared" si="109"/>
        <v>82416.709592805244</v>
      </c>
      <c r="O356" s="3">
        <v>1787.00000000052</v>
      </c>
      <c r="P356" s="57" t="str">
        <f t="shared" si="110"/>
        <v/>
      </c>
      <c r="Q356" s="11" t="str">
        <f t="shared" si="96"/>
        <v/>
      </c>
      <c r="R356" s="11" t="str">
        <f t="shared" si="97"/>
        <v/>
      </c>
      <c r="S356" s="11">
        <f t="shared" si="111"/>
        <v>49178.999999999483</v>
      </c>
      <c r="T356" s="11" t="str">
        <f t="shared" si="98"/>
        <v/>
      </c>
      <c r="U356" s="11">
        <f t="shared" si="99"/>
        <v>49178.999999999483</v>
      </c>
      <c r="V356" s="3">
        <f t="shared" si="112"/>
        <v>33237.709592805761</v>
      </c>
      <c r="W356" s="3" t="b">
        <f t="shared" si="100"/>
        <v>1</v>
      </c>
      <c r="X356" s="3">
        <f t="shared" si="101"/>
        <v>50966</v>
      </c>
      <c r="Y356" t="b">
        <f t="shared" si="102"/>
        <v>1</v>
      </c>
      <c r="Z356">
        <f t="shared" si="103"/>
        <v>0</v>
      </c>
      <c r="AA356">
        <f t="shared" si="104"/>
        <v>0</v>
      </c>
      <c r="AB356" s="76">
        <f t="shared" si="105"/>
        <v>0</v>
      </c>
    </row>
    <row r="357" spans="1:28">
      <c r="A357" s="7">
        <v>356</v>
      </c>
      <c r="B357" s="7">
        <v>2000</v>
      </c>
      <c r="C357" s="7">
        <v>8</v>
      </c>
      <c r="D357" s="10">
        <v>47807</v>
      </c>
      <c r="E357" s="13">
        <v>46962.644628099173</v>
      </c>
      <c r="F357" s="11">
        <v>0.39</v>
      </c>
      <c r="G357" s="11">
        <f t="shared" si="106"/>
        <v>4811.4670791857479</v>
      </c>
      <c r="H357" s="13">
        <f t="shared" si="107"/>
        <v>1876.4721608824418</v>
      </c>
      <c r="I357" s="7">
        <v>0</v>
      </c>
      <c r="J357" s="7">
        <f>51342</f>
        <v>51342</v>
      </c>
      <c r="K357" s="11">
        <f t="shared" si="108"/>
        <v>51342</v>
      </c>
      <c r="L357" s="11">
        <f t="shared" si="113"/>
        <v>33237.709592805761</v>
      </c>
      <c r="M357" s="11">
        <v>0</v>
      </c>
      <c r="N357" s="77">
        <f t="shared" si="109"/>
        <v>78323.882060022486</v>
      </c>
      <c r="O357" s="3">
        <v>1578.00000000104</v>
      </c>
      <c r="P357" s="57" t="str">
        <f t="shared" si="110"/>
        <v/>
      </c>
      <c r="Q357" s="11" t="str">
        <f t="shared" si="96"/>
        <v/>
      </c>
      <c r="R357" s="11" t="str">
        <f t="shared" si="97"/>
        <v/>
      </c>
      <c r="S357" s="11">
        <f t="shared" si="111"/>
        <v>46228.99999999896</v>
      </c>
      <c r="T357" s="11" t="str">
        <f t="shared" si="98"/>
        <v/>
      </c>
      <c r="U357" s="11">
        <f t="shared" si="99"/>
        <v>46228.99999999896</v>
      </c>
      <c r="V357" s="3">
        <f t="shared" si="112"/>
        <v>32094.882060023527</v>
      </c>
      <c r="W357" s="3" t="b">
        <f t="shared" si="100"/>
        <v>1</v>
      </c>
      <c r="X357" s="3">
        <f t="shared" si="101"/>
        <v>47807</v>
      </c>
      <c r="Y357" t="b">
        <f t="shared" si="102"/>
        <v>1</v>
      </c>
      <c r="Z357">
        <f t="shared" si="103"/>
        <v>0</v>
      </c>
      <c r="AA357">
        <f t="shared" si="104"/>
        <v>0</v>
      </c>
      <c r="AB357" s="76">
        <f t="shared" si="105"/>
        <v>0</v>
      </c>
    </row>
    <row r="358" spans="1:28">
      <c r="A358" s="7">
        <v>357</v>
      </c>
      <c r="B358" s="7">
        <v>2000</v>
      </c>
      <c r="C358" s="7">
        <v>9</v>
      </c>
      <c r="D358" s="10">
        <v>35537</v>
      </c>
      <c r="E358" s="13">
        <v>29220.495867768594</v>
      </c>
      <c r="F358" s="11">
        <v>0.2</v>
      </c>
      <c r="G358" s="11">
        <f t="shared" si="106"/>
        <v>4695.7358967531009</v>
      </c>
      <c r="H358" s="13">
        <f t="shared" si="107"/>
        <v>939.14717935062026</v>
      </c>
      <c r="I358" s="7">
        <v>0</v>
      </c>
      <c r="J358" s="7">
        <f>51342</f>
        <v>51342</v>
      </c>
      <c r="K358" s="11">
        <f t="shared" si="108"/>
        <v>51342</v>
      </c>
      <c r="L358" s="11">
        <f t="shared" si="113"/>
        <v>32094.882060023527</v>
      </c>
      <c r="M358" s="11">
        <v>0</v>
      </c>
      <c r="N358" s="77">
        <f t="shared" si="109"/>
        <v>60376.2307484415</v>
      </c>
      <c r="O358" s="3">
        <v>2137.6631503981098</v>
      </c>
      <c r="P358" s="57" t="str">
        <f t="shared" si="110"/>
        <v/>
      </c>
      <c r="Q358" s="11" t="str">
        <f t="shared" si="96"/>
        <v/>
      </c>
      <c r="R358" s="11" t="str">
        <f t="shared" si="97"/>
        <v/>
      </c>
      <c r="S358" s="11">
        <f t="shared" si="111"/>
        <v>33399.336849601888</v>
      </c>
      <c r="T358" s="11" t="str">
        <f t="shared" si="98"/>
        <v/>
      </c>
      <c r="U358" s="11">
        <f t="shared" si="99"/>
        <v>33399.336849601888</v>
      </c>
      <c r="V358" s="3">
        <f t="shared" si="112"/>
        <v>26976.893898839611</v>
      </c>
      <c r="W358" s="3" t="b">
        <f t="shared" si="100"/>
        <v>1</v>
      </c>
      <c r="X358" s="3">
        <f t="shared" si="101"/>
        <v>35537</v>
      </c>
      <c r="Y358" t="b">
        <f t="shared" si="102"/>
        <v>1</v>
      </c>
      <c r="Z358">
        <f t="shared" si="103"/>
        <v>0</v>
      </c>
      <c r="AA358">
        <f t="shared" si="104"/>
        <v>0</v>
      </c>
      <c r="AB358" s="76">
        <f t="shared" si="105"/>
        <v>0</v>
      </c>
    </row>
    <row r="359" spans="1:28">
      <c r="A359" s="7">
        <v>358</v>
      </c>
      <c r="B359" s="7">
        <v>2000</v>
      </c>
      <c r="C359" s="7">
        <v>10</v>
      </c>
      <c r="D359" s="10">
        <v>16691</v>
      </c>
      <c r="E359" s="13">
        <v>26981.157024793389</v>
      </c>
      <c r="F359" s="11">
        <v>0.05</v>
      </c>
      <c r="G359" s="11">
        <f t="shared" si="106"/>
        <v>4145.4077191174292</v>
      </c>
      <c r="H359" s="13">
        <f t="shared" si="107"/>
        <v>207.27038595587146</v>
      </c>
      <c r="I359" s="7">
        <v>0</v>
      </c>
      <c r="J359" s="7">
        <f>51342</f>
        <v>51342</v>
      </c>
      <c r="K359" s="11">
        <f t="shared" si="108"/>
        <v>51342</v>
      </c>
      <c r="L359" s="11">
        <f t="shared" si="113"/>
        <v>26976.893898839611</v>
      </c>
      <c r="M359" s="11">
        <v>0</v>
      </c>
      <c r="N359" s="77">
        <f t="shared" si="109"/>
        <v>53750.780537677128</v>
      </c>
      <c r="O359" s="3">
        <v>3582.1850391979801</v>
      </c>
      <c r="P359" s="57" t="str">
        <f t="shared" si="110"/>
        <v/>
      </c>
      <c r="Q359" s="11" t="str">
        <f t="shared" si="96"/>
        <v/>
      </c>
      <c r="R359" s="11" t="str">
        <f t="shared" si="97"/>
        <v/>
      </c>
      <c r="S359" s="11">
        <f t="shared" si="111"/>
        <v>13108.814960802019</v>
      </c>
      <c r="T359" s="11" t="str">
        <f t="shared" si="98"/>
        <v/>
      </c>
      <c r="U359" s="11">
        <f t="shared" si="99"/>
        <v>13108.814960802019</v>
      </c>
      <c r="V359" s="3">
        <f t="shared" si="112"/>
        <v>40641.965576875111</v>
      </c>
      <c r="W359" s="3" t="b">
        <f t="shared" si="100"/>
        <v>1</v>
      </c>
      <c r="X359" s="3">
        <f t="shared" si="101"/>
        <v>16691</v>
      </c>
      <c r="Y359" t="b">
        <f t="shared" si="102"/>
        <v>1</v>
      </c>
      <c r="Z359">
        <f t="shared" si="103"/>
        <v>0</v>
      </c>
      <c r="AA359">
        <f t="shared" si="104"/>
        <v>0</v>
      </c>
      <c r="AB359" s="76">
        <f t="shared" si="105"/>
        <v>0</v>
      </c>
    </row>
    <row r="360" spans="1:28">
      <c r="A360" s="7">
        <v>359</v>
      </c>
      <c r="B360" s="7">
        <v>2000</v>
      </c>
      <c r="C360" s="7">
        <v>11</v>
      </c>
      <c r="D360" s="10">
        <v>4576</v>
      </c>
      <c r="E360" s="13">
        <v>27540.495867768594</v>
      </c>
      <c r="F360" s="11">
        <v>0</v>
      </c>
      <c r="G360" s="11">
        <f t="shared" si="106"/>
        <v>5497.9920991554927</v>
      </c>
      <c r="H360" s="13">
        <f t="shared" si="107"/>
        <v>0</v>
      </c>
      <c r="I360" s="7">
        <v>0</v>
      </c>
      <c r="J360" s="7">
        <f>51342</f>
        <v>51342</v>
      </c>
      <c r="K360" s="11">
        <f t="shared" si="108"/>
        <v>51342</v>
      </c>
      <c r="L360" s="11">
        <f t="shared" si="113"/>
        <v>40641.965576875111</v>
      </c>
      <c r="M360" s="11">
        <v>0</v>
      </c>
      <c r="N360" s="77">
        <f t="shared" si="109"/>
        <v>68182.461444643704</v>
      </c>
      <c r="O360" s="3">
        <v>3803.3709097660098</v>
      </c>
      <c r="P360" s="57" t="str">
        <f t="shared" si="110"/>
        <v/>
      </c>
      <c r="Q360" s="11" t="str">
        <f t="shared" si="96"/>
        <v/>
      </c>
      <c r="R360" s="11" t="str">
        <f t="shared" si="97"/>
        <v/>
      </c>
      <c r="S360" s="11" t="str">
        <f t="shared" si="111"/>
        <v/>
      </c>
      <c r="T360" s="11">
        <f t="shared" si="98"/>
        <v>16840.461444643704</v>
      </c>
      <c r="U360" s="11">
        <f t="shared" si="99"/>
        <v>16840.461444643704</v>
      </c>
      <c r="V360" s="3">
        <f t="shared" si="112"/>
        <v>51342</v>
      </c>
      <c r="W360" s="3" t="b">
        <f t="shared" si="100"/>
        <v>1</v>
      </c>
      <c r="X360" s="3">
        <f t="shared" si="101"/>
        <v>20643.832354409715</v>
      </c>
      <c r="Y360" t="b">
        <f t="shared" si="102"/>
        <v>1</v>
      </c>
      <c r="Z360">
        <f t="shared" si="103"/>
        <v>0</v>
      </c>
      <c r="AA360">
        <f t="shared" si="104"/>
        <v>0</v>
      </c>
      <c r="AB360" s="76">
        <f t="shared" si="105"/>
        <v>0</v>
      </c>
    </row>
    <row r="361" spans="1:28">
      <c r="A361" s="7">
        <v>360</v>
      </c>
      <c r="B361" s="7">
        <v>2000</v>
      </c>
      <c r="C361" s="7">
        <v>12</v>
      </c>
      <c r="D361" s="10">
        <v>1561</v>
      </c>
      <c r="E361" s="13">
        <v>25289.256198347106</v>
      </c>
      <c r="F361" s="11">
        <v>0</v>
      </c>
      <c r="G361" s="11">
        <f t="shared" si="106"/>
        <v>6296.3862360000003</v>
      </c>
      <c r="H361" s="13">
        <f t="shared" si="107"/>
        <v>0</v>
      </c>
      <c r="I361" s="7">
        <v>0</v>
      </c>
      <c r="J361" s="7">
        <f>51342</f>
        <v>51342</v>
      </c>
      <c r="K361" s="11">
        <f t="shared" si="108"/>
        <v>51342</v>
      </c>
      <c r="L361" s="11">
        <f t="shared" si="113"/>
        <v>51342</v>
      </c>
      <c r="M361" s="11">
        <v>0</v>
      </c>
      <c r="N361" s="77">
        <f t="shared" si="109"/>
        <v>76631.25619834711</v>
      </c>
      <c r="O361" s="3">
        <v>3739.69786344673</v>
      </c>
      <c r="P361" s="57" t="str">
        <f t="shared" si="110"/>
        <v/>
      </c>
      <c r="Q361" s="11" t="str">
        <f t="shared" si="96"/>
        <v/>
      </c>
      <c r="R361" s="11">
        <f t="shared" si="97"/>
        <v>25289.25619834711</v>
      </c>
      <c r="S361" s="11" t="str">
        <f t="shared" si="111"/>
        <v/>
      </c>
      <c r="T361" s="11" t="str">
        <f t="shared" si="98"/>
        <v/>
      </c>
      <c r="U361" s="11">
        <f t="shared" si="99"/>
        <v>25289.25619834711</v>
      </c>
      <c r="V361" s="3">
        <f t="shared" si="112"/>
        <v>51342</v>
      </c>
      <c r="W361" s="3" t="b">
        <f t="shared" si="100"/>
        <v>1</v>
      </c>
      <c r="X361" s="3">
        <f t="shared" si="101"/>
        <v>29028.95406179384</v>
      </c>
      <c r="Y361" t="b">
        <f t="shared" si="102"/>
        <v>1</v>
      </c>
      <c r="Z361">
        <f t="shared" si="103"/>
        <v>0</v>
      </c>
      <c r="AA361">
        <f t="shared" si="104"/>
        <v>0</v>
      </c>
      <c r="AB361" s="76">
        <f t="shared" si="105"/>
        <v>0</v>
      </c>
    </row>
    <row r="362" spans="1:28">
      <c r="A362" s="7">
        <v>361</v>
      </c>
      <c r="B362" s="63">
        <v>2001</v>
      </c>
      <c r="C362" s="62">
        <v>1</v>
      </c>
      <c r="D362" s="10">
        <v>1277</v>
      </c>
      <c r="E362" s="14">
        <v>21354.049586776859</v>
      </c>
      <c r="F362" s="11">
        <v>0</v>
      </c>
      <c r="G362" s="11">
        <f t="shared" si="106"/>
        <v>6296.3862360000003</v>
      </c>
      <c r="H362" s="13">
        <f t="shared" si="107"/>
        <v>0</v>
      </c>
      <c r="I362" s="7">
        <v>0</v>
      </c>
      <c r="J362" s="7">
        <f>51342</f>
        <v>51342</v>
      </c>
      <c r="K362" s="11">
        <f t="shared" si="108"/>
        <v>51342</v>
      </c>
      <c r="L362" s="11">
        <f t="shared" si="113"/>
        <v>51342</v>
      </c>
      <c r="M362" s="11">
        <v>0</v>
      </c>
      <c r="N362" s="77">
        <f t="shared" si="109"/>
        <v>72696.049586776862</v>
      </c>
      <c r="O362" s="3">
        <v>5586.5914541112097</v>
      </c>
      <c r="P362" s="57" t="str">
        <f t="shared" si="110"/>
        <v/>
      </c>
      <c r="Q362" s="11" t="str">
        <f t="shared" si="96"/>
        <v/>
      </c>
      <c r="R362" s="11">
        <f t="shared" si="97"/>
        <v>21354.049586776862</v>
      </c>
      <c r="S362" s="11" t="str">
        <f t="shared" si="111"/>
        <v/>
      </c>
      <c r="T362" s="11" t="str">
        <f t="shared" si="98"/>
        <v/>
      </c>
      <c r="U362" s="11">
        <f t="shared" si="99"/>
        <v>21354.049586776862</v>
      </c>
      <c r="V362" s="3">
        <f t="shared" si="112"/>
        <v>51342</v>
      </c>
      <c r="W362" s="3" t="b">
        <f t="shared" si="100"/>
        <v>1</v>
      </c>
      <c r="X362" s="3">
        <f t="shared" si="101"/>
        <v>26940.641040888073</v>
      </c>
      <c r="Y362" t="b">
        <f t="shared" si="102"/>
        <v>1</v>
      </c>
      <c r="Z362">
        <f t="shared" si="103"/>
        <v>0</v>
      </c>
      <c r="AA362">
        <f t="shared" si="104"/>
        <v>0</v>
      </c>
      <c r="AB362" s="76">
        <f t="shared" si="105"/>
        <v>0</v>
      </c>
    </row>
    <row r="363" spans="1:28">
      <c r="A363" s="7">
        <v>362</v>
      </c>
      <c r="B363" s="63">
        <v>2001</v>
      </c>
      <c r="C363" s="62">
        <v>2</v>
      </c>
      <c r="D363" s="10">
        <v>787</v>
      </c>
      <c r="E363" s="14">
        <v>22766.280991735537</v>
      </c>
      <c r="F363" s="11">
        <v>0</v>
      </c>
      <c r="G363" s="11">
        <f t="shared" si="106"/>
        <v>6296.3862360000003</v>
      </c>
      <c r="H363" s="13">
        <f t="shared" si="107"/>
        <v>0</v>
      </c>
      <c r="I363" s="7">
        <v>0</v>
      </c>
      <c r="J363" s="7">
        <f>51342</f>
        <v>51342</v>
      </c>
      <c r="K363" s="11">
        <f t="shared" si="108"/>
        <v>51342</v>
      </c>
      <c r="L363" s="11">
        <f t="shared" si="113"/>
        <v>51342</v>
      </c>
      <c r="M363" s="11">
        <v>0</v>
      </c>
      <c r="N363" s="77">
        <f t="shared" si="109"/>
        <v>74108.280991735533</v>
      </c>
      <c r="O363" s="3">
        <v>7173.7379763304198</v>
      </c>
      <c r="P363" s="57" t="str">
        <f t="shared" si="110"/>
        <v/>
      </c>
      <c r="Q363" s="11" t="str">
        <f t="shared" si="96"/>
        <v/>
      </c>
      <c r="R363" s="11">
        <f t="shared" si="97"/>
        <v>22766.280991735533</v>
      </c>
      <c r="S363" s="11" t="str">
        <f t="shared" si="111"/>
        <v/>
      </c>
      <c r="T363" s="11" t="str">
        <f t="shared" si="98"/>
        <v/>
      </c>
      <c r="U363" s="11">
        <f t="shared" si="99"/>
        <v>22766.280991735533</v>
      </c>
      <c r="V363" s="3">
        <f t="shared" si="112"/>
        <v>51342</v>
      </c>
      <c r="W363" s="3" t="b">
        <f t="shared" si="100"/>
        <v>1</v>
      </c>
      <c r="X363" s="3">
        <f t="shared" si="101"/>
        <v>29940.018968065953</v>
      </c>
      <c r="Y363" t="b">
        <f t="shared" si="102"/>
        <v>1</v>
      </c>
      <c r="Z363">
        <f t="shared" si="103"/>
        <v>0</v>
      </c>
      <c r="AA363">
        <f t="shared" si="104"/>
        <v>0</v>
      </c>
      <c r="AB363" s="76">
        <f t="shared" si="105"/>
        <v>0</v>
      </c>
    </row>
    <row r="364" spans="1:28">
      <c r="A364" s="7">
        <v>363</v>
      </c>
      <c r="B364" s="63">
        <v>2001</v>
      </c>
      <c r="C364" s="62">
        <v>3</v>
      </c>
      <c r="D364" s="10">
        <v>298</v>
      </c>
      <c r="E364" s="14">
        <v>40976.528925619838</v>
      </c>
      <c r="F364" s="11">
        <v>0.02</v>
      </c>
      <c r="G364" s="11">
        <f t="shared" si="106"/>
        <v>6296.3862360000003</v>
      </c>
      <c r="H364" s="13">
        <f t="shared" si="107"/>
        <v>125.92772472000001</v>
      </c>
      <c r="I364" s="7">
        <v>0</v>
      </c>
      <c r="J364" s="7">
        <f>51342</f>
        <v>51342</v>
      </c>
      <c r="K364" s="11">
        <f t="shared" si="108"/>
        <v>51342</v>
      </c>
      <c r="L364" s="11">
        <f t="shared" si="113"/>
        <v>51342</v>
      </c>
      <c r="M364" s="11">
        <v>0</v>
      </c>
      <c r="N364" s="77">
        <f t="shared" si="109"/>
        <v>92192.601200899851</v>
      </c>
      <c r="O364" s="3">
        <v>5955.7287350127199</v>
      </c>
      <c r="P364" s="57" t="str">
        <f t="shared" si="110"/>
        <v/>
      </c>
      <c r="Q364" s="11" t="str">
        <f t="shared" si="96"/>
        <v/>
      </c>
      <c r="R364" s="11">
        <f t="shared" si="97"/>
        <v>55850.601200899851</v>
      </c>
      <c r="S364" s="11" t="str">
        <f t="shared" si="111"/>
        <v/>
      </c>
      <c r="T364" s="11" t="str">
        <f t="shared" si="98"/>
        <v/>
      </c>
      <c r="U364" s="11">
        <f t="shared" si="99"/>
        <v>55850.601200899851</v>
      </c>
      <c r="V364" s="3">
        <f t="shared" si="112"/>
        <v>36342</v>
      </c>
      <c r="W364" s="3" t="b">
        <f t="shared" si="100"/>
        <v>1</v>
      </c>
      <c r="X364" s="3">
        <f t="shared" si="101"/>
        <v>61806.329935912574</v>
      </c>
      <c r="Y364" t="b">
        <f t="shared" si="102"/>
        <v>1</v>
      </c>
      <c r="Z364">
        <f t="shared" si="103"/>
        <v>0</v>
      </c>
      <c r="AA364">
        <f t="shared" si="104"/>
        <v>0</v>
      </c>
      <c r="AB364" s="76">
        <f t="shared" si="105"/>
        <v>0</v>
      </c>
    </row>
    <row r="365" spans="1:28">
      <c r="A365" s="7">
        <v>364</v>
      </c>
      <c r="B365" s="63">
        <v>2001</v>
      </c>
      <c r="C365" s="62">
        <v>4</v>
      </c>
      <c r="D365" s="10">
        <v>2544</v>
      </c>
      <c r="E365" s="14">
        <v>29640.991735537191</v>
      </c>
      <c r="F365" s="11">
        <v>0.13</v>
      </c>
      <c r="G365" s="11">
        <f t="shared" si="106"/>
        <v>5112.6462360000005</v>
      </c>
      <c r="H365" s="13">
        <f t="shared" si="107"/>
        <v>664.64401068000006</v>
      </c>
      <c r="I365" s="7">
        <v>15000</v>
      </c>
      <c r="J365" s="7">
        <f>51342</f>
        <v>51342</v>
      </c>
      <c r="K365" s="11">
        <f t="shared" si="108"/>
        <v>36342</v>
      </c>
      <c r="L365" s="11">
        <f t="shared" si="113"/>
        <v>36342</v>
      </c>
      <c r="M365" s="11">
        <v>0</v>
      </c>
      <c r="N365" s="77">
        <f t="shared" si="109"/>
        <v>65318.347724857187</v>
      </c>
      <c r="O365" s="3">
        <v>2881.99999999896</v>
      </c>
      <c r="P365" s="57" t="str">
        <f t="shared" si="110"/>
        <v/>
      </c>
      <c r="Q365" s="11" t="str">
        <f t="shared" si="96"/>
        <v/>
      </c>
      <c r="R365" s="11">
        <f t="shared" si="97"/>
        <v>28976.347724857187</v>
      </c>
      <c r="S365" s="11" t="str">
        <f t="shared" si="111"/>
        <v/>
      </c>
      <c r="T365" s="11" t="str">
        <f t="shared" si="98"/>
        <v/>
      </c>
      <c r="U365" s="11">
        <f t="shared" si="99"/>
        <v>28976.347724857187</v>
      </c>
      <c r="V365" s="3">
        <f t="shared" si="112"/>
        <v>36342</v>
      </c>
      <c r="W365" s="3" t="b">
        <f t="shared" si="100"/>
        <v>1</v>
      </c>
      <c r="X365" s="3">
        <f t="shared" si="101"/>
        <v>31858.347724856147</v>
      </c>
      <c r="Y365" t="b">
        <f t="shared" si="102"/>
        <v>1</v>
      </c>
      <c r="Z365">
        <f t="shared" si="103"/>
        <v>0</v>
      </c>
      <c r="AA365">
        <f t="shared" si="104"/>
        <v>0</v>
      </c>
      <c r="AB365" s="76">
        <f t="shared" si="105"/>
        <v>0</v>
      </c>
    </row>
    <row r="366" spans="1:28">
      <c r="A366" s="7">
        <v>365</v>
      </c>
      <c r="B366" s="63">
        <v>2001</v>
      </c>
      <c r="C366" s="62">
        <v>5</v>
      </c>
      <c r="D366" s="10">
        <v>34448</v>
      </c>
      <c r="E366" s="14">
        <v>28994.380165289258</v>
      </c>
      <c r="F366" s="11">
        <v>0.22</v>
      </c>
      <c r="G366" s="11">
        <f t="shared" si="106"/>
        <v>5112.6462360000005</v>
      </c>
      <c r="H366" s="13">
        <f t="shared" si="107"/>
        <v>1124.7821719200001</v>
      </c>
      <c r="I366" s="7">
        <v>15000</v>
      </c>
      <c r="J366" s="7">
        <f>51342</f>
        <v>51342</v>
      </c>
      <c r="K366" s="11">
        <f t="shared" si="108"/>
        <v>36342</v>
      </c>
      <c r="L366" s="11">
        <f t="shared" si="113"/>
        <v>36342</v>
      </c>
      <c r="M366" s="11">
        <v>0</v>
      </c>
      <c r="N366" s="77">
        <f t="shared" si="109"/>
        <v>64211.597993369258</v>
      </c>
      <c r="O366" s="3">
        <v>2198.7349632990199</v>
      </c>
      <c r="P366" s="57" t="str">
        <f t="shared" si="110"/>
        <v/>
      </c>
      <c r="Q366" s="11" t="str">
        <f t="shared" si="96"/>
        <v/>
      </c>
      <c r="R366" s="11" t="str">
        <f t="shared" si="97"/>
        <v/>
      </c>
      <c r="S366" s="11">
        <f t="shared" si="111"/>
        <v>32249.265036700981</v>
      </c>
      <c r="T366" s="11" t="str">
        <f t="shared" si="98"/>
        <v/>
      </c>
      <c r="U366" s="11">
        <f t="shared" si="99"/>
        <v>32249.265036700981</v>
      </c>
      <c r="V366" s="3">
        <f t="shared" si="112"/>
        <v>31962.332956668277</v>
      </c>
      <c r="W366" s="3" t="b">
        <f t="shared" si="100"/>
        <v>1</v>
      </c>
      <c r="X366" s="3">
        <f t="shared" si="101"/>
        <v>34448</v>
      </c>
      <c r="Y366" t="b">
        <f t="shared" si="102"/>
        <v>1</v>
      </c>
      <c r="Z366">
        <f t="shared" si="103"/>
        <v>0</v>
      </c>
      <c r="AA366">
        <f t="shared" si="104"/>
        <v>0</v>
      </c>
      <c r="AB366" s="76">
        <f t="shared" si="105"/>
        <v>0</v>
      </c>
    </row>
    <row r="367" spans="1:28">
      <c r="A367" s="7">
        <v>366</v>
      </c>
      <c r="B367" s="63">
        <v>2001</v>
      </c>
      <c r="C367" s="62">
        <v>6</v>
      </c>
      <c r="D367" s="10">
        <v>45953</v>
      </c>
      <c r="E367" s="14">
        <v>47430.74380165289</v>
      </c>
      <c r="F367" s="11">
        <v>0.36</v>
      </c>
      <c r="G367" s="11">
        <f t="shared" si="106"/>
        <v>4682.1439425480121</v>
      </c>
      <c r="H367" s="13">
        <f t="shared" si="107"/>
        <v>1685.5718193172843</v>
      </c>
      <c r="I367" s="7">
        <v>15000</v>
      </c>
      <c r="J367" s="7">
        <f>51342</f>
        <v>51342</v>
      </c>
      <c r="K367" s="11">
        <f t="shared" si="108"/>
        <v>36342</v>
      </c>
      <c r="L367" s="11">
        <f t="shared" si="113"/>
        <v>31962.332956668277</v>
      </c>
      <c r="M367" s="11">
        <v>0</v>
      </c>
      <c r="N367" s="77">
        <f t="shared" si="109"/>
        <v>77707.504939003891</v>
      </c>
      <c r="O367" s="3">
        <v>483.14446420782798</v>
      </c>
      <c r="P367" s="57" t="str">
        <f t="shared" si="110"/>
        <v/>
      </c>
      <c r="Q367" s="11" t="str">
        <f t="shared" si="96"/>
        <v/>
      </c>
      <c r="R367" s="11" t="str">
        <f t="shared" si="97"/>
        <v/>
      </c>
      <c r="S367" s="11">
        <f t="shared" si="111"/>
        <v>45469.855535792172</v>
      </c>
      <c r="T367" s="11" t="str">
        <f t="shared" si="98"/>
        <v/>
      </c>
      <c r="U367" s="11">
        <f t="shared" si="99"/>
        <v>45469.855535792172</v>
      </c>
      <c r="V367" s="3">
        <f t="shared" si="112"/>
        <v>32237.649403211719</v>
      </c>
      <c r="W367" s="3" t="b">
        <f t="shared" si="100"/>
        <v>1</v>
      </c>
      <c r="X367" s="3">
        <f t="shared" si="101"/>
        <v>45953</v>
      </c>
      <c r="Y367" t="b">
        <f t="shared" si="102"/>
        <v>1</v>
      </c>
      <c r="Z367">
        <f t="shared" si="103"/>
        <v>0</v>
      </c>
      <c r="AA367">
        <f t="shared" si="104"/>
        <v>0</v>
      </c>
      <c r="AB367" s="76">
        <f t="shared" si="105"/>
        <v>0</v>
      </c>
    </row>
    <row r="368" spans="1:28">
      <c r="A368" s="7">
        <v>367</v>
      </c>
      <c r="B368" s="63">
        <v>2001</v>
      </c>
      <c r="C368" s="62">
        <v>7</v>
      </c>
      <c r="D368" s="10">
        <v>50966</v>
      </c>
      <c r="E368" s="14">
        <v>52321.983471074382</v>
      </c>
      <c r="F368" s="11">
        <v>0.43</v>
      </c>
      <c r="G368" s="11">
        <f t="shared" si="106"/>
        <v>4710.3363515306755</v>
      </c>
      <c r="H368" s="13">
        <f t="shared" si="107"/>
        <v>2025.4446311581905</v>
      </c>
      <c r="I368" s="7">
        <v>0</v>
      </c>
      <c r="J368" s="7">
        <f>51342</f>
        <v>51342</v>
      </c>
      <c r="K368" s="11">
        <f t="shared" si="108"/>
        <v>51342</v>
      </c>
      <c r="L368" s="11">
        <f t="shared" si="113"/>
        <v>32237.649403211719</v>
      </c>
      <c r="M368" s="11">
        <v>0</v>
      </c>
      <c r="N368" s="77">
        <f t="shared" si="109"/>
        <v>82534.188243127908</v>
      </c>
      <c r="O368" s="3">
        <v>462.65709999981198</v>
      </c>
      <c r="P368" s="57" t="str">
        <f t="shared" si="110"/>
        <v/>
      </c>
      <c r="Q368" s="11" t="str">
        <f t="shared" si="96"/>
        <v/>
      </c>
      <c r="R368" s="11" t="str">
        <f t="shared" si="97"/>
        <v/>
      </c>
      <c r="S368" s="11">
        <f t="shared" si="111"/>
        <v>50503.342900000185</v>
      </c>
      <c r="T368" s="11" t="str">
        <f t="shared" si="98"/>
        <v/>
      </c>
      <c r="U368" s="11">
        <f t="shared" si="99"/>
        <v>50503.342900000185</v>
      </c>
      <c r="V368" s="3">
        <f t="shared" si="112"/>
        <v>32030.845343127723</v>
      </c>
      <c r="W368" s="3" t="b">
        <f t="shared" si="100"/>
        <v>1</v>
      </c>
      <c r="X368" s="3">
        <f t="shared" si="101"/>
        <v>50966</v>
      </c>
      <c r="Y368" t="b">
        <f t="shared" si="102"/>
        <v>1</v>
      </c>
      <c r="Z368">
        <f t="shared" si="103"/>
        <v>0</v>
      </c>
      <c r="AA368">
        <f t="shared" si="104"/>
        <v>0</v>
      </c>
      <c r="AB368" s="76">
        <f t="shared" si="105"/>
        <v>0</v>
      </c>
    </row>
    <row r="369" spans="1:28">
      <c r="A369" s="7">
        <v>368</v>
      </c>
      <c r="B369" s="63">
        <v>2001</v>
      </c>
      <c r="C369" s="62">
        <v>8</v>
      </c>
      <c r="D369" s="10">
        <v>47807</v>
      </c>
      <c r="E369" s="14">
        <v>42378.842975206615</v>
      </c>
      <c r="F369" s="11">
        <v>0.39</v>
      </c>
      <c r="G369" s="11">
        <f t="shared" si="106"/>
        <v>4689.1737807697127</v>
      </c>
      <c r="H369" s="13">
        <f t="shared" si="107"/>
        <v>1828.7777745001881</v>
      </c>
      <c r="I369" s="7">
        <v>0</v>
      </c>
      <c r="J369" s="7">
        <f>51342</f>
        <v>51342</v>
      </c>
      <c r="K369" s="11">
        <f t="shared" si="108"/>
        <v>51342</v>
      </c>
      <c r="L369" s="11">
        <f t="shared" si="113"/>
        <v>32030.845343127723</v>
      </c>
      <c r="M369" s="11">
        <v>0</v>
      </c>
      <c r="N369" s="77">
        <f t="shared" si="109"/>
        <v>72580.91054383415</v>
      </c>
      <c r="O369" s="3">
        <v>1502.14123477978</v>
      </c>
      <c r="P369" s="57" t="str">
        <f t="shared" si="110"/>
        <v/>
      </c>
      <c r="Q369" s="11" t="str">
        <f t="shared" si="96"/>
        <v/>
      </c>
      <c r="R369" s="11" t="str">
        <f t="shared" si="97"/>
        <v/>
      </c>
      <c r="S369" s="11">
        <f t="shared" si="111"/>
        <v>46304.858765220219</v>
      </c>
      <c r="T369" s="11" t="str">
        <f t="shared" si="98"/>
        <v/>
      </c>
      <c r="U369" s="11">
        <f t="shared" si="99"/>
        <v>46304.858765220219</v>
      </c>
      <c r="V369" s="3">
        <f t="shared" si="112"/>
        <v>26276.051778613932</v>
      </c>
      <c r="W369" s="3" t="b">
        <f t="shared" si="100"/>
        <v>1</v>
      </c>
      <c r="X369" s="3">
        <f t="shared" si="101"/>
        <v>47807</v>
      </c>
      <c r="Y369" t="b">
        <f t="shared" si="102"/>
        <v>1</v>
      </c>
      <c r="Z369">
        <f t="shared" si="103"/>
        <v>0</v>
      </c>
      <c r="AA369">
        <f t="shared" si="104"/>
        <v>0</v>
      </c>
      <c r="AB369" s="76">
        <f t="shared" si="105"/>
        <v>0</v>
      </c>
    </row>
    <row r="370" spans="1:28">
      <c r="A370" s="7">
        <v>369</v>
      </c>
      <c r="B370" s="63">
        <v>2001</v>
      </c>
      <c r="C370" s="62">
        <v>9</v>
      </c>
      <c r="D370" s="10">
        <v>35537</v>
      </c>
      <c r="E370" s="14">
        <v>16625.454545454544</v>
      </c>
      <c r="F370" s="11">
        <v>0.2</v>
      </c>
      <c r="G370" s="11">
        <f t="shared" si="106"/>
        <v>4065.9693292446805</v>
      </c>
      <c r="H370" s="13">
        <f t="shared" si="107"/>
        <v>813.19386584893618</v>
      </c>
      <c r="I370" s="7">
        <v>0</v>
      </c>
      <c r="J370" s="7">
        <f>51342</f>
        <v>51342</v>
      </c>
      <c r="K370" s="11">
        <f t="shared" si="108"/>
        <v>51342</v>
      </c>
      <c r="L370" s="11">
        <f t="shared" si="113"/>
        <v>26276.051778613932</v>
      </c>
      <c r="M370" s="11">
        <v>0</v>
      </c>
      <c r="N370" s="77">
        <f t="shared" si="109"/>
        <v>42088.312458219538</v>
      </c>
      <c r="O370" s="3">
        <v>3056.9797990728698</v>
      </c>
      <c r="P370" s="57" t="str">
        <f t="shared" si="110"/>
        <v/>
      </c>
      <c r="Q370" s="11" t="str">
        <f t="shared" si="96"/>
        <v/>
      </c>
      <c r="R370" s="11" t="str">
        <f t="shared" si="97"/>
        <v/>
      </c>
      <c r="S370" s="11">
        <f t="shared" si="111"/>
        <v>31830.419796908587</v>
      </c>
      <c r="T370" s="11" t="str">
        <f t="shared" si="98"/>
        <v/>
      </c>
      <c r="U370" s="11">
        <f t="shared" si="99"/>
        <v>31830.419796908587</v>
      </c>
      <c r="V370" s="3">
        <f t="shared" si="112"/>
        <v>10257.892661310951</v>
      </c>
      <c r="W370" s="3" t="b">
        <f t="shared" si="100"/>
        <v>0</v>
      </c>
      <c r="X370" s="3">
        <f t="shared" si="101"/>
        <v>34887.399595981457</v>
      </c>
      <c r="Y370" t="b">
        <f t="shared" si="102"/>
        <v>0</v>
      </c>
      <c r="Z370">
        <f t="shared" si="103"/>
        <v>0</v>
      </c>
      <c r="AA370">
        <f t="shared" si="104"/>
        <v>649.60040401854349</v>
      </c>
      <c r="AB370" s="76">
        <f t="shared" si="105"/>
        <v>78603.527993415977</v>
      </c>
    </row>
    <row r="371" spans="1:28">
      <c r="A371" s="7">
        <v>370</v>
      </c>
      <c r="B371" s="63">
        <v>2001</v>
      </c>
      <c r="C371" s="62">
        <v>10</v>
      </c>
      <c r="D371" s="10">
        <v>16691</v>
      </c>
      <c r="E371" s="14">
        <v>15671.404958677685</v>
      </c>
      <c r="F371" s="11">
        <v>0.05</v>
      </c>
      <c r="G371" s="11">
        <f t="shared" si="106"/>
        <v>1982.5505555234272</v>
      </c>
      <c r="H371" s="13">
        <f t="shared" si="107"/>
        <v>99.127527776171362</v>
      </c>
      <c r="I371" s="7">
        <v>0</v>
      </c>
      <c r="J371" s="7">
        <f>51342</f>
        <v>51342</v>
      </c>
      <c r="K371" s="11">
        <f t="shared" si="108"/>
        <v>51342</v>
      </c>
      <c r="L371" s="11">
        <f t="shared" si="113"/>
        <v>10257.892661310951</v>
      </c>
      <c r="M371" s="11">
        <v>0</v>
      </c>
      <c r="N371" s="77">
        <f t="shared" si="109"/>
        <v>25830.170092212466</v>
      </c>
      <c r="O371" s="3">
        <v>3038.5850786634901</v>
      </c>
      <c r="P371" s="57" t="str">
        <f t="shared" si="110"/>
        <v/>
      </c>
      <c r="Q371" s="11" t="str">
        <f t="shared" si="96"/>
        <v/>
      </c>
      <c r="R371" s="11" t="str">
        <f t="shared" si="97"/>
        <v/>
      </c>
      <c r="S371" s="11">
        <f t="shared" si="111"/>
        <v>13379.366622909778</v>
      </c>
      <c r="T371" s="11" t="str">
        <f t="shared" si="98"/>
        <v/>
      </c>
      <c r="U371" s="11">
        <f t="shared" si="99"/>
        <v>13379.366622909778</v>
      </c>
      <c r="V371" s="3">
        <f t="shared" si="112"/>
        <v>12450.803469302688</v>
      </c>
      <c r="W371" s="3" t="b">
        <f t="shared" si="100"/>
        <v>0</v>
      </c>
      <c r="X371" s="3">
        <f t="shared" si="101"/>
        <v>16417.951701573267</v>
      </c>
      <c r="Y371" t="b">
        <f t="shared" si="102"/>
        <v>0</v>
      </c>
      <c r="Z371">
        <f t="shared" si="103"/>
        <v>0</v>
      </c>
      <c r="AA371">
        <f t="shared" si="104"/>
        <v>273.0482984267328</v>
      </c>
      <c r="AB371" s="76">
        <f t="shared" si="105"/>
        <v>6611.8627610439435</v>
      </c>
    </row>
    <row r="372" spans="1:28">
      <c r="A372" s="7">
        <v>371</v>
      </c>
      <c r="B372" s="63">
        <v>2001</v>
      </c>
      <c r="C372" s="62">
        <v>11</v>
      </c>
      <c r="D372" s="10">
        <v>4576</v>
      </c>
      <c r="E372" s="14">
        <v>19215.867768595042</v>
      </c>
      <c r="F372" s="11">
        <v>0</v>
      </c>
      <c r="G372" s="11">
        <f t="shared" si="106"/>
        <v>2298.0913509546276</v>
      </c>
      <c r="H372" s="13">
        <f t="shared" si="107"/>
        <v>0</v>
      </c>
      <c r="I372" s="7">
        <v>0</v>
      </c>
      <c r="J372" s="7">
        <f>51342</f>
        <v>51342</v>
      </c>
      <c r="K372" s="11">
        <f t="shared" si="108"/>
        <v>51342</v>
      </c>
      <c r="L372" s="11">
        <f t="shared" si="113"/>
        <v>12450.803469302688</v>
      </c>
      <c r="M372" s="11">
        <v>0</v>
      </c>
      <c r="N372" s="77">
        <f t="shared" si="109"/>
        <v>31666.671237897732</v>
      </c>
      <c r="O372" s="3">
        <v>2716.1888053494099</v>
      </c>
      <c r="P372" s="57" t="str">
        <f t="shared" si="110"/>
        <v/>
      </c>
      <c r="Q372" s="11" t="str">
        <f t="shared" si="96"/>
        <v/>
      </c>
      <c r="R372" s="11" t="str">
        <f t="shared" si="97"/>
        <v/>
      </c>
      <c r="S372" s="11">
        <f t="shared" si="111"/>
        <v>1859.8111946505901</v>
      </c>
      <c r="T372" s="11" t="str">
        <f t="shared" si="98"/>
        <v/>
      </c>
      <c r="U372" s="11">
        <f t="shared" si="99"/>
        <v>1859.8111946505901</v>
      </c>
      <c r="V372" s="3">
        <f t="shared" si="112"/>
        <v>29806.860043247143</v>
      </c>
      <c r="W372" s="3" t="b">
        <f t="shared" si="100"/>
        <v>1</v>
      </c>
      <c r="X372" s="3">
        <f t="shared" si="101"/>
        <v>4576</v>
      </c>
      <c r="Y372" t="b">
        <f t="shared" si="102"/>
        <v>1</v>
      </c>
      <c r="Z372">
        <f t="shared" si="103"/>
        <v>1</v>
      </c>
      <c r="AA372">
        <f t="shared" si="104"/>
        <v>0</v>
      </c>
      <c r="AB372" s="76">
        <f t="shared" si="105"/>
        <v>0</v>
      </c>
    </row>
    <row r="373" spans="1:28">
      <c r="A373" s="7">
        <v>372</v>
      </c>
      <c r="B373" s="63">
        <v>2001</v>
      </c>
      <c r="C373" s="62">
        <v>12</v>
      </c>
      <c r="D373" s="10">
        <v>1561</v>
      </c>
      <c r="E373" s="14">
        <v>19271.404958677685</v>
      </c>
      <c r="F373" s="11">
        <v>0</v>
      </c>
      <c r="G373" s="11">
        <f t="shared" si="106"/>
        <v>4456.1839775672506</v>
      </c>
      <c r="H373" s="13">
        <f t="shared" si="107"/>
        <v>0</v>
      </c>
      <c r="I373" s="7">
        <v>0</v>
      </c>
      <c r="J373" s="7">
        <f>51342</f>
        <v>51342</v>
      </c>
      <c r="K373" s="11">
        <f t="shared" si="108"/>
        <v>51342</v>
      </c>
      <c r="L373" s="11">
        <f t="shared" si="113"/>
        <v>29806.860043247143</v>
      </c>
      <c r="M373" s="11">
        <v>0</v>
      </c>
      <c r="N373" s="77">
        <f t="shared" si="109"/>
        <v>49078.265001924825</v>
      </c>
      <c r="O373" s="3">
        <v>1801.6930932109301</v>
      </c>
      <c r="P373" s="57" t="str">
        <f t="shared" si="110"/>
        <v/>
      </c>
      <c r="Q373" s="11">
        <f t="shared" si="96"/>
        <v>0</v>
      </c>
      <c r="R373" s="11" t="str">
        <f t="shared" si="97"/>
        <v/>
      </c>
      <c r="S373" s="11" t="str">
        <f t="shared" si="111"/>
        <v/>
      </c>
      <c r="T373" s="11" t="str">
        <f t="shared" si="98"/>
        <v/>
      </c>
      <c r="U373" s="11">
        <f t="shared" si="99"/>
        <v>0</v>
      </c>
      <c r="V373" s="3">
        <f t="shared" si="112"/>
        <v>49078.265001924825</v>
      </c>
      <c r="W373" s="3" t="b">
        <f t="shared" si="100"/>
        <v>1</v>
      </c>
      <c r="X373" s="3">
        <f t="shared" si="101"/>
        <v>1801.6930932109301</v>
      </c>
      <c r="Y373" t="b">
        <f t="shared" si="102"/>
        <v>1</v>
      </c>
      <c r="Z373">
        <f t="shared" si="103"/>
        <v>0</v>
      </c>
      <c r="AA373">
        <f t="shared" si="104"/>
        <v>0</v>
      </c>
      <c r="AB373" s="76">
        <f t="shared" si="105"/>
        <v>0</v>
      </c>
    </row>
    <row r="374" spans="1:28">
      <c r="A374" s="7">
        <v>373</v>
      </c>
      <c r="B374" s="63">
        <v>2002</v>
      </c>
      <c r="C374" s="62">
        <v>1</v>
      </c>
      <c r="D374" s="10">
        <v>1277</v>
      </c>
      <c r="E374" s="14">
        <v>20029.090909090908</v>
      </c>
      <c r="F374" s="11">
        <v>0</v>
      </c>
      <c r="G374" s="11">
        <f t="shared" si="106"/>
        <v>6146.5728537215173</v>
      </c>
      <c r="H374" s="13">
        <f t="shared" si="107"/>
        <v>0</v>
      </c>
      <c r="I374" s="7">
        <v>0</v>
      </c>
      <c r="J374" s="7">
        <f>51342</f>
        <v>51342</v>
      </c>
      <c r="K374" s="11">
        <f t="shared" si="108"/>
        <v>51342</v>
      </c>
      <c r="L374" s="11">
        <f t="shared" si="113"/>
        <v>49078.265001924825</v>
      </c>
      <c r="M374" s="11">
        <v>0</v>
      </c>
      <c r="N374" s="77">
        <f t="shared" si="109"/>
        <v>69107.355911015737</v>
      </c>
      <c r="O374" s="3">
        <v>4441.3943616526203</v>
      </c>
      <c r="P374" s="57" t="str">
        <f t="shared" si="110"/>
        <v/>
      </c>
      <c r="Q374" s="11" t="str">
        <f t="shared" si="96"/>
        <v/>
      </c>
      <c r="R374" s="11">
        <f t="shared" si="97"/>
        <v>17765.355911015737</v>
      </c>
      <c r="S374" s="11" t="str">
        <f t="shared" si="111"/>
        <v/>
      </c>
      <c r="T374" s="11" t="str">
        <f t="shared" si="98"/>
        <v/>
      </c>
      <c r="U374" s="11">
        <f t="shared" si="99"/>
        <v>17765.355911015737</v>
      </c>
      <c r="V374" s="3">
        <f t="shared" si="112"/>
        <v>51342</v>
      </c>
      <c r="W374" s="3" t="b">
        <f t="shared" si="100"/>
        <v>1</v>
      </c>
      <c r="X374" s="3">
        <f t="shared" si="101"/>
        <v>22206.750272668356</v>
      </c>
      <c r="Y374" t="b">
        <f t="shared" si="102"/>
        <v>1</v>
      </c>
      <c r="Z374">
        <f t="shared" si="103"/>
        <v>0</v>
      </c>
      <c r="AA374">
        <f t="shared" si="104"/>
        <v>0</v>
      </c>
      <c r="AB374" s="76">
        <f t="shared" si="105"/>
        <v>0</v>
      </c>
    </row>
    <row r="375" spans="1:28">
      <c r="A375" s="7">
        <v>374</v>
      </c>
      <c r="B375" s="63">
        <v>2002</v>
      </c>
      <c r="C375" s="62">
        <v>2</v>
      </c>
      <c r="D375" s="10">
        <v>787</v>
      </c>
      <c r="E375" s="14">
        <v>16462.809917355371</v>
      </c>
      <c r="F375" s="11">
        <v>0</v>
      </c>
      <c r="G375" s="11">
        <f t="shared" si="106"/>
        <v>6296.3862360000003</v>
      </c>
      <c r="H375" s="13">
        <f t="shared" si="107"/>
        <v>0</v>
      </c>
      <c r="I375" s="7">
        <v>0</v>
      </c>
      <c r="J375" s="7">
        <f>51342</f>
        <v>51342</v>
      </c>
      <c r="K375" s="11">
        <f t="shared" si="108"/>
        <v>51342</v>
      </c>
      <c r="L375" s="11">
        <f t="shared" si="113"/>
        <v>51342</v>
      </c>
      <c r="M375" s="11">
        <v>0</v>
      </c>
      <c r="N375" s="77">
        <f t="shared" si="109"/>
        <v>67804.809917355364</v>
      </c>
      <c r="O375" s="3">
        <v>6833.1411942128098</v>
      </c>
      <c r="P375" s="57" t="str">
        <f t="shared" si="110"/>
        <v/>
      </c>
      <c r="Q375" s="11" t="str">
        <f t="shared" si="96"/>
        <v/>
      </c>
      <c r="R375" s="11">
        <f t="shared" si="97"/>
        <v>16462.809917355364</v>
      </c>
      <c r="S375" s="11" t="str">
        <f t="shared" si="111"/>
        <v/>
      </c>
      <c r="T375" s="11" t="str">
        <f t="shared" si="98"/>
        <v/>
      </c>
      <c r="U375" s="11">
        <f t="shared" si="99"/>
        <v>16462.809917355364</v>
      </c>
      <c r="V375" s="3">
        <f t="shared" si="112"/>
        <v>51342</v>
      </c>
      <c r="W375" s="3" t="b">
        <f t="shared" si="100"/>
        <v>1</v>
      </c>
      <c r="X375" s="3">
        <f t="shared" si="101"/>
        <v>23295.951111568174</v>
      </c>
      <c r="Y375" t="b">
        <f t="shared" si="102"/>
        <v>1</v>
      </c>
      <c r="Z375">
        <f t="shared" si="103"/>
        <v>0</v>
      </c>
      <c r="AA375">
        <f t="shared" si="104"/>
        <v>0</v>
      </c>
      <c r="AB375" s="76">
        <f t="shared" si="105"/>
        <v>0</v>
      </c>
    </row>
    <row r="376" spans="1:28">
      <c r="A376" s="7">
        <v>375</v>
      </c>
      <c r="B376" s="63">
        <v>2002</v>
      </c>
      <c r="C376" s="62">
        <v>3</v>
      </c>
      <c r="D376" s="10">
        <v>298</v>
      </c>
      <c r="E376" s="14">
        <v>25630.413223140495</v>
      </c>
      <c r="F376" s="11">
        <v>0.02</v>
      </c>
      <c r="G376" s="11">
        <f t="shared" si="106"/>
        <v>6296.3862360000003</v>
      </c>
      <c r="H376" s="13">
        <f t="shared" si="107"/>
        <v>125.92772472000001</v>
      </c>
      <c r="I376" s="7">
        <v>0</v>
      </c>
      <c r="J376" s="7">
        <f>51342</f>
        <v>51342</v>
      </c>
      <c r="K376" s="11">
        <f t="shared" si="108"/>
        <v>51342</v>
      </c>
      <c r="L376" s="11">
        <f t="shared" si="113"/>
        <v>51342</v>
      </c>
      <c r="M376" s="11">
        <v>0</v>
      </c>
      <c r="N376" s="77">
        <f t="shared" si="109"/>
        <v>76846.485498420501</v>
      </c>
      <c r="O376" s="3">
        <v>5436.33747920116</v>
      </c>
      <c r="P376" s="57" t="str">
        <f t="shared" si="110"/>
        <v/>
      </c>
      <c r="Q376" s="11" t="str">
        <f t="shared" si="96"/>
        <v/>
      </c>
      <c r="R376" s="11">
        <f t="shared" si="97"/>
        <v>40504.485498420501</v>
      </c>
      <c r="S376" s="11" t="str">
        <f t="shared" si="111"/>
        <v/>
      </c>
      <c r="T376" s="11" t="str">
        <f t="shared" si="98"/>
        <v/>
      </c>
      <c r="U376" s="11">
        <f t="shared" si="99"/>
        <v>40504.485498420501</v>
      </c>
      <c r="V376" s="3">
        <f t="shared" si="112"/>
        <v>36342</v>
      </c>
      <c r="W376" s="3" t="b">
        <f t="shared" si="100"/>
        <v>1</v>
      </c>
      <c r="X376" s="3">
        <f t="shared" si="101"/>
        <v>45940.822977621661</v>
      </c>
      <c r="Y376" t="b">
        <f t="shared" si="102"/>
        <v>1</v>
      </c>
      <c r="Z376">
        <f t="shared" si="103"/>
        <v>0</v>
      </c>
      <c r="AA376">
        <f t="shared" si="104"/>
        <v>0</v>
      </c>
      <c r="AB376" s="76">
        <f t="shared" si="105"/>
        <v>0</v>
      </c>
    </row>
    <row r="377" spans="1:28">
      <c r="A377" s="7">
        <v>376</v>
      </c>
      <c r="B377" s="63">
        <v>2002</v>
      </c>
      <c r="C377" s="62">
        <v>4</v>
      </c>
      <c r="D377" s="10">
        <v>2544</v>
      </c>
      <c r="E377" s="14">
        <v>37404.297520661159</v>
      </c>
      <c r="F377" s="11">
        <v>0.13</v>
      </c>
      <c r="G377" s="11">
        <f t="shared" si="106"/>
        <v>5112.6462360000005</v>
      </c>
      <c r="H377" s="13">
        <f t="shared" si="107"/>
        <v>664.64401068000006</v>
      </c>
      <c r="I377" s="7">
        <v>15000</v>
      </c>
      <c r="J377" s="7">
        <f>51342</f>
        <v>51342</v>
      </c>
      <c r="K377" s="11">
        <f t="shared" si="108"/>
        <v>36342</v>
      </c>
      <c r="L377" s="11">
        <f t="shared" si="113"/>
        <v>36342</v>
      </c>
      <c r="M377" s="11">
        <v>0</v>
      </c>
      <c r="N377" s="77">
        <f t="shared" si="109"/>
        <v>73081.653509981159</v>
      </c>
      <c r="O377" s="3">
        <v>2255.5307150978401</v>
      </c>
      <c r="P377" s="57" t="str">
        <f t="shared" si="110"/>
        <v/>
      </c>
      <c r="Q377" s="11" t="str">
        <f t="shared" si="96"/>
        <v/>
      </c>
      <c r="R377" s="11" t="str">
        <f t="shared" si="97"/>
        <v/>
      </c>
      <c r="S377" s="11" t="str">
        <f t="shared" si="111"/>
        <v/>
      </c>
      <c r="T377" s="11">
        <f t="shared" si="98"/>
        <v>36739.653509981159</v>
      </c>
      <c r="U377" s="11">
        <f t="shared" si="99"/>
        <v>36739.653509981159</v>
      </c>
      <c r="V377" s="3">
        <f t="shared" si="112"/>
        <v>36342</v>
      </c>
      <c r="W377" s="3" t="b">
        <f t="shared" si="100"/>
        <v>1</v>
      </c>
      <c r="X377" s="3">
        <f t="shared" si="101"/>
        <v>38995.184225079</v>
      </c>
      <c r="Y377" t="b">
        <f t="shared" si="102"/>
        <v>1</v>
      </c>
      <c r="Z377">
        <f t="shared" si="103"/>
        <v>0</v>
      </c>
      <c r="AA377">
        <f t="shared" si="104"/>
        <v>0</v>
      </c>
      <c r="AB377" s="76">
        <f t="shared" si="105"/>
        <v>0</v>
      </c>
    </row>
    <row r="378" spans="1:28">
      <c r="A378" s="7">
        <v>377</v>
      </c>
      <c r="B378" s="63">
        <v>2002</v>
      </c>
      <c r="C378" s="62">
        <v>5</v>
      </c>
      <c r="D378" s="10">
        <v>34448</v>
      </c>
      <c r="E378" s="14">
        <v>20160</v>
      </c>
      <c r="F378" s="11">
        <v>0.22</v>
      </c>
      <c r="G378" s="11">
        <f t="shared" si="106"/>
        <v>5112.6462360000005</v>
      </c>
      <c r="H378" s="13">
        <f t="shared" si="107"/>
        <v>1124.7821719200001</v>
      </c>
      <c r="I378" s="7">
        <v>15000</v>
      </c>
      <c r="J378" s="7">
        <f>51342</f>
        <v>51342</v>
      </c>
      <c r="K378" s="11">
        <f t="shared" si="108"/>
        <v>36342</v>
      </c>
      <c r="L378" s="11">
        <f t="shared" si="113"/>
        <v>36342</v>
      </c>
      <c r="M378" s="11">
        <v>0</v>
      </c>
      <c r="N378" s="77">
        <f t="shared" si="109"/>
        <v>55377.21782808</v>
      </c>
      <c r="O378" s="3">
        <v>2708.7140306871102</v>
      </c>
      <c r="P378" s="57" t="str">
        <f t="shared" si="110"/>
        <v/>
      </c>
      <c r="Q378" s="11" t="str">
        <f t="shared" si="96"/>
        <v/>
      </c>
      <c r="R378" s="11" t="str">
        <f t="shared" si="97"/>
        <v/>
      </c>
      <c r="S378" s="11">
        <f t="shared" si="111"/>
        <v>31739.285969312888</v>
      </c>
      <c r="T378" s="11" t="str">
        <f t="shared" si="98"/>
        <v/>
      </c>
      <c r="U378" s="11">
        <f t="shared" si="99"/>
        <v>31739.285969312888</v>
      </c>
      <c r="V378" s="3">
        <f t="shared" si="112"/>
        <v>23637.931858767111</v>
      </c>
      <c r="W378" s="3" t="b">
        <f t="shared" si="100"/>
        <v>1</v>
      </c>
      <c r="X378" s="3">
        <f t="shared" si="101"/>
        <v>34448</v>
      </c>
      <c r="Y378" t="b">
        <f t="shared" si="102"/>
        <v>1</v>
      </c>
      <c r="Z378">
        <f t="shared" si="103"/>
        <v>0</v>
      </c>
      <c r="AA378">
        <f t="shared" si="104"/>
        <v>0</v>
      </c>
      <c r="AB378" s="76">
        <f t="shared" si="105"/>
        <v>0</v>
      </c>
    </row>
    <row r="379" spans="1:28">
      <c r="A379" s="7">
        <v>378</v>
      </c>
      <c r="B379" s="63">
        <v>2002</v>
      </c>
      <c r="C379" s="62">
        <v>6</v>
      </c>
      <c r="D379" s="10">
        <v>45953</v>
      </c>
      <c r="E379" s="14">
        <v>29686.611570247933</v>
      </c>
      <c r="F379" s="11">
        <v>0.36</v>
      </c>
      <c r="G379" s="11">
        <f t="shared" si="106"/>
        <v>3758.1376251108832</v>
      </c>
      <c r="H379" s="13">
        <f t="shared" si="107"/>
        <v>1352.9295450399179</v>
      </c>
      <c r="I379" s="7">
        <v>15000</v>
      </c>
      <c r="J379" s="7">
        <f>51342</f>
        <v>51342</v>
      </c>
      <c r="K379" s="11">
        <f t="shared" si="108"/>
        <v>36342</v>
      </c>
      <c r="L379" s="11">
        <f t="shared" si="113"/>
        <v>23637.931858767111</v>
      </c>
      <c r="M379" s="11">
        <v>0</v>
      </c>
      <c r="N379" s="77">
        <f t="shared" si="109"/>
        <v>51971.613883975129</v>
      </c>
      <c r="O379" s="3">
        <v>523.761189867383</v>
      </c>
      <c r="P379" s="57" t="str">
        <f t="shared" si="110"/>
        <v/>
      </c>
      <c r="Q379" s="11" t="str">
        <f t="shared" si="96"/>
        <v/>
      </c>
      <c r="R379" s="11" t="str">
        <f t="shared" si="97"/>
        <v/>
      </c>
      <c r="S379" s="11">
        <f t="shared" si="111"/>
        <v>44520.654033929961</v>
      </c>
      <c r="T379" s="11" t="str">
        <f t="shared" si="98"/>
        <v/>
      </c>
      <c r="U379" s="11">
        <f t="shared" si="99"/>
        <v>44520.654033929961</v>
      </c>
      <c r="V379" s="3">
        <f t="shared" si="112"/>
        <v>7450.9598500451684</v>
      </c>
      <c r="W379" s="3" t="b">
        <f t="shared" si="100"/>
        <v>0</v>
      </c>
      <c r="X379" s="3">
        <f t="shared" si="101"/>
        <v>45044.415223797347</v>
      </c>
      <c r="Y379" t="b">
        <f t="shared" si="102"/>
        <v>0</v>
      </c>
      <c r="Z379">
        <f t="shared" si="103"/>
        <v>0</v>
      </c>
      <c r="AA379">
        <f t="shared" si="104"/>
        <v>908.5847762026533</v>
      </c>
      <c r="AB379" s="76">
        <f t="shared" si="105"/>
        <v>31556.411174497687</v>
      </c>
    </row>
    <row r="380" spans="1:28">
      <c r="A380" s="7">
        <v>379</v>
      </c>
      <c r="B380" s="63">
        <v>2002</v>
      </c>
      <c r="C380" s="62">
        <v>7</v>
      </c>
      <c r="D380" s="10">
        <v>50966</v>
      </c>
      <c r="E380" s="14">
        <v>53869.090909090912</v>
      </c>
      <c r="F380" s="11">
        <v>0.43</v>
      </c>
      <c r="G380" s="11">
        <f t="shared" si="106"/>
        <v>1564.6231083305399</v>
      </c>
      <c r="H380" s="13">
        <f t="shared" si="107"/>
        <v>672.78793658213215</v>
      </c>
      <c r="I380" s="7">
        <v>0</v>
      </c>
      <c r="J380" s="7">
        <f>51342</f>
        <v>51342</v>
      </c>
      <c r="K380" s="11">
        <f t="shared" si="108"/>
        <v>51342</v>
      </c>
      <c r="L380" s="11">
        <f t="shared" si="113"/>
        <v>7450.9598500451684</v>
      </c>
      <c r="M380" s="11">
        <v>0</v>
      </c>
      <c r="N380" s="77">
        <f t="shared" si="109"/>
        <v>60647.262822553945</v>
      </c>
      <c r="O380" s="3">
        <v>2151.3445220580402</v>
      </c>
      <c r="P380" s="57" t="str">
        <f t="shared" si="110"/>
        <v/>
      </c>
      <c r="Q380" s="11" t="str">
        <f t="shared" si="96"/>
        <v/>
      </c>
      <c r="R380" s="11" t="str">
        <f t="shared" si="97"/>
        <v/>
      </c>
      <c r="S380" s="11">
        <f t="shared" si="111"/>
        <v>47838.362368383117</v>
      </c>
      <c r="T380" s="11" t="str">
        <f t="shared" si="98"/>
        <v/>
      </c>
      <c r="U380" s="11">
        <f t="shared" si="99"/>
        <v>47838.362368383117</v>
      </c>
      <c r="V380" s="3">
        <f t="shared" si="112"/>
        <v>12808.900454170827</v>
      </c>
      <c r="W380" s="3" t="b">
        <f t="shared" si="100"/>
        <v>0</v>
      </c>
      <c r="X380" s="3">
        <f t="shared" si="101"/>
        <v>49989.706890441157</v>
      </c>
      <c r="Y380" t="b">
        <f t="shared" si="102"/>
        <v>0</v>
      </c>
      <c r="Z380">
        <f t="shared" si="103"/>
        <v>0</v>
      </c>
      <c r="AA380">
        <f t="shared" si="104"/>
        <v>976.29310955884284</v>
      </c>
      <c r="AB380" s="76">
        <f t="shared" si="105"/>
        <v>157119.37157240952</v>
      </c>
    </row>
    <row r="381" spans="1:28">
      <c r="A381" s="7">
        <v>380</v>
      </c>
      <c r="B381" s="63">
        <v>2002</v>
      </c>
      <c r="C381" s="62">
        <v>8</v>
      </c>
      <c r="D381" s="10">
        <v>47807</v>
      </c>
      <c r="E381" s="14">
        <v>44830.413223140495</v>
      </c>
      <c r="F381" s="11">
        <v>0.39</v>
      </c>
      <c r="G381" s="11">
        <f t="shared" si="106"/>
        <v>2348.704884820002</v>
      </c>
      <c r="H381" s="13">
        <f t="shared" si="107"/>
        <v>915.99490507980079</v>
      </c>
      <c r="I381" s="7">
        <v>0</v>
      </c>
      <c r="J381" s="7">
        <f>51342</f>
        <v>51342</v>
      </c>
      <c r="K381" s="11">
        <f t="shared" si="108"/>
        <v>51342</v>
      </c>
      <c r="L381" s="11">
        <f t="shared" si="113"/>
        <v>12808.900454170827</v>
      </c>
      <c r="M381" s="11">
        <v>0</v>
      </c>
      <c r="N381" s="77">
        <f t="shared" si="109"/>
        <v>56723.31877223152</v>
      </c>
      <c r="O381" s="3">
        <v>3192.3860798292999</v>
      </c>
      <c r="P381" s="57" t="str">
        <f t="shared" si="110"/>
        <v/>
      </c>
      <c r="Q381" s="11" t="str">
        <f t="shared" si="96"/>
        <v/>
      </c>
      <c r="R381" s="11" t="str">
        <f t="shared" si="97"/>
        <v/>
      </c>
      <c r="S381" s="11">
        <f t="shared" si="111"/>
        <v>43722.321641767281</v>
      </c>
      <c r="T381" s="11" t="str">
        <f t="shared" si="98"/>
        <v/>
      </c>
      <c r="U381" s="11">
        <f t="shared" si="99"/>
        <v>43722.321641767281</v>
      </c>
      <c r="V381" s="3">
        <f t="shared" si="112"/>
        <v>13000.997130464239</v>
      </c>
      <c r="W381" s="3" t="b">
        <f t="shared" si="100"/>
        <v>0</v>
      </c>
      <c r="X381" s="3">
        <f t="shared" si="101"/>
        <v>46914.707721596584</v>
      </c>
      <c r="Y381" t="b">
        <f t="shared" si="102"/>
        <v>0</v>
      </c>
      <c r="Z381">
        <f t="shared" si="103"/>
        <v>0</v>
      </c>
      <c r="AA381">
        <f t="shared" si="104"/>
        <v>892.29227840341628</v>
      </c>
      <c r="AB381" s="76">
        <f t="shared" si="105"/>
        <v>134835.8823319783</v>
      </c>
    </row>
    <row r="382" spans="1:28">
      <c r="A382" s="7">
        <v>381</v>
      </c>
      <c r="B382" s="63">
        <v>2002</v>
      </c>
      <c r="C382" s="62">
        <v>9</v>
      </c>
      <c r="D382" s="10">
        <v>35537</v>
      </c>
      <c r="E382" s="14">
        <v>29170.909090909092</v>
      </c>
      <c r="F382" s="11">
        <v>0.2</v>
      </c>
      <c r="G382" s="11">
        <f t="shared" si="106"/>
        <v>2375.7501955490029</v>
      </c>
      <c r="H382" s="13">
        <f t="shared" si="107"/>
        <v>475.15003910980062</v>
      </c>
      <c r="I382" s="7">
        <v>0</v>
      </c>
      <c r="J382" s="7">
        <f>51342</f>
        <v>51342</v>
      </c>
      <c r="K382" s="11">
        <f t="shared" si="108"/>
        <v>51342</v>
      </c>
      <c r="L382" s="11">
        <f t="shared" si="113"/>
        <v>13000.997130464239</v>
      </c>
      <c r="M382" s="11">
        <v>0</v>
      </c>
      <c r="N382" s="77">
        <f t="shared" si="109"/>
        <v>41696.756182263525</v>
      </c>
      <c r="O382" s="3">
        <v>3301.2800807146</v>
      </c>
      <c r="P382" s="57" t="str">
        <f t="shared" si="110"/>
        <v/>
      </c>
      <c r="Q382" s="11" t="str">
        <f t="shared" si="96"/>
        <v/>
      </c>
      <c r="R382" s="11" t="str">
        <f t="shared" si="97"/>
        <v/>
      </c>
      <c r="S382" s="11">
        <f t="shared" si="111"/>
        <v>31591.005520899689</v>
      </c>
      <c r="T382" s="11" t="str">
        <f t="shared" si="98"/>
        <v/>
      </c>
      <c r="U382" s="11">
        <f t="shared" si="99"/>
        <v>31591.005520899689</v>
      </c>
      <c r="V382" s="3">
        <f t="shared" si="112"/>
        <v>10105.750661363836</v>
      </c>
      <c r="W382" s="3" t="b">
        <f t="shared" si="100"/>
        <v>0</v>
      </c>
      <c r="X382" s="3">
        <f t="shared" si="101"/>
        <v>34892.28560161429</v>
      </c>
      <c r="Y382" t="b">
        <f t="shared" si="102"/>
        <v>0</v>
      </c>
      <c r="Z382">
        <f t="shared" si="103"/>
        <v>0</v>
      </c>
      <c r="AA382">
        <f t="shared" si="104"/>
        <v>644.7143983857095</v>
      </c>
      <c r="AB382" s="76">
        <f t="shared" si="105"/>
        <v>77601.100507961834</v>
      </c>
    </row>
    <row r="383" spans="1:28">
      <c r="A383" s="7">
        <v>382</v>
      </c>
      <c r="B383" s="63">
        <v>2002</v>
      </c>
      <c r="C383" s="62">
        <v>10</v>
      </c>
      <c r="D383" s="10">
        <v>16691</v>
      </c>
      <c r="E383" s="14">
        <v>18021.81818181818</v>
      </c>
      <c r="F383" s="11">
        <v>0.05</v>
      </c>
      <c r="G383" s="11">
        <f t="shared" si="106"/>
        <v>1960.3018637535592</v>
      </c>
      <c r="H383" s="13">
        <f t="shared" si="107"/>
        <v>98.015093187677962</v>
      </c>
      <c r="I383" s="7">
        <v>0</v>
      </c>
      <c r="J383" s="7">
        <f>51342</f>
        <v>51342</v>
      </c>
      <c r="K383" s="11">
        <f t="shared" si="108"/>
        <v>51342</v>
      </c>
      <c r="L383" s="11">
        <f t="shared" si="113"/>
        <v>10105.750661363836</v>
      </c>
      <c r="M383" s="11">
        <v>0</v>
      </c>
      <c r="N383" s="77">
        <f t="shared" si="109"/>
        <v>28029.553749994338</v>
      </c>
      <c r="O383" s="3">
        <v>3159.7947923034098</v>
      </c>
      <c r="P383" s="57" t="str">
        <f t="shared" si="110"/>
        <v/>
      </c>
      <c r="Q383" s="11" t="str">
        <f t="shared" si="96"/>
        <v/>
      </c>
      <c r="R383" s="11" t="str">
        <f t="shared" si="97"/>
        <v/>
      </c>
      <c r="S383" s="11">
        <f t="shared" si="111"/>
        <v>13260.581103542658</v>
      </c>
      <c r="T383" s="11" t="str">
        <f t="shared" si="98"/>
        <v/>
      </c>
      <c r="U383" s="11">
        <f t="shared" si="99"/>
        <v>13260.581103542658</v>
      </c>
      <c r="V383" s="3">
        <f t="shared" si="112"/>
        <v>14768.972646451681</v>
      </c>
      <c r="W383" s="3" t="b">
        <f t="shared" si="100"/>
        <v>0</v>
      </c>
      <c r="X383" s="3">
        <f t="shared" si="101"/>
        <v>16420.375895846068</v>
      </c>
      <c r="Y383" t="b">
        <f t="shared" si="102"/>
        <v>0</v>
      </c>
      <c r="Z383">
        <f t="shared" si="103"/>
        <v>0</v>
      </c>
      <c r="AA383">
        <f t="shared" si="104"/>
        <v>270.62410415393242</v>
      </c>
      <c r="AB383" s="76">
        <f t="shared" si="105"/>
        <v>6535.6521975938304</v>
      </c>
    </row>
    <row r="384" spans="1:28">
      <c r="A384" s="7">
        <v>383</v>
      </c>
      <c r="B384" s="63">
        <v>2002</v>
      </c>
      <c r="C384" s="62">
        <v>11</v>
      </c>
      <c r="D384" s="10">
        <v>4576</v>
      </c>
      <c r="E384" s="14">
        <v>18674.380165289258</v>
      </c>
      <c r="F384" s="11">
        <v>0</v>
      </c>
      <c r="G384" s="11">
        <f t="shared" si="106"/>
        <v>2621.1982898672122</v>
      </c>
      <c r="H384" s="13">
        <f t="shared" si="107"/>
        <v>0</v>
      </c>
      <c r="I384" s="7">
        <v>0</v>
      </c>
      <c r="J384" s="7">
        <f>51342</f>
        <v>51342</v>
      </c>
      <c r="K384" s="11">
        <f t="shared" si="108"/>
        <v>51342</v>
      </c>
      <c r="L384" s="11">
        <f t="shared" si="113"/>
        <v>14768.972646451681</v>
      </c>
      <c r="M384" s="11">
        <v>0</v>
      </c>
      <c r="N384" s="77">
        <f t="shared" si="109"/>
        <v>33443.352811740937</v>
      </c>
      <c r="O384" s="3">
        <v>3103.7907322522701</v>
      </c>
      <c r="P384" s="57" t="str">
        <f t="shared" si="110"/>
        <v/>
      </c>
      <c r="Q384" s="11" t="str">
        <f t="shared" si="96"/>
        <v/>
      </c>
      <c r="R384" s="11" t="str">
        <f t="shared" si="97"/>
        <v/>
      </c>
      <c r="S384" s="11">
        <f t="shared" si="111"/>
        <v>1472.2092677477299</v>
      </c>
      <c r="T384" s="11" t="str">
        <f t="shared" si="98"/>
        <v/>
      </c>
      <c r="U384" s="11">
        <f t="shared" si="99"/>
        <v>1472.2092677477299</v>
      </c>
      <c r="V384" s="3">
        <f t="shared" si="112"/>
        <v>31971.143543993207</v>
      </c>
      <c r="W384" s="3" t="b">
        <f t="shared" si="100"/>
        <v>1</v>
      </c>
      <c r="X384" s="3">
        <f t="shared" si="101"/>
        <v>4576</v>
      </c>
      <c r="Y384" t="b">
        <f t="shared" si="102"/>
        <v>1</v>
      </c>
      <c r="Z384">
        <f t="shared" si="103"/>
        <v>1</v>
      </c>
      <c r="AA384">
        <f t="shared" si="104"/>
        <v>0</v>
      </c>
      <c r="AB384" s="76">
        <f t="shared" si="105"/>
        <v>0</v>
      </c>
    </row>
    <row r="385" spans="1:28">
      <c r="A385" s="7">
        <v>384</v>
      </c>
      <c r="B385" s="63">
        <v>2002</v>
      </c>
      <c r="C385" s="62">
        <v>12</v>
      </c>
      <c r="D385" s="10">
        <v>1561</v>
      </c>
      <c r="E385" s="14">
        <v>19812.89256198347</v>
      </c>
      <c r="F385" s="11">
        <v>0</v>
      </c>
      <c r="G385" s="11">
        <f t="shared" si="106"/>
        <v>4683.0484949186502</v>
      </c>
      <c r="H385" s="13">
        <f t="shared" si="107"/>
        <v>0</v>
      </c>
      <c r="I385" s="7">
        <v>0</v>
      </c>
      <c r="J385" s="7">
        <f>51342</f>
        <v>51342</v>
      </c>
      <c r="K385" s="11">
        <f t="shared" si="108"/>
        <v>51342</v>
      </c>
      <c r="L385" s="11">
        <f t="shared" si="113"/>
        <v>31971.143543993207</v>
      </c>
      <c r="M385" s="11">
        <v>0</v>
      </c>
      <c r="N385" s="77">
        <f t="shared" si="109"/>
        <v>51784.036105976673</v>
      </c>
      <c r="O385" s="3">
        <v>2630.0918862212802</v>
      </c>
      <c r="P385" s="57" t="str">
        <f t="shared" si="110"/>
        <v/>
      </c>
      <c r="Q385" s="11" t="str">
        <f t="shared" si="96"/>
        <v/>
      </c>
      <c r="R385" s="11">
        <f t="shared" si="97"/>
        <v>442.03610597667284</v>
      </c>
      <c r="S385" s="11" t="str">
        <f t="shared" si="111"/>
        <v/>
      </c>
      <c r="T385" s="11" t="str">
        <f t="shared" si="98"/>
        <v/>
      </c>
      <c r="U385" s="11">
        <f t="shared" si="99"/>
        <v>442.03610597667284</v>
      </c>
      <c r="V385" s="3">
        <f t="shared" si="112"/>
        <v>51342</v>
      </c>
      <c r="W385" s="3" t="b">
        <f t="shared" si="100"/>
        <v>1</v>
      </c>
      <c r="X385" s="3">
        <f t="shared" si="101"/>
        <v>3072.1279921979531</v>
      </c>
      <c r="Y385" t="b">
        <f t="shared" si="102"/>
        <v>1</v>
      </c>
      <c r="Z385">
        <f t="shared" si="103"/>
        <v>0</v>
      </c>
      <c r="AA385">
        <f t="shared" si="104"/>
        <v>0</v>
      </c>
      <c r="AB385" s="76">
        <f t="shared" si="105"/>
        <v>0</v>
      </c>
    </row>
    <row r="386" spans="1:28">
      <c r="A386" s="7">
        <v>385</v>
      </c>
      <c r="B386" s="63">
        <v>2003</v>
      </c>
      <c r="C386" s="62">
        <v>1</v>
      </c>
      <c r="D386" s="10">
        <v>1277</v>
      </c>
      <c r="E386" s="14">
        <v>19073.057851239668</v>
      </c>
      <c r="F386" s="11">
        <v>0</v>
      </c>
      <c r="G386" s="11">
        <f t="shared" si="106"/>
        <v>6296.3862360000003</v>
      </c>
      <c r="H386" s="13">
        <f t="shared" si="107"/>
        <v>0</v>
      </c>
      <c r="I386" s="7">
        <v>0</v>
      </c>
      <c r="J386" s="7">
        <f>51342</f>
        <v>51342</v>
      </c>
      <c r="K386" s="11">
        <f t="shared" si="108"/>
        <v>51342</v>
      </c>
      <c r="L386" s="11">
        <f t="shared" si="113"/>
        <v>51342</v>
      </c>
      <c r="M386" s="11">
        <v>0</v>
      </c>
      <c r="N386" s="77">
        <f t="shared" si="109"/>
        <v>70415.057851239661</v>
      </c>
      <c r="O386" s="3">
        <v>5243.1896047125201</v>
      </c>
      <c r="P386" s="57" t="str">
        <f t="shared" si="110"/>
        <v/>
      </c>
      <c r="Q386" s="11" t="str">
        <f t="shared" ref="Q386:Q421" si="114">IF(AND(O386&gt;D386,N386&lt;K387),0,"")</f>
        <v/>
      </c>
      <c r="R386" s="11">
        <f t="shared" ref="R386:R421" si="115">IF(AND(O386&gt;D386,N386&gt;K387),N386-K387,"")</f>
        <v>19073.057851239661</v>
      </c>
      <c r="S386" s="11" t="str">
        <f t="shared" si="111"/>
        <v/>
      </c>
      <c r="T386" s="11" t="str">
        <f t="shared" ref="T386:T421" si="116">IF(AND(O386&lt;D386,N386+O386&gt;D386,N386+O386-D386&gt;K387),N386-K387,"")</f>
        <v/>
      </c>
      <c r="U386" s="11">
        <f t="shared" ref="U386:U421" si="117">SUM(P386:T386)</f>
        <v>19073.057851239661</v>
      </c>
      <c r="V386" s="3">
        <f t="shared" si="112"/>
        <v>51342</v>
      </c>
      <c r="W386" s="3" t="b">
        <f t="shared" ref="W386:W449" si="118">V386&gt;=M$2</f>
        <v>1</v>
      </c>
      <c r="X386" s="3">
        <f t="shared" ref="X386:X421" si="119">O386+U386</f>
        <v>24316.24745595218</v>
      </c>
      <c r="Y386" t="b">
        <f t="shared" ref="Y386:Y449" si="120">X386&gt;=D386</f>
        <v>1</v>
      </c>
      <c r="Z386">
        <f t="shared" ref="Z386:Z421" si="121">IF(AND(X385&lt;D385,X386&gt;=D386),1,0)</f>
        <v>0</v>
      </c>
      <c r="AA386">
        <f t="shared" ref="AA386:AA421" si="122">IF(X386&lt;D386,ABS(X386-D386),0)</f>
        <v>0</v>
      </c>
      <c r="AB386" s="76">
        <f t="shared" ref="AB386:AB449" si="123">INDEX(AS$2:AS$13,MATCH(C386,AR$2:AR$13,0))*(AA386)^INDEX(AT$2:AT$13,MATCH(C386,AR$2:AR$13,0))</f>
        <v>0</v>
      </c>
    </row>
    <row r="387" spans="1:28">
      <c r="A387" s="7">
        <v>386</v>
      </c>
      <c r="B387" s="63">
        <v>2003</v>
      </c>
      <c r="C387" s="62">
        <v>2</v>
      </c>
      <c r="D387" s="10">
        <v>787</v>
      </c>
      <c r="E387" s="14">
        <v>23287.933884297519</v>
      </c>
      <c r="F387" s="11">
        <v>0</v>
      </c>
      <c r="G387" s="11">
        <f t="shared" ref="G387:G421" si="124">-1*10^-6*L387^2+0.1666*L387+378.81</f>
        <v>6296.3862360000003</v>
      </c>
      <c r="H387" s="13">
        <f t="shared" ref="H387:H421" si="125">G387*F387</f>
        <v>0</v>
      </c>
      <c r="I387" s="7">
        <v>0</v>
      </c>
      <c r="J387" s="7">
        <f>51342</f>
        <v>51342</v>
      </c>
      <c r="K387" s="11">
        <f t="shared" ref="K387:K422" si="126">J387-I387</f>
        <v>51342</v>
      </c>
      <c r="L387" s="11">
        <f t="shared" si="113"/>
        <v>51342</v>
      </c>
      <c r="M387" s="11">
        <v>0</v>
      </c>
      <c r="N387" s="77">
        <f t="shared" ref="N387:N421" si="127">E387+L387-H387</f>
        <v>74629.933884297527</v>
      </c>
      <c r="O387" s="3">
        <v>7758.6431472206305</v>
      </c>
      <c r="P387" s="57" t="str">
        <f t="shared" ref="P387:P421" si="128">IF(N387+O387&lt;D387,N387*M$5,"")</f>
        <v/>
      </c>
      <c r="Q387" s="11" t="str">
        <f t="shared" si="114"/>
        <v/>
      </c>
      <c r="R387" s="11">
        <f t="shared" si="115"/>
        <v>23287.933884297527</v>
      </c>
      <c r="S387" s="11" t="str">
        <f t="shared" ref="S387:S421" si="129">IF(AND(O387&lt;D387,N387+O387&gt;D387,N387+O387-D387&lt;K388),IF(N387-(D387-O387)&lt;M$2,(D387-O387)*M$5,D387-O387),"")</f>
        <v/>
      </c>
      <c r="T387" s="11" t="str">
        <f t="shared" si="116"/>
        <v/>
      </c>
      <c r="U387" s="11">
        <f t="shared" si="117"/>
        <v>23287.933884297527</v>
      </c>
      <c r="V387" s="3">
        <f t="shared" ref="V387:V421" si="130">N387-U387</f>
        <v>51342</v>
      </c>
      <c r="W387" s="3" t="b">
        <f t="shared" si="118"/>
        <v>1</v>
      </c>
      <c r="X387" s="3">
        <f t="shared" si="119"/>
        <v>31046.577031518158</v>
      </c>
      <c r="Y387" t="b">
        <f t="shared" si="120"/>
        <v>1</v>
      </c>
      <c r="Z387">
        <f t="shared" si="121"/>
        <v>0</v>
      </c>
      <c r="AA387">
        <f t="shared" si="122"/>
        <v>0</v>
      </c>
      <c r="AB387" s="76">
        <f t="shared" si="123"/>
        <v>0</v>
      </c>
    </row>
    <row r="388" spans="1:28">
      <c r="A388" s="7">
        <v>387</v>
      </c>
      <c r="B388" s="63">
        <v>2003</v>
      </c>
      <c r="C388" s="62">
        <v>3</v>
      </c>
      <c r="D388" s="10">
        <v>298</v>
      </c>
      <c r="E388" s="14">
        <v>26614.214876033056</v>
      </c>
      <c r="F388" s="11">
        <v>0.02</v>
      </c>
      <c r="G388" s="11">
        <f t="shared" si="124"/>
        <v>6296.3862360000003</v>
      </c>
      <c r="H388" s="13">
        <f t="shared" si="125"/>
        <v>125.92772472000001</v>
      </c>
      <c r="I388" s="7">
        <v>0</v>
      </c>
      <c r="J388" s="7">
        <f>51342</f>
        <v>51342</v>
      </c>
      <c r="K388" s="11">
        <f t="shared" si="126"/>
        <v>51342</v>
      </c>
      <c r="L388" s="11">
        <f t="shared" si="113"/>
        <v>51342</v>
      </c>
      <c r="M388" s="11">
        <v>0</v>
      </c>
      <c r="N388" s="77">
        <f t="shared" si="127"/>
        <v>77830.287151313067</v>
      </c>
      <c r="O388" s="3">
        <v>7065.5289055851999</v>
      </c>
      <c r="P388" s="57" t="str">
        <f t="shared" si="128"/>
        <v/>
      </c>
      <c r="Q388" s="11" t="str">
        <f t="shared" si="114"/>
        <v/>
      </c>
      <c r="R388" s="11">
        <f t="shared" si="115"/>
        <v>41488.287151313067</v>
      </c>
      <c r="S388" s="11" t="str">
        <f t="shared" si="129"/>
        <v/>
      </c>
      <c r="T388" s="11" t="str">
        <f t="shared" si="116"/>
        <v/>
      </c>
      <c r="U388" s="11">
        <f t="shared" si="117"/>
        <v>41488.287151313067</v>
      </c>
      <c r="V388" s="3">
        <f t="shared" si="130"/>
        <v>36342</v>
      </c>
      <c r="W388" s="3" t="b">
        <f t="shared" si="118"/>
        <v>1</v>
      </c>
      <c r="X388" s="3">
        <f t="shared" si="119"/>
        <v>48553.816056898264</v>
      </c>
      <c r="Y388" t="b">
        <f t="shared" si="120"/>
        <v>1</v>
      </c>
      <c r="Z388">
        <f t="shared" si="121"/>
        <v>0</v>
      </c>
      <c r="AA388">
        <f t="shared" si="122"/>
        <v>0</v>
      </c>
      <c r="AB388" s="76">
        <f t="shared" si="123"/>
        <v>0</v>
      </c>
    </row>
    <row r="389" spans="1:28">
      <c r="A389" s="7">
        <v>388</v>
      </c>
      <c r="B389" s="63">
        <v>2003</v>
      </c>
      <c r="C389" s="62">
        <v>4</v>
      </c>
      <c r="D389" s="10">
        <v>2544</v>
      </c>
      <c r="E389" s="14">
        <v>20874.049586776859</v>
      </c>
      <c r="F389" s="11">
        <v>0.13</v>
      </c>
      <c r="G389" s="11">
        <f t="shared" si="124"/>
        <v>5112.6462360000005</v>
      </c>
      <c r="H389" s="13">
        <f t="shared" si="125"/>
        <v>664.64401068000006</v>
      </c>
      <c r="I389" s="7">
        <v>15000</v>
      </c>
      <c r="J389" s="7">
        <f>51342</f>
        <v>51342</v>
      </c>
      <c r="K389" s="11">
        <f t="shared" si="126"/>
        <v>36342</v>
      </c>
      <c r="L389" s="11">
        <f t="shared" si="113"/>
        <v>36342</v>
      </c>
      <c r="M389" s="11">
        <v>0</v>
      </c>
      <c r="N389" s="77">
        <f t="shared" si="127"/>
        <v>56551.405576096862</v>
      </c>
      <c r="O389" s="3">
        <v>2717.4999999992201</v>
      </c>
      <c r="P389" s="57" t="str">
        <f t="shared" si="128"/>
        <v/>
      </c>
      <c r="Q389" s="11" t="str">
        <f t="shared" si="114"/>
        <v/>
      </c>
      <c r="R389" s="11">
        <f t="shared" si="115"/>
        <v>20209.405576096862</v>
      </c>
      <c r="S389" s="11" t="str">
        <f t="shared" si="129"/>
        <v/>
      </c>
      <c r="T389" s="11" t="str">
        <f t="shared" si="116"/>
        <v/>
      </c>
      <c r="U389" s="11">
        <f t="shared" si="117"/>
        <v>20209.405576096862</v>
      </c>
      <c r="V389" s="3">
        <f t="shared" si="130"/>
        <v>36342</v>
      </c>
      <c r="W389" s="3" t="b">
        <f t="shared" si="118"/>
        <v>1</v>
      </c>
      <c r="X389" s="3">
        <f t="shared" si="119"/>
        <v>22926.905576096084</v>
      </c>
      <c r="Y389" t="b">
        <f t="shared" si="120"/>
        <v>1</v>
      </c>
      <c r="Z389">
        <f t="shared" si="121"/>
        <v>0</v>
      </c>
      <c r="AA389">
        <f t="shared" si="122"/>
        <v>0</v>
      </c>
      <c r="AB389" s="76">
        <f t="shared" si="123"/>
        <v>0</v>
      </c>
    </row>
    <row r="390" spans="1:28">
      <c r="A390" s="7">
        <v>389</v>
      </c>
      <c r="B390" s="63">
        <v>2003</v>
      </c>
      <c r="C390" s="62">
        <v>5</v>
      </c>
      <c r="D390" s="10">
        <v>34448</v>
      </c>
      <c r="E390" s="14">
        <v>9699.1735537190089</v>
      </c>
      <c r="F390" s="11">
        <v>0.22</v>
      </c>
      <c r="G390" s="11">
        <f t="shared" si="124"/>
        <v>5112.6462360000005</v>
      </c>
      <c r="H390" s="13">
        <f t="shared" si="125"/>
        <v>1124.7821719200001</v>
      </c>
      <c r="I390" s="7">
        <v>15000</v>
      </c>
      <c r="J390" s="7">
        <f>51342</f>
        <v>51342</v>
      </c>
      <c r="K390" s="11">
        <f t="shared" si="126"/>
        <v>36342</v>
      </c>
      <c r="L390" s="11">
        <f t="shared" ref="L390:L421" si="131">V389</f>
        <v>36342</v>
      </c>
      <c r="M390" s="11">
        <v>0</v>
      </c>
      <c r="N390" s="77">
        <f t="shared" si="127"/>
        <v>44916.391381799011</v>
      </c>
      <c r="O390" s="3">
        <v>1145.2202365834601</v>
      </c>
      <c r="P390" s="57" t="str">
        <f t="shared" si="128"/>
        <v/>
      </c>
      <c r="Q390" s="11" t="str">
        <f t="shared" si="114"/>
        <v/>
      </c>
      <c r="R390" s="11" t="str">
        <f t="shared" si="115"/>
        <v/>
      </c>
      <c r="S390" s="11">
        <f t="shared" si="129"/>
        <v>32636.724168148208</v>
      </c>
      <c r="T390" s="11" t="str">
        <f t="shared" si="116"/>
        <v/>
      </c>
      <c r="U390" s="11">
        <f t="shared" si="117"/>
        <v>32636.724168148208</v>
      </c>
      <c r="V390" s="3">
        <f t="shared" si="130"/>
        <v>12279.667213650802</v>
      </c>
      <c r="W390" s="3" t="b">
        <f t="shared" si="118"/>
        <v>0</v>
      </c>
      <c r="X390" s="3">
        <f t="shared" si="119"/>
        <v>33781.944404731665</v>
      </c>
      <c r="Y390" t="b">
        <f t="shared" si="120"/>
        <v>0</v>
      </c>
      <c r="Z390">
        <f t="shared" si="121"/>
        <v>0</v>
      </c>
      <c r="AA390">
        <f t="shared" si="122"/>
        <v>666.05559526833531</v>
      </c>
      <c r="AB390" s="76">
        <f t="shared" si="123"/>
        <v>21075.415189432184</v>
      </c>
    </row>
    <row r="391" spans="1:28">
      <c r="A391" s="7">
        <v>390</v>
      </c>
      <c r="B391" s="63">
        <v>2003</v>
      </c>
      <c r="C391" s="62">
        <v>6</v>
      </c>
      <c r="D391" s="10">
        <v>45953</v>
      </c>
      <c r="E391" s="14">
        <v>36591.074380165286</v>
      </c>
      <c r="F391" s="11">
        <v>0.36</v>
      </c>
      <c r="G391" s="11">
        <f t="shared" si="124"/>
        <v>2273.8123309162133</v>
      </c>
      <c r="H391" s="13">
        <f t="shared" si="125"/>
        <v>818.57243912983677</v>
      </c>
      <c r="I391" s="7">
        <v>15000</v>
      </c>
      <c r="J391" s="7">
        <f>51342</f>
        <v>51342</v>
      </c>
      <c r="K391" s="11">
        <f t="shared" si="126"/>
        <v>36342</v>
      </c>
      <c r="L391" s="11">
        <f t="shared" si="131"/>
        <v>12279.667213650802</v>
      </c>
      <c r="M391" s="11">
        <v>0</v>
      </c>
      <c r="N391" s="77">
        <f t="shared" si="127"/>
        <v>48052.169154686249</v>
      </c>
      <c r="O391" s="3">
        <v>2244.0194232219201</v>
      </c>
      <c r="P391" s="57" t="str">
        <f t="shared" si="128"/>
        <v/>
      </c>
      <c r="Q391" s="11" t="str">
        <f t="shared" si="114"/>
        <v/>
      </c>
      <c r="R391" s="11" t="str">
        <f t="shared" si="115"/>
        <v/>
      </c>
      <c r="S391" s="11">
        <f t="shared" si="129"/>
        <v>42834.800965242517</v>
      </c>
      <c r="T391" s="11" t="str">
        <f t="shared" si="116"/>
        <v/>
      </c>
      <c r="U391" s="11">
        <f t="shared" si="117"/>
        <v>42834.800965242517</v>
      </c>
      <c r="V391" s="3">
        <f t="shared" si="130"/>
        <v>5217.3681894437323</v>
      </c>
      <c r="W391" s="3" t="b">
        <f t="shared" si="118"/>
        <v>0</v>
      </c>
      <c r="X391" s="3">
        <f t="shared" si="119"/>
        <v>45078.820388464439</v>
      </c>
      <c r="Y391" t="b">
        <f t="shared" si="120"/>
        <v>0</v>
      </c>
      <c r="Z391">
        <f t="shared" si="121"/>
        <v>0</v>
      </c>
      <c r="AA391">
        <f t="shared" si="122"/>
        <v>874.17961153556098</v>
      </c>
      <c r="AB391" s="76">
        <f t="shared" si="123"/>
        <v>30011.892970250585</v>
      </c>
    </row>
    <row r="392" spans="1:28">
      <c r="A392" s="7">
        <v>391</v>
      </c>
      <c r="B392" s="63">
        <v>2003</v>
      </c>
      <c r="C392" s="62">
        <v>7</v>
      </c>
      <c r="D392" s="10">
        <v>50966</v>
      </c>
      <c r="E392" s="14">
        <v>41595.371900826445</v>
      </c>
      <c r="F392" s="11">
        <v>0.43</v>
      </c>
      <c r="G392" s="11">
        <f t="shared" si="124"/>
        <v>1220.8026095371065</v>
      </c>
      <c r="H392" s="13">
        <f t="shared" si="125"/>
        <v>524.94512210095581</v>
      </c>
      <c r="I392" s="7">
        <v>0</v>
      </c>
      <c r="J392" s="7">
        <f>51342</f>
        <v>51342</v>
      </c>
      <c r="K392" s="11">
        <f t="shared" si="126"/>
        <v>51342</v>
      </c>
      <c r="L392" s="11">
        <f t="shared" si="131"/>
        <v>5217.3681894437323</v>
      </c>
      <c r="M392" s="11">
        <v>0</v>
      </c>
      <c r="N392" s="77">
        <f t="shared" si="127"/>
        <v>46287.794968169219</v>
      </c>
      <c r="O392" s="3">
        <v>2431.3127321839202</v>
      </c>
      <c r="P392" s="57">
        <f t="shared" si="128"/>
        <v>45362.039068805832</v>
      </c>
      <c r="Q392" s="11" t="str">
        <f t="shared" si="114"/>
        <v/>
      </c>
      <c r="R392" s="11" t="str">
        <f t="shared" si="115"/>
        <v/>
      </c>
      <c r="S392" s="11" t="str">
        <f t="shared" si="129"/>
        <v/>
      </c>
      <c r="T392" s="11" t="str">
        <f t="shared" si="116"/>
        <v/>
      </c>
      <c r="U392" s="11">
        <f t="shared" si="117"/>
        <v>45362.039068805832</v>
      </c>
      <c r="V392" s="3">
        <f t="shared" si="130"/>
        <v>925.75589936338656</v>
      </c>
      <c r="W392" s="3" t="b">
        <f t="shared" si="118"/>
        <v>0</v>
      </c>
      <c r="X392" s="3">
        <f t="shared" si="119"/>
        <v>47793.351800989753</v>
      </c>
      <c r="Y392" t="b">
        <f t="shared" si="120"/>
        <v>0</v>
      </c>
      <c r="Z392">
        <f t="shared" si="121"/>
        <v>0</v>
      </c>
      <c r="AA392">
        <f t="shared" si="122"/>
        <v>3172.6481990102475</v>
      </c>
      <c r="AB392" s="76">
        <f t="shared" si="123"/>
        <v>1165093.0523970823</v>
      </c>
    </row>
    <row r="393" spans="1:28">
      <c r="A393" s="7">
        <v>392</v>
      </c>
      <c r="B393" s="63">
        <v>2003</v>
      </c>
      <c r="C393" s="62">
        <v>8</v>
      </c>
      <c r="D393" s="10">
        <v>47807</v>
      </c>
      <c r="E393" s="14">
        <v>40456.859504132233</v>
      </c>
      <c r="F393" s="11">
        <v>0.39</v>
      </c>
      <c r="G393" s="11">
        <f t="shared" si="124"/>
        <v>532.18390884873406</v>
      </c>
      <c r="H393" s="13">
        <f t="shared" si="125"/>
        <v>207.55172445100629</v>
      </c>
      <c r="I393" s="7">
        <v>0</v>
      </c>
      <c r="J393" s="7">
        <f>51342</f>
        <v>51342</v>
      </c>
      <c r="K393" s="11">
        <f t="shared" si="126"/>
        <v>51342</v>
      </c>
      <c r="L393" s="11">
        <f t="shared" si="131"/>
        <v>925.75589936338656</v>
      </c>
      <c r="M393" s="11">
        <v>0</v>
      </c>
      <c r="N393" s="77">
        <f t="shared" si="127"/>
        <v>41175.063679044615</v>
      </c>
      <c r="O393" s="3">
        <v>2917.0841297400402</v>
      </c>
      <c r="P393" s="57">
        <f t="shared" si="128"/>
        <v>40351.562405463723</v>
      </c>
      <c r="Q393" s="11" t="str">
        <f t="shared" si="114"/>
        <v/>
      </c>
      <c r="R393" s="11" t="str">
        <f t="shared" si="115"/>
        <v/>
      </c>
      <c r="S393" s="11" t="str">
        <f t="shared" si="129"/>
        <v/>
      </c>
      <c r="T393" s="11" t="str">
        <f t="shared" si="116"/>
        <v/>
      </c>
      <c r="U393" s="11">
        <f t="shared" si="117"/>
        <v>40351.562405463723</v>
      </c>
      <c r="V393" s="3">
        <f t="shared" si="130"/>
        <v>823.5012735808923</v>
      </c>
      <c r="W393" s="3" t="b">
        <f t="shared" si="118"/>
        <v>0</v>
      </c>
      <c r="X393" s="3">
        <f t="shared" si="119"/>
        <v>43268.646535203763</v>
      </c>
      <c r="Y393" t="b">
        <f t="shared" si="120"/>
        <v>0</v>
      </c>
      <c r="Z393">
        <f t="shared" si="121"/>
        <v>0</v>
      </c>
      <c r="AA393">
        <f t="shared" si="122"/>
        <v>4538.3534647962369</v>
      </c>
      <c r="AB393" s="76">
        <f t="shared" si="123"/>
        <v>2141265.3630082617</v>
      </c>
    </row>
    <row r="394" spans="1:28">
      <c r="A394" s="7">
        <v>393</v>
      </c>
      <c r="B394" s="63">
        <v>2003</v>
      </c>
      <c r="C394" s="62">
        <v>9</v>
      </c>
      <c r="D394" s="10">
        <v>35537</v>
      </c>
      <c r="E394" s="14">
        <v>25059.173553719007</v>
      </c>
      <c r="F394" s="11">
        <v>0.2</v>
      </c>
      <c r="G394" s="11">
        <f t="shared" si="124"/>
        <v>515.32715783098729</v>
      </c>
      <c r="H394" s="13">
        <f t="shared" si="125"/>
        <v>103.06543156619746</v>
      </c>
      <c r="I394" s="7">
        <v>0</v>
      </c>
      <c r="J394" s="7">
        <f>51342</f>
        <v>51342</v>
      </c>
      <c r="K394" s="11">
        <f t="shared" si="126"/>
        <v>51342</v>
      </c>
      <c r="L394" s="11">
        <f t="shared" si="131"/>
        <v>823.5012735808923</v>
      </c>
      <c r="M394" s="11">
        <v>0</v>
      </c>
      <c r="N394" s="77">
        <f t="shared" si="127"/>
        <v>25779.609395733703</v>
      </c>
      <c r="O394" s="3">
        <v>2731.4784946355098</v>
      </c>
      <c r="P394" s="57">
        <f t="shared" si="128"/>
        <v>25264.01720781903</v>
      </c>
      <c r="Q394" s="11" t="str">
        <f t="shared" si="114"/>
        <v/>
      </c>
      <c r="R394" s="11" t="str">
        <f t="shared" si="115"/>
        <v/>
      </c>
      <c r="S394" s="11" t="str">
        <f t="shared" si="129"/>
        <v/>
      </c>
      <c r="T394" s="11" t="str">
        <f t="shared" si="116"/>
        <v/>
      </c>
      <c r="U394" s="11">
        <f t="shared" si="117"/>
        <v>25264.01720781903</v>
      </c>
      <c r="V394" s="3">
        <f t="shared" si="130"/>
        <v>515.59218791467356</v>
      </c>
      <c r="W394" s="3" t="b">
        <f t="shared" si="118"/>
        <v>0</v>
      </c>
      <c r="X394" s="3">
        <f t="shared" si="119"/>
        <v>27995.49570245454</v>
      </c>
      <c r="Y394" t="b">
        <f t="shared" si="120"/>
        <v>0</v>
      </c>
      <c r="Z394">
        <f t="shared" si="121"/>
        <v>0</v>
      </c>
      <c r="AA394">
        <f t="shared" si="122"/>
        <v>7541.5042975454598</v>
      </c>
      <c r="AB394" s="76">
        <f t="shared" si="123"/>
        <v>5077172.5480349446</v>
      </c>
    </row>
    <row r="395" spans="1:28">
      <c r="A395" s="7">
        <v>394</v>
      </c>
      <c r="B395" s="63">
        <v>2003</v>
      </c>
      <c r="C395" s="62">
        <v>10</v>
      </c>
      <c r="D395" s="10">
        <v>16691</v>
      </c>
      <c r="E395" s="14">
        <v>13739.504132231405</v>
      </c>
      <c r="F395" s="11">
        <v>0.05</v>
      </c>
      <c r="G395" s="11">
        <f t="shared" si="124"/>
        <v>464.44182320234597</v>
      </c>
      <c r="H395" s="13">
        <f t="shared" si="125"/>
        <v>23.222091160117301</v>
      </c>
      <c r="I395" s="7">
        <v>0</v>
      </c>
      <c r="J395" s="7">
        <f>51342</f>
        <v>51342</v>
      </c>
      <c r="K395" s="11">
        <f t="shared" si="126"/>
        <v>51342</v>
      </c>
      <c r="L395" s="11">
        <f t="shared" si="131"/>
        <v>515.59218791467356</v>
      </c>
      <c r="M395" s="11">
        <v>0</v>
      </c>
      <c r="N395" s="77">
        <f t="shared" si="127"/>
        <v>14231.87422898596</v>
      </c>
      <c r="O395" s="3">
        <v>2398.2944218075299</v>
      </c>
      <c r="P395" s="57">
        <f t="shared" si="128"/>
        <v>13947.23674440624</v>
      </c>
      <c r="Q395" s="11" t="str">
        <f t="shared" si="114"/>
        <v/>
      </c>
      <c r="R395" s="11" t="str">
        <f t="shared" si="115"/>
        <v/>
      </c>
      <c r="S395" s="11" t="str">
        <f t="shared" si="129"/>
        <v/>
      </c>
      <c r="T395" s="11" t="str">
        <f t="shared" si="116"/>
        <v/>
      </c>
      <c r="U395" s="11">
        <f t="shared" si="117"/>
        <v>13947.23674440624</v>
      </c>
      <c r="V395" s="3">
        <f t="shared" si="130"/>
        <v>284.63748457971997</v>
      </c>
      <c r="W395" s="3" t="b">
        <f t="shared" si="118"/>
        <v>0</v>
      </c>
      <c r="X395" s="3">
        <f t="shared" si="119"/>
        <v>16345.53116621377</v>
      </c>
      <c r="Y395" t="b">
        <f t="shared" si="120"/>
        <v>0</v>
      </c>
      <c r="Z395">
        <f t="shared" si="121"/>
        <v>0</v>
      </c>
      <c r="AA395">
        <f t="shared" si="122"/>
        <v>345.46883378622988</v>
      </c>
      <c r="AB395" s="76">
        <f t="shared" si="123"/>
        <v>8977.2650942461714</v>
      </c>
    </row>
    <row r="396" spans="1:28">
      <c r="A396" s="7">
        <v>395</v>
      </c>
      <c r="B396" s="63">
        <v>2003</v>
      </c>
      <c r="C396" s="62">
        <v>11</v>
      </c>
      <c r="D396" s="10">
        <v>4576</v>
      </c>
      <c r="E396" s="14">
        <v>18971.900826446283</v>
      </c>
      <c r="F396" s="11">
        <v>0</v>
      </c>
      <c r="G396" s="11">
        <f t="shared" si="124"/>
        <v>426.14958643335348</v>
      </c>
      <c r="H396" s="13">
        <f t="shared" si="125"/>
        <v>0</v>
      </c>
      <c r="I396" s="7">
        <v>0</v>
      </c>
      <c r="J396" s="7">
        <f>51342</f>
        <v>51342</v>
      </c>
      <c r="K396" s="11">
        <f t="shared" si="126"/>
        <v>51342</v>
      </c>
      <c r="L396" s="11">
        <f t="shared" si="131"/>
        <v>284.63748457971997</v>
      </c>
      <c r="M396" s="11">
        <v>0</v>
      </c>
      <c r="N396" s="77">
        <f t="shared" si="127"/>
        <v>19256.538311026001</v>
      </c>
      <c r="O396" s="3">
        <v>2220.9922803899899</v>
      </c>
      <c r="P396" s="57" t="str">
        <f t="shared" si="128"/>
        <v/>
      </c>
      <c r="Q396" s="11" t="str">
        <f t="shared" si="114"/>
        <v/>
      </c>
      <c r="R396" s="11" t="str">
        <f t="shared" si="115"/>
        <v/>
      </c>
      <c r="S396" s="11">
        <f t="shared" si="129"/>
        <v>2307.9075652178099</v>
      </c>
      <c r="T396" s="11" t="str">
        <f t="shared" si="116"/>
        <v/>
      </c>
      <c r="U396" s="11">
        <f t="shared" si="117"/>
        <v>2307.9075652178099</v>
      </c>
      <c r="V396" s="3">
        <f t="shared" si="130"/>
        <v>16948.63074580819</v>
      </c>
      <c r="W396" s="3" t="b">
        <f t="shared" si="118"/>
        <v>0</v>
      </c>
      <c r="X396" s="3">
        <f t="shared" si="119"/>
        <v>4528.8998456077998</v>
      </c>
      <c r="Y396" t="b">
        <f t="shared" si="120"/>
        <v>0</v>
      </c>
      <c r="Z396">
        <f t="shared" si="121"/>
        <v>0</v>
      </c>
      <c r="AA396">
        <f t="shared" si="122"/>
        <v>47.100154392200238</v>
      </c>
      <c r="AB396" s="76">
        <f t="shared" si="123"/>
        <v>254.42911397758365</v>
      </c>
    </row>
    <row r="397" spans="1:28">
      <c r="A397" s="7">
        <v>396</v>
      </c>
      <c r="B397" s="63">
        <v>2003</v>
      </c>
      <c r="C397" s="62">
        <v>12</v>
      </c>
      <c r="D397" s="10">
        <v>1561</v>
      </c>
      <c r="E397" s="14">
        <v>20497.190082644629</v>
      </c>
      <c r="F397" s="11">
        <v>0</v>
      </c>
      <c r="G397" s="11">
        <f t="shared" si="124"/>
        <v>2915.1957980938896</v>
      </c>
      <c r="H397" s="13">
        <f t="shared" si="125"/>
        <v>0</v>
      </c>
      <c r="I397" s="7">
        <v>0</v>
      </c>
      <c r="J397" s="7">
        <f>51342</f>
        <v>51342</v>
      </c>
      <c r="K397" s="11">
        <f t="shared" si="126"/>
        <v>51342</v>
      </c>
      <c r="L397" s="11">
        <f t="shared" si="131"/>
        <v>16948.63074580819</v>
      </c>
      <c r="M397" s="11">
        <v>0</v>
      </c>
      <c r="N397" s="77">
        <f t="shared" si="127"/>
        <v>37445.820828452823</v>
      </c>
      <c r="O397" s="3">
        <v>1416.5995125992899</v>
      </c>
      <c r="P397" s="57" t="str">
        <f t="shared" si="128"/>
        <v/>
      </c>
      <c r="Q397" s="11" t="str">
        <f t="shared" si="114"/>
        <v/>
      </c>
      <c r="R397" s="11" t="str">
        <f t="shared" si="115"/>
        <v/>
      </c>
      <c r="S397" s="11">
        <f t="shared" si="129"/>
        <v>144.40048740071006</v>
      </c>
      <c r="T397" s="11" t="str">
        <f t="shared" si="116"/>
        <v/>
      </c>
      <c r="U397" s="11">
        <f t="shared" si="117"/>
        <v>144.40048740071006</v>
      </c>
      <c r="V397" s="3">
        <f t="shared" si="130"/>
        <v>37301.420341052115</v>
      </c>
      <c r="W397" s="3" t="b">
        <f t="shared" si="118"/>
        <v>1</v>
      </c>
      <c r="X397" s="3">
        <f t="shared" si="119"/>
        <v>1561</v>
      </c>
      <c r="Y397" t="b">
        <f t="shared" si="120"/>
        <v>1</v>
      </c>
      <c r="Z397">
        <f t="shared" si="121"/>
        <v>1</v>
      </c>
      <c r="AA397">
        <f t="shared" si="122"/>
        <v>0</v>
      </c>
      <c r="AB397" s="76">
        <f t="shared" si="123"/>
        <v>0</v>
      </c>
    </row>
    <row r="398" spans="1:28">
      <c r="A398" s="7">
        <v>397</v>
      </c>
      <c r="B398" s="63">
        <v>2004</v>
      </c>
      <c r="C398" s="62">
        <v>1</v>
      </c>
      <c r="D398" s="10">
        <v>1277</v>
      </c>
      <c r="E398" s="14">
        <v>16520.330578512396</v>
      </c>
      <c r="F398" s="11">
        <v>0</v>
      </c>
      <c r="G398" s="11">
        <f t="shared" si="124"/>
        <v>5201.8306693594259</v>
      </c>
      <c r="H398" s="13">
        <f t="shared" si="125"/>
        <v>0</v>
      </c>
      <c r="I398" s="7">
        <v>0</v>
      </c>
      <c r="J398" s="7">
        <f>51342</f>
        <v>51342</v>
      </c>
      <c r="K398" s="11">
        <f t="shared" si="126"/>
        <v>51342</v>
      </c>
      <c r="L398" s="11">
        <f t="shared" si="131"/>
        <v>37301.420341052115</v>
      </c>
      <c r="M398" s="11">
        <v>0</v>
      </c>
      <c r="N398" s="77">
        <f t="shared" si="127"/>
        <v>53821.750919564511</v>
      </c>
      <c r="O398" s="3">
        <v>5285.0872570495603</v>
      </c>
      <c r="P398" s="57" t="str">
        <f t="shared" si="128"/>
        <v/>
      </c>
      <c r="Q398" s="11" t="str">
        <f t="shared" si="114"/>
        <v/>
      </c>
      <c r="R398" s="11">
        <f t="shared" si="115"/>
        <v>2479.7509195645107</v>
      </c>
      <c r="S398" s="11" t="str">
        <f t="shared" si="129"/>
        <v/>
      </c>
      <c r="T398" s="11" t="str">
        <f t="shared" si="116"/>
        <v/>
      </c>
      <c r="U398" s="11">
        <f t="shared" si="117"/>
        <v>2479.7509195645107</v>
      </c>
      <c r="V398" s="3">
        <f t="shared" si="130"/>
        <v>51342</v>
      </c>
      <c r="W398" s="3" t="b">
        <f t="shared" si="118"/>
        <v>1</v>
      </c>
      <c r="X398" s="3">
        <f t="shared" si="119"/>
        <v>7764.838176614071</v>
      </c>
      <c r="Y398" t="b">
        <f t="shared" si="120"/>
        <v>1</v>
      </c>
      <c r="Z398">
        <f t="shared" si="121"/>
        <v>0</v>
      </c>
      <c r="AA398">
        <f t="shared" si="122"/>
        <v>0</v>
      </c>
      <c r="AB398" s="76">
        <f t="shared" si="123"/>
        <v>0</v>
      </c>
    </row>
    <row r="399" spans="1:28">
      <c r="A399" s="7">
        <v>398</v>
      </c>
      <c r="B399" s="63">
        <v>2004</v>
      </c>
      <c r="C399" s="62">
        <v>2</v>
      </c>
      <c r="D399" s="10">
        <v>787</v>
      </c>
      <c r="E399" s="14">
        <v>17529.917355371901</v>
      </c>
      <c r="F399" s="11">
        <v>0</v>
      </c>
      <c r="G399" s="11">
        <f t="shared" si="124"/>
        <v>6296.3862360000003</v>
      </c>
      <c r="H399" s="13">
        <f t="shared" si="125"/>
        <v>0</v>
      </c>
      <c r="I399" s="7">
        <v>0</v>
      </c>
      <c r="J399" s="7">
        <f>51342</f>
        <v>51342</v>
      </c>
      <c r="K399" s="11">
        <f t="shared" si="126"/>
        <v>51342</v>
      </c>
      <c r="L399" s="11">
        <f t="shared" si="131"/>
        <v>51342</v>
      </c>
      <c r="M399" s="11">
        <v>0</v>
      </c>
      <c r="N399" s="77">
        <f t="shared" si="127"/>
        <v>68871.917355371901</v>
      </c>
      <c r="O399" s="3">
        <v>7747.0418429454203</v>
      </c>
      <c r="P399" s="57" t="str">
        <f t="shared" si="128"/>
        <v/>
      </c>
      <c r="Q399" s="11" t="str">
        <f t="shared" si="114"/>
        <v/>
      </c>
      <c r="R399" s="11">
        <f t="shared" si="115"/>
        <v>17529.917355371901</v>
      </c>
      <c r="S399" s="11" t="str">
        <f t="shared" si="129"/>
        <v/>
      </c>
      <c r="T399" s="11" t="str">
        <f t="shared" si="116"/>
        <v/>
      </c>
      <c r="U399" s="11">
        <f t="shared" si="117"/>
        <v>17529.917355371901</v>
      </c>
      <c r="V399" s="3">
        <f t="shared" si="130"/>
        <v>51342</v>
      </c>
      <c r="W399" s="3" t="b">
        <f t="shared" si="118"/>
        <v>1</v>
      </c>
      <c r="X399" s="3">
        <f t="shared" si="119"/>
        <v>25276.959198317323</v>
      </c>
      <c r="Y399" t="b">
        <f t="shared" si="120"/>
        <v>1</v>
      </c>
      <c r="Z399">
        <f t="shared" si="121"/>
        <v>0</v>
      </c>
      <c r="AA399">
        <f t="shared" si="122"/>
        <v>0</v>
      </c>
      <c r="AB399" s="76">
        <f t="shared" si="123"/>
        <v>0</v>
      </c>
    </row>
    <row r="400" spans="1:28">
      <c r="A400" s="7">
        <v>399</v>
      </c>
      <c r="B400" s="63">
        <v>2004</v>
      </c>
      <c r="C400" s="62">
        <v>3</v>
      </c>
      <c r="D400" s="10">
        <v>298</v>
      </c>
      <c r="E400" s="14">
        <v>37598.67768595041</v>
      </c>
      <c r="F400" s="11">
        <v>0.02</v>
      </c>
      <c r="G400" s="11">
        <f t="shared" si="124"/>
        <v>6296.3862360000003</v>
      </c>
      <c r="H400" s="13">
        <f t="shared" si="125"/>
        <v>125.92772472000001</v>
      </c>
      <c r="I400" s="7">
        <v>0</v>
      </c>
      <c r="J400" s="7">
        <f>51342</f>
        <v>51342</v>
      </c>
      <c r="K400" s="11">
        <f t="shared" si="126"/>
        <v>51342</v>
      </c>
      <c r="L400" s="11">
        <f t="shared" si="131"/>
        <v>51342</v>
      </c>
      <c r="M400" s="11">
        <v>0</v>
      </c>
      <c r="N400" s="77">
        <f t="shared" si="127"/>
        <v>88814.749961230424</v>
      </c>
      <c r="O400" s="3">
        <v>5528.5258597369102</v>
      </c>
      <c r="P400" s="57" t="str">
        <f t="shared" si="128"/>
        <v/>
      </c>
      <c r="Q400" s="11" t="str">
        <f t="shared" si="114"/>
        <v/>
      </c>
      <c r="R400" s="11">
        <f t="shared" si="115"/>
        <v>52472.749961230424</v>
      </c>
      <c r="S400" s="11" t="str">
        <f t="shared" si="129"/>
        <v/>
      </c>
      <c r="T400" s="11" t="str">
        <f t="shared" si="116"/>
        <v/>
      </c>
      <c r="U400" s="11">
        <f t="shared" si="117"/>
        <v>52472.749961230424</v>
      </c>
      <c r="V400" s="3">
        <f t="shared" si="130"/>
        <v>36342</v>
      </c>
      <c r="W400" s="3" t="b">
        <f t="shared" si="118"/>
        <v>1</v>
      </c>
      <c r="X400" s="3">
        <f t="shared" si="119"/>
        <v>58001.275820967334</v>
      </c>
      <c r="Y400" t="b">
        <f t="shared" si="120"/>
        <v>1</v>
      </c>
      <c r="Z400">
        <f t="shared" si="121"/>
        <v>0</v>
      </c>
      <c r="AA400">
        <f t="shared" si="122"/>
        <v>0</v>
      </c>
      <c r="AB400" s="76">
        <f t="shared" si="123"/>
        <v>0</v>
      </c>
    </row>
    <row r="401" spans="1:28">
      <c r="A401" s="7">
        <v>400</v>
      </c>
      <c r="B401" s="63">
        <v>2004</v>
      </c>
      <c r="C401" s="62">
        <v>4</v>
      </c>
      <c r="D401" s="10">
        <v>2544</v>
      </c>
      <c r="E401" s="14">
        <v>26620.165289256198</v>
      </c>
      <c r="F401" s="11">
        <v>0.13</v>
      </c>
      <c r="G401" s="11">
        <f t="shared" si="124"/>
        <v>5112.6462360000005</v>
      </c>
      <c r="H401" s="13">
        <f t="shared" si="125"/>
        <v>664.64401068000006</v>
      </c>
      <c r="I401" s="7">
        <v>15000</v>
      </c>
      <c r="J401" s="7">
        <f>51342</f>
        <v>51342</v>
      </c>
      <c r="K401" s="11">
        <f t="shared" si="126"/>
        <v>36342</v>
      </c>
      <c r="L401" s="11">
        <f t="shared" si="131"/>
        <v>36342</v>
      </c>
      <c r="M401" s="11">
        <v>0</v>
      </c>
      <c r="N401" s="77">
        <f t="shared" si="127"/>
        <v>62297.521278576198</v>
      </c>
      <c r="O401" s="3">
        <v>2726.4999999986999</v>
      </c>
      <c r="P401" s="57" t="str">
        <f t="shared" si="128"/>
        <v/>
      </c>
      <c r="Q401" s="11" t="str">
        <f t="shared" si="114"/>
        <v/>
      </c>
      <c r="R401" s="11">
        <f t="shared" si="115"/>
        <v>25955.521278576198</v>
      </c>
      <c r="S401" s="11" t="str">
        <f t="shared" si="129"/>
        <v/>
      </c>
      <c r="T401" s="11" t="str">
        <f t="shared" si="116"/>
        <v/>
      </c>
      <c r="U401" s="11">
        <f t="shared" si="117"/>
        <v>25955.521278576198</v>
      </c>
      <c r="V401" s="3">
        <f t="shared" si="130"/>
        <v>36342</v>
      </c>
      <c r="W401" s="3" t="b">
        <f t="shared" si="118"/>
        <v>1</v>
      </c>
      <c r="X401" s="3">
        <f t="shared" si="119"/>
        <v>28682.021278574899</v>
      </c>
      <c r="Y401" t="b">
        <f t="shared" si="120"/>
        <v>1</v>
      </c>
      <c r="Z401">
        <f t="shared" si="121"/>
        <v>0</v>
      </c>
      <c r="AA401">
        <f t="shared" si="122"/>
        <v>0</v>
      </c>
      <c r="AB401" s="76">
        <f t="shared" si="123"/>
        <v>0</v>
      </c>
    </row>
    <row r="402" spans="1:28">
      <c r="A402" s="7">
        <v>401</v>
      </c>
      <c r="B402" s="63">
        <v>2004</v>
      </c>
      <c r="C402" s="62">
        <v>5</v>
      </c>
      <c r="D402" s="10">
        <v>34448</v>
      </c>
      <c r="E402" s="14">
        <v>16089.917355371901</v>
      </c>
      <c r="F402" s="11">
        <v>0.22</v>
      </c>
      <c r="G402" s="11">
        <f t="shared" si="124"/>
        <v>5112.6462360000005</v>
      </c>
      <c r="H402" s="13">
        <f t="shared" si="125"/>
        <v>1124.7821719200001</v>
      </c>
      <c r="I402" s="7">
        <v>15000</v>
      </c>
      <c r="J402" s="7">
        <f>51342</f>
        <v>51342</v>
      </c>
      <c r="K402" s="11">
        <f t="shared" si="126"/>
        <v>36342</v>
      </c>
      <c r="L402" s="11">
        <f t="shared" si="131"/>
        <v>36342</v>
      </c>
      <c r="M402" s="11">
        <v>0</v>
      </c>
      <c r="N402" s="77">
        <f t="shared" si="127"/>
        <v>51307.135183451901</v>
      </c>
      <c r="O402" s="3">
        <v>1171.98902354811</v>
      </c>
      <c r="P402" s="57" t="str">
        <f t="shared" si="128"/>
        <v/>
      </c>
      <c r="Q402" s="11" t="str">
        <f t="shared" si="114"/>
        <v/>
      </c>
      <c r="R402" s="11" t="str">
        <f t="shared" si="115"/>
        <v/>
      </c>
      <c r="S402" s="11">
        <f t="shared" si="129"/>
        <v>32610.490756922856</v>
      </c>
      <c r="T402" s="11" t="str">
        <f t="shared" si="116"/>
        <v/>
      </c>
      <c r="U402" s="11">
        <f t="shared" si="117"/>
        <v>32610.490756922856</v>
      </c>
      <c r="V402" s="3">
        <f t="shared" si="130"/>
        <v>18696.644426529045</v>
      </c>
      <c r="W402" s="3" t="b">
        <f t="shared" si="118"/>
        <v>0</v>
      </c>
      <c r="X402" s="3">
        <f t="shared" si="119"/>
        <v>33782.479780470967</v>
      </c>
      <c r="Y402" t="b">
        <f t="shared" si="120"/>
        <v>0</v>
      </c>
      <c r="Z402">
        <f t="shared" si="121"/>
        <v>0</v>
      </c>
      <c r="AA402">
        <f t="shared" si="122"/>
        <v>665.52021952903306</v>
      </c>
      <c r="AB402" s="76">
        <f t="shared" si="123"/>
        <v>21053.395290484219</v>
      </c>
    </row>
    <row r="403" spans="1:28">
      <c r="A403" s="7">
        <v>402</v>
      </c>
      <c r="B403" s="63">
        <v>2004</v>
      </c>
      <c r="C403" s="62">
        <v>6</v>
      </c>
      <c r="D403" s="10">
        <v>45953</v>
      </c>
      <c r="E403" s="14">
        <v>17904.793388429753</v>
      </c>
      <c r="F403" s="11">
        <v>0.36</v>
      </c>
      <c r="G403" s="11">
        <f t="shared" si="124"/>
        <v>3144.1064486476794</v>
      </c>
      <c r="H403" s="13">
        <f t="shared" si="125"/>
        <v>1131.8783215131646</v>
      </c>
      <c r="I403" s="7">
        <v>15000</v>
      </c>
      <c r="J403" s="7">
        <f>51342</f>
        <v>51342</v>
      </c>
      <c r="K403" s="11">
        <f t="shared" si="126"/>
        <v>36342</v>
      </c>
      <c r="L403" s="11">
        <f t="shared" si="131"/>
        <v>18696.644426529045</v>
      </c>
      <c r="M403" s="11">
        <v>0</v>
      </c>
      <c r="N403" s="77">
        <f t="shared" si="127"/>
        <v>35469.559493445639</v>
      </c>
      <c r="O403" s="3">
        <v>2225.2087566084901</v>
      </c>
      <c r="P403" s="57">
        <f t="shared" si="128"/>
        <v>34760.168303576727</v>
      </c>
      <c r="Q403" s="11" t="str">
        <f t="shared" si="114"/>
        <v/>
      </c>
      <c r="R403" s="11" t="str">
        <f t="shared" si="115"/>
        <v/>
      </c>
      <c r="S403" s="11" t="str">
        <f t="shared" si="129"/>
        <v/>
      </c>
      <c r="T403" s="11" t="str">
        <f t="shared" si="116"/>
        <v/>
      </c>
      <c r="U403" s="11">
        <f t="shared" si="117"/>
        <v>34760.168303576727</v>
      </c>
      <c r="V403" s="3">
        <f t="shared" si="130"/>
        <v>709.39118986891117</v>
      </c>
      <c r="W403" s="3" t="b">
        <f t="shared" si="118"/>
        <v>0</v>
      </c>
      <c r="X403" s="3">
        <f t="shared" si="119"/>
        <v>36985.377060185216</v>
      </c>
      <c r="Y403" t="b">
        <f t="shared" si="120"/>
        <v>0</v>
      </c>
      <c r="Z403">
        <f t="shared" si="121"/>
        <v>0</v>
      </c>
      <c r="AA403">
        <f t="shared" si="122"/>
        <v>8967.6229398147843</v>
      </c>
      <c r="AB403" s="76">
        <f t="shared" si="123"/>
        <v>619003.42898934497</v>
      </c>
    </row>
    <row r="404" spans="1:28">
      <c r="A404" s="7">
        <v>403</v>
      </c>
      <c r="B404" s="63">
        <v>2004</v>
      </c>
      <c r="C404" s="62">
        <v>7</v>
      </c>
      <c r="D404" s="10">
        <v>50966</v>
      </c>
      <c r="E404" s="14">
        <v>31640.330578512396</v>
      </c>
      <c r="F404" s="11">
        <v>0.43</v>
      </c>
      <c r="G404" s="11">
        <f t="shared" si="124"/>
        <v>496.49133637189698</v>
      </c>
      <c r="H404" s="13">
        <f t="shared" si="125"/>
        <v>213.4912746399157</v>
      </c>
      <c r="I404" s="7">
        <v>0</v>
      </c>
      <c r="J404" s="7">
        <f>51342</f>
        <v>51342</v>
      </c>
      <c r="K404" s="11">
        <f t="shared" si="126"/>
        <v>51342</v>
      </c>
      <c r="L404" s="11">
        <f t="shared" si="131"/>
        <v>709.39118986891117</v>
      </c>
      <c r="M404" s="11">
        <v>0</v>
      </c>
      <c r="N404" s="77">
        <f t="shared" si="127"/>
        <v>32136.23049374139</v>
      </c>
      <c r="O404" s="3">
        <v>2450.3145271029498</v>
      </c>
      <c r="P404" s="57">
        <f t="shared" si="128"/>
        <v>31493.505883866561</v>
      </c>
      <c r="Q404" s="11" t="str">
        <f t="shared" si="114"/>
        <v/>
      </c>
      <c r="R404" s="11" t="str">
        <f t="shared" si="115"/>
        <v/>
      </c>
      <c r="S404" s="11" t="str">
        <f t="shared" si="129"/>
        <v/>
      </c>
      <c r="T404" s="11" t="str">
        <f t="shared" si="116"/>
        <v/>
      </c>
      <c r="U404" s="11">
        <f t="shared" si="117"/>
        <v>31493.505883866561</v>
      </c>
      <c r="V404" s="3">
        <f t="shared" si="130"/>
        <v>642.72460987482918</v>
      </c>
      <c r="W404" s="3" t="b">
        <f t="shared" si="118"/>
        <v>0</v>
      </c>
      <c r="X404" s="3">
        <f t="shared" si="119"/>
        <v>33943.820410969507</v>
      </c>
      <c r="Y404" t="b">
        <f t="shared" si="120"/>
        <v>0</v>
      </c>
      <c r="Z404">
        <f t="shared" si="121"/>
        <v>0</v>
      </c>
      <c r="AA404">
        <f t="shared" si="122"/>
        <v>17022.179589030493</v>
      </c>
      <c r="AB404" s="76">
        <f t="shared" si="123"/>
        <v>20261385.429063771</v>
      </c>
    </row>
    <row r="405" spans="1:28">
      <c r="A405" s="7">
        <v>404</v>
      </c>
      <c r="B405" s="63">
        <v>2004</v>
      </c>
      <c r="C405" s="62">
        <v>8</v>
      </c>
      <c r="D405" s="10">
        <v>47807</v>
      </c>
      <c r="E405" s="14">
        <v>30071.404958677685</v>
      </c>
      <c r="F405" s="11">
        <v>0.39</v>
      </c>
      <c r="G405" s="11">
        <f t="shared" si="124"/>
        <v>485.47482508100779</v>
      </c>
      <c r="H405" s="13">
        <f t="shared" si="125"/>
        <v>189.33518178159304</v>
      </c>
      <c r="I405" s="7">
        <v>0</v>
      </c>
      <c r="J405" s="7">
        <f>51342</f>
        <v>51342</v>
      </c>
      <c r="K405" s="11">
        <f t="shared" si="126"/>
        <v>51342</v>
      </c>
      <c r="L405" s="11">
        <f t="shared" si="131"/>
        <v>642.72460987482918</v>
      </c>
      <c r="M405" s="11">
        <v>0</v>
      </c>
      <c r="N405" s="77">
        <f t="shared" si="127"/>
        <v>30524.794386770922</v>
      </c>
      <c r="O405" s="3">
        <v>2800.7873374074402</v>
      </c>
      <c r="P405" s="57">
        <f t="shared" si="128"/>
        <v>29914.298499035503</v>
      </c>
      <c r="Q405" s="11" t="str">
        <f t="shared" si="114"/>
        <v/>
      </c>
      <c r="R405" s="11" t="str">
        <f t="shared" si="115"/>
        <v/>
      </c>
      <c r="S405" s="11" t="str">
        <f t="shared" si="129"/>
        <v/>
      </c>
      <c r="T405" s="11" t="str">
        <f t="shared" si="116"/>
        <v/>
      </c>
      <c r="U405" s="11">
        <f t="shared" si="117"/>
        <v>29914.298499035503</v>
      </c>
      <c r="V405" s="3">
        <f t="shared" si="130"/>
        <v>610.49588773541836</v>
      </c>
      <c r="W405" s="3" t="b">
        <f t="shared" si="118"/>
        <v>0</v>
      </c>
      <c r="X405" s="3">
        <f t="shared" si="119"/>
        <v>32715.085836442944</v>
      </c>
      <c r="Y405" t="b">
        <f t="shared" si="120"/>
        <v>0</v>
      </c>
      <c r="Z405">
        <f t="shared" si="121"/>
        <v>0</v>
      </c>
      <c r="AA405">
        <f t="shared" si="122"/>
        <v>15091.914163557056</v>
      </c>
      <c r="AB405" s="76">
        <f t="shared" si="123"/>
        <v>16512343.225163784</v>
      </c>
    </row>
    <row r="406" spans="1:28">
      <c r="A406" s="7">
        <v>405</v>
      </c>
      <c r="B406" s="63">
        <v>2004</v>
      </c>
      <c r="C406" s="62">
        <v>9</v>
      </c>
      <c r="D406" s="10">
        <v>35537</v>
      </c>
      <c r="E406" s="14">
        <v>12684.297520661157</v>
      </c>
      <c r="F406" s="11">
        <v>0.2</v>
      </c>
      <c r="G406" s="11">
        <f t="shared" si="124"/>
        <v>480.14590966777882</v>
      </c>
      <c r="H406" s="13">
        <f t="shared" si="125"/>
        <v>96.029181933555776</v>
      </c>
      <c r="I406" s="7">
        <v>0</v>
      </c>
      <c r="J406" s="7">
        <f>51342</f>
        <v>51342</v>
      </c>
      <c r="K406" s="11">
        <f t="shared" si="126"/>
        <v>51342</v>
      </c>
      <c r="L406" s="11">
        <f t="shared" si="131"/>
        <v>610.49588773541836</v>
      </c>
      <c r="M406" s="11">
        <v>0</v>
      </c>
      <c r="N406" s="77">
        <f t="shared" si="127"/>
        <v>13198.764226463019</v>
      </c>
      <c r="O406" s="3">
        <v>2988.3772576494798</v>
      </c>
      <c r="P406" s="57">
        <f t="shared" si="128"/>
        <v>12934.788941933759</v>
      </c>
      <c r="Q406" s="11" t="str">
        <f t="shared" si="114"/>
        <v/>
      </c>
      <c r="R406" s="11" t="str">
        <f t="shared" si="115"/>
        <v/>
      </c>
      <c r="S406" s="11" t="str">
        <f t="shared" si="129"/>
        <v/>
      </c>
      <c r="T406" s="11" t="str">
        <f t="shared" si="116"/>
        <v/>
      </c>
      <c r="U406" s="11">
        <f t="shared" si="117"/>
        <v>12934.788941933759</v>
      </c>
      <c r="V406" s="3">
        <f t="shared" si="130"/>
        <v>263.97528452926053</v>
      </c>
      <c r="W406" s="3" t="b">
        <f t="shared" si="118"/>
        <v>0</v>
      </c>
      <c r="X406" s="3">
        <f t="shared" si="119"/>
        <v>15923.166199583238</v>
      </c>
      <c r="Y406" t="b">
        <f t="shared" si="120"/>
        <v>0</v>
      </c>
      <c r="Z406">
        <f t="shared" si="121"/>
        <v>0</v>
      </c>
      <c r="AA406">
        <f t="shared" si="122"/>
        <v>19613.83380041676</v>
      </c>
      <c r="AB406" s="76">
        <f t="shared" si="123"/>
        <v>25780989.792326815</v>
      </c>
    </row>
    <row r="407" spans="1:28">
      <c r="A407" s="7">
        <v>406</v>
      </c>
      <c r="B407" s="63">
        <v>2004</v>
      </c>
      <c r="C407" s="62">
        <v>10</v>
      </c>
      <c r="D407" s="10">
        <v>16691</v>
      </c>
      <c r="E407" s="14">
        <v>21502.809917355371</v>
      </c>
      <c r="F407" s="11">
        <v>0.05</v>
      </c>
      <c r="G407" s="11">
        <f t="shared" si="124"/>
        <v>422.71859945173253</v>
      </c>
      <c r="H407" s="13">
        <f t="shared" si="125"/>
        <v>21.135929972586627</v>
      </c>
      <c r="I407" s="7">
        <v>0</v>
      </c>
      <c r="J407" s="7">
        <f>51342</f>
        <v>51342</v>
      </c>
      <c r="K407" s="11">
        <f t="shared" si="126"/>
        <v>51342</v>
      </c>
      <c r="L407" s="11">
        <f t="shared" si="131"/>
        <v>263.97528452926053</v>
      </c>
      <c r="M407" s="11">
        <v>0</v>
      </c>
      <c r="N407" s="77">
        <f t="shared" si="127"/>
        <v>21745.649271912043</v>
      </c>
      <c r="O407" s="3">
        <v>2710.2868140759301</v>
      </c>
      <c r="P407" s="57" t="str">
        <f t="shared" si="128"/>
        <v/>
      </c>
      <c r="Q407" s="11" t="str">
        <f t="shared" si="114"/>
        <v/>
      </c>
      <c r="R407" s="11" t="str">
        <f t="shared" si="115"/>
        <v/>
      </c>
      <c r="S407" s="11">
        <f t="shared" si="129"/>
        <v>13701.098922205587</v>
      </c>
      <c r="T407" s="11" t="str">
        <f t="shared" si="116"/>
        <v/>
      </c>
      <c r="U407" s="11">
        <f t="shared" si="117"/>
        <v>13701.098922205587</v>
      </c>
      <c r="V407" s="3">
        <f t="shared" si="130"/>
        <v>8044.5503497064565</v>
      </c>
      <c r="W407" s="3" t="b">
        <f t="shared" si="118"/>
        <v>0</v>
      </c>
      <c r="X407" s="3">
        <f t="shared" si="119"/>
        <v>16411.385736281518</v>
      </c>
      <c r="Y407" t="b">
        <f t="shared" si="120"/>
        <v>0</v>
      </c>
      <c r="Z407">
        <f t="shared" si="121"/>
        <v>0</v>
      </c>
      <c r="AA407">
        <f t="shared" si="122"/>
        <v>279.61426371848211</v>
      </c>
      <c r="AB407" s="76">
        <f t="shared" si="123"/>
        <v>6819.2974184016548</v>
      </c>
    </row>
    <row r="408" spans="1:28">
      <c r="A408" s="7">
        <v>407</v>
      </c>
      <c r="B408" s="63">
        <v>2004</v>
      </c>
      <c r="C408" s="62">
        <v>11</v>
      </c>
      <c r="D408" s="10">
        <v>4576</v>
      </c>
      <c r="E408" s="14">
        <v>19063.14049586777</v>
      </c>
      <c r="F408" s="11">
        <v>0</v>
      </c>
      <c r="G408" s="11">
        <f t="shared" si="124"/>
        <v>1654.3172979321334</v>
      </c>
      <c r="H408" s="13">
        <f t="shared" si="125"/>
        <v>0</v>
      </c>
      <c r="I408" s="7">
        <v>0</v>
      </c>
      <c r="J408" s="7">
        <f>51342</f>
        <v>51342</v>
      </c>
      <c r="K408" s="11">
        <f t="shared" si="126"/>
        <v>51342</v>
      </c>
      <c r="L408" s="11">
        <f t="shared" si="131"/>
        <v>8044.5503497064565</v>
      </c>
      <c r="M408" s="11">
        <v>0</v>
      </c>
      <c r="N408" s="77">
        <f t="shared" si="127"/>
        <v>27107.690845574227</v>
      </c>
      <c r="O408" s="3">
        <v>2468.0935757473599</v>
      </c>
      <c r="P408" s="57" t="str">
        <f t="shared" si="128"/>
        <v/>
      </c>
      <c r="Q408" s="11" t="str">
        <f t="shared" si="114"/>
        <v/>
      </c>
      <c r="R408" s="11" t="str">
        <f t="shared" si="115"/>
        <v/>
      </c>
      <c r="S408" s="11">
        <f t="shared" si="129"/>
        <v>2107.9064242526401</v>
      </c>
      <c r="T408" s="11" t="str">
        <f t="shared" si="116"/>
        <v/>
      </c>
      <c r="U408" s="11">
        <f t="shared" si="117"/>
        <v>2107.9064242526401</v>
      </c>
      <c r="V408" s="3">
        <f t="shared" si="130"/>
        <v>24999.784421321587</v>
      </c>
      <c r="W408" s="3" t="b">
        <f t="shared" si="118"/>
        <v>1</v>
      </c>
      <c r="X408" s="3">
        <f t="shared" si="119"/>
        <v>4576</v>
      </c>
      <c r="Y408" t="b">
        <f t="shared" si="120"/>
        <v>1</v>
      </c>
      <c r="Z408">
        <f t="shared" si="121"/>
        <v>1</v>
      </c>
      <c r="AA408">
        <f t="shared" si="122"/>
        <v>0</v>
      </c>
      <c r="AB408" s="76">
        <f t="shared" si="123"/>
        <v>0</v>
      </c>
    </row>
    <row r="409" spans="1:28">
      <c r="A409" s="7">
        <v>408</v>
      </c>
      <c r="B409" s="63">
        <v>2004</v>
      </c>
      <c r="C409" s="62">
        <v>12</v>
      </c>
      <c r="D409" s="10">
        <v>1561</v>
      </c>
      <c r="E409" s="14">
        <v>22312.066115702481</v>
      </c>
      <c r="F409" s="11">
        <v>0</v>
      </c>
      <c r="G409" s="11">
        <f t="shared" si="124"/>
        <v>3918.7848634796233</v>
      </c>
      <c r="H409" s="13">
        <f t="shared" si="125"/>
        <v>0</v>
      </c>
      <c r="I409" s="7">
        <v>0</v>
      </c>
      <c r="J409" s="7">
        <f>51342</f>
        <v>51342</v>
      </c>
      <c r="K409" s="11">
        <f t="shared" si="126"/>
        <v>51342</v>
      </c>
      <c r="L409" s="11">
        <f t="shared" si="131"/>
        <v>24999.784421321587</v>
      </c>
      <c r="M409" s="11">
        <v>0</v>
      </c>
      <c r="N409" s="77">
        <f t="shared" si="127"/>
        <v>47311.850537024067</v>
      </c>
      <c r="O409" s="3">
        <v>1409.5949515274599</v>
      </c>
      <c r="P409" s="57" t="str">
        <f t="shared" si="128"/>
        <v/>
      </c>
      <c r="Q409" s="11" t="str">
        <f t="shared" si="114"/>
        <v/>
      </c>
      <c r="R409" s="11" t="str">
        <f t="shared" si="115"/>
        <v/>
      </c>
      <c r="S409" s="11">
        <f t="shared" si="129"/>
        <v>151.4050484725401</v>
      </c>
      <c r="T409" s="11" t="str">
        <f t="shared" si="116"/>
        <v/>
      </c>
      <c r="U409" s="11">
        <f t="shared" si="117"/>
        <v>151.4050484725401</v>
      </c>
      <c r="V409" s="3">
        <f t="shared" si="130"/>
        <v>47160.44548855153</v>
      </c>
      <c r="W409" s="3" t="b">
        <f t="shared" si="118"/>
        <v>1</v>
      </c>
      <c r="X409" s="3">
        <f t="shared" si="119"/>
        <v>1561</v>
      </c>
      <c r="Y409" t="b">
        <f t="shared" si="120"/>
        <v>1</v>
      </c>
      <c r="Z409">
        <f t="shared" si="121"/>
        <v>0</v>
      </c>
      <c r="AA409">
        <f t="shared" si="122"/>
        <v>0</v>
      </c>
      <c r="AB409" s="76">
        <f t="shared" si="123"/>
        <v>0</v>
      </c>
    </row>
    <row r="410" spans="1:28">
      <c r="A410" s="7">
        <v>409</v>
      </c>
      <c r="B410" s="63">
        <v>2005</v>
      </c>
      <c r="C410" s="62">
        <v>1</v>
      </c>
      <c r="D410" s="10">
        <v>1277</v>
      </c>
      <c r="E410" s="14">
        <v>23248.264462809919</v>
      </c>
      <c r="F410" s="11">
        <v>0</v>
      </c>
      <c r="G410" s="11">
        <f t="shared" si="124"/>
        <v>6011.6325997140448</v>
      </c>
      <c r="H410" s="13">
        <f t="shared" si="125"/>
        <v>0</v>
      </c>
      <c r="I410" s="7">
        <v>0</v>
      </c>
      <c r="J410" s="7">
        <f>51342</f>
        <v>51342</v>
      </c>
      <c r="K410" s="11">
        <f t="shared" si="126"/>
        <v>51342</v>
      </c>
      <c r="L410" s="11">
        <f t="shared" si="131"/>
        <v>47160.44548855153</v>
      </c>
      <c r="M410" s="11">
        <v>0</v>
      </c>
      <c r="N410" s="77">
        <f t="shared" si="127"/>
        <v>70408.709951361452</v>
      </c>
      <c r="O410" s="3">
        <v>5235.4878303858504</v>
      </c>
      <c r="P410" s="57" t="str">
        <f t="shared" si="128"/>
        <v/>
      </c>
      <c r="Q410" s="11" t="str">
        <f t="shared" si="114"/>
        <v/>
      </c>
      <c r="R410" s="11">
        <f t="shared" si="115"/>
        <v>19066.709951361452</v>
      </c>
      <c r="S410" s="11" t="str">
        <f t="shared" si="129"/>
        <v/>
      </c>
      <c r="T410" s="11" t="str">
        <f t="shared" si="116"/>
        <v/>
      </c>
      <c r="U410" s="11">
        <f t="shared" si="117"/>
        <v>19066.709951361452</v>
      </c>
      <c r="V410" s="3">
        <f t="shared" si="130"/>
        <v>51342</v>
      </c>
      <c r="W410" s="3" t="b">
        <f t="shared" si="118"/>
        <v>1</v>
      </c>
      <c r="X410" s="3">
        <f t="shared" si="119"/>
        <v>24302.197781747302</v>
      </c>
      <c r="Y410" t="b">
        <f t="shared" si="120"/>
        <v>1</v>
      </c>
      <c r="Z410">
        <f t="shared" si="121"/>
        <v>0</v>
      </c>
      <c r="AA410">
        <f t="shared" si="122"/>
        <v>0</v>
      </c>
      <c r="AB410" s="76">
        <f t="shared" si="123"/>
        <v>0</v>
      </c>
    </row>
    <row r="411" spans="1:28">
      <c r="A411" s="7">
        <v>410</v>
      </c>
      <c r="B411" s="63">
        <v>2005</v>
      </c>
      <c r="C411" s="62">
        <v>2</v>
      </c>
      <c r="D411" s="10">
        <v>787</v>
      </c>
      <c r="E411" s="14">
        <v>21219.173553719007</v>
      </c>
      <c r="F411" s="11">
        <v>0</v>
      </c>
      <c r="G411" s="11">
        <f t="shared" si="124"/>
        <v>6296.3862360000003</v>
      </c>
      <c r="H411" s="13">
        <f t="shared" si="125"/>
        <v>0</v>
      </c>
      <c r="I411" s="7">
        <v>0</v>
      </c>
      <c r="J411" s="7">
        <f>51342</f>
        <v>51342</v>
      </c>
      <c r="K411" s="11">
        <f t="shared" si="126"/>
        <v>51342</v>
      </c>
      <c r="L411" s="11">
        <f t="shared" si="131"/>
        <v>51342</v>
      </c>
      <c r="M411" s="11">
        <v>0</v>
      </c>
      <c r="N411" s="77">
        <f t="shared" si="127"/>
        <v>72561.173553719011</v>
      </c>
      <c r="O411" s="3">
        <v>11600.0368603028</v>
      </c>
      <c r="P411" s="57" t="str">
        <f t="shared" si="128"/>
        <v/>
      </c>
      <c r="Q411" s="11" t="str">
        <f t="shared" si="114"/>
        <v/>
      </c>
      <c r="R411" s="11">
        <f t="shared" si="115"/>
        <v>21219.173553719011</v>
      </c>
      <c r="S411" s="11" t="str">
        <f t="shared" si="129"/>
        <v/>
      </c>
      <c r="T411" s="11" t="str">
        <f t="shared" si="116"/>
        <v/>
      </c>
      <c r="U411" s="11">
        <f t="shared" si="117"/>
        <v>21219.173553719011</v>
      </c>
      <c r="V411" s="3">
        <f t="shared" si="130"/>
        <v>51342</v>
      </c>
      <c r="W411" s="3" t="b">
        <f t="shared" si="118"/>
        <v>1</v>
      </c>
      <c r="X411" s="3">
        <f t="shared" si="119"/>
        <v>32819.210414021814</v>
      </c>
      <c r="Y411" t="b">
        <f t="shared" si="120"/>
        <v>1</v>
      </c>
      <c r="Z411">
        <f t="shared" si="121"/>
        <v>0</v>
      </c>
      <c r="AA411">
        <f t="shared" si="122"/>
        <v>0</v>
      </c>
      <c r="AB411" s="76">
        <f t="shared" si="123"/>
        <v>0</v>
      </c>
    </row>
    <row r="412" spans="1:28">
      <c r="A412" s="7">
        <v>411</v>
      </c>
      <c r="B412" s="63">
        <v>2005</v>
      </c>
      <c r="C412" s="62">
        <v>3</v>
      </c>
      <c r="D412" s="10">
        <v>298</v>
      </c>
      <c r="E412" s="14">
        <v>40659.173553719011</v>
      </c>
      <c r="F412" s="11">
        <v>0.02</v>
      </c>
      <c r="G412" s="11">
        <f t="shared" si="124"/>
        <v>6296.3862360000003</v>
      </c>
      <c r="H412" s="13">
        <f t="shared" si="125"/>
        <v>125.92772472000001</v>
      </c>
      <c r="I412" s="7">
        <v>0</v>
      </c>
      <c r="J412" s="7">
        <f>51342</f>
        <v>51342</v>
      </c>
      <c r="K412" s="11">
        <f t="shared" si="126"/>
        <v>51342</v>
      </c>
      <c r="L412" s="11">
        <f t="shared" si="131"/>
        <v>51342</v>
      </c>
      <c r="M412" s="11">
        <v>0</v>
      </c>
      <c r="N412" s="77">
        <f t="shared" si="127"/>
        <v>91875.245828999017</v>
      </c>
      <c r="O412" s="3">
        <v>17161.224276900699</v>
      </c>
      <c r="P412" s="57" t="str">
        <f t="shared" si="128"/>
        <v/>
      </c>
      <c r="Q412" s="11" t="str">
        <f t="shared" si="114"/>
        <v/>
      </c>
      <c r="R412" s="11">
        <f t="shared" si="115"/>
        <v>55533.245828999017</v>
      </c>
      <c r="S412" s="11" t="str">
        <f t="shared" si="129"/>
        <v/>
      </c>
      <c r="T412" s="11" t="str">
        <f t="shared" si="116"/>
        <v/>
      </c>
      <c r="U412" s="11">
        <f t="shared" si="117"/>
        <v>55533.245828999017</v>
      </c>
      <c r="V412" s="3">
        <f t="shared" si="130"/>
        <v>36342</v>
      </c>
      <c r="W412" s="3" t="b">
        <f t="shared" si="118"/>
        <v>1</v>
      </c>
      <c r="X412" s="3">
        <f t="shared" si="119"/>
        <v>72694.470105899716</v>
      </c>
      <c r="Y412" t="b">
        <f t="shared" si="120"/>
        <v>1</v>
      </c>
      <c r="Z412">
        <f t="shared" si="121"/>
        <v>0</v>
      </c>
      <c r="AA412">
        <f t="shared" si="122"/>
        <v>0</v>
      </c>
      <c r="AB412" s="76">
        <f t="shared" si="123"/>
        <v>0</v>
      </c>
    </row>
    <row r="413" spans="1:28">
      <c r="A413" s="7">
        <v>412</v>
      </c>
      <c r="B413" s="63">
        <v>2005</v>
      </c>
      <c r="C413" s="62">
        <v>4</v>
      </c>
      <c r="D413" s="10">
        <v>2544</v>
      </c>
      <c r="E413" s="14">
        <v>74245.289256198346</v>
      </c>
      <c r="F413" s="11">
        <v>0.13</v>
      </c>
      <c r="G413" s="11">
        <f t="shared" si="124"/>
        <v>5112.6462360000005</v>
      </c>
      <c r="H413" s="13">
        <f t="shared" si="125"/>
        <v>664.64401068000006</v>
      </c>
      <c r="I413" s="7">
        <v>15000</v>
      </c>
      <c r="J413" s="7">
        <f>51342</f>
        <v>51342</v>
      </c>
      <c r="K413" s="11">
        <f t="shared" si="126"/>
        <v>36342</v>
      </c>
      <c r="L413" s="11">
        <f t="shared" si="131"/>
        <v>36342</v>
      </c>
      <c r="M413" s="11">
        <v>0</v>
      </c>
      <c r="N413" s="77">
        <f t="shared" si="127"/>
        <v>109922.64524551835</v>
      </c>
      <c r="O413" s="3">
        <v>9057.0183419934201</v>
      </c>
      <c r="P413" s="57" t="str">
        <f t="shared" si="128"/>
        <v/>
      </c>
      <c r="Q413" s="11" t="str">
        <f t="shared" si="114"/>
        <v/>
      </c>
      <c r="R413" s="11">
        <f t="shared" si="115"/>
        <v>73580.645245518346</v>
      </c>
      <c r="S413" s="11" t="str">
        <f t="shared" si="129"/>
        <v/>
      </c>
      <c r="T413" s="11" t="str">
        <f t="shared" si="116"/>
        <v/>
      </c>
      <c r="U413" s="11">
        <f t="shared" si="117"/>
        <v>73580.645245518346</v>
      </c>
      <c r="V413" s="3">
        <f t="shared" si="130"/>
        <v>36342</v>
      </c>
      <c r="W413" s="3" t="b">
        <f t="shared" si="118"/>
        <v>1</v>
      </c>
      <c r="X413" s="3">
        <f t="shared" si="119"/>
        <v>82637.663587511764</v>
      </c>
      <c r="Y413" t="b">
        <f t="shared" si="120"/>
        <v>1</v>
      </c>
      <c r="Z413">
        <f t="shared" si="121"/>
        <v>0</v>
      </c>
      <c r="AA413">
        <f t="shared" si="122"/>
        <v>0</v>
      </c>
      <c r="AB413" s="76">
        <f t="shared" si="123"/>
        <v>0</v>
      </c>
    </row>
    <row r="414" spans="1:28">
      <c r="A414" s="7">
        <v>413</v>
      </c>
      <c r="B414" s="63">
        <v>2005</v>
      </c>
      <c r="C414" s="62">
        <v>5</v>
      </c>
      <c r="D414" s="10">
        <v>34448</v>
      </c>
      <c r="E414" s="14">
        <v>102466.11570247934</v>
      </c>
      <c r="F414" s="11">
        <v>0.22</v>
      </c>
      <c r="G414" s="11">
        <f t="shared" si="124"/>
        <v>5112.6462360000005</v>
      </c>
      <c r="H414" s="13">
        <f t="shared" si="125"/>
        <v>1124.7821719200001</v>
      </c>
      <c r="I414" s="7">
        <v>15000</v>
      </c>
      <c r="J414" s="7">
        <f>51342</f>
        <v>51342</v>
      </c>
      <c r="K414" s="11">
        <f t="shared" si="126"/>
        <v>36342</v>
      </c>
      <c r="L414" s="11">
        <f t="shared" si="131"/>
        <v>36342</v>
      </c>
      <c r="M414" s="11">
        <v>0</v>
      </c>
      <c r="N414" s="77">
        <f t="shared" si="127"/>
        <v>137683.33353055932</v>
      </c>
      <c r="O414" s="3">
        <v>4215.2462302003596</v>
      </c>
      <c r="P414" s="57" t="str">
        <f t="shared" si="128"/>
        <v/>
      </c>
      <c r="Q414" s="11" t="str">
        <f t="shared" si="114"/>
        <v/>
      </c>
      <c r="R414" s="11" t="str">
        <f t="shared" si="115"/>
        <v/>
      </c>
      <c r="S414" s="11" t="str">
        <f t="shared" si="129"/>
        <v/>
      </c>
      <c r="T414" s="11">
        <f t="shared" si="116"/>
        <v>101341.33353055932</v>
      </c>
      <c r="U414" s="11">
        <f t="shared" si="117"/>
        <v>101341.33353055932</v>
      </c>
      <c r="V414" s="3">
        <f t="shared" si="130"/>
        <v>36342</v>
      </c>
      <c r="W414" s="3" t="b">
        <f t="shared" si="118"/>
        <v>1</v>
      </c>
      <c r="X414" s="3">
        <f t="shared" si="119"/>
        <v>105556.57976075968</v>
      </c>
      <c r="Y414" t="b">
        <f t="shared" si="120"/>
        <v>1</v>
      </c>
      <c r="Z414">
        <f t="shared" si="121"/>
        <v>0</v>
      </c>
      <c r="AA414">
        <f t="shared" si="122"/>
        <v>0</v>
      </c>
      <c r="AB414" s="76">
        <f t="shared" si="123"/>
        <v>0</v>
      </c>
    </row>
    <row r="415" spans="1:28">
      <c r="A415" s="7">
        <v>414</v>
      </c>
      <c r="B415" s="63">
        <v>2005</v>
      </c>
      <c r="C415" s="62">
        <v>6</v>
      </c>
      <c r="D415" s="10">
        <v>45953</v>
      </c>
      <c r="E415" s="14">
        <v>68237.35537190082</v>
      </c>
      <c r="F415" s="11">
        <v>0.36</v>
      </c>
      <c r="G415" s="11">
        <f t="shared" si="124"/>
        <v>5112.6462360000005</v>
      </c>
      <c r="H415" s="13">
        <f t="shared" si="125"/>
        <v>1840.5526449600002</v>
      </c>
      <c r="I415" s="7">
        <v>15000</v>
      </c>
      <c r="J415" s="7">
        <f>51342</f>
        <v>51342</v>
      </c>
      <c r="K415" s="11">
        <f t="shared" si="126"/>
        <v>36342</v>
      </c>
      <c r="L415" s="11">
        <f t="shared" si="131"/>
        <v>36342</v>
      </c>
      <c r="M415" s="11">
        <v>0</v>
      </c>
      <c r="N415" s="77">
        <f t="shared" si="127"/>
        <v>102738.80272694082</v>
      </c>
      <c r="O415" s="3">
        <v>3122.9999999984402</v>
      </c>
      <c r="P415" s="57" t="str">
        <f t="shared" si="128"/>
        <v/>
      </c>
      <c r="Q415" s="11" t="str">
        <f t="shared" si="114"/>
        <v/>
      </c>
      <c r="R415" s="11" t="str">
        <f t="shared" si="115"/>
        <v/>
      </c>
      <c r="S415" s="11" t="str">
        <f t="shared" si="129"/>
        <v/>
      </c>
      <c r="T415" s="11">
        <f t="shared" si="116"/>
        <v>51396.802726940819</v>
      </c>
      <c r="U415" s="11">
        <f t="shared" si="117"/>
        <v>51396.802726940819</v>
      </c>
      <c r="V415" s="3">
        <f t="shared" si="130"/>
        <v>51342</v>
      </c>
      <c r="W415" s="3" t="b">
        <f t="shared" si="118"/>
        <v>1</v>
      </c>
      <c r="X415" s="3">
        <f t="shared" si="119"/>
        <v>54519.802726939262</v>
      </c>
      <c r="Y415" t="b">
        <f t="shared" si="120"/>
        <v>1</v>
      </c>
      <c r="Z415">
        <f t="shared" si="121"/>
        <v>0</v>
      </c>
      <c r="AA415">
        <f t="shared" si="122"/>
        <v>0</v>
      </c>
      <c r="AB415" s="76">
        <f t="shared" si="123"/>
        <v>0</v>
      </c>
    </row>
    <row r="416" spans="1:28">
      <c r="A416" s="7">
        <v>415</v>
      </c>
      <c r="B416" s="63">
        <v>2005</v>
      </c>
      <c r="C416" s="62">
        <v>7</v>
      </c>
      <c r="D416" s="10">
        <v>50966</v>
      </c>
      <c r="E416" s="14">
        <v>28665.123966942148</v>
      </c>
      <c r="F416" s="11">
        <v>0.43</v>
      </c>
      <c r="G416" s="11">
        <f t="shared" si="124"/>
        <v>6296.3862360000003</v>
      </c>
      <c r="H416" s="13">
        <f t="shared" si="125"/>
        <v>2707.44608148</v>
      </c>
      <c r="I416" s="7">
        <v>0</v>
      </c>
      <c r="J416" s="7">
        <f>51342</f>
        <v>51342</v>
      </c>
      <c r="K416" s="11">
        <f t="shared" si="126"/>
        <v>51342</v>
      </c>
      <c r="L416" s="11">
        <f t="shared" si="131"/>
        <v>51342</v>
      </c>
      <c r="M416" s="11">
        <v>0</v>
      </c>
      <c r="N416" s="77">
        <f t="shared" si="127"/>
        <v>77299.677885462152</v>
      </c>
      <c r="O416" s="3">
        <v>2956.2478536784101</v>
      </c>
      <c r="P416" s="57" t="str">
        <f t="shared" si="128"/>
        <v/>
      </c>
      <c r="Q416" s="11" t="str">
        <f t="shared" si="114"/>
        <v/>
      </c>
      <c r="R416" s="11" t="str">
        <f t="shared" si="115"/>
        <v/>
      </c>
      <c r="S416" s="11">
        <f t="shared" si="129"/>
        <v>48009.752146321589</v>
      </c>
      <c r="T416" s="11" t="str">
        <f t="shared" si="116"/>
        <v/>
      </c>
      <c r="U416" s="11">
        <f t="shared" si="117"/>
        <v>48009.752146321589</v>
      </c>
      <c r="V416" s="3">
        <f t="shared" si="130"/>
        <v>29289.925739140563</v>
      </c>
      <c r="W416" s="3" t="b">
        <f t="shared" si="118"/>
        <v>1</v>
      </c>
      <c r="X416" s="3">
        <f t="shared" si="119"/>
        <v>50966</v>
      </c>
      <c r="Y416" t="b">
        <f t="shared" si="120"/>
        <v>1</v>
      </c>
      <c r="Z416">
        <f t="shared" si="121"/>
        <v>0</v>
      </c>
      <c r="AA416">
        <f t="shared" si="122"/>
        <v>0</v>
      </c>
      <c r="AB416" s="76">
        <f t="shared" si="123"/>
        <v>0</v>
      </c>
    </row>
    <row r="417" spans="1:28">
      <c r="A417" s="7">
        <v>416</v>
      </c>
      <c r="B417" s="63">
        <v>2005</v>
      </c>
      <c r="C417" s="62">
        <v>8</v>
      </c>
      <c r="D417" s="10">
        <v>47807</v>
      </c>
      <c r="E417" s="14">
        <v>30737.85123966942</v>
      </c>
      <c r="F417" s="11">
        <v>0.39</v>
      </c>
      <c r="G417" s="11">
        <f t="shared" si="124"/>
        <v>4400.6118783364491</v>
      </c>
      <c r="H417" s="13">
        <f t="shared" si="125"/>
        <v>1716.2386325512152</v>
      </c>
      <c r="I417" s="7">
        <v>0</v>
      </c>
      <c r="J417" s="7">
        <f>51342</f>
        <v>51342</v>
      </c>
      <c r="K417" s="11">
        <f t="shared" si="126"/>
        <v>51342</v>
      </c>
      <c r="L417" s="11">
        <f t="shared" si="131"/>
        <v>29289.925739140563</v>
      </c>
      <c r="M417" s="11">
        <v>0</v>
      </c>
      <c r="N417" s="77">
        <f t="shared" si="127"/>
        <v>58311.538346258771</v>
      </c>
      <c r="O417" s="3">
        <v>4952.4928345285998</v>
      </c>
      <c r="P417" s="57" t="str">
        <f t="shared" si="128"/>
        <v/>
      </c>
      <c r="Q417" s="11" t="str">
        <f t="shared" si="114"/>
        <v/>
      </c>
      <c r="R417" s="11" t="str">
        <f t="shared" si="115"/>
        <v/>
      </c>
      <c r="S417" s="11">
        <f t="shared" si="129"/>
        <v>41997.417022161972</v>
      </c>
      <c r="T417" s="11" t="str">
        <f t="shared" si="116"/>
        <v/>
      </c>
      <c r="U417" s="11">
        <f t="shared" si="117"/>
        <v>41997.417022161972</v>
      </c>
      <c r="V417" s="3">
        <f t="shared" si="130"/>
        <v>16314.121324096799</v>
      </c>
      <c r="W417" s="3" t="b">
        <f t="shared" si="118"/>
        <v>0</v>
      </c>
      <c r="X417" s="3">
        <f t="shared" si="119"/>
        <v>46949.909856690574</v>
      </c>
      <c r="Y417" t="b">
        <f t="shared" si="120"/>
        <v>0</v>
      </c>
      <c r="Z417">
        <f t="shared" si="121"/>
        <v>0</v>
      </c>
      <c r="AA417">
        <f t="shared" si="122"/>
        <v>857.09014330942591</v>
      </c>
      <c r="AB417" s="76">
        <f t="shared" si="123"/>
        <v>125918.17002569327</v>
      </c>
    </row>
    <row r="418" spans="1:28">
      <c r="A418" s="7">
        <v>417</v>
      </c>
      <c r="B418" s="63">
        <v>2005</v>
      </c>
      <c r="C418" s="62">
        <v>9</v>
      </c>
      <c r="D418" s="10">
        <v>35537</v>
      </c>
      <c r="E418" s="14">
        <v>23510.082644628099</v>
      </c>
      <c r="F418" s="11">
        <v>0.2</v>
      </c>
      <c r="G418" s="11">
        <f t="shared" si="124"/>
        <v>2830.5920580171769</v>
      </c>
      <c r="H418" s="13">
        <f t="shared" si="125"/>
        <v>566.11841160343545</v>
      </c>
      <c r="I418" s="7">
        <v>0</v>
      </c>
      <c r="J418" s="7">
        <f>51342</f>
        <v>51342</v>
      </c>
      <c r="K418" s="11">
        <f t="shared" si="126"/>
        <v>51342</v>
      </c>
      <c r="L418" s="11">
        <f t="shared" si="131"/>
        <v>16314.121324096799</v>
      </c>
      <c r="M418" s="11">
        <v>0</v>
      </c>
      <c r="N418" s="77">
        <f t="shared" si="127"/>
        <v>39258.085557121463</v>
      </c>
      <c r="O418" s="3">
        <v>4752.0754713242704</v>
      </c>
      <c r="P418" s="57" t="str">
        <f t="shared" si="128"/>
        <v/>
      </c>
      <c r="Q418" s="11" t="str">
        <f t="shared" si="114"/>
        <v/>
      </c>
      <c r="R418" s="11" t="str">
        <f t="shared" si="115"/>
        <v/>
      </c>
      <c r="S418" s="11">
        <f t="shared" si="129"/>
        <v>30169.226038102213</v>
      </c>
      <c r="T418" s="11" t="str">
        <f t="shared" si="116"/>
        <v/>
      </c>
      <c r="U418" s="11">
        <f t="shared" si="117"/>
        <v>30169.226038102213</v>
      </c>
      <c r="V418" s="3">
        <f t="shared" si="130"/>
        <v>9088.85951901925</v>
      </c>
      <c r="W418" s="3" t="b">
        <f t="shared" si="118"/>
        <v>0</v>
      </c>
      <c r="X418" s="3">
        <f t="shared" si="119"/>
        <v>34921.301509426485</v>
      </c>
      <c r="Y418" t="b">
        <f t="shared" si="120"/>
        <v>0</v>
      </c>
      <c r="Z418">
        <f t="shared" si="121"/>
        <v>0</v>
      </c>
      <c r="AA418">
        <f t="shared" si="122"/>
        <v>615.6984905735153</v>
      </c>
      <c r="AB418" s="76">
        <f t="shared" si="123"/>
        <v>71757.79803040273</v>
      </c>
    </row>
    <row r="419" spans="1:28">
      <c r="A419" s="7">
        <v>418</v>
      </c>
      <c r="B419" s="63">
        <v>2005</v>
      </c>
      <c r="C419" s="62">
        <v>10</v>
      </c>
      <c r="D419" s="10">
        <v>16691</v>
      </c>
      <c r="E419" s="14">
        <v>26304.793388429753</v>
      </c>
      <c r="F419" s="11">
        <v>0.05</v>
      </c>
      <c r="G419" s="11">
        <f t="shared" si="124"/>
        <v>1810.4066285121403</v>
      </c>
      <c r="H419" s="13">
        <f t="shared" si="125"/>
        <v>90.520331425607026</v>
      </c>
      <c r="I419" s="7">
        <v>0</v>
      </c>
      <c r="J419" s="7">
        <f>51342</f>
        <v>51342</v>
      </c>
      <c r="K419" s="11">
        <f t="shared" si="126"/>
        <v>51342</v>
      </c>
      <c r="L419" s="11">
        <f t="shared" si="131"/>
        <v>9088.85951901925</v>
      </c>
      <c r="M419" s="11">
        <v>0</v>
      </c>
      <c r="N419" s="77">
        <f t="shared" si="127"/>
        <v>35303.132576023396</v>
      </c>
      <c r="O419" s="3">
        <v>4690.4940647694903</v>
      </c>
      <c r="P419" s="57" t="str">
        <f t="shared" si="128"/>
        <v/>
      </c>
      <c r="Q419" s="11" t="str">
        <f t="shared" si="114"/>
        <v/>
      </c>
      <c r="R419" s="11" t="str">
        <f t="shared" si="115"/>
        <v/>
      </c>
      <c r="S419" s="11">
        <f t="shared" si="129"/>
        <v>12000.505935230511</v>
      </c>
      <c r="T419" s="11" t="str">
        <f t="shared" si="116"/>
        <v/>
      </c>
      <c r="U419" s="11">
        <f t="shared" si="117"/>
        <v>12000.505935230511</v>
      </c>
      <c r="V419" s="3">
        <f t="shared" si="130"/>
        <v>23302.626640792885</v>
      </c>
      <c r="W419" s="3" t="b">
        <f t="shared" si="118"/>
        <v>1</v>
      </c>
      <c r="X419" s="3">
        <f t="shared" si="119"/>
        <v>16691</v>
      </c>
      <c r="Y419" t="b">
        <f t="shared" si="120"/>
        <v>1</v>
      </c>
      <c r="Z419">
        <f t="shared" si="121"/>
        <v>1</v>
      </c>
      <c r="AA419">
        <f t="shared" si="122"/>
        <v>0</v>
      </c>
      <c r="AB419" s="76">
        <f t="shared" si="123"/>
        <v>0</v>
      </c>
    </row>
    <row r="420" spans="1:28">
      <c r="A420" s="7">
        <v>419</v>
      </c>
      <c r="B420" s="63">
        <v>2005</v>
      </c>
      <c r="C420" s="62">
        <v>11</v>
      </c>
      <c r="D420" s="10">
        <v>4576</v>
      </c>
      <c r="E420" s="14">
        <v>25259.504132231406</v>
      </c>
      <c r="F420" s="11">
        <v>0</v>
      </c>
      <c r="G420" s="11">
        <f t="shared" si="124"/>
        <v>3718.0151899959042</v>
      </c>
      <c r="H420" s="13">
        <f t="shared" si="125"/>
        <v>0</v>
      </c>
      <c r="I420" s="7">
        <v>0</v>
      </c>
      <c r="J420" s="7">
        <f>51342</f>
        <v>51342</v>
      </c>
      <c r="K420" s="11">
        <f t="shared" si="126"/>
        <v>51342</v>
      </c>
      <c r="L420" s="11">
        <f t="shared" si="131"/>
        <v>23302.626640792885</v>
      </c>
      <c r="M420" s="11">
        <v>0</v>
      </c>
      <c r="N420" s="77">
        <f t="shared" si="127"/>
        <v>48562.130773024292</v>
      </c>
      <c r="O420" s="3">
        <v>3912.3959652431099</v>
      </c>
      <c r="P420" s="57" t="str">
        <f t="shared" si="128"/>
        <v/>
      </c>
      <c r="Q420" s="11" t="str">
        <f t="shared" si="114"/>
        <v/>
      </c>
      <c r="R420" s="11" t="str">
        <f t="shared" si="115"/>
        <v/>
      </c>
      <c r="S420" s="11">
        <f t="shared" si="129"/>
        <v>663.60403475689009</v>
      </c>
      <c r="T420" s="11" t="str">
        <f t="shared" si="116"/>
        <v/>
      </c>
      <c r="U420" s="11">
        <f t="shared" si="117"/>
        <v>663.60403475689009</v>
      </c>
      <c r="V420" s="3">
        <f t="shared" si="130"/>
        <v>47898.526738267399</v>
      </c>
      <c r="W420" s="3" t="b">
        <f t="shared" si="118"/>
        <v>1</v>
      </c>
      <c r="X420" s="3">
        <f t="shared" si="119"/>
        <v>4576</v>
      </c>
      <c r="Y420" t="b">
        <f t="shared" si="120"/>
        <v>1</v>
      </c>
      <c r="Z420">
        <f t="shared" si="121"/>
        <v>0</v>
      </c>
      <c r="AA420">
        <f t="shared" si="122"/>
        <v>0</v>
      </c>
      <c r="AB420" s="76">
        <f t="shared" si="123"/>
        <v>0</v>
      </c>
    </row>
    <row r="421" spans="1:28">
      <c r="A421" s="7">
        <v>420</v>
      </c>
      <c r="B421" s="63">
        <v>2005</v>
      </c>
      <c r="C421" s="62">
        <v>12</v>
      </c>
      <c r="D421" s="10">
        <v>1561</v>
      </c>
      <c r="E421" s="14">
        <v>28466.776859504131</v>
      </c>
      <c r="F421" s="11">
        <v>0</v>
      </c>
      <c r="G421" s="11">
        <f t="shared" si="124"/>
        <v>6064.435690898832</v>
      </c>
      <c r="H421" s="13">
        <f t="shared" si="125"/>
        <v>0</v>
      </c>
      <c r="I421" s="7">
        <v>0</v>
      </c>
      <c r="J421" s="7">
        <f>51342</f>
        <v>51342</v>
      </c>
      <c r="K421" s="11">
        <f t="shared" si="126"/>
        <v>51342</v>
      </c>
      <c r="L421" s="11">
        <f t="shared" si="131"/>
        <v>47898.526738267399</v>
      </c>
      <c r="M421" s="11">
        <v>0</v>
      </c>
      <c r="N421" s="77">
        <f t="shared" si="127"/>
        <v>76365.303597771534</v>
      </c>
      <c r="O421" s="3">
        <v>3912.18517984048</v>
      </c>
      <c r="P421" s="57" t="str">
        <f t="shared" si="128"/>
        <v/>
      </c>
      <c r="Q421" s="11" t="str">
        <f t="shared" si="114"/>
        <v/>
      </c>
      <c r="R421" s="11">
        <f t="shared" si="115"/>
        <v>76365.303597771534</v>
      </c>
      <c r="S421" s="11" t="str">
        <f t="shared" si="129"/>
        <v/>
      </c>
      <c r="T421" s="11" t="str">
        <f t="shared" si="116"/>
        <v/>
      </c>
      <c r="U421" s="11">
        <f t="shared" si="117"/>
        <v>76365.303597771534</v>
      </c>
      <c r="V421" s="3">
        <f t="shared" si="130"/>
        <v>0</v>
      </c>
      <c r="W421" s="3" t="b">
        <f t="shared" si="118"/>
        <v>0</v>
      </c>
      <c r="X421" s="3">
        <f t="shared" si="119"/>
        <v>80277.488777612016</v>
      </c>
      <c r="Y421" t="b">
        <f t="shared" si="120"/>
        <v>1</v>
      </c>
      <c r="Z421">
        <f t="shared" si="121"/>
        <v>0</v>
      </c>
      <c r="AA421">
        <f t="shared" si="122"/>
        <v>0</v>
      </c>
      <c r="AB421" s="76">
        <f t="shared" si="123"/>
        <v>0</v>
      </c>
    </row>
    <row r="422" spans="1:28">
      <c r="B422" s="61"/>
      <c r="C422" s="62"/>
      <c r="D422" s="10"/>
      <c r="E422" s="14"/>
      <c r="F422" s="11"/>
      <c r="K422" s="11">
        <f t="shared" si="126"/>
        <v>0</v>
      </c>
      <c r="N422" s="77"/>
      <c r="O422" s="3"/>
      <c r="W422" s="3"/>
    </row>
    <row r="423" spans="1:28">
      <c r="B423" s="61"/>
      <c r="C423" s="62"/>
      <c r="D423" s="10"/>
      <c r="E423" s="14"/>
      <c r="F423" s="11"/>
      <c r="O423" s="3"/>
    </row>
    <row r="424" spans="1:28">
      <c r="B424" s="61"/>
      <c r="C424" s="62"/>
      <c r="D424" s="10"/>
      <c r="E424" s="14"/>
      <c r="F424" s="11"/>
      <c r="O424" s="3"/>
    </row>
    <row r="425" spans="1:28">
      <c r="B425" s="61"/>
      <c r="C425" s="62"/>
      <c r="D425" s="10"/>
      <c r="E425" s="14"/>
      <c r="F425" s="11"/>
      <c r="O425" s="3"/>
    </row>
    <row r="426" spans="1:28">
      <c r="B426" s="61"/>
      <c r="C426" s="62"/>
      <c r="D426" s="10"/>
      <c r="E426" s="14"/>
      <c r="F426" s="11"/>
      <c r="O426" s="3"/>
    </row>
    <row r="427" spans="1:28">
      <c r="B427" s="61"/>
      <c r="C427" s="62"/>
      <c r="D427" s="10"/>
      <c r="E427" s="14"/>
      <c r="F427" s="11"/>
      <c r="O427" s="3"/>
    </row>
    <row r="428" spans="1:28">
      <c r="B428" s="61"/>
      <c r="C428" s="62"/>
      <c r="D428" s="10"/>
      <c r="E428" s="14"/>
      <c r="F428" s="11"/>
      <c r="O428" s="3"/>
    </row>
    <row r="429" spans="1:28">
      <c r="B429" s="61"/>
      <c r="C429" s="62"/>
      <c r="D429" s="10"/>
      <c r="E429" s="14"/>
      <c r="F429" s="11"/>
    </row>
    <row r="430" spans="1:28">
      <c r="B430" s="61"/>
      <c r="C430" s="62"/>
      <c r="D430" s="10"/>
      <c r="E430" s="14"/>
      <c r="F430" s="11"/>
    </row>
    <row r="431" spans="1:28">
      <c r="C431" s="62"/>
      <c r="D431" s="10"/>
      <c r="F431" s="11"/>
    </row>
    <row r="432" spans="1:28">
      <c r="C432" s="62"/>
      <c r="D432" s="10"/>
      <c r="F432" s="11"/>
    </row>
    <row r="433" spans="3:6">
      <c r="C433" s="62"/>
      <c r="D433" s="10"/>
      <c r="F433" s="11"/>
    </row>
    <row r="434" spans="3:6">
      <c r="F434" s="11"/>
    </row>
    <row r="435" spans="3:6">
      <c r="F435" s="11"/>
    </row>
    <row r="436" spans="3:6">
      <c r="F436" s="11"/>
    </row>
    <row r="437" spans="3:6">
      <c r="F437" s="11"/>
    </row>
    <row r="438" spans="3:6">
      <c r="F438" s="11"/>
    </row>
    <row r="439" spans="3:6">
      <c r="F439" s="11"/>
    </row>
    <row r="440" spans="3:6">
      <c r="F440" s="11"/>
    </row>
    <row r="441" spans="3:6">
      <c r="F441" s="11"/>
    </row>
    <row r="442" spans="3:6">
      <c r="F442" s="11"/>
    </row>
    <row r="443" spans="3:6">
      <c r="F443" s="11"/>
    </row>
    <row r="444" spans="3:6">
      <c r="F444" s="11"/>
    </row>
    <row r="445" spans="3:6">
      <c r="F445" s="11"/>
    </row>
    <row r="446" spans="3:6">
      <c r="F446" s="11"/>
    </row>
    <row r="447" spans="3:6">
      <c r="F447" s="11"/>
    </row>
    <row r="448" spans="3:6">
      <c r="F448" s="11"/>
    </row>
    <row r="449" spans="6:6">
      <c r="F449" s="11"/>
    </row>
    <row r="450" spans="6:6">
      <c r="F450" s="11"/>
    </row>
    <row r="451" spans="6:6">
      <c r="F451" s="11"/>
    </row>
    <row r="452" spans="6:6">
      <c r="F452" s="11"/>
    </row>
    <row r="453" spans="6:6">
      <c r="F453" s="11"/>
    </row>
    <row r="454" spans="6:6">
      <c r="F454" s="11"/>
    </row>
    <row r="455" spans="6:6">
      <c r="F455" s="11"/>
    </row>
    <row r="456" spans="6:6">
      <c r="F456" s="11"/>
    </row>
    <row r="457" spans="6:6">
      <c r="F457" s="11"/>
    </row>
  </sheetData>
  <sortState ref="AM2:AM31">
    <sortCondition descending="1" ref="AM2"/>
  </sortState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0"/>
  <sheetViews>
    <sheetView topLeftCell="G29" workbookViewId="0">
      <selection activeCell="M40" sqref="L40:M40"/>
    </sheetView>
  </sheetViews>
  <sheetFormatPr baseColWidth="10" defaultRowHeight="15" x14ac:dyDescent="0"/>
  <cols>
    <col min="2" max="2" width="18.83203125" customWidth="1"/>
    <col min="3" max="4" width="17" customWidth="1"/>
    <col min="5" max="5" width="1.83203125" customWidth="1"/>
    <col min="6" max="7" width="17" customWidth="1"/>
    <col min="8" max="8" width="1.83203125" customWidth="1"/>
    <col min="9" max="10" width="17" customWidth="1"/>
    <col min="11" max="11" width="1.83203125" customWidth="1"/>
    <col min="12" max="13" width="17" customWidth="1"/>
    <col min="14" max="14" width="1.83203125" customWidth="1"/>
    <col min="15" max="16" width="17" customWidth="1"/>
    <col min="18" max="18" width="13.83203125" customWidth="1"/>
    <col min="19" max="19" width="17" customWidth="1"/>
    <col min="20" max="20" width="18.1640625" customWidth="1"/>
  </cols>
  <sheetData>
    <row r="1" spans="2:21" s="2" customFormat="1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R1" s="79" t="s">
        <v>31</v>
      </c>
      <c r="S1" s="21"/>
      <c r="T1" s="58"/>
      <c r="U1" s="80" t="s">
        <v>32</v>
      </c>
    </row>
    <row r="2" spans="2:21">
      <c r="B2" s="79" t="s">
        <v>12</v>
      </c>
      <c r="C2" s="43" t="s">
        <v>36</v>
      </c>
      <c r="D2" s="43" t="s">
        <v>37</v>
      </c>
      <c r="E2" s="43"/>
      <c r="F2" s="43" t="s">
        <v>36</v>
      </c>
      <c r="G2" s="43" t="s">
        <v>37</v>
      </c>
      <c r="H2" s="43"/>
      <c r="I2" s="43" t="s">
        <v>36</v>
      </c>
      <c r="J2" s="43" t="s">
        <v>37</v>
      </c>
      <c r="K2" s="43"/>
      <c r="L2" s="43" t="s">
        <v>36</v>
      </c>
      <c r="M2" s="43" t="s">
        <v>37</v>
      </c>
      <c r="N2" s="43"/>
      <c r="O2" s="43" t="s">
        <v>36</v>
      </c>
      <c r="P2" s="43" t="s">
        <v>37</v>
      </c>
      <c r="R2" s="79"/>
      <c r="S2" s="43" t="s">
        <v>36</v>
      </c>
      <c r="T2" s="43" t="s">
        <v>37</v>
      </c>
      <c r="U2" s="80"/>
    </row>
    <row r="3" spans="2:21">
      <c r="B3" s="79"/>
      <c r="C3" s="79" t="s">
        <v>33</v>
      </c>
      <c r="D3" s="79"/>
      <c r="E3" s="43"/>
      <c r="F3" s="79" t="s">
        <v>29</v>
      </c>
      <c r="G3" s="79"/>
      <c r="H3" s="43"/>
      <c r="I3" s="79" t="s">
        <v>28</v>
      </c>
      <c r="J3" s="79"/>
      <c r="K3" s="43"/>
      <c r="L3" s="79" t="s">
        <v>30</v>
      </c>
      <c r="M3" s="79"/>
      <c r="N3" s="43"/>
      <c r="O3" s="79" t="s">
        <v>22</v>
      </c>
      <c r="P3" s="79"/>
      <c r="R3" s="79"/>
      <c r="S3" s="79" t="s">
        <v>51</v>
      </c>
      <c r="T3" s="79"/>
      <c r="U3" s="80"/>
    </row>
    <row r="4" spans="2:21">
      <c r="B4" s="45">
        <v>1971</v>
      </c>
      <c r="C4" s="46">
        <v>55504.75</v>
      </c>
      <c r="D4" s="46">
        <v>87816.614720999802</v>
      </c>
      <c r="E4" s="46"/>
      <c r="F4" s="46">
        <v>100</v>
      </c>
      <c r="G4" s="47">
        <v>100</v>
      </c>
      <c r="H4" s="47"/>
      <c r="I4" s="45" t="e">
        <v>#DIV/0!</v>
      </c>
      <c r="J4" s="47" t="e">
        <v>#DIV/0!</v>
      </c>
      <c r="K4" s="47"/>
      <c r="L4" s="45" t="e">
        <v>#DIV/0!</v>
      </c>
      <c r="M4" s="46" t="e">
        <v>#DIV/0!</v>
      </c>
      <c r="N4" s="46"/>
      <c r="O4" s="67" t="s">
        <v>52</v>
      </c>
      <c r="P4" s="51">
        <v>0</v>
      </c>
      <c r="R4" s="23">
        <v>1</v>
      </c>
      <c r="S4" s="23">
        <v>2108831.77</v>
      </c>
      <c r="T4" s="23">
        <v>2119324.8122533578</v>
      </c>
      <c r="U4" s="59">
        <f>R4/(COUNT(R$4:R$38)+1)</f>
        <v>2.7777777777777776E-2</v>
      </c>
    </row>
    <row r="5" spans="2:21">
      <c r="B5" s="45">
        <v>1972</v>
      </c>
      <c r="C5" s="46">
        <v>74106.19</v>
      </c>
      <c r="D5" s="46">
        <v>76561.776742297574</v>
      </c>
      <c r="E5" s="46"/>
      <c r="F5" s="46">
        <v>100</v>
      </c>
      <c r="G5" s="47">
        <v>100</v>
      </c>
      <c r="H5" s="47"/>
      <c r="I5" s="45" t="e">
        <v>#DIV/0!</v>
      </c>
      <c r="J5" s="47" t="e">
        <v>#DIV/0!</v>
      </c>
      <c r="K5" s="47"/>
      <c r="L5" s="45" t="e">
        <v>#DIV/0!</v>
      </c>
      <c r="M5" s="46" t="e">
        <v>#DIV/0!</v>
      </c>
      <c r="N5" s="46"/>
      <c r="O5" s="67" t="s">
        <v>52</v>
      </c>
      <c r="P5" s="51">
        <v>0</v>
      </c>
      <c r="R5" s="23">
        <v>2</v>
      </c>
      <c r="S5" s="23">
        <v>2032474.8</v>
      </c>
      <c r="T5" s="23">
        <v>2042967.8445384842</v>
      </c>
      <c r="U5" s="59">
        <f t="shared" ref="U5:U38" si="0">R5/(COUNT(R$4:R$38)+1)</f>
        <v>5.5555555555555552E-2</v>
      </c>
    </row>
    <row r="6" spans="2:21">
      <c r="B6" s="45">
        <v>1973</v>
      </c>
      <c r="C6" s="69">
        <v>35537</v>
      </c>
      <c r="D6" s="46">
        <v>33331.44214876007</v>
      </c>
      <c r="E6" s="46"/>
      <c r="F6" s="46">
        <v>100</v>
      </c>
      <c r="G6" s="47">
        <v>83.333333333333343</v>
      </c>
      <c r="H6" s="47"/>
      <c r="I6" s="45" t="e">
        <v>#DIV/0!</v>
      </c>
      <c r="J6" s="47">
        <v>100</v>
      </c>
      <c r="K6" s="47"/>
      <c r="L6" s="45" t="e">
        <v>#DIV/0!</v>
      </c>
      <c r="M6" s="46">
        <v>13228.563342333549</v>
      </c>
      <c r="N6" s="46"/>
      <c r="O6" s="67" t="s">
        <v>52</v>
      </c>
      <c r="P6" s="51">
        <v>16284527.644395949</v>
      </c>
      <c r="R6" s="23">
        <v>3</v>
      </c>
      <c r="S6" s="23">
        <v>2017189.5</v>
      </c>
      <c r="T6" s="23">
        <v>2027682.5389176989</v>
      </c>
      <c r="U6" s="59">
        <f t="shared" si="0"/>
        <v>8.3333333333333329E-2</v>
      </c>
    </row>
    <row r="7" spans="2:21">
      <c r="B7" s="45">
        <v>1974</v>
      </c>
      <c r="C7" s="70">
        <v>38977.78</v>
      </c>
      <c r="D7" s="46">
        <v>38977.775060638451</v>
      </c>
      <c r="E7" s="46"/>
      <c r="F7" s="70">
        <v>100</v>
      </c>
      <c r="G7" s="47">
        <v>100</v>
      </c>
      <c r="H7" s="47"/>
      <c r="I7" s="44" t="e">
        <v>#DIV/0!</v>
      </c>
      <c r="J7" s="47" t="e">
        <v>#DIV/0!</v>
      </c>
      <c r="K7" s="47"/>
      <c r="L7" s="44" t="e">
        <v>#DIV/0!</v>
      </c>
      <c r="M7" s="46" t="e">
        <v>#DIV/0!</v>
      </c>
      <c r="N7" s="46"/>
      <c r="O7" s="68" t="s">
        <v>52</v>
      </c>
      <c r="P7" s="51">
        <v>0</v>
      </c>
      <c r="R7" s="23">
        <v>4</v>
      </c>
      <c r="S7" s="22">
        <v>1494236.93</v>
      </c>
      <c r="T7" s="23">
        <v>1556071.974320245</v>
      </c>
      <c r="U7" s="59">
        <f t="shared" si="0"/>
        <v>0.1111111111111111</v>
      </c>
    </row>
    <row r="8" spans="2:21">
      <c r="B8" s="45">
        <v>1975</v>
      </c>
      <c r="C8" s="46">
        <v>47902.19</v>
      </c>
      <c r="D8" s="46">
        <v>47902.186783712372</v>
      </c>
      <c r="E8" s="46"/>
      <c r="F8" s="47">
        <v>100</v>
      </c>
      <c r="G8" s="47">
        <v>100</v>
      </c>
      <c r="H8" s="47"/>
      <c r="I8" s="47" t="e">
        <v>#DIV/0!</v>
      </c>
      <c r="J8" s="47" t="e">
        <v>#DIV/0!</v>
      </c>
      <c r="K8" s="47"/>
      <c r="L8" s="46" t="e">
        <v>#DIV/0!</v>
      </c>
      <c r="M8" s="46" t="e">
        <v>#DIV/0!</v>
      </c>
      <c r="N8" s="46"/>
      <c r="O8" s="51" t="s">
        <v>52</v>
      </c>
      <c r="P8" s="51">
        <v>0</v>
      </c>
      <c r="R8" s="23">
        <v>5</v>
      </c>
      <c r="S8" s="22">
        <v>1310235.1399999999</v>
      </c>
      <c r="T8" s="23">
        <v>1320728.1811358584</v>
      </c>
      <c r="U8" s="59">
        <f t="shared" si="0"/>
        <v>0.1388888888888889</v>
      </c>
    </row>
    <row r="9" spans="2:21">
      <c r="B9" s="45">
        <v>1976</v>
      </c>
      <c r="C9" s="46">
        <v>35537</v>
      </c>
      <c r="D9" s="46">
        <v>36981.966942147723</v>
      </c>
      <c r="E9" s="46"/>
      <c r="F9" s="47">
        <v>100</v>
      </c>
      <c r="G9" s="47">
        <v>75</v>
      </c>
      <c r="H9" s="47"/>
      <c r="I9" s="47" t="e">
        <v>#DIV/0!</v>
      </c>
      <c r="J9" s="47">
        <v>33.333333333333329</v>
      </c>
      <c r="K9" s="47"/>
      <c r="L9" s="46" t="e">
        <v>#DIV/0!</v>
      </c>
      <c r="M9" s="46">
        <v>4972.462287993978</v>
      </c>
      <c r="N9" s="46"/>
      <c r="O9" s="51" t="s">
        <v>52</v>
      </c>
      <c r="P9" s="51">
        <v>9738928.2953731101</v>
      </c>
      <c r="R9" s="23">
        <v>6</v>
      </c>
      <c r="S9" s="23">
        <v>1270211.98</v>
      </c>
      <c r="T9" s="23">
        <v>1280705.0237961365</v>
      </c>
      <c r="U9" s="59">
        <f t="shared" si="0"/>
        <v>0.16666666666666666</v>
      </c>
    </row>
    <row r="10" spans="2:21">
      <c r="B10" s="45">
        <v>1977</v>
      </c>
      <c r="C10" s="46">
        <v>4576</v>
      </c>
      <c r="D10" s="46">
        <v>18145.353692940284</v>
      </c>
      <c r="E10" s="46"/>
      <c r="F10" s="47">
        <v>100</v>
      </c>
      <c r="G10" s="47">
        <v>83.333333333333343</v>
      </c>
      <c r="H10" s="47"/>
      <c r="I10" s="47" t="e">
        <v>#DIV/0!</v>
      </c>
      <c r="J10" s="47">
        <v>50</v>
      </c>
      <c r="K10" s="47"/>
      <c r="L10" s="46" t="e">
        <v>#DIV/0!</v>
      </c>
      <c r="M10" s="46">
        <v>11457.968182406497</v>
      </c>
      <c r="N10" s="46"/>
      <c r="O10" s="51" t="s">
        <v>52</v>
      </c>
      <c r="P10" s="51">
        <v>20771683.000799403</v>
      </c>
      <c r="R10" s="23">
        <v>7</v>
      </c>
      <c r="S10" s="23">
        <v>1175765.5900000001</v>
      </c>
      <c r="T10" s="23">
        <v>1186258.6272247168</v>
      </c>
      <c r="U10" s="59">
        <f t="shared" si="0"/>
        <v>0.19444444444444445</v>
      </c>
    </row>
    <row r="11" spans="2:21">
      <c r="B11" s="45">
        <v>1978</v>
      </c>
      <c r="C11" s="46">
        <v>16691</v>
      </c>
      <c r="D11" s="46">
        <v>29151.886892146573</v>
      </c>
      <c r="E11" s="46"/>
      <c r="F11" s="47">
        <v>100</v>
      </c>
      <c r="G11" s="47">
        <v>75</v>
      </c>
      <c r="H11" s="47"/>
      <c r="I11" s="47" t="e">
        <v>#DIV/0!</v>
      </c>
      <c r="J11" s="47">
        <v>33.333333333333329</v>
      </c>
      <c r="K11" s="47"/>
      <c r="L11" s="46" t="e">
        <v>#DIV/0!</v>
      </c>
      <c r="M11" s="46">
        <v>3919.0349280117139</v>
      </c>
      <c r="N11" s="46"/>
      <c r="O11" s="51" t="s">
        <v>52</v>
      </c>
      <c r="P11" s="51">
        <v>6037883.9339649584</v>
      </c>
      <c r="R11" s="23">
        <v>8</v>
      </c>
      <c r="S11" s="23">
        <v>1160374.28</v>
      </c>
      <c r="T11" s="23">
        <v>1169460.025897979</v>
      </c>
      <c r="U11" s="59">
        <f t="shared" si="0"/>
        <v>0.22222222222222221</v>
      </c>
    </row>
    <row r="12" spans="2:21">
      <c r="B12" s="45">
        <v>1979</v>
      </c>
      <c r="C12" s="46">
        <v>4576</v>
      </c>
      <c r="D12" s="46">
        <v>23890.885001608222</v>
      </c>
      <c r="E12" s="46"/>
      <c r="F12" s="47">
        <v>91.67</v>
      </c>
      <c r="G12" s="47">
        <v>75</v>
      </c>
      <c r="H12" s="47"/>
      <c r="I12" s="47">
        <v>100</v>
      </c>
      <c r="J12" s="47">
        <v>66.666666666666657</v>
      </c>
      <c r="K12" s="47"/>
      <c r="L12" s="46">
        <v>603.41999999999996</v>
      </c>
      <c r="M12" s="46">
        <v>11679.560818082953</v>
      </c>
      <c r="N12" s="46"/>
      <c r="O12" s="51">
        <v>69342.22</v>
      </c>
      <c r="P12" s="51">
        <v>12153872.174997881</v>
      </c>
      <c r="R12" s="23">
        <v>9</v>
      </c>
      <c r="S12" s="23">
        <v>1121628.26</v>
      </c>
      <c r="T12" s="23">
        <v>1132121.2993338518</v>
      </c>
      <c r="U12" s="59">
        <f t="shared" si="0"/>
        <v>0.25</v>
      </c>
    </row>
    <row r="13" spans="2:21">
      <c r="B13" s="45">
        <v>1980</v>
      </c>
      <c r="C13" s="46">
        <v>50139.15</v>
      </c>
      <c r="D13" s="46">
        <v>48537.385095456637</v>
      </c>
      <c r="E13" s="46"/>
      <c r="F13" s="47">
        <v>100</v>
      </c>
      <c r="G13" s="47">
        <v>100</v>
      </c>
      <c r="H13" s="47"/>
      <c r="I13" s="47" t="e">
        <v>#DIV/0!</v>
      </c>
      <c r="J13" s="47" t="e">
        <v>#DIV/0!</v>
      </c>
      <c r="K13" s="47"/>
      <c r="L13" s="46" t="e">
        <v>#DIV/0!</v>
      </c>
      <c r="M13" s="46" t="e">
        <v>#DIV/0!</v>
      </c>
      <c r="N13" s="46"/>
      <c r="O13" s="51" t="s">
        <v>52</v>
      </c>
      <c r="P13" s="51">
        <v>0</v>
      </c>
      <c r="R13" s="23">
        <v>10</v>
      </c>
      <c r="S13" s="23">
        <v>1056360.69</v>
      </c>
      <c r="T13" s="23">
        <v>1066315.6114340534</v>
      </c>
      <c r="U13" s="59">
        <f t="shared" si="0"/>
        <v>0.27777777777777779</v>
      </c>
    </row>
    <row r="14" spans="2:21">
      <c r="B14" s="45">
        <v>1981</v>
      </c>
      <c r="C14" s="46">
        <v>7272.58</v>
      </c>
      <c r="D14" s="46">
        <v>20692.285258669915</v>
      </c>
      <c r="E14" s="46"/>
      <c r="F14" s="47">
        <v>100</v>
      </c>
      <c r="G14" s="47">
        <v>75</v>
      </c>
      <c r="H14" s="47"/>
      <c r="I14" s="47" t="e">
        <v>#DIV/0!</v>
      </c>
      <c r="J14" s="47">
        <v>66.666666666666657</v>
      </c>
      <c r="K14" s="47"/>
      <c r="L14" s="46" t="e">
        <v>#DIV/0!</v>
      </c>
      <c r="M14" s="46">
        <v>3746.9031084339708</v>
      </c>
      <c r="N14" s="46"/>
      <c r="O14" s="51" t="s">
        <v>52</v>
      </c>
      <c r="P14" s="51">
        <v>6203521.8996362332</v>
      </c>
      <c r="R14" s="23">
        <v>11</v>
      </c>
      <c r="S14" s="23">
        <v>1050838.22</v>
      </c>
      <c r="T14" s="23">
        <v>1061331.2645175823</v>
      </c>
      <c r="U14" s="59">
        <f t="shared" si="0"/>
        <v>0.30555555555555558</v>
      </c>
    </row>
    <row r="15" spans="2:21">
      <c r="B15" s="45">
        <v>1982</v>
      </c>
      <c r="C15" s="46">
        <v>33583.56</v>
      </c>
      <c r="D15" s="46">
        <v>33583.55796138275</v>
      </c>
      <c r="E15" s="46"/>
      <c r="F15" s="47">
        <v>100</v>
      </c>
      <c r="G15" s="47">
        <v>91.666666666666657</v>
      </c>
      <c r="H15" s="47"/>
      <c r="I15" s="47" t="e">
        <v>#DIV/0!</v>
      </c>
      <c r="J15" s="47">
        <v>100</v>
      </c>
      <c r="K15" s="47"/>
      <c r="L15" s="46" t="e">
        <v>#DIV/0!</v>
      </c>
      <c r="M15" s="46">
        <v>14335.712678255601</v>
      </c>
      <c r="N15" s="46"/>
      <c r="O15" s="51" t="s">
        <v>52</v>
      </c>
      <c r="P15" s="51">
        <v>15130599.717730304</v>
      </c>
      <c r="R15" s="23">
        <v>12</v>
      </c>
      <c r="S15" s="23">
        <v>1042656.07</v>
      </c>
      <c r="T15" s="23">
        <v>1053149.1093733239</v>
      </c>
      <c r="U15" s="59">
        <f t="shared" si="0"/>
        <v>0.33333333333333331</v>
      </c>
    </row>
    <row r="16" spans="2:21">
      <c r="B16" s="45">
        <v>1983</v>
      </c>
      <c r="C16" s="46">
        <v>110833.36</v>
      </c>
      <c r="D16" s="46">
        <v>110833.35887101891</v>
      </c>
      <c r="E16" s="46"/>
      <c r="F16" s="47">
        <v>100</v>
      </c>
      <c r="G16" s="47">
        <v>100</v>
      </c>
      <c r="H16" s="47"/>
      <c r="I16" s="47" t="e">
        <v>#DIV/0!</v>
      </c>
      <c r="J16" s="47" t="e">
        <v>#DIV/0!</v>
      </c>
      <c r="K16" s="47"/>
      <c r="L16" s="46" t="e">
        <v>#DIV/0!</v>
      </c>
      <c r="M16" s="46" t="e">
        <v>#DIV/0!</v>
      </c>
      <c r="N16" s="46"/>
      <c r="O16" s="51" t="s">
        <v>52</v>
      </c>
      <c r="P16" s="51">
        <v>0</v>
      </c>
      <c r="R16" s="23">
        <v>13</v>
      </c>
      <c r="S16" s="21">
        <v>968036.74</v>
      </c>
      <c r="T16" s="23">
        <v>978529.77866412594</v>
      </c>
      <c r="U16" s="59">
        <f t="shared" si="0"/>
        <v>0.3611111111111111</v>
      </c>
    </row>
    <row r="17" spans="2:21">
      <c r="B17" s="45">
        <v>1984</v>
      </c>
      <c r="C17" s="46">
        <v>116946.44</v>
      </c>
      <c r="D17" s="46">
        <v>116946.43915582872</v>
      </c>
      <c r="E17" s="46"/>
      <c r="F17" s="47">
        <v>100</v>
      </c>
      <c r="G17" s="47">
        <v>100</v>
      </c>
      <c r="H17" s="47"/>
      <c r="I17" s="47" t="e">
        <v>#DIV/0!</v>
      </c>
      <c r="J17" s="47" t="e">
        <v>#DIV/0!</v>
      </c>
      <c r="K17" s="47"/>
      <c r="L17" s="46" t="e">
        <v>#DIV/0!</v>
      </c>
      <c r="M17" s="46" t="e">
        <v>#DIV/0!</v>
      </c>
      <c r="N17" s="46"/>
      <c r="O17" s="51" t="s">
        <v>52</v>
      </c>
      <c r="P17" s="51">
        <v>0</v>
      </c>
      <c r="R17" s="23">
        <v>14</v>
      </c>
      <c r="S17" s="23">
        <v>956353.65</v>
      </c>
      <c r="T17" s="23">
        <v>964573.03593299189</v>
      </c>
      <c r="U17" s="59">
        <f t="shared" si="0"/>
        <v>0.3888888888888889</v>
      </c>
    </row>
    <row r="18" spans="2:21">
      <c r="B18" s="45">
        <v>1985</v>
      </c>
      <c r="C18" s="46">
        <v>45953</v>
      </c>
      <c r="D18" s="46">
        <v>38719.993830874628</v>
      </c>
      <c r="E18" s="46"/>
      <c r="F18" s="47">
        <v>100</v>
      </c>
      <c r="G18" s="47">
        <v>91.666666666666657</v>
      </c>
      <c r="H18" s="47"/>
      <c r="I18" s="47" t="e">
        <v>#DIV/0!</v>
      </c>
      <c r="J18" s="47">
        <v>100</v>
      </c>
      <c r="K18" s="47"/>
      <c r="L18" s="46" t="e">
        <v>#DIV/0!</v>
      </c>
      <c r="M18" s="46">
        <v>7233.0061691253723</v>
      </c>
      <c r="N18" s="46"/>
      <c r="O18" s="51" t="s">
        <v>52</v>
      </c>
      <c r="P18" s="51">
        <v>468087.4528317434</v>
      </c>
      <c r="R18" s="23">
        <v>15</v>
      </c>
      <c r="S18" s="22">
        <v>916939.7</v>
      </c>
      <c r="T18" s="23">
        <v>925215.93253309384</v>
      </c>
      <c r="U18" s="59">
        <f t="shared" si="0"/>
        <v>0.41666666666666669</v>
      </c>
    </row>
    <row r="19" spans="2:21">
      <c r="B19" s="45">
        <v>1986</v>
      </c>
      <c r="C19" s="46">
        <v>86019.15</v>
      </c>
      <c r="D19" s="46">
        <v>86019.146601595945</v>
      </c>
      <c r="E19" s="46"/>
      <c r="F19" s="47">
        <v>100</v>
      </c>
      <c r="G19" s="47">
        <v>100</v>
      </c>
      <c r="H19" s="47"/>
      <c r="I19" s="47" t="e">
        <v>#DIV/0!</v>
      </c>
      <c r="J19" s="47" t="e">
        <v>#DIV/0!</v>
      </c>
      <c r="K19" s="47"/>
      <c r="L19" s="46" t="e">
        <v>#DIV/0!</v>
      </c>
      <c r="M19" s="46" t="e">
        <v>#DIV/0!</v>
      </c>
      <c r="N19" s="46"/>
      <c r="O19" s="51" t="s">
        <v>52</v>
      </c>
      <c r="P19" s="51">
        <v>0</v>
      </c>
      <c r="R19" s="23">
        <v>16</v>
      </c>
      <c r="S19" s="23">
        <v>668591.65</v>
      </c>
      <c r="T19" s="23">
        <v>677925.3898286405</v>
      </c>
      <c r="U19" s="59">
        <f t="shared" si="0"/>
        <v>0.44444444444444442</v>
      </c>
    </row>
    <row r="20" spans="2:21">
      <c r="B20" s="45">
        <v>1987</v>
      </c>
      <c r="C20" s="46">
        <v>4576</v>
      </c>
      <c r="D20" s="46">
        <v>28703.906083049103</v>
      </c>
      <c r="E20" s="46"/>
      <c r="F20" s="47">
        <v>100</v>
      </c>
      <c r="G20" s="47">
        <v>66.666666666666657</v>
      </c>
      <c r="H20" s="47"/>
      <c r="I20" s="47" t="e">
        <v>#DIV/0!</v>
      </c>
      <c r="J20" s="47">
        <v>25</v>
      </c>
      <c r="K20" s="47"/>
      <c r="L20" s="46" t="e">
        <v>#DIV/0!</v>
      </c>
      <c r="M20" s="46">
        <v>5437.0153616957332</v>
      </c>
      <c r="N20" s="46"/>
      <c r="O20" s="51" t="s">
        <v>52</v>
      </c>
      <c r="P20" s="51">
        <v>9212154.7347738799</v>
      </c>
      <c r="R20" s="23">
        <v>17</v>
      </c>
      <c r="S20" s="23">
        <v>615758.82999999996</v>
      </c>
      <c r="T20" s="23">
        <v>624831.00866011973</v>
      </c>
      <c r="U20" s="59">
        <f t="shared" si="0"/>
        <v>0.47222222222222221</v>
      </c>
    </row>
    <row r="21" spans="2:21">
      <c r="B21" s="45">
        <v>1988</v>
      </c>
      <c r="C21" s="46">
        <v>4576</v>
      </c>
      <c r="D21" s="46">
        <v>22900.244166272238</v>
      </c>
      <c r="E21" s="46"/>
      <c r="F21" s="47">
        <v>91.67</v>
      </c>
      <c r="G21" s="47">
        <v>66.666666666666657</v>
      </c>
      <c r="H21" s="47"/>
      <c r="I21" s="47">
        <v>100</v>
      </c>
      <c r="J21" s="47">
        <v>25</v>
      </c>
      <c r="K21" s="47"/>
      <c r="L21" s="46">
        <v>4608.33</v>
      </c>
      <c r="M21" s="46">
        <v>9237.7838890263956</v>
      </c>
      <c r="N21" s="46"/>
      <c r="O21" s="51">
        <v>2197693.13</v>
      </c>
      <c r="P21" s="51">
        <v>11830264.244341604</v>
      </c>
      <c r="R21" s="23">
        <v>18</v>
      </c>
      <c r="S21" s="23">
        <v>606404.21</v>
      </c>
      <c r="T21" s="23">
        <v>609658.72904307232</v>
      </c>
      <c r="U21" s="59">
        <f t="shared" si="0"/>
        <v>0.5</v>
      </c>
    </row>
    <row r="22" spans="2:21">
      <c r="B22" s="45">
        <v>1989</v>
      </c>
      <c r="C22" s="46">
        <v>4576</v>
      </c>
      <c r="D22" s="46">
        <v>21041.831125418405</v>
      </c>
      <c r="E22" s="46"/>
      <c r="F22" s="47">
        <v>100</v>
      </c>
      <c r="G22" s="47">
        <v>66.666666666666657</v>
      </c>
      <c r="H22" s="47"/>
      <c r="I22" s="47" t="e">
        <v>#DIV/0!</v>
      </c>
      <c r="J22" s="47">
        <v>25</v>
      </c>
      <c r="K22" s="47"/>
      <c r="L22" s="46" t="e">
        <v>#DIV/0!</v>
      </c>
      <c r="M22" s="46">
        <v>7204.6740662570528</v>
      </c>
      <c r="N22" s="46"/>
      <c r="O22" s="51" t="s">
        <v>52</v>
      </c>
      <c r="P22" s="51">
        <v>4009298.9171477463</v>
      </c>
      <c r="R22" s="23">
        <v>19</v>
      </c>
      <c r="S22" s="23">
        <v>601949.93999999994</v>
      </c>
      <c r="T22" s="23">
        <v>573619.64483030466</v>
      </c>
      <c r="U22" s="59">
        <f t="shared" si="0"/>
        <v>0.52777777777777779</v>
      </c>
    </row>
    <row r="23" spans="2:21">
      <c r="B23" s="45">
        <v>1990</v>
      </c>
      <c r="C23" s="46">
        <v>4576</v>
      </c>
      <c r="D23" s="46">
        <v>19708.649620329128</v>
      </c>
      <c r="E23" s="46"/>
      <c r="F23" s="47">
        <v>100</v>
      </c>
      <c r="G23" s="47">
        <v>83.333333333333343</v>
      </c>
      <c r="H23" s="47"/>
      <c r="I23" s="47" t="e">
        <v>#DIV/0!</v>
      </c>
      <c r="J23" s="47">
        <v>100</v>
      </c>
      <c r="K23" s="47"/>
      <c r="L23" s="46" t="e">
        <v>#DIV/0!</v>
      </c>
      <c r="M23" s="46">
        <v>12490.190730286742</v>
      </c>
      <c r="N23" s="46"/>
      <c r="O23" s="51" t="s">
        <v>52</v>
      </c>
      <c r="P23" s="51">
        <v>4257210.2293196563</v>
      </c>
      <c r="R23" s="23">
        <v>20</v>
      </c>
      <c r="S23" s="23">
        <v>564737.18999999994</v>
      </c>
      <c r="T23" s="23">
        <v>568587.40904139739</v>
      </c>
      <c r="U23" s="59">
        <f t="shared" si="0"/>
        <v>0.55555555555555558</v>
      </c>
    </row>
    <row r="24" spans="2:21">
      <c r="B24" s="45">
        <v>1991</v>
      </c>
      <c r="C24" s="46">
        <v>14661.22</v>
      </c>
      <c r="D24" s="46">
        <v>20384.831157050114</v>
      </c>
      <c r="E24" s="46"/>
      <c r="F24" s="47">
        <v>100</v>
      </c>
      <c r="G24" s="47">
        <v>83.333333333333343</v>
      </c>
      <c r="H24" s="47"/>
      <c r="I24" s="47" t="e">
        <v>#DIV/0!</v>
      </c>
      <c r="J24" s="47">
        <v>50</v>
      </c>
      <c r="K24" s="47"/>
      <c r="L24" s="46" t="e">
        <v>#DIV/0!</v>
      </c>
      <c r="M24" s="46">
        <v>6952.0516528913922</v>
      </c>
      <c r="N24" s="46"/>
      <c r="O24" s="51" t="s">
        <v>52</v>
      </c>
      <c r="P24" s="51">
        <v>9500695.3330971543</v>
      </c>
      <c r="R24" s="23">
        <v>21</v>
      </c>
      <c r="S24" s="23">
        <v>546696.52</v>
      </c>
      <c r="T24" s="23">
        <v>566513.29812868475</v>
      </c>
      <c r="U24" s="59">
        <f t="shared" si="0"/>
        <v>0.58333333333333337</v>
      </c>
    </row>
    <row r="25" spans="2:21">
      <c r="B25" s="45">
        <v>1992</v>
      </c>
      <c r="C25" s="46">
        <v>1896.9</v>
      </c>
      <c r="D25" s="46">
        <v>13060.318988822373</v>
      </c>
      <c r="E25" s="46"/>
      <c r="F25" s="47">
        <v>91.67</v>
      </c>
      <c r="G25" s="47">
        <v>75</v>
      </c>
      <c r="H25" s="47"/>
      <c r="I25" s="47">
        <v>100</v>
      </c>
      <c r="J25" s="47">
        <v>33.333333333333329</v>
      </c>
      <c r="K25" s="47"/>
      <c r="L25" s="46">
        <v>17428.52</v>
      </c>
      <c r="M25" s="46">
        <v>16415.801930465892</v>
      </c>
      <c r="N25" s="46"/>
      <c r="O25" s="51">
        <v>21090473.440000001</v>
      </c>
      <c r="P25" s="51">
        <v>61889388.544412985</v>
      </c>
      <c r="R25" s="23">
        <v>22</v>
      </c>
      <c r="S25" s="23">
        <v>522942.13</v>
      </c>
      <c r="T25" s="23">
        <v>533862.79609891505</v>
      </c>
      <c r="U25" s="59">
        <f t="shared" si="0"/>
        <v>0.61111111111111116</v>
      </c>
    </row>
    <row r="26" spans="2:21">
      <c r="B26" s="45">
        <v>1993</v>
      </c>
      <c r="C26" s="46">
        <v>6086.5</v>
      </c>
      <c r="D26" s="46">
        <v>20533.435522132255</v>
      </c>
      <c r="E26" s="46"/>
      <c r="F26" s="47">
        <v>100</v>
      </c>
      <c r="G26" s="47">
        <v>75</v>
      </c>
      <c r="H26" s="47"/>
      <c r="I26" s="47" t="e">
        <v>#DIV/0!</v>
      </c>
      <c r="J26" s="47">
        <v>33.333333333333329</v>
      </c>
      <c r="K26" s="47"/>
      <c r="L26" s="46" t="e">
        <v>#DIV/0!</v>
      </c>
      <c r="M26" s="46">
        <v>10771.449324322788</v>
      </c>
      <c r="N26" s="46"/>
      <c r="O26" s="51" t="s">
        <v>52</v>
      </c>
      <c r="P26" s="51">
        <v>31823894.024444874</v>
      </c>
      <c r="R26" s="23">
        <v>23</v>
      </c>
      <c r="S26" s="23">
        <v>518033.49</v>
      </c>
      <c r="T26" s="23">
        <v>524359.90245035663</v>
      </c>
      <c r="U26" s="59">
        <f t="shared" si="0"/>
        <v>0.63888888888888884</v>
      </c>
    </row>
    <row r="27" spans="2:21">
      <c r="B27" s="45">
        <v>1994</v>
      </c>
      <c r="C27" s="46">
        <v>2709.59</v>
      </c>
      <c r="D27" s="46">
        <v>19694.406462520987</v>
      </c>
      <c r="E27" s="46"/>
      <c r="F27" s="47">
        <v>100</v>
      </c>
      <c r="G27" s="47">
        <v>58.333333333333336</v>
      </c>
      <c r="H27" s="47"/>
      <c r="I27" s="47" t="e">
        <v>#DIV/0!</v>
      </c>
      <c r="J27" s="47">
        <v>20</v>
      </c>
      <c r="K27" s="47"/>
      <c r="L27" s="46" t="e">
        <v>#DIV/0!</v>
      </c>
      <c r="M27" s="46">
        <v>5842.4445750410177</v>
      </c>
      <c r="N27" s="46"/>
      <c r="O27" s="51" t="s">
        <v>52</v>
      </c>
      <c r="P27" s="51">
        <v>12983904.521016154</v>
      </c>
      <c r="R27" s="23">
        <v>24</v>
      </c>
      <c r="S27" s="23">
        <v>480541.88</v>
      </c>
      <c r="T27" s="23">
        <v>489237.377195201</v>
      </c>
      <c r="U27" s="59">
        <f t="shared" si="0"/>
        <v>0.66666666666666663</v>
      </c>
    </row>
    <row r="28" spans="2:21">
      <c r="B28" s="45">
        <v>1995</v>
      </c>
      <c r="C28" s="46">
        <v>13267.93</v>
      </c>
      <c r="D28" s="46">
        <v>30066.005458557487</v>
      </c>
      <c r="E28" s="46"/>
      <c r="F28" s="47">
        <v>100</v>
      </c>
      <c r="G28" s="47">
        <v>75</v>
      </c>
      <c r="H28" s="47"/>
      <c r="I28" s="47" t="e">
        <v>#DIV/0!</v>
      </c>
      <c r="J28" s="47">
        <v>33.333333333333329</v>
      </c>
      <c r="K28" s="47"/>
      <c r="L28" s="46" t="e">
        <v>#DIV/0!</v>
      </c>
      <c r="M28" s="46">
        <v>10434.063980981477</v>
      </c>
      <c r="N28" s="46"/>
      <c r="O28" s="51" t="s">
        <v>52</v>
      </c>
      <c r="P28" s="51">
        <v>35051136.21945326</v>
      </c>
      <c r="R28" s="23">
        <v>25</v>
      </c>
      <c r="S28" s="23">
        <v>459478.44</v>
      </c>
      <c r="T28" s="23">
        <v>468090.51442676078</v>
      </c>
      <c r="U28" s="59">
        <f t="shared" si="0"/>
        <v>0.69444444444444442</v>
      </c>
    </row>
    <row r="29" spans="2:21">
      <c r="B29" s="45">
        <v>1996</v>
      </c>
      <c r="C29" s="46">
        <v>15522.11</v>
      </c>
      <c r="D29" s="46">
        <v>31042.504979962578</v>
      </c>
      <c r="E29" s="46"/>
      <c r="F29" s="47">
        <v>100</v>
      </c>
      <c r="G29" s="47">
        <v>75</v>
      </c>
      <c r="H29" s="47"/>
      <c r="I29" s="47" t="e">
        <v>#DIV/0!</v>
      </c>
      <c r="J29" s="47">
        <v>33.333333333333329</v>
      </c>
      <c r="K29" s="47"/>
      <c r="L29" s="46" t="e">
        <v>#DIV/0!</v>
      </c>
      <c r="M29" s="46">
        <v>10816.17176495782</v>
      </c>
      <c r="N29" s="46"/>
      <c r="O29" s="51" t="s">
        <v>52</v>
      </c>
      <c r="P29" s="51">
        <v>31451537.92038849</v>
      </c>
      <c r="R29" s="23">
        <v>26</v>
      </c>
      <c r="S29" s="23">
        <v>449824.62</v>
      </c>
      <c r="T29" s="23">
        <v>455557.07342865597</v>
      </c>
      <c r="U29" s="59">
        <f t="shared" si="0"/>
        <v>0.72222222222222221</v>
      </c>
    </row>
    <row r="30" spans="2:21">
      <c r="B30" s="45">
        <v>1997</v>
      </c>
      <c r="C30" s="46">
        <v>42294.3</v>
      </c>
      <c r="D30" s="46">
        <v>42294.300762307488</v>
      </c>
      <c r="E30" s="46"/>
      <c r="F30" s="47">
        <v>100</v>
      </c>
      <c r="G30" s="47">
        <v>100</v>
      </c>
      <c r="H30" s="47"/>
      <c r="I30" s="47" t="e">
        <v>#DIV/0!</v>
      </c>
      <c r="J30" s="47" t="e">
        <v>#DIV/0!</v>
      </c>
      <c r="K30" s="47"/>
      <c r="L30" s="46" t="e">
        <v>#DIV/0!</v>
      </c>
      <c r="M30" s="46" t="e">
        <v>#DIV/0!</v>
      </c>
      <c r="N30" s="46"/>
      <c r="O30" s="51" t="s">
        <v>52</v>
      </c>
      <c r="P30" s="51">
        <v>0</v>
      </c>
      <c r="R30" s="23">
        <v>27</v>
      </c>
      <c r="S30" s="23">
        <v>439155.51</v>
      </c>
      <c r="T30" s="23">
        <v>446641.73433053342</v>
      </c>
      <c r="U30" s="59">
        <f t="shared" si="0"/>
        <v>0.75</v>
      </c>
    </row>
    <row r="31" spans="2:21">
      <c r="B31" s="45">
        <v>1998</v>
      </c>
      <c r="C31" s="46">
        <v>50924.04</v>
      </c>
      <c r="D31" s="46">
        <v>51238.858403069426</v>
      </c>
      <c r="E31" s="46"/>
      <c r="F31" s="47">
        <v>100</v>
      </c>
      <c r="G31" s="47">
        <v>100</v>
      </c>
      <c r="H31" s="47"/>
      <c r="I31" s="47" t="e">
        <v>#DIV/0!</v>
      </c>
      <c r="J31" s="47" t="e">
        <v>#DIV/0!</v>
      </c>
      <c r="K31" s="47"/>
      <c r="L31" s="46" t="e">
        <v>#DIV/0!</v>
      </c>
      <c r="M31" s="46" t="e">
        <v>#DIV/0!</v>
      </c>
      <c r="N31" s="46"/>
      <c r="O31" s="51" t="s">
        <v>52</v>
      </c>
      <c r="P31" s="51">
        <v>0</v>
      </c>
      <c r="R31" s="23">
        <v>28</v>
      </c>
      <c r="S31" s="23">
        <v>436434.24</v>
      </c>
      <c r="T31" s="23">
        <v>444044.68632146175</v>
      </c>
      <c r="U31" s="59">
        <f t="shared" si="0"/>
        <v>0.77777777777777779</v>
      </c>
    </row>
    <row r="32" spans="2:21">
      <c r="B32" s="45">
        <v>1999</v>
      </c>
      <c r="C32" s="46">
        <v>66612.73</v>
      </c>
      <c r="D32" s="46">
        <v>69320.175482195904</v>
      </c>
      <c r="E32" s="46"/>
      <c r="F32" s="47">
        <v>100</v>
      </c>
      <c r="G32" s="47">
        <v>100</v>
      </c>
      <c r="H32" s="47"/>
      <c r="I32" s="47" t="e">
        <v>#DIV/0!</v>
      </c>
      <c r="J32" s="47" t="e">
        <v>#DIV/0!</v>
      </c>
      <c r="K32" s="47"/>
      <c r="L32" s="46" t="e">
        <v>#DIV/0!</v>
      </c>
      <c r="M32" s="46" t="e">
        <v>#DIV/0!</v>
      </c>
      <c r="N32" s="46"/>
      <c r="O32" s="51" t="s">
        <v>52</v>
      </c>
      <c r="P32" s="51">
        <v>0</v>
      </c>
      <c r="R32" s="23">
        <v>29</v>
      </c>
      <c r="S32" s="23">
        <v>403549.65</v>
      </c>
      <c r="T32" s="23">
        <v>409932.17084017699</v>
      </c>
      <c r="U32" s="59">
        <f t="shared" si="0"/>
        <v>0.80555555555555558</v>
      </c>
    </row>
    <row r="33" spans="2:21">
      <c r="B33" s="48">
        <v>2000</v>
      </c>
      <c r="C33" s="46">
        <v>16691</v>
      </c>
      <c r="D33" s="46">
        <v>29028.954061793836</v>
      </c>
      <c r="E33" s="49"/>
      <c r="F33" s="47">
        <v>100</v>
      </c>
      <c r="G33" s="47">
        <v>83.333333333333343</v>
      </c>
      <c r="H33" s="50"/>
      <c r="I33" s="47" t="e">
        <v>#DIV/0!</v>
      </c>
      <c r="J33" s="47">
        <v>100</v>
      </c>
      <c r="K33" s="50"/>
      <c r="L33" s="46" t="e">
        <v>#DIV/0!</v>
      </c>
      <c r="M33" s="46">
        <v>2314.6704909172986</v>
      </c>
      <c r="N33" s="49"/>
      <c r="O33" s="51" t="s">
        <v>52</v>
      </c>
      <c r="P33" s="51">
        <v>1873642.3376894321</v>
      </c>
      <c r="R33" s="23">
        <v>30</v>
      </c>
      <c r="S33" s="23">
        <v>403193.47</v>
      </c>
      <c r="T33" s="23">
        <v>407910.41163161985</v>
      </c>
      <c r="U33" s="59">
        <f t="shared" si="0"/>
        <v>0.83333333333333337</v>
      </c>
    </row>
    <row r="34" spans="2:21">
      <c r="B34" s="45">
        <v>2001</v>
      </c>
      <c r="C34" s="46">
        <v>1801.69</v>
      </c>
      <c r="D34" s="46">
        <v>18709.990037341177</v>
      </c>
      <c r="E34" s="65"/>
      <c r="F34" s="47">
        <v>100</v>
      </c>
      <c r="G34" s="47">
        <v>75</v>
      </c>
      <c r="H34" s="66"/>
      <c r="I34" s="47" t="e">
        <v>#DIV/0!</v>
      </c>
      <c r="J34" s="47">
        <v>66.666666666666657</v>
      </c>
      <c r="K34" s="66"/>
      <c r="L34" s="46" t="e">
        <v>#DIV/0!</v>
      </c>
      <c r="M34" s="46">
        <v>7678.4887722993044</v>
      </c>
      <c r="N34" s="65"/>
      <c r="O34" s="51" t="s">
        <v>52</v>
      </c>
      <c r="P34" s="51">
        <v>19795251.005845547</v>
      </c>
      <c r="R34" s="23">
        <v>31</v>
      </c>
      <c r="S34" s="23">
        <v>388325.03</v>
      </c>
      <c r="T34" s="23">
        <v>393506.11658833409</v>
      </c>
      <c r="U34" s="59">
        <f>R34/(COUNT(R$4:R$38)+1)</f>
        <v>0.86111111111111116</v>
      </c>
    </row>
    <row r="35" spans="2:21">
      <c r="B35" s="45">
        <v>2002</v>
      </c>
      <c r="C35" s="46">
        <v>2630.09</v>
      </c>
      <c r="D35" s="46">
        <v>21181.612974121592</v>
      </c>
      <c r="E35" s="65"/>
      <c r="F35" s="47">
        <v>100</v>
      </c>
      <c r="G35" s="47">
        <v>75</v>
      </c>
      <c r="H35" s="66"/>
      <c r="I35" s="47" t="e">
        <v>#DIV/0!</v>
      </c>
      <c r="J35" s="47">
        <v>66.666666666666657</v>
      </c>
      <c r="K35" s="66"/>
      <c r="L35" s="46" t="e">
        <v>#DIV/0!</v>
      </c>
      <c r="M35" s="46">
        <v>10128.908012524627</v>
      </c>
      <c r="N35" s="65"/>
      <c r="O35" s="51" t="s">
        <v>52</v>
      </c>
      <c r="P35" s="51">
        <v>3248060.1080668056</v>
      </c>
      <c r="R35" s="23">
        <v>32</v>
      </c>
      <c r="S35" s="23">
        <v>378405.09</v>
      </c>
      <c r="T35" s="23">
        <v>374935.26083550084</v>
      </c>
      <c r="U35" s="59">
        <f t="shared" si="0"/>
        <v>0.88888888888888884</v>
      </c>
    </row>
    <row r="36" spans="2:21">
      <c r="B36" s="45">
        <v>2003</v>
      </c>
      <c r="C36" s="46">
        <v>1561</v>
      </c>
      <c r="D36" s="46">
        <v>10844.393790302469</v>
      </c>
      <c r="E36" s="65"/>
      <c r="F36" s="47">
        <v>66.67</v>
      </c>
      <c r="G36" s="47">
        <v>50</v>
      </c>
      <c r="H36" s="66"/>
      <c r="I36" s="47">
        <v>25</v>
      </c>
      <c r="J36" s="47">
        <v>16.666666666666664</v>
      </c>
      <c r="K36" s="66"/>
      <c r="L36" s="46">
        <v>4156.46</v>
      </c>
      <c r="M36" s="46">
        <v>8398.9055895057045</v>
      </c>
      <c r="N36" s="65"/>
      <c r="O36" s="51">
        <v>9074324.5999999996</v>
      </c>
      <c r="P36" s="51">
        <v>14431840.527261645</v>
      </c>
      <c r="R36" s="23">
        <v>33</v>
      </c>
      <c r="S36" s="23">
        <v>368128.92</v>
      </c>
      <c r="T36" s="23">
        <v>373490.29433682503</v>
      </c>
      <c r="U36" s="59">
        <f t="shared" si="0"/>
        <v>0.91666666666666663</v>
      </c>
    </row>
    <row r="37" spans="2:21">
      <c r="B37" s="48">
        <v>2004</v>
      </c>
      <c r="C37" s="46">
        <v>1561</v>
      </c>
      <c r="D37" s="46">
        <v>15672.674778310637</v>
      </c>
      <c r="E37" s="65"/>
      <c r="F37" s="50">
        <v>66.67</v>
      </c>
      <c r="G37" s="47">
        <v>58.333333333333336</v>
      </c>
      <c r="H37" s="66"/>
      <c r="I37" s="50">
        <v>25</v>
      </c>
      <c r="J37" s="47">
        <v>20</v>
      </c>
      <c r="K37" s="66"/>
      <c r="L37" s="46">
        <v>15238.38</v>
      </c>
      <c r="M37" s="46">
        <v>18936.715859206128</v>
      </c>
      <c r="N37" s="65"/>
      <c r="O37" s="52">
        <v>63915351.399999999</v>
      </c>
      <c r="P37" s="51">
        <v>66419573.830153733</v>
      </c>
      <c r="R37" s="23">
        <v>34</v>
      </c>
      <c r="S37" s="23">
        <v>344766.26</v>
      </c>
      <c r="T37" s="23">
        <v>336749.36702091055</v>
      </c>
      <c r="U37" s="59">
        <f t="shared" si="0"/>
        <v>0.94444444444444442</v>
      </c>
    </row>
    <row r="38" spans="2:21" ht="16" thickBot="1">
      <c r="B38" s="48">
        <v>2005</v>
      </c>
      <c r="C38" s="46">
        <v>4576</v>
      </c>
      <c r="D38" s="46">
        <v>28262.15811595237</v>
      </c>
      <c r="E38" s="65"/>
      <c r="F38" s="50">
        <v>100</v>
      </c>
      <c r="G38" s="47">
        <v>75</v>
      </c>
      <c r="H38" s="66"/>
      <c r="I38" s="50" t="e">
        <v>#DIV/0!</v>
      </c>
      <c r="J38" s="47">
        <v>33.333333333333329</v>
      </c>
      <c r="K38" s="66"/>
      <c r="L38" s="46" t="e">
        <v>#DIV/0!</v>
      </c>
      <c r="M38" s="46">
        <v>12912.041996409682</v>
      </c>
      <c r="N38" s="65"/>
      <c r="O38" s="52" t="s">
        <v>52</v>
      </c>
      <c r="P38" s="51">
        <v>41326367.622359172</v>
      </c>
      <c r="R38" s="23">
        <v>35</v>
      </c>
      <c r="S38" s="23">
        <v>295978.84999999998</v>
      </c>
      <c r="T38" s="23">
        <v>309049.65844306722</v>
      </c>
      <c r="U38" s="59">
        <f t="shared" si="0"/>
        <v>0.97222222222222221</v>
      </c>
    </row>
    <row r="39" spans="2:21" ht="16" thickBot="1">
      <c r="B39" s="55" t="s">
        <v>39</v>
      </c>
      <c r="C39" s="56">
        <f t="array" ref="C39">MIN(IF(ISNUMBER(C3:C38),C3:C38))</f>
        <v>1561</v>
      </c>
      <c r="D39" s="56">
        <f t="array" ref="D39">MIN(IF(ISNUMBER(D3:D38),D3:D38))</f>
        <v>10844.393790302469</v>
      </c>
      <c r="E39" s="56"/>
      <c r="F39" s="56">
        <f t="array" ref="F39">MIN(IF(ISNUMBER(F3:F38),F3:F38))</f>
        <v>66.67</v>
      </c>
      <c r="G39" s="56">
        <f t="array" ref="G39">MIN(IF(ISNUMBER(G3:G38),G3:G38))</f>
        <v>50</v>
      </c>
      <c r="H39" s="56"/>
      <c r="I39" s="56">
        <f t="array" ref="I39">MIN(IF(ISNUMBER(I3:I38),I3:I38))</f>
        <v>25</v>
      </c>
      <c r="J39" s="56">
        <f t="array" ref="J39">MIN(IF(ISNUMBER(J3:J38),J3:J38))</f>
        <v>16.666666666666664</v>
      </c>
      <c r="K39" s="56"/>
      <c r="L39" s="56">
        <f t="array" ref="L39">MIN(IF(ISNUMBER(L3:L38),L3:L38))</f>
        <v>603.41999999999996</v>
      </c>
      <c r="M39" s="56">
        <f t="array" ref="M39">MIN(IF(ISNUMBER(M3:M38),M3:M38))</f>
        <v>2314.6704909172986</v>
      </c>
      <c r="N39" s="56"/>
      <c r="O39" s="72"/>
      <c r="P39" s="73" t="s">
        <v>53</v>
      </c>
    </row>
    <row r="40" spans="2:21" ht="16" thickBot="1">
      <c r="B40" s="53" t="s">
        <v>38</v>
      </c>
      <c r="C40" s="54"/>
      <c r="D40" s="54"/>
      <c r="E40" s="54"/>
      <c r="F40" s="54">
        <f t="array" ref="F40">AVERAGE(IF(ISNUMBER(F4:F38),F4:F38))</f>
        <v>97.381428571428586</v>
      </c>
      <c r="G40" s="54">
        <f t="array" ref="G40">AVERAGE(IF(ISNUMBER(G4:G38),G4:G38))</f>
        <v>82.619047619047635</v>
      </c>
      <c r="H40" s="54"/>
      <c r="I40" s="54">
        <f t="array" ref="I40">AVERAGE(IF(ISNUMBER(I4:I38),I4:I38))</f>
        <v>70</v>
      </c>
      <c r="J40" s="54">
        <f t="array" ref="J40">AVERAGE(IF(ISNUMBER(J4:J38),J4:J38))</f>
        <v>51.319444444444457</v>
      </c>
      <c r="K40" s="54"/>
      <c r="L40" s="54">
        <f t="array" ref="L40">AVERAGE(IF(ISNUMBER(L4:L38),L4:L38))</f>
        <v>8407.0220000000008</v>
      </c>
      <c r="M40" s="54">
        <f t="array" ref="M40">AVERAGE(IF(ISNUMBER(M4:M38),M4:M38))</f>
        <v>9439.3578963096952</v>
      </c>
      <c r="N40" s="54"/>
      <c r="O40" s="71">
        <f>SUM(O4:O38)</f>
        <v>96347184.789999992</v>
      </c>
      <c r="P40" s="71">
        <f>SUM(P4:P38)</f>
        <v>445893324.23950171</v>
      </c>
    </row>
    <row r="41" spans="2:21" ht="16" thickBot="1">
      <c r="F41">
        <f>COUNTIF(F4:F38,100)/COUNT(F4:F38)</f>
        <v>0.8571428571428571</v>
      </c>
      <c r="G41">
        <f>COUNTIF(G4:G38,100)/COUNT(G4:G38)</f>
        <v>0.31428571428571428</v>
      </c>
      <c r="I41" s="78">
        <f t="array" ref="I41">COUNTIF(I46:I80,1)/COUNT(IF(ISNUMBER(I4:I38),I4:I38))</f>
        <v>0.8</v>
      </c>
      <c r="J41" s="78">
        <f t="array" ref="J41">COUNTIF(J46:J80,1)/COUNT(IF(ISNUMBER(J4:J38),J4:J38))</f>
        <v>0.20833333333333334</v>
      </c>
    </row>
    <row r="46" spans="2:21">
      <c r="G46">
        <v>1</v>
      </c>
      <c r="I46">
        <f>IF(AND(ISNUMBER(I4)=TRUE,ISNUMBER(I5)=FALSE),1,0)</f>
        <v>0</v>
      </c>
      <c r="J46">
        <f>IF(AND(ISNUMBER(J4)=TRUE,ISNUMBER(J5)=FALSE),1,0)</f>
        <v>0</v>
      </c>
    </row>
    <row r="47" spans="2:21">
      <c r="G47">
        <v>2</v>
      </c>
      <c r="I47">
        <f t="shared" ref="I47:J80" si="1">IF(AND(ISNUMBER(I5)=TRUE,ISNUMBER(I6)=FALSE),1,0)</f>
        <v>0</v>
      </c>
      <c r="J47">
        <f t="shared" si="1"/>
        <v>0</v>
      </c>
    </row>
    <row r="48" spans="2:21">
      <c r="G48">
        <v>3</v>
      </c>
      <c r="I48">
        <f t="shared" si="1"/>
        <v>0</v>
      </c>
      <c r="J48">
        <f t="shared" si="1"/>
        <v>1</v>
      </c>
    </row>
    <row r="49" spans="7:10">
      <c r="G49">
        <v>4</v>
      </c>
      <c r="I49">
        <f t="shared" si="1"/>
        <v>0</v>
      </c>
      <c r="J49">
        <f t="shared" si="1"/>
        <v>0</v>
      </c>
    </row>
    <row r="50" spans="7:10">
      <c r="G50">
        <v>5</v>
      </c>
      <c r="I50">
        <f t="shared" si="1"/>
        <v>0</v>
      </c>
      <c r="J50">
        <f t="shared" si="1"/>
        <v>0</v>
      </c>
    </row>
    <row r="51" spans="7:10">
      <c r="G51">
        <v>6</v>
      </c>
      <c r="I51">
        <f t="shared" si="1"/>
        <v>0</v>
      </c>
      <c r="J51">
        <f t="shared" si="1"/>
        <v>0</v>
      </c>
    </row>
    <row r="52" spans="7:10">
      <c r="G52">
        <v>7</v>
      </c>
      <c r="I52">
        <f t="shared" si="1"/>
        <v>0</v>
      </c>
      <c r="J52">
        <f t="shared" si="1"/>
        <v>0</v>
      </c>
    </row>
    <row r="53" spans="7:10">
      <c r="G53">
        <v>8</v>
      </c>
      <c r="I53">
        <f t="shared" si="1"/>
        <v>0</v>
      </c>
      <c r="J53">
        <f t="shared" si="1"/>
        <v>0</v>
      </c>
    </row>
    <row r="54" spans="7:10">
      <c r="G54">
        <v>9</v>
      </c>
      <c r="I54">
        <f t="shared" si="1"/>
        <v>1</v>
      </c>
      <c r="J54">
        <f t="shared" si="1"/>
        <v>1</v>
      </c>
    </row>
    <row r="55" spans="7:10">
      <c r="G55">
        <v>10</v>
      </c>
      <c r="I55">
        <f t="shared" si="1"/>
        <v>0</v>
      </c>
      <c r="J55">
        <f t="shared" si="1"/>
        <v>0</v>
      </c>
    </row>
    <row r="56" spans="7:10">
      <c r="G56">
        <v>11</v>
      </c>
      <c r="I56">
        <f t="shared" si="1"/>
        <v>0</v>
      </c>
      <c r="J56">
        <f t="shared" si="1"/>
        <v>0</v>
      </c>
    </row>
    <row r="57" spans="7:10">
      <c r="G57">
        <v>12</v>
      </c>
      <c r="I57">
        <f t="shared" si="1"/>
        <v>0</v>
      </c>
      <c r="J57">
        <f t="shared" si="1"/>
        <v>1</v>
      </c>
    </row>
    <row r="58" spans="7:10">
      <c r="G58">
        <v>13</v>
      </c>
      <c r="I58">
        <f t="shared" si="1"/>
        <v>0</v>
      </c>
      <c r="J58">
        <f t="shared" si="1"/>
        <v>0</v>
      </c>
    </row>
    <row r="59" spans="7:10">
      <c r="G59">
        <v>14</v>
      </c>
      <c r="I59">
        <f t="shared" si="1"/>
        <v>0</v>
      </c>
      <c r="J59">
        <f t="shared" si="1"/>
        <v>0</v>
      </c>
    </row>
    <row r="60" spans="7:10">
      <c r="G60">
        <v>15</v>
      </c>
      <c r="I60">
        <f t="shared" si="1"/>
        <v>0</v>
      </c>
      <c r="J60">
        <f t="shared" si="1"/>
        <v>1</v>
      </c>
    </row>
    <row r="61" spans="7:10">
      <c r="G61">
        <v>16</v>
      </c>
      <c r="I61">
        <f t="shared" si="1"/>
        <v>0</v>
      </c>
      <c r="J61">
        <f t="shared" si="1"/>
        <v>0</v>
      </c>
    </row>
    <row r="62" spans="7:10">
      <c r="G62">
        <v>17</v>
      </c>
      <c r="I62">
        <f t="shared" si="1"/>
        <v>0</v>
      </c>
      <c r="J62">
        <f t="shared" si="1"/>
        <v>0</v>
      </c>
    </row>
    <row r="63" spans="7:10">
      <c r="G63">
        <v>18</v>
      </c>
      <c r="I63">
        <f t="shared" si="1"/>
        <v>1</v>
      </c>
      <c r="J63">
        <f t="shared" si="1"/>
        <v>0</v>
      </c>
    </row>
    <row r="64" spans="7:10">
      <c r="G64">
        <v>19</v>
      </c>
      <c r="I64">
        <f t="shared" si="1"/>
        <v>0</v>
      </c>
      <c r="J64">
        <f t="shared" si="1"/>
        <v>0</v>
      </c>
    </row>
    <row r="65" spans="7:10">
      <c r="G65">
        <v>20</v>
      </c>
      <c r="I65">
        <f t="shared" si="1"/>
        <v>0</v>
      </c>
      <c r="J65">
        <f t="shared" si="1"/>
        <v>0</v>
      </c>
    </row>
    <row r="66" spans="7:10">
      <c r="G66">
        <v>21</v>
      </c>
      <c r="I66">
        <f t="shared" si="1"/>
        <v>0</v>
      </c>
      <c r="J66">
        <f t="shared" si="1"/>
        <v>0</v>
      </c>
    </row>
    <row r="67" spans="7:10">
      <c r="G67">
        <v>22</v>
      </c>
      <c r="I67">
        <f t="shared" si="1"/>
        <v>1</v>
      </c>
      <c r="J67">
        <f t="shared" si="1"/>
        <v>0</v>
      </c>
    </row>
    <row r="68" spans="7:10">
      <c r="G68">
        <v>23</v>
      </c>
      <c r="I68">
        <f t="shared" si="1"/>
        <v>0</v>
      </c>
      <c r="J68">
        <f t="shared" si="1"/>
        <v>0</v>
      </c>
    </row>
    <row r="69" spans="7:10">
      <c r="G69">
        <v>24</v>
      </c>
      <c r="I69">
        <f t="shared" si="1"/>
        <v>0</v>
      </c>
      <c r="J69">
        <f t="shared" si="1"/>
        <v>0</v>
      </c>
    </row>
    <row r="70" spans="7:10">
      <c r="G70">
        <v>25</v>
      </c>
      <c r="I70">
        <f t="shared" si="1"/>
        <v>0</v>
      </c>
      <c r="J70">
        <f t="shared" si="1"/>
        <v>0</v>
      </c>
    </row>
    <row r="71" spans="7:10">
      <c r="G71">
        <v>26</v>
      </c>
      <c r="I71">
        <f t="shared" si="1"/>
        <v>0</v>
      </c>
      <c r="J71">
        <f t="shared" si="1"/>
        <v>1</v>
      </c>
    </row>
    <row r="72" spans="7:10">
      <c r="G72">
        <v>27</v>
      </c>
      <c r="I72">
        <f t="shared" si="1"/>
        <v>0</v>
      </c>
      <c r="J72">
        <f t="shared" si="1"/>
        <v>0</v>
      </c>
    </row>
    <row r="73" spans="7:10">
      <c r="G73">
        <v>28</v>
      </c>
      <c r="I73">
        <f t="shared" si="1"/>
        <v>0</v>
      </c>
      <c r="J73">
        <f t="shared" si="1"/>
        <v>0</v>
      </c>
    </row>
    <row r="74" spans="7:10">
      <c r="G74">
        <v>29</v>
      </c>
      <c r="I74">
        <f t="shared" si="1"/>
        <v>0</v>
      </c>
      <c r="J74">
        <f t="shared" si="1"/>
        <v>0</v>
      </c>
    </row>
    <row r="75" spans="7:10">
      <c r="G75">
        <v>30</v>
      </c>
      <c r="I75">
        <f t="shared" si="1"/>
        <v>0</v>
      </c>
      <c r="J75">
        <f t="shared" si="1"/>
        <v>0</v>
      </c>
    </row>
    <row r="76" spans="7:10">
      <c r="G76">
        <v>31</v>
      </c>
      <c r="I76">
        <f t="shared" si="1"/>
        <v>0</v>
      </c>
      <c r="J76">
        <f t="shared" si="1"/>
        <v>0</v>
      </c>
    </row>
    <row r="77" spans="7:10">
      <c r="G77">
        <v>32</v>
      </c>
      <c r="I77">
        <f t="shared" si="1"/>
        <v>0</v>
      </c>
      <c r="J77">
        <f t="shared" si="1"/>
        <v>0</v>
      </c>
    </row>
    <row r="78" spans="7:10">
      <c r="G78">
        <v>33</v>
      </c>
      <c r="I78">
        <f t="shared" si="1"/>
        <v>0</v>
      </c>
      <c r="J78">
        <f t="shared" si="1"/>
        <v>0</v>
      </c>
    </row>
    <row r="79" spans="7:10">
      <c r="G79">
        <v>34</v>
      </c>
      <c r="I79">
        <f t="shared" si="1"/>
        <v>1</v>
      </c>
      <c r="J79">
        <f t="shared" si="1"/>
        <v>0</v>
      </c>
    </row>
    <row r="80" spans="7:10">
      <c r="G80">
        <v>35</v>
      </c>
      <c r="I80">
        <f t="shared" si="1"/>
        <v>0</v>
      </c>
      <c r="J80">
        <f t="shared" si="1"/>
        <v>0</v>
      </c>
    </row>
  </sheetData>
  <sortState ref="T4:T38">
    <sortCondition descending="1" ref="T4"/>
  </sortState>
  <mergeCells count="9">
    <mergeCell ref="B2:B3"/>
    <mergeCell ref="U1:U3"/>
    <mergeCell ref="R1:R3"/>
    <mergeCell ref="S3:T3"/>
    <mergeCell ref="C3:D3"/>
    <mergeCell ref="F3:G3"/>
    <mergeCell ref="I3:J3"/>
    <mergeCell ref="L3:M3"/>
    <mergeCell ref="O3:P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5"/>
  <sheetViews>
    <sheetView topLeftCell="V1" workbookViewId="0">
      <pane ySplit="1" topLeftCell="A2" activePane="bottomLeft" state="frozen"/>
      <selection activeCell="B1" sqref="B1"/>
      <selection pane="bottomLeft" activeCell="AF1" sqref="AF1"/>
    </sheetView>
  </sheetViews>
  <sheetFormatPr baseColWidth="10" defaultRowHeight="15" x14ac:dyDescent="0"/>
  <cols>
    <col min="5" max="5" width="13.5" customWidth="1"/>
    <col min="7" max="7" width="11.83203125" bestFit="1" customWidth="1"/>
    <col min="13" max="13" width="12.5" bestFit="1" customWidth="1"/>
    <col min="16" max="16" width="4.83203125" customWidth="1"/>
    <col min="17" max="17" width="16" customWidth="1"/>
    <col min="18" max="18" width="12.5" bestFit="1" customWidth="1"/>
    <col min="20" max="20" width="9" bestFit="1" customWidth="1"/>
    <col min="21" max="21" width="12.1640625" bestFit="1" customWidth="1"/>
    <col min="22" max="22" width="13.83203125" bestFit="1" customWidth="1"/>
    <col min="24" max="24" width="11.6640625" bestFit="1" customWidth="1"/>
    <col min="28" max="28" width="11.6640625" bestFit="1" customWidth="1"/>
    <col min="29" max="32" width="15.33203125" customWidth="1"/>
    <col min="33" max="33" width="12.5" bestFit="1" customWidth="1"/>
    <col min="34" max="38" width="10.83203125" customWidth="1"/>
  </cols>
  <sheetData>
    <row r="1" spans="1:39" ht="60">
      <c r="A1" s="7" t="s">
        <v>11</v>
      </c>
      <c r="B1" s="7" t="s">
        <v>12</v>
      </c>
      <c r="C1" s="7" t="s">
        <v>0</v>
      </c>
      <c r="D1" s="8" t="s">
        <v>1</v>
      </c>
      <c r="E1" s="9" t="s">
        <v>13</v>
      </c>
      <c r="F1" s="8" t="s">
        <v>14</v>
      </c>
      <c r="G1" s="8" t="s">
        <v>15</v>
      </c>
      <c r="H1" s="8" t="s">
        <v>2</v>
      </c>
      <c r="I1" s="8" t="s">
        <v>9</v>
      </c>
      <c r="J1" s="8" t="s">
        <v>8</v>
      </c>
      <c r="K1" s="8" t="s">
        <v>10</v>
      </c>
      <c r="L1" s="8" t="s">
        <v>5</v>
      </c>
      <c r="M1" s="8" t="s">
        <v>6</v>
      </c>
      <c r="N1" s="12" t="s">
        <v>3</v>
      </c>
      <c r="O1" s="2" t="s">
        <v>4</v>
      </c>
      <c r="P1" s="16"/>
      <c r="Q1" s="2" t="s">
        <v>17</v>
      </c>
      <c r="R1" s="15" t="s">
        <v>18</v>
      </c>
      <c r="S1" s="2" t="s">
        <v>19</v>
      </c>
      <c r="T1" s="2" t="s">
        <v>23</v>
      </c>
      <c r="U1" s="2" t="s">
        <v>24</v>
      </c>
      <c r="V1" s="2" t="s">
        <v>27</v>
      </c>
      <c r="X1" s="21" t="s">
        <v>12</v>
      </c>
      <c r="Y1" s="21" t="s">
        <v>33</v>
      </c>
      <c r="Z1" s="21" t="s">
        <v>29</v>
      </c>
      <c r="AA1" s="21" t="s">
        <v>28</v>
      </c>
      <c r="AB1" s="21" t="s">
        <v>30</v>
      </c>
      <c r="AC1" s="21" t="s">
        <v>22</v>
      </c>
      <c r="AD1" s="37"/>
      <c r="AE1" s="37" t="s">
        <v>31</v>
      </c>
      <c r="AF1" s="37" t="s">
        <v>34</v>
      </c>
      <c r="AG1" s="40" t="s">
        <v>35</v>
      </c>
      <c r="AH1" s="40" t="s">
        <v>32</v>
      </c>
      <c r="AK1" t="s">
        <v>25</v>
      </c>
      <c r="AL1" t="s">
        <v>26</v>
      </c>
    </row>
    <row r="2" spans="1:39">
      <c r="A2" s="7">
        <v>1</v>
      </c>
      <c r="B2" s="7">
        <v>1971</v>
      </c>
      <c r="C2" s="7">
        <v>1</v>
      </c>
      <c r="D2" s="10">
        <v>1277</v>
      </c>
      <c r="E2" s="13">
        <v>101752.06611570247</v>
      </c>
      <c r="F2" s="11">
        <v>0</v>
      </c>
      <c r="G2" s="11">
        <f>-1*10^-6*L2^2+0.1666*L2+378.81</f>
        <v>6296.3862360000003</v>
      </c>
      <c r="H2" s="13">
        <f>G2*F2</f>
        <v>0</v>
      </c>
      <c r="I2" s="7">
        <v>0</v>
      </c>
      <c r="J2" s="7">
        <v>51342</v>
      </c>
      <c r="K2" s="7">
        <f>J2-I2</f>
        <v>51342</v>
      </c>
      <c r="L2" s="11">
        <f>K2</f>
        <v>51342</v>
      </c>
      <c r="M2" s="11">
        <f>E2+L2-H2+Q2</f>
        <v>160648.25823200413</v>
      </c>
      <c r="N2" s="11">
        <f>IF(M2&lt;D2,M2,IF(M2&gt;(K3+D2),(M2-K3),D2))</f>
        <v>109306.25823200413</v>
      </c>
      <c r="O2" s="3">
        <f t="shared" ref="O2:O65" si="0">M2-N2</f>
        <v>51342</v>
      </c>
      <c r="P2" s="3"/>
      <c r="Q2" s="3">
        <v>7554.1921163016596</v>
      </c>
      <c r="R2" s="3">
        <f>Q2+N2</f>
        <v>116860.45034830578</v>
      </c>
      <c r="S2" t="b">
        <f>R2&gt;=D2</f>
        <v>1</v>
      </c>
      <c r="T2">
        <f>IF(AND(R1&lt;D1,R2&gt;D2),1,0)</f>
        <v>0</v>
      </c>
      <c r="U2">
        <f>IF(R2&lt;D2,ABS(R2-D2),0)</f>
        <v>0</v>
      </c>
      <c r="V2" s="14">
        <f t="shared" ref="V2:V65" si="1">INDEX(AL$2:AL$13,MATCH(C2,AK$2:AK$13,0))*(U2)^INDEX(AM$2:AM$13,MATCH(C2,AK$2:AK$13,0))</f>
        <v>0</v>
      </c>
      <c r="X2" s="22">
        <v>1971</v>
      </c>
      <c r="Y2" s="23">
        <f t="array" ref="Y2">MIN(IF(B$2:B$361=X2,R$2:R$361))</f>
        <v>42195.811902824418</v>
      </c>
      <c r="Z2" s="24">
        <f>COUNTIFS(B:B,X2,S:S,"TRUE")/(COUNTIF(B:B,X2))*100</f>
        <v>100</v>
      </c>
      <c r="AA2" s="24" t="e">
        <f>COUNTIFS(B:B,X2,T:T,1)/(COUNTIF(B:B,X2)-COUNTIFS(B:B,X2,S:S,"TRUE"))*100</f>
        <v>#DIV/0!</v>
      </c>
      <c r="AB2" s="23" t="e">
        <f>SUMIF(B:B,X2,U:U)/(COUNTIF(B:B,X2)-COUNTIFS(B:B,X2,S:S,"TRUE"))</f>
        <v>#DIV/0!</v>
      </c>
      <c r="AC2" s="25">
        <f>SUMIF(B:B,X2,V:V)</f>
        <v>0</v>
      </c>
      <c r="AD2" s="38"/>
      <c r="AE2" s="39">
        <v>1</v>
      </c>
      <c r="AF2" s="39">
        <v>113959.64242916388</v>
      </c>
      <c r="AG2" s="39">
        <v>113959.64242916388</v>
      </c>
      <c r="AH2" s="41">
        <f>AE2/(COUNT(AE$2:AE$31)+1)</f>
        <v>3.2258064516129031E-2</v>
      </c>
      <c r="AI2" s="41"/>
      <c r="AJ2" s="41"/>
      <c r="AK2">
        <v>10</v>
      </c>
      <c r="AL2" s="18">
        <v>4.5</v>
      </c>
      <c r="AM2" s="18">
        <v>1.3</v>
      </c>
    </row>
    <row r="3" spans="1:39">
      <c r="A3" s="7">
        <v>2</v>
      </c>
      <c r="B3" s="7">
        <v>1971</v>
      </c>
      <c r="C3" s="7">
        <v>2</v>
      </c>
      <c r="D3" s="10">
        <v>787</v>
      </c>
      <c r="E3" s="13">
        <v>112661.15702479339</v>
      </c>
      <c r="F3" s="11">
        <v>0</v>
      </c>
      <c r="G3" s="11">
        <f t="shared" ref="G3:G66" si="2">-1*10^-6*L3^2+0.1666*L3+378.81</f>
        <v>6296.3862360000003</v>
      </c>
      <c r="H3" s="13">
        <f t="shared" ref="H3:H66" si="3">G3*F3</f>
        <v>0</v>
      </c>
      <c r="I3" s="7">
        <v>0</v>
      </c>
      <c r="J3" s="7">
        <v>51342</v>
      </c>
      <c r="K3" s="7">
        <f t="shared" ref="K3:K66" si="4">J3-I3</f>
        <v>51342</v>
      </c>
      <c r="L3" s="11">
        <f>O2</f>
        <v>51342</v>
      </c>
      <c r="M3" s="11">
        <f t="shared" ref="M3:M66" si="5">E3+L3-H3+Q3</f>
        <v>170111.35317196051</v>
      </c>
      <c r="N3" s="11">
        <f t="shared" ref="N3:N66" si="6">IF(M3&lt;D3,M3,IF(M3&gt;(K4+D3),(M3-K4),D3))</f>
        <v>118769.35317196051</v>
      </c>
      <c r="O3" s="3">
        <f t="shared" si="0"/>
        <v>51342</v>
      </c>
      <c r="P3" s="3"/>
      <c r="Q3" s="3">
        <v>6108.1961471671202</v>
      </c>
      <c r="R3" s="3">
        <f t="shared" ref="R3:R66" si="7">Q3+N3</f>
        <v>124877.54931912763</v>
      </c>
      <c r="S3" t="b">
        <f t="shared" ref="S3:S66" si="8">R3&gt;=D3</f>
        <v>1</v>
      </c>
      <c r="T3">
        <f t="shared" ref="T3:T66" si="9">IF(AND(R2&lt;D2,R3&gt;D3),1,0)</f>
        <v>0</v>
      </c>
      <c r="U3">
        <f t="shared" ref="U3:U66" si="10">IF(R3&lt;D3,ABS(R3-D3),0)</f>
        <v>0</v>
      </c>
      <c r="V3" s="14">
        <f t="shared" si="1"/>
        <v>0</v>
      </c>
      <c r="X3" s="22">
        <v>1972</v>
      </c>
      <c r="Y3" s="23">
        <f t="array" ref="Y3">MIN(IF(B$2:B$361=X3,R$2:R$361))</f>
        <v>10555.478870806379</v>
      </c>
      <c r="Z3" s="24">
        <f t="shared" ref="Z3:Z31" si="11">COUNTIFS(B:B,X3,S:S,"TRUE")/(COUNTIF(B:B,X3))*100</f>
        <v>100</v>
      </c>
      <c r="AA3" s="24" t="e">
        <f t="shared" ref="AA3:AA31" si="12">COUNTIFS(B:B,X3,T:T,1)/(COUNTIF(B:B,X3)-COUNTIFS(B:B,X3,S:S,"TRUE"))*100</f>
        <v>#DIV/0!</v>
      </c>
      <c r="AB3" s="23" t="e">
        <f t="shared" ref="AB3:AB31" si="13">SUMIF(B:B,X3,U:U)/(COUNTIF(B:B,X3)-COUNTIFS(B:B,X3,S:S,"TRUE"))</f>
        <v>#DIV/0!</v>
      </c>
      <c r="AC3" s="25">
        <f t="shared" ref="AC3:AC31" si="14">SUMIF(B:B,X3,V:V)</f>
        <v>0</v>
      </c>
      <c r="AD3" s="38"/>
      <c r="AE3" s="39">
        <v>2</v>
      </c>
      <c r="AF3" s="39">
        <v>109259.86205468922</v>
      </c>
      <c r="AG3" s="39">
        <v>109259.86205468921</v>
      </c>
      <c r="AH3" s="41">
        <f t="shared" ref="AH3:AH31" si="15">AE3/(COUNT(AE$2:AE$31)+1)</f>
        <v>6.4516129032258063E-2</v>
      </c>
      <c r="AI3" s="41"/>
      <c r="AJ3" s="41"/>
      <c r="AK3">
        <v>11</v>
      </c>
      <c r="AL3" s="18">
        <v>2.5</v>
      </c>
      <c r="AM3" s="18">
        <v>1.2</v>
      </c>
    </row>
    <row r="4" spans="1:39">
      <c r="A4" s="7">
        <v>3</v>
      </c>
      <c r="B4" s="7">
        <v>1971</v>
      </c>
      <c r="C4" s="7">
        <v>3</v>
      </c>
      <c r="D4" s="10">
        <v>298</v>
      </c>
      <c r="E4" s="13">
        <v>93917.35537190082</v>
      </c>
      <c r="F4" s="11">
        <v>0.02</v>
      </c>
      <c r="G4" s="11">
        <f t="shared" si="2"/>
        <v>6296.3862360000003</v>
      </c>
      <c r="H4" s="13">
        <f t="shared" si="3"/>
        <v>125.92772472000001</v>
      </c>
      <c r="I4" s="7">
        <v>0</v>
      </c>
      <c r="J4" s="7">
        <v>51342</v>
      </c>
      <c r="K4" s="7">
        <f t="shared" si="4"/>
        <v>51342</v>
      </c>
      <c r="L4" s="11">
        <f t="shared" ref="L4:L13" si="16">O3</f>
        <v>51342</v>
      </c>
      <c r="M4" s="11">
        <f t="shared" si="5"/>
        <v>153226.71153782535</v>
      </c>
      <c r="N4" s="11">
        <f t="shared" si="6"/>
        <v>116884.71153782535</v>
      </c>
      <c r="O4" s="3">
        <f t="shared" si="0"/>
        <v>36342</v>
      </c>
      <c r="P4" s="3"/>
      <c r="Q4" s="3">
        <v>8093.2838906445304</v>
      </c>
      <c r="R4" s="3">
        <f t="shared" si="7"/>
        <v>124977.99542846988</v>
      </c>
      <c r="S4" t="b">
        <f t="shared" si="8"/>
        <v>1</v>
      </c>
      <c r="T4">
        <f t="shared" si="9"/>
        <v>0</v>
      </c>
      <c r="U4">
        <f t="shared" si="10"/>
        <v>0</v>
      </c>
      <c r="V4" s="14">
        <f t="shared" si="1"/>
        <v>0</v>
      </c>
      <c r="X4" s="22">
        <v>1973</v>
      </c>
      <c r="Y4" s="23">
        <f t="array" ref="Y4">MIN(IF(B$2:B$361=X4,R$2:R$361))</f>
        <v>21219.789853860861</v>
      </c>
      <c r="Z4" s="24">
        <f t="shared" si="11"/>
        <v>100</v>
      </c>
      <c r="AA4" s="24" t="e">
        <f t="shared" si="12"/>
        <v>#DIV/0!</v>
      </c>
      <c r="AB4" s="23" t="e">
        <f t="shared" si="13"/>
        <v>#DIV/0!</v>
      </c>
      <c r="AC4" s="25">
        <f t="shared" si="14"/>
        <v>0</v>
      </c>
      <c r="AD4" s="38"/>
      <c r="AE4" s="39">
        <v>3</v>
      </c>
      <c r="AF4" s="39">
        <v>84100.042796270864</v>
      </c>
      <c r="AG4" s="39">
        <v>84100.042796270849</v>
      </c>
      <c r="AH4" s="41">
        <f t="shared" si="15"/>
        <v>9.6774193548387094E-2</v>
      </c>
      <c r="AI4" s="41"/>
      <c r="AJ4" s="41"/>
      <c r="AK4">
        <v>12</v>
      </c>
      <c r="AL4" s="19">
        <v>2.5</v>
      </c>
      <c r="AM4" s="19">
        <v>1.2</v>
      </c>
    </row>
    <row r="5" spans="1:39">
      <c r="A5" s="7">
        <v>4</v>
      </c>
      <c r="B5" s="7">
        <v>1971</v>
      </c>
      <c r="C5" s="7">
        <v>4</v>
      </c>
      <c r="D5" s="10">
        <v>2544</v>
      </c>
      <c r="E5" s="13">
        <v>120555.37190082645</v>
      </c>
      <c r="F5" s="11">
        <v>0.13</v>
      </c>
      <c r="G5" s="11">
        <f t="shared" si="2"/>
        <v>5112.6462360000005</v>
      </c>
      <c r="H5" s="13">
        <f t="shared" si="3"/>
        <v>664.64401068000006</v>
      </c>
      <c r="I5" s="7">
        <v>15000</v>
      </c>
      <c r="J5" s="7">
        <v>51342</v>
      </c>
      <c r="K5" s="7">
        <f t="shared" si="4"/>
        <v>36342</v>
      </c>
      <c r="L5" s="11">
        <f>O4</f>
        <v>36342</v>
      </c>
      <c r="M5" s="11">
        <f t="shared" si="5"/>
        <v>170816.82126687997</v>
      </c>
      <c r="N5" s="11">
        <f t="shared" si="6"/>
        <v>134474.82126687997</v>
      </c>
      <c r="O5" s="3">
        <f t="shared" si="0"/>
        <v>36342</v>
      </c>
      <c r="P5" s="3"/>
      <c r="Q5" s="3">
        <v>14584.093376733499</v>
      </c>
      <c r="R5" s="3">
        <f t="shared" si="7"/>
        <v>149058.91464361348</v>
      </c>
      <c r="S5" t="b">
        <f t="shared" si="8"/>
        <v>1</v>
      </c>
      <c r="T5">
        <f t="shared" si="9"/>
        <v>0</v>
      </c>
      <c r="U5">
        <f t="shared" si="10"/>
        <v>0</v>
      </c>
      <c r="V5" s="14">
        <f t="shared" si="1"/>
        <v>0</v>
      </c>
      <c r="X5" s="22">
        <v>1974</v>
      </c>
      <c r="Y5" s="23">
        <f t="array" ref="Y5">MIN(IF(B$2:B$361=X5,R$2:R$361))</f>
        <v>13525.924807490675</v>
      </c>
      <c r="Z5" s="24">
        <f t="shared" si="11"/>
        <v>100</v>
      </c>
      <c r="AA5" s="24" t="e">
        <f t="shared" si="12"/>
        <v>#DIV/0!</v>
      </c>
      <c r="AB5" s="23" t="e">
        <f t="shared" si="13"/>
        <v>#DIV/0!</v>
      </c>
      <c r="AC5" s="25">
        <f t="shared" si="14"/>
        <v>0</v>
      </c>
      <c r="AD5" s="38"/>
      <c r="AE5" s="39">
        <v>4</v>
      </c>
      <c r="AF5" s="39">
        <v>62623.380364802033</v>
      </c>
      <c r="AG5" s="39">
        <v>65330.82644628203</v>
      </c>
      <c r="AH5" s="41">
        <f t="shared" si="15"/>
        <v>0.12903225806451613</v>
      </c>
      <c r="AI5" s="41"/>
      <c r="AJ5" s="41"/>
      <c r="AK5">
        <v>1</v>
      </c>
      <c r="AL5" s="18">
        <v>2.5</v>
      </c>
      <c r="AM5" s="18">
        <v>1.2</v>
      </c>
    </row>
    <row r="6" spans="1:39">
      <c r="A6" s="7">
        <v>5</v>
      </c>
      <c r="B6" s="7">
        <v>1971</v>
      </c>
      <c r="C6" s="7">
        <v>5</v>
      </c>
      <c r="D6" s="10">
        <v>34448</v>
      </c>
      <c r="E6" s="13">
        <v>106750.41322314049</v>
      </c>
      <c r="F6" s="11">
        <v>0.22</v>
      </c>
      <c r="G6" s="11">
        <f t="shared" si="2"/>
        <v>5112.6462360000005</v>
      </c>
      <c r="H6" s="13">
        <f t="shared" si="3"/>
        <v>1124.7821719200001</v>
      </c>
      <c r="I6" s="7">
        <v>15000</v>
      </c>
      <c r="J6" s="7">
        <v>51342</v>
      </c>
      <c r="K6" s="7">
        <f t="shared" si="4"/>
        <v>36342</v>
      </c>
      <c r="L6" s="11">
        <f t="shared" si="16"/>
        <v>36342</v>
      </c>
      <c r="M6" s="11">
        <f t="shared" si="5"/>
        <v>156452.42216249759</v>
      </c>
      <c r="N6" s="11">
        <f t="shared" si="6"/>
        <v>120110.42216249759</v>
      </c>
      <c r="O6" s="3">
        <f t="shared" si="0"/>
        <v>36342</v>
      </c>
      <c r="P6" s="3"/>
      <c r="Q6" s="3">
        <v>14484.7911112771</v>
      </c>
      <c r="R6" s="3">
        <f t="shared" si="7"/>
        <v>134595.21327377469</v>
      </c>
      <c r="S6" t="b">
        <f t="shared" si="8"/>
        <v>1</v>
      </c>
      <c r="T6">
        <f t="shared" si="9"/>
        <v>0</v>
      </c>
      <c r="U6">
        <f t="shared" si="10"/>
        <v>0</v>
      </c>
      <c r="V6" s="14">
        <f t="shared" si="1"/>
        <v>0</v>
      </c>
      <c r="X6" s="22">
        <v>1975</v>
      </c>
      <c r="Y6" s="23">
        <f t="array" ref="Y6">MIN(IF(B$2:B$361=X6,R$2:R$361))</f>
        <v>52451.646294697479</v>
      </c>
      <c r="Z6" s="24">
        <f t="shared" si="11"/>
        <v>100</v>
      </c>
      <c r="AA6" s="24" t="e">
        <f t="shared" si="12"/>
        <v>#DIV/0!</v>
      </c>
      <c r="AB6" s="23" t="e">
        <f t="shared" si="13"/>
        <v>#DIV/0!</v>
      </c>
      <c r="AC6" s="25">
        <f t="shared" si="14"/>
        <v>0</v>
      </c>
      <c r="AD6" s="38"/>
      <c r="AE6" s="39">
        <v>5</v>
      </c>
      <c r="AF6" s="39">
        <v>51264.500000001302</v>
      </c>
      <c r="AG6" s="39">
        <v>49421.263983369747</v>
      </c>
      <c r="AH6" s="41">
        <f t="shared" si="15"/>
        <v>0.16129032258064516</v>
      </c>
      <c r="AI6" s="41"/>
      <c r="AJ6" s="41"/>
      <c r="AK6">
        <v>2</v>
      </c>
      <c r="AL6" s="18">
        <v>2.5</v>
      </c>
      <c r="AM6" s="18">
        <v>1.2</v>
      </c>
    </row>
    <row r="7" spans="1:39">
      <c r="A7" s="7">
        <v>6</v>
      </c>
      <c r="B7" s="7">
        <v>1971</v>
      </c>
      <c r="C7" s="7">
        <v>6</v>
      </c>
      <c r="D7" s="10">
        <v>45953</v>
      </c>
      <c r="E7" s="13">
        <v>39689.25619834711</v>
      </c>
      <c r="F7" s="11">
        <v>0.36</v>
      </c>
      <c r="G7" s="11">
        <f t="shared" si="2"/>
        <v>5112.6462360000005</v>
      </c>
      <c r="H7" s="13">
        <f t="shared" si="3"/>
        <v>1840.5526449600002</v>
      </c>
      <c r="I7" s="7">
        <v>15000</v>
      </c>
      <c r="J7" s="7">
        <v>51342</v>
      </c>
      <c r="K7" s="7">
        <f t="shared" si="4"/>
        <v>36342</v>
      </c>
      <c r="L7" s="11">
        <f t="shared" si="16"/>
        <v>36342</v>
      </c>
      <c r="M7" s="11">
        <f t="shared" si="5"/>
        <v>84307.195955805917</v>
      </c>
      <c r="N7" s="11">
        <f t="shared" si="6"/>
        <v>45953</v>
      </c>
      <c r="O7" s="3">
        <f t="shared" si="0"/>
        <v>38354.195955805917</v>
      </c>
      <c r="P7" s="3"/>
      <c r="Q7" s="3">
        <v>10116.4924024188</v>
      </c>
      <c r="R7" s="3">
        <f t="shared" si="7"/>
        <v>56069.4924024188</v>
      </c>
      <c r="S7" t="b">
        <f t="shared" si="8"/>
        <v>1</v>
      </c>
      <c r="T7">
        <f t="shared" si="9"/>
        <v>0</v>
      </c>
      <c r="U7">
        <f t="shared" si="10"/>
        <v>0</v>
      </c>
      <c r="V7" s="14">
        <f t="shared" si="1"/>
        <v>0</v>
      </c>
      <c r="X7" s="22">
        <v>1976</v>
      </c>
      <c r="Y7" s="23">
        <f t="array" ref="Y7">MIN(IF(B$2:B$361=X7,R$2:R$361))</f>
        <v>21474.18351343595</v>
      </c>
      <c r="Z7" s="24">
        <f t="shared" si="11"/>
        <v>100</v>
      </c>
      <c r="AA7" s="24" t="e">
        <f t="shared" si="12"/>
        <v>#DIV/0!</v>
      </c>
      <c r="AB7" s="23" t="e">
        <f t="shared" si="13"/>
        <v>#DIV/0!</v>
      </c>
      <c r="AC7" s="25">
        <f t="shared" si="14"/>
        <v>0</v>
      </c>
      <c r="AD7" s="38"/>
      <c r="AE7" s="39">
        <v>6</v>
      </c>
      <c r="AF7" s="39">
        <v>49106.444671569749</v>
      </c>
      <c r="AG7" s="39">
        <v>48854.252899414852</v>
      </c>
      <c r="AH7" s="41">
        <f t="shared" si="15"/>
        <v>0.19354838709677419</v>
      </c>
      <c r="AI7" s="41"/>
      <c r="AJ7" s="41"/>
      <c r="AK7">
        <v>3</v>
      </c>
      <c r="AL7" s="18">
        <v>2.5</v>
      </c>
      <c r="AM7" s="18">
        <v>1.2</v>
      </c>
    </row>
    <row r="8" spans="1:39">
      <c r="A8" s="7">
        <v>7</v>
      </c>
      <c r="B8" s="7">
        <v>1971</v>
      </c>
      <c r="C8" s="7">
        <v>7</v>
      </c>
      <c r="D8" s="10">
        <v>50966</v>
      </c>
      <c r="E8" s="13">
        <v>46335.867768595039</v>
      </c>
      <c r="F8" s="11">
        <v>0.43</v>
      </c>
      <c r="G8" s="11">
        <f t="shared" si="2"/>
        <v>5297.5746988209075</v>
      </c>
      <c r="H8" s="13">
        <f t="shared" si="3"/>
        <v>2277.9571204929903</v>
      </c>
      <c r="I8" s="7">
        <v>0</v>
      </c>
      <c r="J8" s="7">
        <v>51342</v>
      </c>
      <c r="K8" s="7">
        <f t="shared" si="4"/>
        <v>51342</v>
      </c>
      <c r="L8" s="11">
        <f t="shared" si="16"/>
        <v>38354.195955805917</v>
      </c>
      <c r="M8" s="11">
        <f t="shared" si="5"/>
        <v>89806.061839186819</v>
      </c>
      <c r="N8" s="11">
        <f t="shared" si="6"/>
        <v>50966</v>
      </c>
      <c r="O8" s="3">
        <f t="shared" si="0"/>
        <v>38840.061839186819</v>
      </c>
      <c r="P8" s="3"/>
      <c r="Q8" s="3">
        <v>7393.9552352788596</v>
      </c>
      <c r="R8" s="3">
        <f t="shared" si="7"/>
        <v>58359.95523527886</v>
      </c>
      <c r="S8" t="b">
        <f t="shared" si="8"/>
        <v>1</v>
      </c>
      <c r="T8">
        <f t="shared" si="9"/>
        <v>0</v>
      </c>
      <c r="U8">
        <f t="shared" si="10"/>
        <v>0</v>
      </c>
      <c r="V8" s="14">
        <f t="shared" si="1"/>
        <v>0</v>
      </c>
      <c r="X8" s="22">
        <v>1977</v>
      </c>
      <c r="Y8" s="23">
        <f t="array" ref="Y8">MIN(IF(B$2:B$361=X8,R$2:R$361))</f>
        <v>37792.147952967534</v>
      </c>
      <c r="Z8" s="24">
        <f t="shared" si="11"/>
        <v>100</v>
      </c>
      <c r="AA8" s="24" t="e">
        <f t="shared" si="12"/>
        <v>#DIV/0!</v>
      </c>
      <c r="AB8" s="23" t="e">
        <f t="shared" si="13"/>
        <v>#DIV/0!</v>
      </c>
      <c r="AC8" s="25">
        <f t="shared" si="14"/>
        <v>0</v>
      </c>
      <c r="AD8" s="38"/>
      <c r="AE8" s="39">
        <v>7</v>
      </c>
      <c r="AF8" s="39">
        <v>48854.25289941486</v>
      </c>
      <c r="AG8" s="39">
        <v>43597.379612749348</v>
      </c>
      <c r="AH8" s="41">
        <f t="shared" si="15"/>
        <v>0.22580645161290322</v>
      </c>
      <c r="AI8" s="41"/>
      <c r="AJ8" s="41"/>
      <c r="AK8">
        <v>4</v>
      </c>
      <c r="AL8" s="18">
        <v>2.5</v>
      </c>
      <c r="AM8" s="18">
        <v>1.2</v>
      </c>
    </row>
    <row r="9" spans="1:39">
      <c r="A9" s="7">
        <v>8</v>
      </c>
      <c r="B9" s="7">
        <v>1971</v>
      </c>
      <c r="C9" s="7">
        <v>8</v>
      </c>
      <c r="D9" s="10">
        <v>47807</v>
      </c>
      <c r="E9" s="13">
        <v>34563.966942148763</v>
      </c>
      <c r="F9" s="11">
        <v>0.39</v>
      </c>
      <c r="G9" s="11">
        <f t="shared" si="2"/>
        <v>5341.013898736669</v>
      </c>
      <c r="H9" s="13">
        <f t="shared" si="3"/>
        <v>2082.9954205073009</v>
      </c>
      <c r="I9" s="7">
        <v>0</v>
      </c>
      <c r="J9" s="7">
        <v>51342</v>
      </c>
      <c r="K9" s="7">
        <f t="shared" si="4"/>
        <v>51342</v>
      </c>
      <c r="L9" s="11">
        <f t="shared" si="16"/>
        <v>38840.061839186819</v>
      </c>
      <c r="M9" s="11">
        <f t="shared" si="5"/>
        <v>76994.177007447914</v>
      </c>
      <c r="N9" s="11">
        <f t="shared" si="6"/>
        <v>47807</v>
      </c>
      <c r="O9" s="3">
        <f t="shared" si="0"/>
        <v>29187.177007447914</v>
      </c>
      <c r="P9" s="3"/>
      <c r="Q9" s="3">
        <v>5673.1436466196301</v>
      </c>
      <c r="R9" s="3">
        <f t="shared" si="7"/>
        <v>53480.143646619632</v>
      </c>
      <c r="S9" t="b">
        <f t="shared" si="8"/>
        <v>1</v>
      </c>
      <c r="T9">
        <f t="shared" si="9"/>
        <v>0</v>
      </c>
      <c r="U9">
        <f t="shared" si="10"/>
        <v>0</v>
      </c>
      <c r="V9" s="14">
        <f t="shared" si="1"/>
        <v>0</v>
      </c>
      <c r="W9" s="5"/>
      <c r="X9" s="22">
        <v>1978</v>
      </c>
      <c r="Y9" s="23">
        <f t="array" ref="Y9">MIN(IF(B$2:B$361=X9,R$2:R$361))</f>
        <v>112423.85634078337</v>
      </c>
      <c r="Z9" s="24">
        <f t="shared" si="11"/>
        <v>100</v>
      </c>
      <c r="AA9" s="24" t="e">
        <f t="shared" si="12"/>
        <v>#DIV/0!</v>
      </c>
      <c r="AB9" s="23" t="e">
        <f t="shared" si="13"/>
        <v>#DIV/0!</v>
      </c>
      <c r="AC9" s="25">
        <f t="shared" si="14"/>
        <v>0</v>
      </c>
      <c r="AD9" s="38"/>
      <c r="AE9" s="39">
        <v>8</v>
      </c>
      <c r="AF9" s="39">
        <v>39391.704696860244</v>
      </c>
      <c r="AG9" s="39">
        <v>40237.110588768395</v>
      </c>
      <c r="AH9" s="41">
        <f t="shared" si="15"/>
        <v>0.25806451612903225</v>
      </c>
      <c r="AI9" s="41"/>
      <c r="AJ9" s="41"/>
      <c r="AK9">
        <v>5</v>
      </c>
      <c r="AL9" s="18">
        <v>4.5</v>
      </c>
      <c r="AM9" s="18">
        <v>1.3</v>
      </c>
    </row>
    <row r="10" spans="1:39">
      <c r="A10" s="7">
        <v>9</v>
      </c>
      <c r="B10" s="7">
        <v>1971</v>
      </c>
      <c r="C10" s="7">
        <v>9</v>
      </c>
      <c r="D10" s="10">
        <v>35537</v>
      </c>
      <c r="E10" s="13">
        <v>48944.132231404961</v>
      </c>
      <c r="F10" s="11">
        <v>0.2</v>
      </c>
      <c r="G10" s="11">
        <f t="shared" si="2"/>
        <v>4389.5023877767262</v>
      </c>
      <c r="H10" s="13">
        <f t="shared" si="3"/>
        <v>877.90047755534533</v>
      </c>
      <c r="I10" s="7">
        <v>0</v>
      </c>
      <c r="J10" s="7">
        <v>51342</v>
      </c>
      <c r="K10" s="7">
        <f t="shared" si="4"/>
        <v>51342</v>
      </c>
      <c r="L10" s="11">
        <f t="shared" si="16"/>
        <v>29187.177007447914</v>
      </c>
      <c r="M10" s="11">
        <f t="shared" si="5"/>
        <v>83912.220664121953</v>
      </c>
      <c r="N10" s="11">
        <f t="shared" si="6"/>
        <v>35537</v>
      </c>
      <c r="O10" s="3">
        <f t="shared" si="0"/>
        <v>48375.220664121953</v>
      </c>
      <c r="P10" s="3"/>
      <c r="Q10" s="3">
        <v>6658.81190282442</v>
      </c>
      <c r="R10" s="3">
        <f t="shared" si="7"/>
        <v>42195.811902824418</v>
      </c>
      <c r="S10" t="b">
        <f t="shared" si="8"/>
        <v>1</v>
      </c>
      <c r="T10">
        <f t="shared" si="9"/>
        <v>0</v>
      </c>
      <c r="U10">
        <f t="shared" si="10"/>
        <v>0</v>
      </c>
      <c r="V10" s="14">
        <f t="shared" si="1"/>
        <v>0</v>
      </c>
      <c r="W10" s="5"/>
      <c r="X10" s="22">
        <v>1979</v>
      </c>
      <c r="Y10" s="23">
        <f t="array" ref="Y10">MIN(IF(B$2:B$361=X10,R$2:R$361))</f>
        <v>117261.43361865834</v>
      </c>
      <c r="Z10" s="24">
        <f t="shared" si="11"/>
        <v>100</v>
      </c>
      <c r="AA10" s="24" t="e">
        <f t="shared" si="12"/>
        <v>#DIV/0!</v>
      </c>
      <c r="AB10" s="23" t="e">
        <f t="shared" si="13"/>
        <v>#DIV/0!</v>
      </c>
      <c r="AC10" s="25">
        <f t="shared" si="14"/>
        <v>0</v>
      </c>
      <c r="AD10" s="38"/>
      <c r="AE10" s="39">
        <v>9</v>
      </c>
      <c r="AF10" s="39">
        <v>34802.279446591238</v>
      </c>
      <c r="AG10" s="39">
        <v>39391.704696860237</v>
      </c>
      <c r="AH10" s="41">
        <f t="shared" si="15"/>
        <v>0.29032258064516131</v>
      </c>
      <c r="AI10" s="41"/>
      <c r="AJ10" s="41"/>
      <c r="AK10">
        <v>6</v>
      </c>
      <c r="AL10" s="18">
        <v>4.5</v>
      </c>
      <c r="AM10" s="18">
        <v>1.3</v>
      </c>
    </row>
    <row r="11" spans="1:39">
      <c r="A11" s="7">
        <v>10</v>
      </c>
      <c r="B11" s="7">
        <v>1971</v>
      </c>
      <c r="C11" s="7">
        <v>10</v>
      </c>
      <c r="D11" s="10">
        <v>16691</v>
      </c>
      <c r="E11" s="13">
        <v>59065.78512396694</v>
      </c>
      <c r="F11" s="11">
        <v>0.05</v>
      </c>
      <c r="G11" s="11">
        <f t="shared" si="2"/>
        <v>6097.9597883402266</v>
      </c>
      <c r="H11" s="13">
        <f t="shared" si="3"/>
        <v>304.89798941701133</v>
      </c>
      <c r="I11" s="7">
        <v>0</v>
      </c>
      <c r="J11" s="7">
        <v>51342</v>
      </c>
      <c r="K11" s="7">
        <f t="shared" si="4"/>
        <v>51342</v>
      </c>
      <c r="L11" s="11">
        <f t="shared" si="16"/>
        <v>48375.220664121953</v>
      </c>
      <c r="M11" s="11">
        <f t="shared" si="5"/>
        <v>114133.68925224803</v>
      </c>
      <c r="N11" s="11">
        <f t="shared" si="6"/>
        <v>62791.689252248034</v>
      </c>
      <c r="O11" s="3">
        <f t="shared" si="0"/>
        <v>51342</v>
      </c>
      <c r="P11" s="3"/>
      <c r="Q11" s="3">
        <v>6997.5814535761401</v>
      </c>
      <c r="R11" s="3">
        <f t="shared" si="7"/>
        <v>69789.270705824179</v>
      </c>
      <c r="S11" t="b">
        <f t="shared" si="8"/>
        <v>1</v>
      </c>
      <c r="T11">
        <f t="shared" si="9"/>
        <v>0</v>
      </c>
      <c r="U11">
        <f t="shared" si="10"/>
        <v>0</v>
      </c>
      <c r="V11" s="14">
        <f t="shared" si="1"/>
        <v>0</v>
      </c>
      <c r="W11" s="5"/>
      <c r="X11" s="22">
        <v>1980</v>
      </c>
      <c r="Y11" s="23">
        <f t="array" ref="Y11">MIN(IF(B$2:B$361=X11,R$2:R$361))</f>
        <v>52672.555215526714</v>
      </c>
      <c r="Z11" s="24">
        <f t="shared" si="11"/>
        <v>100</v>
      </c>
      <c r="AA11" s="24" t="e">
        <f t="shared" si="12"/>
        <v>#DIV/0!</v>
      </c>
      <c r="AB11" s="23" t="e">
        <f t="shared" si="13"/>
        <v>#DIV/0!</v>
      </c>
      <c r="AC11" s="25">
        <f t="shared" si="14"/>
        <v>0</v>
      </c>
      <c r="AD11" s="38"/>
      <c r="AE11" s="39">
        <v>10</v>
      </c>
      <c r="AF11" s="39">
        <v>33886.15662111187</v>
      </c>
      <c r="AG11" s="39">
        <v>31138.201840911803</v>
      </c>
      <c r="AH11" s="41">
        <f t="shared" si="15"/>
        <v>0.32258064516129031</v>
      </c>
      <c r="AI11" s="41"/>
      <c r="AJ11" s="41"/>
      <c r="AK11">
        <v>7</v>
      </c>
      <c r="AL11" s="18">
        <v>1.3</v>
      </c>
      <c r="AM11" s="18">
        <v>1.7</v>
      </c>
    </row>
    <row r="12" spans="1:39">
      <c r="A12" s="7">
        <v>11</v>
      </c>
      <c r="B12" s="7">
        <v>1971</v>
      </c>
      <c r="C12" s="7">
        <v>11</v>
      </c>
      <c r="D12" s="10">
        <v>4576</v>
      </c>
      <c r="E12" s="13">
        <v>66908.42975206612</v>
      </c>
      <c r="F12" s="11">
        <v>0</v>
      </c>
      <c r="G12" s="11">
        <f t="shared" si="2"/>
        <v>6296.3862360000003</v>
      </c>
      <c r="H12" s="13">
        <f t="shared" si="3"/>
        <v>0</v>
      </c>
      <c r="I12" s="7">
        <v>0</v>
      </c>
      <c r="J12" s="7">
        <v>51342</v>
      </c>
      <c r="K12" s="7">
        <f t="shared" si="4"/>
        <v>51342</v>
      </c>
      <c r="L12" s="11">
        <f t="shared" si="16"/>
        <v>51342</v>
      </c>
      <c r="M12" s="11">
        <f t="shared" si="5"/>
        <v>124579.20435641381</v>
      </c>
      <c r="N12" s="11">
        <f t="shared" si="6"/>
        <v>73237.204356413815</v>
      </c>
      <c r="O12" s="3">
        <f t="shared" si="0"/>
        <v>51342</v>
      </c>
      <c r="P12" s="3"/>
      <c r="Q12" s="3">
        <v>6328.77460434769</v>
      </c>
      <c r="R12" s="3">
        <f t="shared" si="7"/>
        <v>79565.978960761509</v>
      </c>
      <c r="S12" t="b">
        <f t="shared" si="8"/>
        <v>1</v>
      </c>
      <c r="T12">
        <f t="shared" si="9"/>
        <v>0</v>
      </c>
      <c r="U12">
        <f t="shared" si="10"/>
        <v>0</v>
      </c>
      <c r="V12" s="14">
        <f t="shared" si="1"/>
        <v>0</v>
      </c>
      <c r="W12" s="5"/>
      <c r="X12" s="22">
        <v>1981</v>
      </c>
      <c r="Y12" s="23">
        <f t="array" ref="Y12">MIN(IF(B$2:B$361=X12,R$2:R$361))</f>
        <v>88226.531873533444</v>
      </c>
      <c r="Z12" s="24">
        <f t="shared" si="11"/>
        <v>100</v>
      </c>
      <c r="AA12" s="24" t="e">
        <f t="shared" si="12"/>
        <v>#DIV/0!</v>
      </c>
      <c r="AB12" s="23" t="e">
        <f t="shared" si="13"/>
        <v>#DIV/0!</v>
      </c>
      <c r="AC12" s="25">
        <f t="shared" si="14"/>
        <v>0</v>
      </c>
      <c r="AD12" s="38"/>
      <c r="AE12" s="39">
        <v>11</v>
      </c>
      <c r="AF12" s="39">
        <v>14976.203583055531</v>
      </c>
      <c r="AG12" s="39">
        <v>30542.450002553414</v>
      </c>
      <c r="AH12" s="41">
        <f t="shared" si="15"/>
        <v>0.35483870967741937</v>
      </c>
      <c r="AI12" s="41"/>
      <c r="AJ12" s="41"/>
      <c r="AK12">
        <v>8</v>
      </c>
      <c r="AL12" s="18">
        <f>AL11</f>
        <v>1.3</v>
      </c>
      <c r="AM12" s="18">
        <f>AM11</f>
        <v>1.7</v>
      </c>
    </row>
    <row r="13" spans="1:39">
      <c r="A13" s="7">
        <v>12</v>
      </c>
      <c r="B13" s="7">
        <v>1971</v>
      </c>
      <c r="C13" s="7">
        <v>12</v>
      </c>
      <c r="D13" s="10">
        <v>1561</v>
      </c>
      <c r="E13" s="13">
        <v>69223.140495867774</v>
      </c>
      <c r="F13" s="11">
        <v>0</v>
      </c>
      <c r="G13" s="11">
        <f t="shared" si="2"/>
        <v>6296.3862360000003</v>
      </c>
      <c r="H13" s="13">
        <f t="shared" si="3"/>
        <v>0</v>
      </c>
      <c r="I13" s="7">
        <v>0</v>
      </c>
      <c r="J13" s="7">
        <v>51342</v>
      </c>
      <c r="K13" s="7">
        <f t="shared" si="4"/>
        <v>51342</v>
      </c>
      <c r="L13" s="11">
        <f t="shared" si="16"/>
        <v>51342</v>
      </c>
      <c r="M13" s="11">
        <f t="shared" si="5"/>
        <v>127303.6336396672</v>
      </c>
      <c r="N13" s="11">
        <f t="shared" si="6"/>
        <v>75961.633639667198</v>
      </c>
      <c r="O13" s="3">
        <f t="shared" si="0"/>
        <v>51342</v>
      </c>
      <c r="P13" s="3"/>
      <c r="Q13" s="3">
        <v>6738.4931437994201</v>
      </c>
      <c r="R13" s="3">
        <f t="shared" si="7"/>
        <v>82700.126783466621</v>
      </c>
      <c r="S13" t="b">
        <f t="shared" si="8"/>
        <v>1</v>
      </c>
      <c r="T13">
        <f t="shared" si="9"/>
        <v>0</v>
      </c>
      <c r="U13">
        <f t="shared" si="10"/>
        <v>0</v>
      </c>
      <c r="V13" s="14">
        <f t="shared" si="1"/>
        <v>0</v>
      </c>
      <c r="W13" s="6"/>
      <c r="X13" s="22">
        <v>1982</v>
      </c>
      <c r="Y13" s="23">
        <f t="array" ref="Y13">MIN(IF(B$2:B$361=X13,R$2:R$361))</f>
        <v>22857.050686625349</v>
      </c>
      <c r="Z13" s="24">
        <f t="shared" si="11"/>
        <v>100</v>
      </c>
      <c r="AA13" s="24" t="e">
        <f t="shared" si="12"/>
        <v>#DIV/0!</v>
      </c>
      <c r="AB13" s="23" t="e">
        <f t="shared" si="13"/>
        <v>#DIV/0!</v>
      </c>
      <c r="AC13" s="25">
        <f t="shared" si="14"/>
        <v>0</v>
      </c>
      <c r="AD13" s="38"/>
      <c r="AE13" s="39">
        <v>12</v>
      </c>
      <c r="AF13" s="39">
        <v>12192.770699953471</v>
      </c>
      <c r="AG13" s="39">
        <v>29628.509405631932</v>
      </c>
      <c r="AH13" s="41">
        <f t="shared" si="15"/>
        <v>0.38709677419354838</v>
      </c>
      <c r="AI13" s="41"/>
      <c r="AJ13" s="41"/>
      <c r="AK13">
        <v>9</v>
      </c>
      <c r="AL13" s="20">
        <f>AL12</f>
        <v>1.3</v>
      </c>
      <c r="AM13" s="20">
        <f>AM12</f>
        <v>1.7</v>
      </c>
    </row>
    <row r="14" spans="1:39">
      <c r="A14" s="7">
        <v>13</v>
      </c>
      <c r="B14" s="7">
        <v>1972</v>
      </c>
      <c r="C14" s="7">
        <v>1</v>
      </c>
      <c r="D14" s="10">
        <v>1277</v>
      </c>
      <c r="E14" s="13">
        <v>73586.776859504127</v>
      </c>
      <c r="F14" s="11">
        <v>0</v>
      </c>
      <c r="G14" s="11">
        <f t="shared" si="2"/>
        <v>6296.3862360000003</v>
      </c>
      <c r="H14" s="13">
        <f t="shared" si="3"/>
        <v>0</v>
      </c>
      <c r="I14" s="7">
        <v>0</v>
      </c>
      <c r="J14" s="7">
        <v>51342</v>
      </c>
      <c r="K14" s="7">
        <f t="shared" si="4"/>
        <v>51342</v>
      </c>
      <c r="L14" s="11">
        <f t="shared" ref="L14:L26" si="17">O13</f>
        <v>51342</v>
      </c>
      <c r="M14" s="11">
        <f t="shared" si="5"/>
        <v>131603.27231221442</v>
      </c>
      <c r="N14" s="11">
        <f t="shared" si="6"/>
        <v>80261.272312214423</v>
      </c>
      <c r="O14" s="3">
        <f t="shared" si="0"/>
        <v>51342</v>
      </c>
      <c r="P14" s="3"/>
      <c r="Q14" s="3">
        <v>6674.49545271029</v>
      </c>
      <c r="R14" s="3">
        <f t="shared" si="7"/>
        <v>86935.76776492472</v>
      </c>
      <c r="S14" t="b">
        <f t="shared" si="8"/>
        <v>1</v>
      </c>
      <c r="T14">
        <f t="shared" si="9"/>
        <v>0</v>
      </c>
      <c r="U14">
        <f t="shared" si="10"/>
        <v>0</v>
      </c>
      <c r="V14" s="14">
        <f t="shared" si="1"/>
        <v>0</v>
      </c>
      <c r="X14" s="22">
        <v>1983</v>
      </c>
      <c r="Y14" s="23">
        <f t="array" ref="Y14">MIN(IF(B$2:B$361=X14,R$2:R$361))</f>
        <v>34233.444708726165</v>
      </c>
      <c r="Z14" s="24">
        <f t="shared" si="11"/>
        <v>100</v>
      </c>
      <c r="AA14" s="24" t="e">
        <f t="shared" si="12"/>
        <v>#DIV/0!</v>
      </c>
      <c r="AB14" s="23" t="e">
        <f t="shared" si="13"/>
        <v>#DIV/0!</v>
      </c>
      <c r="AC14" s="25">
        <f t="shared" si="14"/>
        <v>0</v>
      </c>
      <c r="AD14" s="38"/>
      <c r="AE14" s="39">
        <v>13</v>
      </c>
      <c r="AF14" s="39">
        <v>11965.576464447789</v>
      </c>
      <c r="AG14" s="39">
        <v>28209.980571048804</v>
      </c>
      <c r="AH14" s="41">
        <f t="shared" si="15"/>
        <v>0.41935483870967744</v>
      </c>
      <c r="AI14" s="41"/>
      <c r="AJ14" s="41"/>
    </row>
    <row r="15" spans="1:39">
      <c r="A15" s="7">
        <v>14</v>
      </c>
      <c r="B15" s="7">
        <v>1972</v>
      </c>
      <c r="C15" s="7">
        <v>2</v>
      </c>
      <c r="D15" s="10">
        <v>787</v>
      </c>
      <c r="E15" s="13">
        <v>36099.173553719011</v>
      </c>
      <c r="F15" s="11">
        <v>0</v>
      </c>
      <c r="G15" s="11">
        <f t="shared" si="2"/>
        <v>6296.3862360000003</v>
      </c>
      <c r="H15" s="13">
        <f t="shared" si="3"/>
        <v>0</v>
      </c>
      <c r="I15" s="7">
        <v>0</v>
      </c>
      <c r="J15" s="7">
        <v>51342</v>
      </c>
      <c r="K15" s="7">
        <f t="shared" si="4"/>
        <v>51342</v>
      </c>
      <c r="L15" s="11">
        <f t="shared" si="17"/>
        <v>51342</v>
      </c>
      <c r="M15" s="11">
        <f t="shared" si="5"/>
        <v>92626.364744186314</v>
      </c>
      <c r="N15" s="11">
        <f t="shared" si="6"/>
        <v>41284.364744186314</v>
      </c>
      <c r="O15" s="3">
        <f t="shared" si="0"/>
        <v>51342</v>
      </c>
      <c r="P15" s="3"/>
      <c r="Q15" s="3">
        <v>5185.1911904673098</v>
      </c>
      <c r="R15" s="3">
        <f t="shared" si="7"/>
        <v>46469.555934653625</v>
      </c>
      <c r="S15" t="b">
        <f t="shared" si="8"/>
        <v>1</v>
      </c>
      <c r="T15">
        <f t="shared" si="9"/>
        <v>0</v>
      </c>
      <c r="U15">
        <f t="shared" si="10"/>
        <v>0</v>
      </c>
      <c r="V15" s="14">
        <f t="shared" si="1"/>
        <v>0</v>
      </c>
      <c r="X15" s="22">
        <v>1984</v>
      </c>
      <c r="Y15" s="23">
        <f t="array" ref="Y15">MIN(IF(B$2:B$361=X15,R$2:R$361))</f>
        <v>25320.587433395871</v>
      </c>
      <c r="Z15" s="24">
        <f t="shared" si="11"/>
        <v>100</v>
      </c>
      <c r="AA15" s="24" t="e">
        <f t="shared" si="12"/>
        <v>#DIV/0!</v>
      </c>
      <c r="AB15" s="23" t="e">
        <f t="shared" si="13"/>
        <v>#DIV/0!</v>
      </c>
      <c r="AC15" s="25">
        <f t="shared" si="14"/>
        <v>0</v>
      </c>
      <c r="AD15" s="38"/>
      <c r="AE15" s="39">
        <v>14</v>
      </c>
      <c r="AF15" s="39">
        <v>10853.37539463081</v>
      </c>
      <c r="AG15" s="39">
        <v>28114.417933909615</v>
      </c>
      <c r="AH15" s="41">
        <f t="shared" si="15"/>
        <v>0.45161290322580644</v>
      </c>
      <c r="AI15" s="41"/>
      <c r="AJ15" s="41"/>
    </row>
    <row r="16" spans="1:39">
      <c r="A16" s="7">
        <v>15</v>
      </c>
      <c r="B16" s="7">
        <v>1972</v>
      </c>
      <c r="C16" s="7">
        <v>3</v>
      </c>
      <c r="D16" s="10">
        <v>298</v>
      </c>
      <c r="E16" s="13">
        <v>33917.355371900827</v>
      </c>
      <c r="F16" s="11">
        <v>0.02</v>
      </c>
      <c r="G16" s="11">
        <f t="shared" si="2"/>
        <v>6296.3862360000003</v>
      </c>
      <c r="H16" s="13">
        <f t="shared" si="3"/>
        <v>125.92772472000001</v>
      </c>
      <c r="I16" s="7">
        <v>0</v>
      </c>
      <c r="J16" s="7">
        <v>51342</v>
      </c>
      <c r="K16" s="7">
        <f t="shared" si="4"/>
        <v>51342</v>
      </c>
      <c r="L16" s="11">
        <f t="shared" si="17"/>
        <v>51342</v>
      </c>
      <c r="M16" s="11">
        <f t="shared" si="5"/>
        <v>97416.314628912238</v>
      </c>
      <c r="N16" s="11">
        <f t="shared" si="6"/>
        <v>61074.314628912238</v>
      </c>
      <c r="O16" s="3">
        <f t="shared" si="0"/>
        <v>36342</v>
      </c>
      <c r="P16" s="3"/>
      <c r="Q16" s="3">
        <v>12282.886981731401</v>
      </c>
      <c r="R16" s="3">
        <f t="shared" si="7"/>
        <v>73357.201610643635</v>
      </c>
      <c r="S16" t="b">
        <f t="shared" si="8"/>
        <v>1</v>
      </c>
      <c r="T16">
        <f t="shared" si="9"/>
        <v>0</v>
      </c>
      <c r="U16">
        <f t="shared" si="10"/>
        <v>0</v>
      </c>
      <c r="V16" s="14">
        <f t="shared" si="1"/>
        <v>0</v>
      </c>
      <c r="X16" s="22">
        <v>1985</v>
      </c>
      <c r="Y16" s="23">
        <f t="array" ref="Y16">MIN(IF(B$2:B$361=X16,R$2:R$361))</f>
        <v>10704.074472525739</v>
      </c>
      <c r="Z16" s="24">
        <f t="shared" si="11"/>
        <v>100</v>
      </c>
      <c r="AA16" s="24" t="e">
        <f t="shared" si="12"/>
        <v>#DIV/0!</v>
      </c>
      <c r="AB16" s="23" t="e">
        <f t="shared" si="13"/>
        <v>#DIV/0!</v>
      </c>
      <c r="AC16" s="25">
        <f t="shared" si="14"/>
        <v>0</v>
      </c>
      <c r="AD16" s="38"/>
      <c r="AE16" s="39">
        <v>15</v>
      </c>
      <c r="AF16" s="39">
        <v>10750.242449181893</v>
      </c>
      <c r="AG16" s="39">
        <v>27856.833763046481</v>
      </c>
      <c r="AH16" s="41">
        <f t="shared" si="15"/>
        <v>0.4838709677419355</v>
      </c>
      <c r="AI16" s="41"/>
      <c r="AJ16" s="41"/>
    </row>
    <row r="17" spans="1:36">
      <c r="A17" s="7">
        <v>16</v>
      </c>
      <c r="B17" s="7">
        <v>1972</v>
      </c>
      <c r="C17" s="7">
        <v>4</v>
      </c>
      <c r="D17" s="10">
        <v>2544</v>
      </c>
      <c r="E17" s="13">
        <v>28538.18181818182</v>
      </c>
      <c r="F17" s="11">
        <v>0.13</v>
      </c>
      <c r="G17" s="11">
        <f t="shared" si="2"/>
        <v>5112.6462360000005</v>
      </c>
      <c r="H17" s="13">
        <f t="shared" si="3"/>
        <v>664.64401068000006</v>
      </c>
      <c r="I17" s="7">
        <v>15000</v>
      </c>
      <c r="J17" s="7">
        <v>51342</v>
      </c>
      <c r="K17" s="7">
        <f t="shared" si="4"/>
        <v>36342</v>
      </c>
      <c r="L17" s="11">
        <f t="shared" si="17"/>
        <v>36342</v>
      </c>
      <c r="M17" s="11">
        <f t="shared" si="5"/>
        <v>77362.901665685422</v>
      </c>
      <c r="N17" s="11">
        <f t="shared" si="6"/>
        <v>41020.901665685422</v>
      </c>
      <c r="O17" s="3">
        <f t="shared" si="0"/>
        <v>36342</v>
      </c>
      <c r="P17" s="3"/>
      <c r="Q17" s="3">
        <v>13147.3638581836</v>
      </c>
      <c r="R17" s="3">
        <f t="shared" si="7"/>
        <v>54168.26552386902</v>
      </c>
      <c r="S17" t="b">
        <f t="shared" si="8"/>
        <v>1</v>
      </c>
      <c r="T17">
        <f t="shared" si="9"/>
        <v>0</v>
      </c>
      <c r="U17">
        <f t="shared" si="10"/>
        <v>0</v>
      </c>
      <c r="V17" s="14">
        <f t="shared" si="1"/>
        <v>0</v>
      </c>
      <c r="X17" s="22">
        <v>1986</v>
      </c>
      <c r="Y17" s="23">
        <f t="array" ref="Y17">MIN(IF(B$2:B$361=X17,R$2:R$361))</f>
        <v>25463.923150452662</v>
      </c>
      <c r="Z17" s="24">
        <f t="shared" si="11"/>
        <v>100</v>
      </c>
      <c r="AA17" s="24" t="e">
        <f t="shared" si="12"/>
        <v>#DIV/0!</v>
      </c>
      <c r="AB17" s="23" t="e">
        <f t="shared" si="13"/>
        <v>#DIV/0!</v>
      </c>
      <c r="AC17" s="25">
        <f t="shared" si="14"/>
        <v>0</v>
      </c>
      <c r="AD17" s="38"/>
      <c r="AE17" s="39">
        <v>16</v>
      </c>
      <c r="AF17" s="39">
        <v>9426.1717548533306</v>
      </c>
      <c r="AG17" s="39">
        <v>27309.918011908267</v>
      </c>
      <c r="AH17" s="41">
        <f t="shared" si="15"/>
        <v>0.5161290322580645</v>
      </c>
      <c r="AI17" s="41"/>
      <c r="AJ17" s="41"/>
    </row>
    <row r="18" spans="1:36">
      <c r="A18" s="7">
        <v>17</v>
      </c>
      <c r="B18" s="7">
        <v>1972</v>
      </c>
      <c r="C18" s="7">
        <v>5</v>
      </c>
      <c r="D18" s="10">
        <v>34448</v>
      </c>
      <c r="E18" s="13">
        <v>42757.685950413223</v>
      </c>
      <c r="F18" s="11">
        <v>0.22</v>
      </c>
      <c r="G18" s="11">
        <f t="shared" si="2"/>
        <v>5112.6462360000005</v>
      </c>
      <c r="H18" s="13">
        <f t="shared" si="3"/>
        <v>1124.7821719200001</v>
      </c>
      <c r="I18" s="7">
        <v>15000</v>
      </c>
      <c r="J18" s="7">
        <v>51342</v>
      </c>
      <c r="K18" s="7">
        <f t="shared" si="4"/>
        <v>36342</v>
      </c>
      <c r="L18" s="11">
        <f t="shared" si="17"/>
        <v>36342</v>
      </c>
      <c r="M18" s="11">
        <f t="shared" si="5"/>
        <v>90980.990865714135</v>
      </c>
      <c r="N18" s="11">
        <f t="shared" si="6"/>
        <v>54638.990865714135</v>
      </c>
      <c r="O18" s="3">
        <f t="shared" si="0"/>
        <v>36342</v>
      </c>
      <c r="P18" s="3"/>
      <c r="Q18" s="3">
        <v>13006.0870872209</v>
      </c>
      <c r="R18" s="3">
        <f t="shared" si="7"/>
        <v>67645.07795293504</v>
      </c>
      <c r="S18" t="b">
        <f t="shared" si="8"/>
        <v>1</v>
      </c>
      <c r="T18">
        <f t="shared" si="9"/>
        <v>0</v>
      </c>
      <c r="U18">
        <f t="shared" si="10"/>
        <v>0</v>
      </c>
      <c r="V18" s="14">
        <f t="shared" si="1"/>
        <v>0</v>
      </c>
      <c r="X18" s="22">
        <v>1987</v>
      </c>
      <c r="Y18" s="23">
        <f t="array" ref="Y18">MIN(IF(B$2:B$361=X18,R$2:R$361))</f>
        <v>5242.3913782284599</v>
      </c>
      <c r="Z18" s="24">
        <f t="shared" si="11"/>
        <v>91.666666666666657</v>
      </c>
      <c r="AA18" s="24">
        <f t="shared" si="12"/>
        <v>100</v>
      </c>
      <c r="AB18" s="23">
        <f t="shared" si="13"/>
        <v>10287.855627846133</v>
      </c>
      <c r="AC18" s="25">
        <f t="shared" si="14"/>
        <v>8607868.3478496484</v>
      </c>
      <c r="AD18" s="38"/>
      <c r="AE18" s="39">
        <v>17</v>
      </c>
      <c r="AF18" s="39">
        <v>8943.6938698740596</v>
      </c>
      <c r="AG18" s="39">
        <v>27144.043427226199</v>
      </c>
      <c r="AH18" s="41">
        <f t="shared" si="15"/>
        <v>0.54838709677419351</v>
      </c>
      <c r="AI18" s="41"/>
      <c r="AJ18" s="41"/>
    </row>
    <row r="19" spans="1:36">
      <c r="A19" s="7">
        <v>18</v>
      </c>
      <c r="B19" s="7">
        <v>1972</v>
      </c>
      <c r="C19" s="7">
        <v>6</v>
      </c>
      <c r="D19" s="10">
        <v>45953</v>
      </c>
      <c r="E19" s="13">
        <v>44392.066115702481</v>
      </c>
      <c r="F19" s="11">
        <v>0.36</v>
      </c>
      <c r="G19" s="11">
        <f t="shared" si="2"/>
        <v>5112.6462360000005</v>
      </c>
      <c r="H19" s="13">
        <f t="shared" si="3"/>
        <v>1840.5526449600002</v>
      </c>
      <c r="I19" s="7">
        <v>15000</v>
      </c>
      <c r="J19" s="7">
        <v>51342</v>
      </c>
      <c r="K19" s="7">
        <f t="shared" si="4"/>
        <v>36342</v>
      </c>
      <c r="L19" s="11">
        <f t="shared" si="17"/>
        <v>36342</v>
      </c>
      <c r="M19" s="11">
        <f t="shared" si="5"/>
        <v>84879.731546499257</v>
      </c>
      <c r="N19" s="11">
        <f t="shared" si="6"/>
        <v>45953</v>
      </c>
      <c r="O19" s="3">
        <f t="shared" si="0"/>
        <v>38926.731546499257</v>
      </c>
      <c r="P19" s="3"/>
      <c r="Q19" s="3">
        <v>5986.2180757567903</v>
      </c>
      <c r="R19" s="3">
        <f t="shared" si="7"/>
        <v>51939.218075756791</v>
      </c>
      <c r="S19" t="b">
        <f t="shared" si="8"/>
        <v>1</v>
      </c>
      <c r="T19">
        <f t="shared" si="9"/>
        <v>0</v>
      </c>
      <c r="U19">
        <f t="shared" si="10"/>
        <v>0</v>
      </c>
      <c r="V19" s="14">
        <f t="shared" si="1"/>
        <v>0</v>
      </c>
      <c r="X19" s="22">
        <v>1988</v>
      </c>
      <c r="Y19" s="23">
        <f t="array" ref="Y19">MIN(IF(B$2:B$361=X19,R$2:R$361))</f>
        <v>7948.9714389995097</v>
      </c>
      <c r="Z19" s="24">
        <f t="shared" si="11"/>
        <v>100</v>
      </c>
      <c r="AA19" s="24" t="e">
        <f t="shared" si="12"/>
        <v>#DIV/0!</v>
      </c>
      <c r="AB19" s="23" t="e">
        <f t="shared" si="13"/>
        <v>#DIV/0!</v>
      </c>
      <c r="AC19" s="25">
        <f t="shared" si="14"/>
        <v>0</v>
      </c>
      <c r="AD19" s="38"/>
      <c r="AE19" s="39">
        <v>18</v>
      </c>
      <c r="AF19" s="39">
        <v>8796.88004244894</v>
      </c>
      <c r="AG19" s="39">
        <v>25647.745795026211</v>
      </c>
      <c r="AH19" s="41">
        <f t="shared" si="15"/>
        <v>0.58064516129032262</v>
      </c>
      <c r="AI19" s="41"/>
      <c r="AJ19" s="41"/>
    </row>
    <row r="20" spans="1:36">
      <c r="A20" s="7">
        <v>19</v>
      </c>
      <c r="B20" s="7">
        <v>1972</v>
      </c>
      <c r="C20" s="7">
        <v>7</v>
      </c>
      <c r="D20" s="10">
        <v>50966</v>
      </c>
      <c r="E20" s="13">
        <v>50693.553719008261</v>
      </c>
      <c r="F20" s="11">
        <v>0.43</v>
      </c>
      <c r="G20" s="11">
        <f t="shared" si="2"/>
        <v>5348.7130467535562</v>
      </c>
      <c r="H20" s="13">
        <f t="shared" si="3"/>
        <v>2299.9466101040293</v>
      </c>
      <c r="I20" s="7">
        <v>0</v>
      </c>
      <c r="J20" s="7">
        <v>51342</v>
      </c>
      <c r="K20" s="7">
        <f t="shared" si="4"/>
        <v>51342</v>
      </c>
      <c r="L20" s="11">
        <f t="shared" si="17"/>
        <v>38926.731546499257</v>
      </c>
      <c r="M20" s="11">
        <f t="shared" si="5"/>
        <v>92200.084785076207</v>
      </c>
      <c r="N20" s="11">
        <f t="shared" si="6"/>
        <v>50966</v>
      </c>
      <c r="O20" s="3">
        <f t="shared" si="0"/>
        <v>41234.084785076207</v>
      </c>
      <c r="P20" s="3"/>
      <c r="Q20" s="3">
        <v>4879.7461296727197</v>
      </c>
      <c r="R20" s="3">
        <f t="shared" si="7"/>
        <v>55845.74612967272</v>
      </c>
      <c r="S20" t="b">
        <f t="shared" si="8"/>
        <v>1</v>
      </c>
      <c r="T20">
        <f t="shared" si="9"/>
        <v>0</v>
      </c>
      <c r="U20">
        <f t="shared" si="10"/>
        <v>0</v>
      </c>
      <c r="V20" s="14">
        <f t="shared" si="1"/>
        <v>0</v>
      </c>
      <c r="X20" s="22">
        <v>1989</v>
      </c>
      <c r="Y20" s="23">
        <f t="array" ref="Y20">MIN(IF(B$2:B$361=X20,R$2:R$361))</f>
        <v>6649.4248036396721</v>
      </c>
      <c r="Z20" s="24">
        <f t="shared" si="11"/>
        <v>100</v>
      </c>
      <c r="AA20" s="24" t="e">
        <f t="shared" si="12"/>
        <v>#DIV/0!</v>
      </c>
      <c r="AB20" s="23" t="e">
        <f t="shared" si="13"/>
        <v>#DIV/0!</v>
      </c>
      <c r="AC20" s="25">
        <f t="shared" si="14"/>
        <v>0</v>
      </c>
      <c r="AD20" s="38"/>
      <c r="AE20" s="39">
        <v>19</v>
      </c>
      <c r="AF20" s="39">
        <v>8379.3709097660103</v>
      </c>
      <c r="AG20" s="39">
        <v>25311.463936245742</v>
      </c>
      <c r="AH20" s="41">
        <f t="shared" si="15"/>
        <v>0.61290322580645162</v>
      </c>
      <c r="AI20" s="41"/>
      <c r="AJ20" s="41"/>
    </row>
    <row r="21" spans="1:36">
      <c r="A21" s="7">
        <v>20</v>
      </c>
      <c r="B21" s="7">
        <v>1972</v>
      </c>
      <c r="C21" s="7">
        <v>8</v>
      </c>
      <c r="D21" s="10">
        <v>47807</v>
      </c>
      <c r="E21" s="13">
        <v>34887.272727272728</v>
      </c>
      <c r="F21" s="11">
        <v>0.39</v>
      </c>
      <c r="G21" s="11">
        <f t="shared" si="2"/>
        <v>5548.1587771308432</v>
      </c>
      <c r="H21" s="13">
        <f t="shared" si="3"/>
        <v>2163.7819230810287</v>
      </c>
      <c r="I21" s="7">
        <v>0</v>
      </c>
      <c r="J21" s="7">
        <v>51342</v>
      </c>
      <c r="K21" s="7">
        <f t="shared" si="4"/>
        <v>51342</v>
      </c>
      <c r="L21" s="11">
        <f t="shared" si="17"/>
        <v>41234.084785076207</v>
      </c>
      <c r="M21" s="11">
        <f t="shared" si="5"/>
        <v>77936.211835697715</v>
      </c>
      <c r="N21" s="11">
        <f t="shared" si="6"/>
        <v>47807</v>
      </c>
      <c r="O21" s="3">
        <f t="shared" si="0"/>
        <v>30129.211835697715</v>
      </c>
      <c r="P21" s="3"/>
      <c r="Q21" s="3">
        <v>3978.6362464297999</v>
      </c>
      <c r="R21" s="3">
        <f t="shared" si="7"/>
        <v>51785.6362464298</v>
      </c>
      <c r="S21" t="b">
        <f t="shared" si="8"/>
        <v>1</v>
      </c>
      <c r="T21">
        <f t="shared" si="9"/>
        <v>0</v>
      </c>
      <c r="U21">
        <f t="shared" si="10"/>
        <v>0</v>
      </c>
      <c r="V21" s="14">
        <f t="shared" si="1"/>
        <v>0</v>
      </c>
      <c r="X21" s="22">
        <v>1990</v>
      </c>
      <c r="Y21" s="23">
        <f t="array" ref="Y21">MIN(IF(B$2:B$361=X21,R$2:R$361))</f>
        <v>7060.4785384140196</v>
      </c>
      <c r="Z21" s="24">
        <f t="shared" si="11"/>
        <v>100</v>
      </c>
      <c r="AA21" s="24" t="e">
        <f t="shared" si="12"/>
        <v>#DIV/0!</v>
      </c>
      <c r="AB21" s="23" t="e">
        <f t="shared" si="13"/>
        <v>#DIV/0!</v>
      </c>
      <c r="AC21" s="25">
        <f t="shared" si="14"/>
        <v>0</v>
      </c>
      <c r="AD21" s="38"/>
      <c r="AE21" s="39">
        <v>20</v>
      </c>
      <c r="AF21" s="39">
        <v>8296.0782472058709</v>
      </c>
      <c r="AG21" s="39">
        <v>24876.48511575663</v>
      </c>
      <c r="AH21" s="41">
        <f t="shared" si="15"/>
        <v>0.64516129032258063</v>
      </c>
      <c r="AI21" s="41"/>
      <c r="AJ21" s="41"/>
    </row>
    <row r="22" spans="1:36">
      <c r="A22" s="7">
        <v>21</v>
      </c>
      <c r="B22" s="7">
        <v>1972</v>
      </c>
      <c r="C22" s="7">
        <v>9</v>
      </c>
      <c r="D22" s="10">
        <v>35537</v>
      </c>
      <c r="E22" s="13">
        <v>24452.231404958678</v>
      </c>
      <c r="F22" s="11">
        <v>0.2</v>
      </c>
      <c r="G22" s="11">
        <f t="shared" si="2"/>
        <v>4490.5672859868919</v>
      </c>
      <c r="H22" s="13">
        <f t="shared" si="3"/>
        <v>898.11345719737847</v>
      </c>
      <c r="I22" s="7">
        <v>0</v>
      </c>
      <c r="J22" s="7">
        <v>51342</v>
      </c>
      <c r="K22" s="7">
        <f t="shared" si="4"/>
        <v>51342</v>
      </c>
      <c r="L22" s="11">
        <f t="shared" si="17"/>
        <v>30129.211835697715</v>
      </c>
      <c r="M22" s="11">
        <f t="shared" si="5"/>
        <v>58886.74227469926</v>
      </c>
      <c r="N22" s="11">
        <f t="shared" si="6"/>
        <v>35537</v>
      </c>
      <c r="O22" s="3">
        <f t="shared" si="0"/>
        <v>23349.74227469926</v>
      </c>
      <c r="P22" s="3"/>
      <c r="Q22" s="3">
        <v>5203.4124912402503</v>
      </c>
      <c r="R22" s="3">
        <f t="shared" si="7"/>
        <v>40740.412491240248</v>
      </c>
      <c r="S22" t="b">
        <f t="shared" si="8"/>
        <v>1</v>
      </c>
      <c r="T22">
        <f t="shared" si="9"/>
        <v>0</v>
      </c>
      <c r="U22">
        <f t="shared" si="10"/>
        <v>0</v>
      </c>
      <c r="V22" s="14">
        <f t="shared" si="1"/>
        <v>0</v>
      </c>
      <c r="X22" s="22">
        <v>1991</v>
      </c>
      <c r="Y22" s="23">
        <f t="array" ref="Y22">MIN(IF(B$2:B$361=X22,R$2:R$361))</f>
        <v>9514.1144334690252</v>
      </c>
      <c r="Z22" s="24">
        <f t="shared" si="11"/>
        <v>100</v>
      </c>
      <c r="AA22" s="24" t="e">
        <f t="shared" si="12"/>
        <v>#DIV/0!</v>
      </c>
      <c r="AB22" s="23" t="e">
        <f t="shared" si="13"/>
        <v>#DIV/0!</v>
      </c>
      <c r="AC22" s="25">
        <f t="shared" si="14"/>
        <v>0</v>
      </c>
      <c r="AD22" s="38"/>
      <c r="AE22" s="39">
        <v>21</v>
      </c>
      <c r="AF22" s="39">
        <v>7948.9714389995097</v>
      </c>
      <c r="AG22" s="39">
        <v>23697.439079761858</v>
      </c>
      <c r="AH22" s="41">
        <f t="shared" si="15"/>
        <v>0.67741935483870963</v>
      </c>
      <c r="AI22" s="41"/>
      <c r="AJ22" s="41"/>
    </row>
    <row r="23" spans="1:36">
      <c r="A23" s="7">
        <v>22</v>
      </c>
      <c r="B23" s="7">
        <v>1972</v>
      </c>
      <c r="C23" s="7">
        <v>10</v>
      </c>
      <c r="D23" s="10">
        <v>16691</v>
      </c>
      <c r="E23" s="13">
        <v>15879.669421487602</v>
      </c>
      <c r="F23" s="11">
        <v>0.05</v>
      </c>
      <c r="G23" s="11">
        <f t="shared" si="2"/>
        <v>3723.6665986700186</v>
      </c>
      <c r="H23" s="13">
        <f t="shared" si="3"/>
        <v>186.18332993350094</v>
      </c>
      <c r="I23" s="7">
        <v>0</v>
      </c>
      <c r="J23" s="7">
        <v>51342</v>
      </c>
      <c r="K23" s="7">
        <f t="shared" si="4"/>
        <v>51342</v>
      </c>
      <c r="L23" s="11">
        <f t="shared" si="17"/>
        <v>23349.74227469926</v>
      </c>
      <c r="M23" s="11">
        <f t="shared" si="5"/>
        <v>45427.018941648879</v>
      </c>
      <c r="N23" s="11">
        <f t="shared" si="6"/>
        <v>16691</v>
      </c>
      <c r="O23" s="3">
        <f t="shared" si="0"/>
        <v>28736.018941648879</v>
      </c>
      <c r="P23" s="3"/>
      <c r="Q23" s="3">
        <v>6383.7905753955101</v>
      </c>
      <c r="R23" s="3">
        <f t="shared" si="7"/>
        <v>23074.790575395509</v>
      </c>
      <c r="S23" t="b">
        <f t="shared" si="8"/>
        <v>1</v>
      </c>
      <c r="T23">
        <f t="shared" si="9"/>
        <v>0</v>
      </c>
      <c r="U23">
        <f t="shared" si="10"/>
        <v>0</v>
      </c>
      <c r="V23" s="14">
        <f t="shared" si="1"/>
        <v>0</v>
      </c>
      <c r="X23" s="22">
        <v>1992</v>
      </c>
      <c r="Y23" s="23">
        <f t="array" ref="Y23">MIN(IF(B$2:B$361=X23,R$2:R$361))</f>
        <v>42856.797823472538</v>
      </c>
      <c r="Z23" s="24">
        <f t="shared" si="11"/>
        <v>100</v>
      </c>
      <c r="AA23" s="24" t="e">
        <f t="shared" si="12"/>
        <v>#DIV/0!</v>
      </c>
      <c r="AB23" s="23" t="e">
        <f t="shared" si="13"/>
        <v>#DIV/0!</v>
      </c>
      <c r="AC23" s="25">
        <f t="shared" si="14"/>
        <v>0</v>
      </c>
      <c r="AD23" s="38"/>
      <c r="AE23" s="39">
        <v>22</v>
      </c>
      <c r="AF23" s="39">
        <v>7652.5051126559456</v>
      </c>
      <c r="AG23" s="39">
        <v>23097.311781265158</v>
      </c>
      <c r="AH23" s="41">
        <f t="shared" si="15"/>
        <v>0.70967741935483875</v>
      </c>
      <c r="AI23" s="41"/>
      <c r="AJ23" s="41"/>
    </row>
    <row r="24" spans="1:36">
      <c r="A24" s="7">
        <v>23</v>
      </c>
      <c r="B24" s="7">
        <v>1972</v>
      </c>
      <c r="C24" s="7">
        <v>11</v>
      </c>
      <c r="D24" s="10">
        <v>4576</v>
      </c>
      <c r="E24" s="13">
        <v>21120</v>
      </c>
      <c r="F24" s="11">
        <v>0</v>
      </c>
      <c r="G24" s="11">
        <f t="shared" si="2"/>
        <v>4340.4719710639001</v>
      </c>
      <c r="H24" s="13">
        <f t="shared" si="3"/>
        <v>0</v>
      </c>
      <c r="I24" s="7">
        <v>0</v>
      </c>
      <c r="J24" s="7">
        <v>51342</v>
      </c>
      <c r="K24" s="7">
        <f t="shared" si="4"/>
        <v>51342</v>
      </c>
      <c r="L24" s="11">
        <f t="shared" si="17"/>
        <v>28736.018941648879</v>
      </c>
      <c r="M24" s="11">
        <f t="shared" si="5"/>
        <v>55835.497812455258</v>
      </c>
      <c r="N24" s="11">
        <f t="shared" si="6"/>
        <v>4576</v>
      </c>
      <c r="O24" s="3">
        <f t="shared" si="0"/>
        <v>51259.497812455258</v>
      </c>
      <c r="P24" s="3"/>
      <c r="Q24" s="3">
        <v>5979.4788708063797</v>
      </c>
      <c r="R24" s="3">
        <f t="shared" si="7"/>
        <v>10555.478870806379</v>
      </c>
      <c r="S24" t="b">
        <f t="shared" si="8"/>
        <v>1</v>
      </c>
      <c r="T24">
        <f t="shared" si="9"/>
        <v>0</v>
      </c>
      <c r="U24">
        <f t="shared" si="10"/>
        <v>0</v>
      </c>
      <c r="V24" s="14">
        <f t="shared" si="1"/>
        <v>0</v>
      </c>
      <c r="X24" s="22">
        <v>1993</v>
      </c>
      <c r="Y24" s="23">
        <f t="array" ref="Y24">MIN(IF(B$2:B$361=X24,R$2:R$361))</f>
        <v>53500.931795435354</v>
      </c>
      <c r="Z24" s="24">
        <f t="shared" si="11"/>
        <v>100</v>
      </c>
      <c r="AA24" s="24" t="e">
        <f t="shared" si="12"/>
        <v>#DIV/0!</v>
      </c>
      <c r="AB24" s="23" t="e">
        <f t="shared" si="13"/>
        <v>#DIV/0!</v>
      </c>
      <c r="AC24" s="25">
        <f t="shared" si="14"/>
        <v>0</v>
      </c>
      <c r="AD24" s="38"/>
      <c r="AE24" s="39">
        <v>23</v>
      </c>
      <c r="AF24" s="39">
        <v>7646.2853953280201</v>
      </c>
      <c r="AG24" s="39">
        <v>22992.433707756365</v>
      </c>
      <c r="AH24" s="41">
        <f t="shared" si="15"/>
        <v>0.74193548387096775</v>
      </c>
      <c r="AI24" s="41"/>
      <c r="AJ24" s="41"/>
    </row>
    <row r="25" spans="1:36">
      <c r="A25" s="7">
        <v>24</v>
      </c>
      <c r="B25" s="7">
        <v>1972</v>
      </c>
      <c r="C25" s="7">
        <v>12</v>
      </c>
      <c r="D25" s="10">
        <v>1561</v>
      </c>
      <c r="E25" s="13">
        <v>31882.314049586777</v>
      </c>
      <c r="F25" s="11">
        <v>0</v>
      </c>
      <c r="G25" s="11">
        <f t="shared" si="2"/>
        <v>6291.1062195699405</v>
      </c>
      <c r="H25" s="13">
        <f t="shared" si="3"/>
        <v>0</v>
      </c>
      <c r="I25" s="7">
        <v>0</v>
      </c>
      <c r="J25" s="7">
        <v>51342</v>
      </c>
      <c r="K25" s="7">
        <f t="shared" si="4"/>
        <v>51342</v>
      </c>
      <c r="L25" s="11">
        <f t="shared" si="17"/>
        <v>51259.497812455258</v>
      </c>
      <c r="M25" s="11">
        <f t="shared" si="5"/>
        <v>88772.603393657409</v>
      </c>
      <c r="N25" s="11">
        <f t="shared" si="6"/>
        <v>37430.603393657409</v>
      </c>
      <c r="O25" s="3">
        <f t="shared" si="0"/>
        <v>51342</v>
      </c>
      <c r="P25" s="3"/>
      <c r="Q25" s="3">
        <v>5630.7915316153803</v>
      </c>
      <c r="R25" s="3">
        <f t="shared" si="7"/>
        <v>43061.394925272791</v>
      </c>
      <c r="S25" t="b">
        <f t="shared" si="8"/>
        <v>1</v>
      </c>
      <c r="T25">
        <f t="shared" si="9"/>
        <v>0</v>
      </c>
      <c r="U25">
        <f t="shared" si="10"/>
        <v>0</v>
      </c>
      <c r="V25" s="14">
        <f t="shared" si="1"/>
        <v>0</v>
      </c>
      <c r="X25" s="22">
        <v>1994</v>
      </c>
      <c r="Y25" s="23">
        <f t="array" ref="Y25">MIN(IF(B$2:B$361=X25,R$2:R$361))</f>
        <v>64933.380364803066</v>
      </c>
      <c r="Z25" s="24">
        <f t="shared" si="11"/>
        <v>100</v>
      </c>
      <c r="AA25" s="24" t="e">
        <f t="shared" si="12"/>
        <v>#DIV/0!</v>
      </c>
      <c r="AB25" s="23" t="e">
        <f t="shared" si="13"/>
        <v>#DIV/0!</v>
      </c>
      <c r="AC25" s="25">
        <f t="shared" si="14"/>
        <v>0</v>
      </c>
      <c r="AD25" s="38"/>
      <c r="AE25" s="39">
        <v>24</v>
      </c>
      <c r="AF25" s="39">
        <v>7450.8882286081198</v>
      </c>
      <c r="AG25" s="39">
        <v>22830.499109414923</v>
      </c>
      <c r="AH25" s="41">
        <f t="shared" si="15"/>
        <v>0.77419354838709675</v>
      </c>
      <c r="AI25" s="41"/>
      <c r="AJ25" s="41"/>
    </row>
    <row r="26" spans="1:36">
      <c r="A26" s="7">
        <v>25</v>
      </c>
      <c r="B26" s="7">
        <v>1973</v>
      </c>
      <c r="C26" s="7">
        <v>1</v>
      </c>
      <c r="D26" s="10">
        <v>1277</v>
      </c>
      <c r="E26" s="13">
        <v>35123.305785123965</v>
      </c>
      <c r="F26" s="11">
        <v>0</v>
      </c>
      <c r="G26" s="11">
        <f t="shared" si="2"/>
        <v>6296.3862360000003</v>
      </c>
      <c r="H26" s="13">
        <f t="shared" si="3"/>
        <v>0</v>
      </c>
      <c r="I26" s="7">
        <v>0</v>
      </c>
      <c r="J26" s="7">
        <v>51342</v>
      </c>
      <c r="K26" s="7">
        <f t="shared" si="4"/>
        <v>51342</v>
      </c>
      <c r="L26" s="11">
        <f t="shared" si="17"/>
        <v>51342</v>
      </c>
      <c r="M26" s="11">
        <f t="shared" si="5"/>
        <v>91775.298148206683</v>
      </c>
      <c r="N26" s="11">
        <f t="shared" si="6"/>
        <v>40433.298148206683</v>
      </c>
      <c r="O26" s="3">
        <f t="shared" si="0"/>
        <v>51342</v>
      </c>
      <c r="P26" s="3"/>
      <c r="Q26" s="3">
        <v>5309.9923630827197</v>
      </c>
      <c r="R26" s="3">
        <f t="shared" si="7"/>
        <v>45743.2905112894</v>
      </c>
      <c r="S26" t="b">
        <f t="shared" si="8"/>
        <v>1</v>
      </c>
      <c r="T26">
        <f t="shared" si="9"/>
        <v>0</v>
      </c>
      <c r="U26">
        <f t="shared" si="10"/>
        <v>0</v>
      </c>
      <c r="V26" s="14">
        <f t="shared" si="1"/>
        <v>0</v>
      </c>
      <c r="X26" s="22">
        <v>1995</v>
      </c>
      <c r="Y26" s="23">
        <f t="array" ref="Y26">MIN(IF(B$2:B$361=X26,R$2:R$361))</f>
        <v>29784.480332729476</v>
      </c>
      <c r="Z26" s="24">
        <f t="shared" si="11"/>
        <v>100</v>
      </c>
      <c r="AA26" s="24" t="e">
        <f t="shared" si="12"/>
        <v>#DIV/0!</v>
      </c>
      <c r="AB26" s="23" t="e">
        <f t="shared" si="13"/>
        <v>#DIV/0!</v>
      </c>
      <c r="AC26" s="25">
        <f t="shared" si="14"/>
        <v>0</v>
      </c>
      <c r="AD26" s="38"/>
      <c r="AE26" s="39">
        <v>25</v>
      </c>
      <c r="AF26" s="39">
        <v>7394.8913741749002</v>
      </c>
      <c r="AG26" s="39">
        <v>22263.459996883113</v>
      </c>
      <c r="AH26" s="41">
        <f t="shared" si="15"/>
        <v>0.80645161290322576</v>
      </c>
      <c r="AI26" s="41"/>
      <c r="AJ26" s="41"/>
    </row>
    <row r="27" spans="1:36">
      <c r="A27" s="7">
        <v>26</v>
      </c>
      <c r="B27" s="7">
        <v>1973</v>
      </c>
      <c r="C27" s="7">
        <v>2</v>
      </c>
      <c r="D27" s="10">
        <v>787</v>
      </c>
      <c r="E27" s="13">
        <v>36073.388429752064</v>
      </c>
      <c r="F27" s="11">
        <v>0</v>
      </c>
      <c r="G27" s="11">
        <f t="shared" si="2"/>
        <v>6296.3862360000003</v>
      </c>
      <c r="H27" s="13">
        <f t="shared" si="3"/>
        <v>0</v>
      </c>
      <c r="I27" s="7">
        <v>0</v>
      </c>
      <c r="J27" s="7">
        <v>51342</v>
      </c>
      <c r="K27" s="7">
        <f t="shared" si="4"/>
        <v>51342</v>
      </c>
      <c r="L27" s="11">
        <f t="shared" ref="L27:L77" si="18">O26</f>
        <v>51342</v>
      </c>
      <c r="M27" s="11">
        <f t="shared" si="5"/>
        <v>91711.186828107282</v>
      </c>
      <c r="N27" s="11">
        <f t="shared" si="6"/>
        <v>40369.186828107282</v>
      </c>
      <c r="O27" s="3">
        <f t="shared" si="0"/>
        <v>51342</v>
      </c>
      <c r="P27" s="3"/>
      <c r="Q27" s="3">
        <v>4295.7983983552203</v>
      </c>
      <c r="R27" s="3">
        <f t="shared" si="7"/>
        <v>44664.985226462501</v>
      </c>
      <c r="S27" t="b">
        <f t="shared" si="8"/>
        <v>1</v>
      </c>
      <c r="T27">
        <f t="shared" si="9"/>
        <v>0</v>
      </c>
      <c r="U27">
        <f t="shared" si="10"/>
        <v>0</v>
      </c>
      <c r="V27" s="14">
        <f t="shared" si="1"/>
        <v>0</v>
      </c>
      <c r="X27" s="22">
        <v>1996</v>
      </c>
      <c r="Y27" s="23">
        <f t="array" ref="Y27">MIN(IF(B$2:B$361=X27,R$2:R$361))</f>
        <v>8981.5766979331711</v>
      </c>
      <c r="Z27" s="24">
        <f t="shared" si="11"/>
        <v>100</v>
      </c>
      <c r="AA27" s="24" t="e">
        <f t="shared" si="12"/>
        <v>#DIV/0!</v>
      </c>
      <c r="AB27" s="23" t="e">
        <f t="shared" si="13"/>
        <v>#DIV/0!</v>
      </c>
      <c r="AC27" s="25">
        <f t="shared" si="14"/>
        <v>0</v>
      </c>
      <c r="AD27" s="38"/>
      <c r="AE27" s="39">
        <v>26</v>
      </c>
      <c r="AF27" s="39">
        <v>7191.7915316153803</v>
      </c>
      <c r="AG27" s="39">
        <v>21567.45096012915</v>
      </c>
      <c r="AH27" s="41">
        <f t="shared" si="15"/>
        <v>0.83870967741935487</v>
      </c>
      <c r="AI27" s="41"/>
      <c r="AJ27" s="41"/>
    </row>
    <row r="28" spans="1:36">
      <c r="A28" s="7">
        <v>27</v>
      </c>
      <c r="B28" s="7">
        <v>1973</v>
      </c>
      <c r="C28" s="7">
        <v>3</v>
      </c>
      <c r="D28" s="10">
        <v>298</v>
      </c>
      <c r="E28" s="13">
        <v>66210.247933884297</v>
      </c>
      <c r="F28" s="11">
        <v>0.02</v>
      </c>
      <c r="G28" s="11">
        <f t="shared" si="2"/>
        <v>6296.3862360000003</v>
      </c>
      <c r="H28" s="13">
        <f t="shared" si="3"/>
        <v>125.92772472000001</v>
      </c>
      <c r="I28" s="7">
        <v>0</v>
      </c>
      <c r="J28" s="7">
        <v>51342</v>
      </c>
      <c r="K28" s="7">
        <f t="shared" si="4"/>
        <v>51342</v>
      </c>
      <c r="L28" s="11">
        <f t="shared" si="18"/>
        <v>51342</v>
      </c>
      <c r="M28" s="11">
        <f t="shared" si="5"/>
        <v>122574.90770375279</v>
      </c>
      <c r="N28" s="11">
        <f t="shared" si="6"/>
        <v>86232.90770375279</v>
      </c>
      <c r="O28" s="3">
        <f t="shared" si="0"/>
        <v>36342</v>
      </c>
      <c r="P28" s="3"/>
      <c r="Q28" s="3">
        <v>5148.5874945884898</v>
      </c>
      <c r="R28" s="3">
        <f t="shared" si="7"/>
        <v>91381.495198341276</v>
      </c>
      <c r="S28" t="b">
        <f t="shared" si="8"/>
        <v>1</v>
      </c>
      <c r="T28">
        <f t="shared" si="9"/>
        <v>0</v>
      </c>
      <c r="U28">
        <f t="shared" si="10"/>
        <v>0</v>
      </c>
      <c r="V28" s="14">
        <f t="shared" si="1"/>
        <v>0</v>
      </c>
      <c r="X28" s="22">
        <v>1997</v>
      </c>
      <c r="Y28" s="23">
        <f t="array" ref="Y28">MIN(IF(B$2:B$361=X28,R$2:R$361))</f>
        <v>20919.133633393583</v>
      </c>
      <c r="Z28" s="24">
        <f t="shared" si="11"/>
        <v>100</v>
      </c>
      <c r="AA28" s="24" t="e">
        <f t="shared" si="12"/>
        <v>#DIV/0!</v>
      </c>
      <c r="AB28" s="23" t="e">
        <f t="shared" si="13"/>
        <v>#DIV/0!</v>
      </c>
      <c r="AC28" s="25">
        <f t="shared" si="14"/>
        <v>0</v>
      </c>
      <c r="AD28" s="38"/>
      <c r="AE28" s="39">
        <v>27</v>
      </c>
      <c r="AF28" s="39">
        <v>7060.4785384140196</v>
      </c>
      <c r="AG28" s="39">
        <v>20115.562831202245</v>
      </c>
      <c r="AH28" s="41">
        <f t="shared" si="15"/>
        <v>0.87096774193548387</v>
      </c>
      <c r="AI28" s="41"/>
      <c r="AJ28" s="41"/>
    </row>
    <row r="29" spans="1:36">
      <c r="A29" s="7">
        <v>28</v>
      </c>
      <c r="B29" s="7">
        <v>1973</v>
      </c>
      <c r="C29" s="7">
        <v>4</v>
      </c>
      <c r="D29" s="10">
        <v>2544</v>
      </c>
      <c r="E29" s="13">
        <v>103914.04958677686</v>
      </c>
      <c r="F29" s="11">
        <v>0.13</v>
      </c>
      <c r="G29" s="11">
        <f t="shared" si="2"/>
        <v>5112.6462360000005</v>
      </c>
      <c r="H29" s="13">
        <f t="shared" si="3"/>
        <v>664.64401068000006</v>
      </c>
      <c r="I29" s="7">
        <v>15000</v>
      </c>
      <c r="J29" s="7">
        <v>51342</v>
      </c>
      <c r="K29" s="7">
        <f t="shared" si="4"/>
        <v>36342</v>
      </c>
      <c r="L29" s="11">
        <f t="shared" si="18"/>
        <v>36342</v>
      </c>
      <c r="M29" s="11">
        <f t="shared" si="5"/>
        <v>149734.24241240259</v>
      </c>
      <c r="N29" s="11">
        <f t="shared" si="6"/>
        <v>113392.24241240259</v>
      </c>
      <c r="O29" s="3">
        <f t="shared" si="0"/>
        <v>36342</v>
      </c>
      <c r="P29" s="3"/>
      <c r="Q29" s="3">
        <v>10142.8368363057</v>
      </c>
      <c r="R29" s="3">
        <f t="shared" si="7"/>
        <v>123535.07924870828</v>
      </c>
      <c r="S29" t="b">
        <f t="shared" si="8"/>
        <v>1</v>
      </c>
      <c r="T29">
        <f t="shared" si="9"/>
        <v>0</v>
      </c>
      <c r="U29">
        <f t="shared" si="10"/>
        <v>0</v>
      </c>
      <c r="V29" s="14">
        <f t="shared" si="1"/>
        <v>0</v>
      </c>
      <c r="X29" s="22">
        <v>1998</v>
      </c>
      <c r="Y29" s="23">
        <f t="array" ref="Y29">MIN(IF(B$2:B$361=X29,R$2:R$361))</f>
        <v>10588.377607877541</v>
      </c>
      <c r="Z29" s="24">
        <f t="shared" si="11"/>
        <v>100</v>
      </c>
      <c r="AA29" s="24" t="e">
        <f t="shared" si="12"/>
        <v>#DIV/0!</v>
      </c>
      <c r="AB29" s="23" t="e">
        <f t="shared" si="13"/>
        <v>#DIV/0!</v>
      </c>
      <c r="AC29" s="25">
        <f t="shared" si="14"/>
        <v>0</v>
      </c>
      <c r="AD29" s="38"/>
      <c r="AE29" s="39">
        <v>28</v>
      </c>
      <c r="AF29" s="39">
        <v>6857.8912395965199</v>
      </c>
      <c r="AG29" s="39">
        <v>19951.585675796694</v>
      </c>
      <c r="AH29" s="41">
        <f t="shared" si="15"/>
        <v>0.90322580645161288</v>
      </c>
      <c r="AI29" s="41"/>
      <c r="AJ29" s="41"/>
    </row>
    <row r="30" spans="1:36">
      <c r="A30" s="7">
        <v>29</v>
      </c>
      <c r="B30" s="7">
        <v>1973</v>
      </c>
      <c r="C30" s="7">
        <v>5</v>
      </c>
      <c r="D30" s="10">
        <v>34448</v>
      </c>
      <c r="E30" s="13">
        <v>105421.48760330578</v>
      </c>
      <c r="F30" s="11">
        <v>0.22</v>
      </c>
      <c r="G30" s="11">
        <f t="shared" si="2"/>
        <v>5112.6462360000005</v>
      </c>
      <c r="H30" s="13">
        <f t="shared" si="3"/>
        <v>1124.7821719200001</v>
      </c>
      <c r="I30" s="7">
        <v>15000</v>
      </c>
      <c r="J30" s="7">
        <v>51342</v>
      </c>
      <c r="K30" s="7">
        <f t="shared" si="4"/>
        <v>36342</v>
      </c>
      <c r="L30" s="11">
        <f t="shared" si="18"/>
        <v>36342</v>
      </c>
      <c r="M30" s="11">
        <f t="shared" si="5"/>
        <v>158309.96529859069</v>
      </c>
      <c r="N30" s="11">
        <f t="shared" si="6"/>
        <v>121967.96529859069</v>
      </c>
      <c r="O30" s="3">
        <f t="shared" si="0"/>
        <v>36342</v>
      </c>
      <c r="P30" s="3"/>
      <c r="Q30" s="3">
        <v>17671.259867204899</v>
      </c>
      <c r="R30" s="3">
        <f t="shared" si="7"/>
        <v>139639.22516579559</v>
      </c>
      <c r="S30" t="b">
        <f t="shared" si="8"/>
        <v>1</v>
      </c>
      <c r="T30">
        <f t="shared" si="9"/>
        <v>0</v>
      </c>
      <c r="U30">
        <f t="shared" si="10"/>
        <v>0</v>
      </c>
      <c r="V30" s="14">
        <f t="shared" si="1"/>
        <v>0</v>
      </c>
      <c r="X30" s="22">
        <v>1999</v>
      </c>
      <c r="Y30" s="23">
        <f t="array" ref="Y30">MIN(IF(B$2:B$361=X30,R$2:R$361))</f>
        <v>10453.77491404009</v>
      </c>
      <c r="Z30" s="24">
        <f t="shared" si="11"/>
        <v>83.333333333333343</v>
      </c>
      <c r="AA30" s="24">
        <f t="shared" si="12"/>
        <v>50</v>
      </c>
      <c r="AB30" s="23">
        <f t="shared" si="13"/>
        <v>10027.984960522659</v>
      </c>
      <c r="AC30" s="25">
        <f t="shared" si="14"/>
        <v>17418645.728252914</v>
      </c>
      <c r="AD30" s="38"/>
      <c r="AE30" s="39">
        <v>29</v>
      </c>
      <c r="AF30" s="39">
        <v>5242.3913782284599</v>
      </c>
      <c r="AG30" s="39">
        <v>17588.311873946695</v>
      </c>
      <c r="AH30" s="41">
        <f t="shared" si="15"/>
        <v>0.93548387096774188</v>
      </c>
      <c r="AI30" s="41"/>
      <c r="AJ30" s="41"/>
    </row>
    <row r="31" spans="1:36">
      <c r="A31" s="7">
        <v>30</v>
      </c>
      <c r="B31" s="7">
        <v>1973</v>
      </c>
      <c r="C31" s="7">
        <v>6</v>
      </c>
      <c r="D31" s="10">
        <v>45953</v>
      </c>
      <c r="E31" s="13">
        <v>48725.950413223138</v>
      </c>
      <c r="F31" s="11">
        <v>0.36</v>
      </c>
      <c r="G31" s="11">
        <f t="shared" si="2"/>
        <v>5112.6462360000005</v>
      </c>
      <c r="H31" s="13">
        <f t="shared" si="3"/>
        <v>1840.5526449600002</v>
      </c>
      <c r="I31" s="7">
        <v>15000</v>
      </c>
      <c r="J31" s="7">
        <v>51342</v>
      </c>
      <c r="K31" s="7">
        <f t="shared" si="4"/>
        <v>36342</v>
      </c>
      <c r="L31" s="11">
        <f t="shared" si="18"/>
        <v>36342</v>
      </c>
      <c r="M31" s="11">
        <f t="shared" si="5"/>
        <v>89204.118191034315</v>
      </c>
      <c r="N31" s="11">
        <f t="shared" si="6"/>
        <v>45953</v>
      </c>
      <c r="O31" s="3">
        <f t="shared" si="0"/>
        <v>43251.118191034315</v>
      </c>
      <c r="P31" s="3"/>
      <c r="Q31" s="3">
        <v>5976.72042277118</v>
      </c>
      <c r="R31" s="3">
        <f t="shared" si="7"/>
        <v>51929.720422771177</v>
      </c>
      <c r="S31" t="b">
        <f t="shared" si="8"/>
        <v>1</v>
      </c>
      <c r="T31">
        <f t="shared" si="9"/>
        <v>0</v>
      </c>
      <c r="U31">
        <f t="shared" si="10"/>
        <v>0</v>
      </c>
      <c r="V31" s="14">
        <f t="shared" si="1"/>
        <v>0</v>
      </c>
      <c r="X31" s="28">
        <v>2000</v>
      </c>
      <c r="Y31" s="29">
        <f t="array" ref="Y31">MIN(IF(B$2:B$361=X31,R$2:R$361))</f>
        <v>8379.3709097660103</v>
      </c>
      <c r="Z31" s="30">
        <f t="shared" si="11"/>
        <v>100</v>
      </c>
      <c r="AA31" s="30" t="e">
        <f t="shared" si="12"/>
        <v>#DIV/0!</v>
      </c>
      <c r="AB31" s="23" t="e">
        <f t="shared" si="13"/>
        <v>#DIV/0!</v>
      </c>
      <c r="AC31" s="31">
        <f t="shared" si="14"/>
        <v>0</v>
      </c>
      <c r="AD31" s="38"/>
      <c r="AE31" s="39">
        <v>30</v>
      </c>
      <c r="AF31" s="39">
        <v>4763.7895494218801</v>
      </c>
      <c r="AG31" s="39">
        <v>13626.210743799835</v>
      </c>
      <c r="AH31" s="41">
        <f t="shared" si="15"/>
        <v>0.967741935483871</v>
      </c>
      <c r="AI31" s="41"/>
      <c r="AJ31" s="41"/>
    </row>
    <row r="32" spans="1:36">
      <c r="A32" s="7">
        <v>31</v>
      </c>
      <c r="B32" s="7">
        <v>1973</v>
      </c>
      <c r="C32" s="7">
        <v>7</v>
      </c>
      <c r="D32" s="10">
        <v>50966</v>
      </c>
      <c r="E32" s="13">
        <v>42817.190082644629</v>
      </c>
      <c r="F32" s="11">
        <v>0.43</v>
      </c>
      <c r="G32" s="11">
        <f t="shared" si="2"/>
        <v>5713.7870658514976</v>
      </c>
      <c r="H32" s="13">
        <f t="shared" si="3"/>
        <v>2456.9284383161439</v>
      </c>
      <c r="I32" s="7">
        <v>0</v>
      </c>
      <c r="J32" s="7">
        <v>51342</v>
      </c>
      <c r="K32" s="7">
        <f t="shared" si="4"/>
        <v>51342</v>
      </c>
      <c r="L32" s="11">
        <f t="shared" si="18"/>
        <v>43251.118191034315</v>
      </c>
      <c r="M32" s="11">
        <f t="shared" si="5"/>
        <v>87205.879835363579</v>
      </c>
      <c r="N32" s="11">
        <f t="shared" si="6"/>
        <v>50966</v>
      </c>
      <c r="O32" s="3">
        <f t="shared" si="0"/>
        <v>36239.879835363579</v>
      </c>
      <c r="P32" s="3"/>
      <c r="Q32" s="3">
        <v>3594.5000000007799</v>
      </c>
      <c r="R32" s="3">
        <f t="shared" si="7"/>
        <v>54560.500000000779</v>
      </c>
      <c r="S32" t="b">
        <f t="shared" si="8"/>
        <v>1</v>
      </c>
      <c r="T32">
        <f t="shared" si="9"/>
        <v>0</v>
      </c>
      <c r="U32">
        <f t="shared" si="10"/>
        <v>0</v>
      </c>
      <c r="V32" s="14">
        <f t="shared" si="1"/>
        <v>0</v>
      </c>
      <c r="X32" s="26" t="s">
        <v>20</v>
      </c>
      <c r="Y32" s="23">
        <f t="array" ref="Y32">MIN(IF(ISNUMBER(Y2:Y31),Y2:Y31))</f>
        <v>5242.3913782284599</v>
      </c>
      <c r="Z32" s="23">
        <f t="array" ref="Z32">MIN(IF(ISNUMBER(Z2:Z31),Z2:Z31))</f>
        <v>83.333333333333343</v>
      </c>
      <c r="AA32" s="23">
        <f t="array" ref="AA32">MIN(IF(ISNUMBER(AA2:AA31),AA2:AA31))</f>
        <v>50</v>
      </c>
      <c r="AB32" s="23">
        <f t="array" ref="AB32">MIN(IF(ISNUMBER(AB2:AB31),AB2:AB31))</f>
        <v>10027.984960522659</v>
      </c>
      <c r="AC32" s="27">
        <f t="array" ref="AC32">MIN(IF(ISNUMBER(AC2:AC31),AC2:AC31))</f>
        <v>0</v>
      </c>
      <c r="AD32" s="39"/>
      <c r="AE32" s="39"/>
      <c r="AF32" s="39"/>
    </row>
    <row r="33" spans="1:32">
      <c r="A33" s="7">
        <v>32</v>
      </c>
      <c r="B33" s="7">
        <v>1973</v>
      </c>
      <c r="C33" s="7">
        <v>8</v>
      </c>
      <c r="D33" s="10">
        <v>47807</v>
      </c>
      <c r="E33" s="13">
        <v>43128.595041322311</v>
      </c>
      <c r="F33" s="11">
        <v>0.39</v>
      </c>
      <c r="G33" s="11">
        <f t="shared" si="2"/>
        <v>5103.0450900899805</v>
      </c>
      <c r="H33" s="13">
        <f t="shared" si="3"/>
        <v>1990.1875851350924</v>
      </c>
      <c r="I33" s="7">
        <v>0</v>
      </c>
      <c r="J33" s="7">
        <v>51342</v>
      </c>
      <c r="K33" s="7">
        <f t="shared" si="4"/>
        <v>51342</v>
      </c>
      <c r="L33" s="11">
        <f t="shared" si="18"/>
        <v>36239.879835363579</v>
      </c>
      <c r="M33" s="11">
        <f t="shared" si="5"/>
        <v>80342.787291550529</v>
      </c>
      <c r="N33" s="11">
        <f t="shared" si="6"/>
        <v>47807</v>
      </c>
      <c r="O33" s="3">
        <f t="shared" si="0"/>
        <v>32535.787291550529</v>
      </c>
      <c r="P33" s="3"/>
      <c r="Q33" s="3">
        <v>2964.4999999997399</v>
      </c>
      <c r="R33" s="3">
        <f t="shared" si="7"/>
        <v>50771.499999999738</v>
      </c>
      <c r="S33" t="b">
        <f t="shared" si="8"/>
        <v>1</v>
      </c>
      <c r="T33">
        <f t="shared" si="9"/>
        <v>0</v>
      </c>
      <c r="U33">
        <f t="shared" si="10"/>
        <v>0</v>
      </c>
      <c r="V33" s="14">
        <f t="shared" si="1"/>
        <v>0</v>
      </c>
      <c r="X33" s="26" t="s">
        <v>21</v>
      </c>
      <c r="Y33" s="23">
        <f t="array" ref="Y33">AVERAGE(IF(ISNUMBER(Y2:Y31),Y2:Y31))</f>
        <v>32506.388178950412</v>
      </c>
      <c r="Z33" s="23">
        <f t="array" ref="Z33">AVERAGE(IF(ISNUMBER(Z2:Z31),Z2:Z31))</f>
        <v>99.166666666666686</v>
      </c>
      <c r="AA33" s="23">
        <f t="array" ref="AA33">AVERAGE(IF(ISNUMBER(AA2:AA31),AA2:AA31))</f>
        <v>75</v>
      </c>
      <c r="AB33" s="23">
        <f t="array" ref="AB33">AVERAGE(IF(ISNUMBER(AB2:AB31),AB2:AB31))</f>
        <v>10157.920294184396</v>
      </c>
      <c r="AC33" s="27">
        <f t="array" ref="AC33">AVERAGE(IF(ISNUMBER(AC2:AC31),AC2:AC31))</f>
        <v>867550.4692034187</v>
      </c>
      <c r="AD33" s="39"/>
      <c r="AE33" s="39"/>
      <c r="AF33" s="39"/>
    </row>
    <row r="34" spans="1:32">
      <c r="A34" s="7">
        <v>33</v>
      </c>
      <c r="B34" s="7">
        <v>1973</v>
      </c>
      <c r="C34" s="7">
        <v>9</v>
      </c>
      <c r="D34" s="10">
        <v>35537</v>
      </c>
      <c r="E34" s="13">
        <v>26552.727272727272</v>
      </c>
      <c r="F34" s="11">
        <v>0.2</v>
      </c>
      <c r="G34" s="11">
        <f t="shared" si="2"/>
        <v>4740.6947080912978</v>
      </c>
      <c r="H34" s="13">
        <f t="shared" si="3"/>
        <v>948.13894161825965</v>
      </c>
      <c r="I34" s="7">
        <v>0</v>
      </c>
      <c r="J34" s="7">
        <v>51342</v>
      </c>
      <c r="K34" s="7">
        <f t="shared" si="4"/>
        <v>51342</v>
      </c>
      <c r="L34" s="11">
        <f t="shared" si="18"/>
        <v>32535.787291550529</v>
      </c>
      <c r="M34" s="11">
        <f t="shared" si="5"/>
        <v>59797.628920981071</v>
      </c>
      <c r="N34" s="11">
        <f t="shared" si="6"/>
        <v>35537</v>
      </c>
      <c r="O34" s="3">
        <f t="shared" si="0"/>
        <v>24260.628920981071</v>
      </c>
      <c r="P34" s="3"/>
      <c r="Q34" s="3">
        <v>1657.2532983215301</v>
      </c>
      <c r="R34" s="3">
        <f t="shared" si="7"/>
        <v>37194.253298321528</v>
      </c>
      <c r="S34" t="b">
        <f t="shared" si="8"/>
        <v>1</v>
      </c>
      <c r="T34">
        <f t="shared" si="9"/>
        <v>0</v>
      </c>
      <c r="U34">
        <f t="shared" si="10"/>
        <v>0</v>
      </c>
      <c r="V34" s="14">
        <f t="shared" si="1"/>
        <v>0</v>
      </c>
      <c r="Y34" s="3"/>
      <c r="Z34" s="3"/>
    </row>
    <row r="35" spans="1:32">
      <c r="A35" s="7">
        <v>34</v>
      </c>
      <c r="B35" s="7">
        <v>1973</v>
      </c>
      <c r="C35" s="7">
        <v>10</v>
      </c>
      <c r="D35" s="10">
        <v>16691</v>
      </c>
      <c r="E35" s="13">
        <v>34794.049586776862</v>
      </c>
      <c r="F35" s="11">
        <v>0.05</v>
      </c>
      <c r="G35" s="11">
        <f t="shared" si="2"/>
        <v>3832.0526625939033</v>
      </c>
      <c r="H35" s="13">
        <f t="shared" si="3"/>
        <v>191.60263312969516</v>
      </c>
      <c r="I35" s="7">
        <v>0</v>
      </c>
      <c r="J35" s="7">
        <v>51342</v>
      </c>
      <c r="K35" s="7">
        <f t="shared" si="4"/>
        <v>51342</v>
      </c>
      <c r="L35" s="11">
        <f t="shared" si="18"/>
        <v>24260.628920981071</v>
      </c>
      <c r="M35" s="11">
        <f t="shared" si="5"/>
        <v>63391.865728489094</v>
      </c>
      <c r="N35" s="11">
        <f t="shared" si="6"/>
        <v>16691</v>
      </c>
      <c r="O35" s="3">
        <f t="shared" si="0"/>
        <v>46700.865728489094</v>
      </c>
      <c r="P35" s="3"/>
      <c r="Q35" s="3">
        <v>4528.7898538608597</v>
      </c>
      <c r="R35" s="3">
        <f t="shared" si="7"/>
        <v>21219.789853860861</v>
      </c>
      <c r="S35" t="b">
        <f t="shared" si="8"/>
        <v>1</v>
      </c>
      <c r="T35">
        <f t="shared" si="9"/>
        <v>0</v>
      </c>
      <c r="U35">
        <f t="shared" si="10"/>
        <v>0</v>
      </c>
      <c r="V35" s="14">
        <f t="shared" si="1"/>
        <v>0</v>
      </c>
    </row>
    <row r="36" spans="1:32">
      <c r="A36" s="7">
        <v>35</v>
      </c>
      <c r="B36" s="7">
        <v>1973</v>
      </c>
      <c r="C36" s="7">
        <v>11</v>
      </c>
      <c r="D36" s="10">
        <v>4576</v>
      </c>
      <c r="E36" s="13">
        <v>32677.685950413223</v>
      </c>
      <c r="F36" s="11">
        <v>0</v>
      </c>
      <c r="G36" s="11">
        <f t="shared" si="2"/>
        <v>5978.2033705759159</v>
      </c>
      <c r="H36" s="13">
        <f t="shared" si="3"/>
        <v>0</v>
      </c>
      <c r="I36" s="7">
        <v>0</v>
      </c>
      <c r="J36" s="7">
        <v>51342</v>
      </c>
      <c r="K36" s="7">
        <f t="shared" si="4"/>
        <v>51342</v>
      </c>
      <c r="L36" s="11">
        <f t="shared" si="18"/>
        <v>46700.865728489094</v>
      </c>
      <c r="M36" s="11">
        <f t="shared" si="5"/>
        <v>84083.022077756948</v>
      </c>
      <c r="N36" s="11">
        <f t="shared" si="6"/>
        <v>32741.022077756948</v>
      </c>
      <c r="O36" s="3">
        <f t="shared" si="0"/>
        <v>51342</v>
      </c>
      <c r="P36" s="3"/>
      <c r="Q36" s="3">
        <v>4704.4703988546298</v>
      </c>
      <c r="R36" s="3">
        <f t="shared" si="7"/>
        <v>37445.49247661158</v>
      </c>
      <c r="S36" t="b">
        <f t="shared" si="8"/>
        <v>1</v>
      </c>
      <c r="T36">
        <f t="shared" si="9"/>
        <v>0</v>
      </c>
      <c r="U36">
        <f t="shared" si="10"/>
        <v>0</v>
      </c>
      <c r="V36" s="14">
        <f t="shared" si="1"/>
        <v>0</v>
      </c>
    </row>
    <row r="37" spans="1:32">
      <c r="A37" s="7">
        <v>36</v>
      </c>
      <c r="B37" s="7">
        <v>1973</v>
      </c>
      <c r="C37" s="7">
        <v>12</v>
      </c>
      <c r="D37" s="10">
        <v>1561</v>
      </c>
      <c r="E37" s="13">
        <v>36196.36363636364</v>
      </c>
      <c r="F37" s="11">
        <v>0</v>
      </c>
      <c r="G37" s="11">
        <f t="shared" si="2"/>
        <v>6296.3862360000003</v>
      </c>
      <c r="H37" s="13">
        <f t="shared" si="3"/>
        <v>0</v>
      </c>
      <c r="I37" s="7">
        <v>0</v>
      </c>
      <c r="J37" s="7">
        <v>51342</v>
      </c>
      <c r="K37" s="7">
        <f t="shared" si="4"/>
        <v>51342</v>
      </c>
      <c r="L37" s="11">
        <f t="shared" si="18"/>
        <v>51342</v>
      </c>
      <c r="M37" s="11">
        <f t="shared" si="5"/>
        <v>92123.554178260485</v>
      </c>
      <c r="N37" s="11">
        <f t="shared" si="6"/>
        <v>40781.554178260485</v>
      </c>
      <c r="O37" s="3">
        <f t="shared" si="0"/>
        <v>51342</v>
      </c>
      <c r="P37" s="3"/>
      <c r="Q37" s="3">
        <v>4585.1905418968399</v>
      </c>
      <c r="R37" s="3">
        <f t="shared" si="7"/>
        <v>45366.744720157323</v>
      </c>
      <c r="S37" t="b">
        <f t="shared" si="8"/>
        <v>1</v>
      </c>
      <c r="T37">
        <f t="shared" si="9"/>
        <v>0</v>
      </c>
      <c r="U37">
        <f t="shared" si="10"/>
        <v>0</v>
      </c>
      <c r="V37" s="14">
        <f t="shared" si="1"/>
        <v>0</v>
      </c>
    </row>
    <row r="38" spans="1:32">
      <c r="A38" s="7">
        <v>37</v>
      </c>
      <c r="B38" s="7">
        <v>1974</v>
      </c>
      <c r="C38" s="7">
        <v>1</v>
      </c>
      <c r="D38" s="10">
        <v>1277</v>
      </c>
      <c r="E38" s="13">
        <v>37249.586776859505</v>
      </c>
      <c r="F38" s="11">
        <v>0</v>
      </c>
      <c r="G38" s="11">
        <f t="shared" si="2"/>
        <v>6296.3862360000003</v>
      </c>
      <c r="H38" s="13">
        <f t="shared" si="3"/>
        <v>0</v>
      </c>
      <c r="I38" s="7">
        <v>0</v>
      </c>
      <c r="J38" s="7">
        <v>51342</v>
      </c>
      <c r="K38" s="7">
        <f t="shared" si="4"/>
        <v>51342</v>
      </c>
      <c r="L38" s="11">
        <f t="shared" si="18"/>
        <v>51342</v>
      </c>
      <c r="M38" s="11">
        <f t="shared" si="5"/>
        <v>93263.37769071151</v>
      </c>
      <c r="N38" s="11">
        <f t="shared" si="6"/>
        <v>41921.37769071151</v>
      </c>
      <c r="O38" s="3">
        <f t="shared" si="0"/>
        <v>51342</v>
      </c>
      <c r="P38" s="3"/>
      <c r="Q38" s="3">
        <v>4671.7909138520099</v>
      </c>
      <c r="R38" s="3">
        <f t="shared" si="7"/>
        <v>46593.168604563522</v>
      </c>
      <c r="S38" t="b">
        <f t="shared" si="8"/>
        <v>1</v>
      </c>
      <c r="T38">
        <f t="shared" si="9"/>
        <v>0</v>
      </c>
      <c r="U38">
        <f t="shared" si="10"/>
        <v>0</v>
      </c>
      <c r="V38" s="14">
        <f t="shared" si="1"/>
        <v>0</v>
      </c>
    </row>
    <row r="39" spans="1:32">
      <c r="A39" s="7">
        <v>38</v>
      </c>
      <c r="B39" s="7">
        <v>1974</v>
      </c>
      <c r="C39" s="7">
        <v>2</v>
      </c>
      <c r="D39" s="10">
        <v>787</v>
      </c>
      <c r="E39" s="13">
        <v>32628.099173553717</v>
      </c>
      <c r="F39" s="11">
        <v>0</v>
      </c>
      <c r="G39" s="11">
        <f t="shared" si="2"/>
        <v>6296.3862360000003</v>
      </c>
      <c r="H39" s="13">
        <f t="shared" si="3"/>
        <v>0</v>
      </c>
      <c r="I39" s="7">
        <v>0</v>
      </c>
      <c r="J39" s="7">
        <v>51342</v>
      </c>
      <c r="K39" s="7">
        <f t="shared" si="4"/>
        <v>51342</v>
      </c>
      <c r="L39" s="11">
        <f t="shared" si="18"/>
        <v>51342</v>
      </c>
      <c r="M39" s="11">
        <f t="shared" si="5"/>
        <v>87687.891569389249</v>
      </c>
      <c r="N39" s="11">
        <f t="shared" si="6"/>
        <v>36345.891569389249</v>
      </c>
      <c r="O39" s="3">
        <f t="shared" si="0"/>
        <v>51342</v>
      </c>
      <c r="P39" s="3"/>
      <c r="Q39" s="3">
        <v>3717.79239583553</v>
      </c>
      <c r="R39" s="3">
        <f t="shared" si="7"/>
        <v>40063.68396522478</v>
      </c>
      <c r="S39" t="b">
        <f t="shared" si="8"/>
        <v>1</v>
      </c>
      <c r="T39">
        <f t="shared" si="9"/>
        <v>0</v>
      </c>
      <c r="U39">
        <f t="shared" si="10"/>
        <v>0</v>
      </c>
      <c r="V39" s="14">
        <f t="shared" si="1"/>
        <v>0</v>
      </c>
    </row>
    <row r="40" spans="1:32">
      <c r="A40" s="7">
        <v>39</v>
      </c>
      <c r="B40" s="7">
        <v>1974</v>
      </c>
      <c r="C40" s="7">
        <v>3</v>
      </c>
      <c r="D40" s="10">
        <v>298</v>
      </c>
      <c r="E40" s="13">
        <v>54311.404958677689</v>
      </c>
      <c r="F40" s="11">
        <v>0.02</v>
      </c>
      <c r="G40" s="11">
        <f t="shared" si="2"/>
        <v>6296.3862360000003</v>
      </c>
      <c r="H40" s="13">
        <f t="shared" si="3"/>
        <v>125.92772472000001</v>
      </c>
      <c r="I40" s="7">
        <v>0</v>
      </c>
      <c r="J40" s="7">
        <v>51342</v>
      </c>
      <c r="K40" s="7">
        <f t="shared" si="4"/>
        <v>51342</v>
      </c>
      <c r="L40" s="11">
        <f t="shared" si="18"/>
        <v>51342</v>
      </c>
      <c r="M40" s="11">
        <f t="shared" si="5"/>
        <v>114751.37348862537</v>
      </c>
      <c r="N40" s="11">
        <f t="shared" si="6"/>
        <v>78409.373488625366</v>
      </c>
      <c r="O40" s="3">
        <f t="shared" si="0"/>
        <v>36342</v>
      </c>
      <c r="P40" s="3"/>
      <c r="Q40" s="3">
        <v>9223.8962546676794</v>
      </c>
      <c r="R40" s="3">
        <f t="shared" si="7"/>
        <v>87633.269743293044</v>
      </c>
      <c r="S40" t="b">
        <f t="shared" si="8"/>
        <v>1</v>
      </c>
      <c r="T40">
        <f t="shared" si="9"/>
        <v>0</v>
      </c>
      <c r="U40">
        <f t="shared" si="10"/>
        <v>0</v>
      </c>
      <c r="V40" s="14">
        <f t="shared" si="1"/>
        <v>0</v>
      </c>
    </row>
    <row r="41" spans="1:32">
      <c r="A41" s="7">
        <v>40</v>
      </c>
      <c r="B41" s="7">
        <v>1974</v>
      </c>
      <c r="C41" s="7">
        <v>4</v>
      </c>
      <c r="D41" s="10">
        <v>2544</v>
      </c>
      <c r="E41" s="13">
        <v>73408.264462809922</v>
      </c>
      <c r="F41" s="11">
        <v>0.13</v>
      </c>
      <c r="G41" s="11">
        <f t="shared" si="2"/>
        <v>5112.6462360000005</v>
      </c>
      <c r="H41" s="13">
        <f t="shared" si="3"/>
        <v>664.64401068000006</v>
      </c>
      <c r="I41" s="7">
        <v>15000</v>
      </c>
      <c r="J41" s="7">
        <v>51342</v>
      </c>
      <c r="K41" s="7">
        <f t="shared" si="4"/>
        <v>36342</v>
      </c>
      <c r="L41" s="11">
        <f t="shared" si="18"/>
        <v>36342</v>
      </c>
      <c r="M41" s="11">
        <f t="shared" si="5"/>
        <v>121706.93690954072</v>
      </c>
      <c r="N41" s="11">
        <f t="shared" si="6"/>
        <v>85364.936909540716</v>
      </c>
      <c r="O41" s="3">
        <f t="shared" si="0"/>
        <v>36342</v>
      </c>
      <c r="P41" s="3"/>
      <c r="Q41" s="3">
        <v>12621.3164574108</v>
      </c>
      <c r="R41" s="3">
        <f t="shared" si="7"/>
        <v>97986.253366951511</v>
      </c>
      <c r="S41" t="b">
        <f t="shared" si="8"/>
        <v>1</v>
      </c>
      <c r="T41">
        <f t="shared" si="9"/>
        <v>0</v>
      </c>
      <c r="U41">
        <f t="shared" si="10"/>
        <v>0</v>
      </c>
      <c r="V41" s="14">
        <f t="shared" si="1"/>
        <v>0</v>
      </c>
    </row>
    <row r="42" spans="1:32">
      <c r="A42" s="7">
        <v>41</v>
      </c>
      <c r="B42" s="7">
        <v>1974</v>
      </c>
      <c r="C42" s="7">
        <v>5</v>
      </c>
      <c r="D42" s="10">
        <v>34448</v>
      </c>
      <c r="E42" s="13">
        <v>57895.537190082643</v>
      </c>
      <c r="F42" s="11">
        <v>0.22</v>
      </c>
      <c r="G42" s="11">
        <f t="shared" si="2"/>
        <v>5112.6462360000005</v>
      </c>
      <c r="H42" s="13">
        <f t="shared" si="3"/>
        <v>1124.7821719200001</v>
      </c>
      <c r="I42" s="7">
        <v>15000</v>
      </c>
      <c r="J42" s="7">
        <v>51342</v>
      </c>
      <c r="K42" s="7">
        <f t="shared" si="4"/>
        <v>36342</v>
      </c>
      <c r="L42" s="11">
        <f t="shared" si="18"/>
        <v>36342</v>
      </c>
      <c r="M42" s="11">
        <f t="shared" si="5"/>
        <v>109137.88398276774</v>
      </c>
      <c r="N42" s="11">
        <f t="shared" si="6"/>
        <v>72795.883982767744</v>
      </c>
      <c r="O42" s="3">
        <f t="shared" si="0"/>
        <v>36342</v>
      </c>
      <c r="P42" s="3"/>
      <c r="Q42" s="3">
        <v>16025.128964605099</v>
      </c>
      <c r="R42" s="3">
        <f t="shared" si="7"/>
        <v>88821.012947372845</v>
      </c>
      <c r="S42" t="b">
        <f t="shared" si="8"/>
        <v>1</v>
      </c>
      <c r="T42">
        <f t="shared" si="9"/>
        <v>0</v>
      </c>
      <c r="U42">
        <f t="shared" si="10"/>
        <v>0</v>
      </c>
      <c r="V42" s="14">
        <f t="shared" si="1"/>
        <v>0</v>
      </c>
    </row>
    <row r="43" spans="1:32">
      <c r="A43" s="7">
        <v>42</v>
      </c>
      <c r="B43" s="7">
        <v>1974</v>
      </c>
      <c r="C43" s="7">
        <v>6</v>
      </c>
      <c r="D43" s="10">
        <v>45953</v>
      </c>
      <c r="E43" s="13">
        <v>23510.082644628099</v>
      </c>
      <c r="F43" s="11">
        <v>0.36</v>
      </c>
      <c r="G43" s="11">
        <f t="shared" si="2"/>
        <v>5112.6462360000005</v>
      </c>
      <c r="H43" s="13">
        <f t="shared" si="3"/>
        <v>1840.5526449600002</v>
      </c>
      <c r="I43" s="7">
        <v>15000</v>
      </c>
      <c r="J43" s="7">
        <v>51342</v>
      </c>
      <c r="K43" s="7">
        <f t="shared" si="4"/>
        <v>36342</v>
      </c>
      <c r="L43" s="11">
        <f t="shared" si="18"/>
        <v>36342</v>
      </c>
      <c r="M43" s="11">
        <f t="shared" si="5"/>
        <v>64419.05524001969</v>
      </c>
      <c r="N43" s="11">
        <f t="shared" si="6"/>
        <v>45953</v>
      </c>
      <c r="O43" s="3">
        <f t="shared" si="0"/>
        <v>18466.05524001969</v>
      </c>
      <c r="P43" s="3"/>
      <c r="Q43" s="3">
        <v>6407.5252403515897</v>
      </c>
      <c r="R43" s="3">
        <f t="shared" si="7"/>
        <v>52360.525240351591</v>
      </c>
      <c r="S43" t="b">
        <f t="shared" si="8"/>
        <v>1</v>
      </c>
      <c r="T43">
        <f t="shared" si="9"/>
        <v>0</v>
      </c>
      <c r="U43">
        <f t="shared" si="10"/>
        <v>0</v>
      </c>
      <c r="V43" s="14">
        <f t="shared" si="1"/>
        <v>0</v>
      </c>
    </row>
    <row r="44" spans="1:32">
      <c r="A44" s="7">
        <v>43</v>
      </c>
      <c r="B44" s="7">
        <v>1974</v>
      </c>
      <c r="C44" s="7">
        <v>7</v>
      </c>
      <c r="D44" s="10">
        <v>50966</v>
      </c>
      <c r="E44" s="13">
        <v>50413.884297520664</v>
      </c>
      <c r="F44" s="11">
        <v>0.43</v>
      </c>
      <c r="G44" s="11">
        <f t="shared" si="2"/>
        <v>3114.2596068598218</v>
      </c>
      <c r="H44" s="13">
        <f t="shared" si="3"/>
        <v>1339.1316309497233</v>
      </c>
      <c r="I44" s="7">
        <v>0</v>
      </c>
      <c r="J44" s="7">
        <v>51342</v>
      </c>
      <c r="K44" s="7">
        <f t="shared" si="4"/>
        <v>51342</v>
      </c>
      <c r="L44" s="11">
        <f t="shared" si="18"/>
        <v>18466.05524001969</v>
      </c>
      <c r="M44" s="11">
        <f t="shared" si="5"/>
        <v>71248.659501116839</v>
      </c>
      <c r="N44" s="11">
        <f t="shared" si="6"/>
        <v>50966</v>
      </c>
      <c r="O44" s="3">
        <f t="shared" si="0"/>
        <v>20282.659501116839</v>
      </c>
      <c r="P44" s="3"/>
      <c r="Q44" s="3">
        <v>3707.8515945262002</v>
      </c>
      <c r="R44" s="3">
        <f t="shared" si="7"/>
        <v>54673.851594526197</v>
      </c>
      <c r="S44" t="b">
        <f t="shared" si="8"/>
        <v>1</v>
      </c>
      <c r="T44">
        <f t="shared" si="9"/>
        <v>0</v>
      </c>
      <c r="U44">
        <f t="shared" si="10"/>
        <v>0</v>
      </c>
      <c r="V44" s="14">
        <f t="shared" si="1"/>
        <v>0</v>
      </c>
    </row>
    <row r="45" spans="1:32">
      <c r="A45" s="7">
        <v>44</v>
      </c>
      <c r="B45" s="7">
        <v>1974</v>
      </c>
      <c r="C45" s="7">
        <v>8</v>
      </c>
      <c r="D45" s="10">
        <v>47807</v>
      </c>
      <c r="E45" s="13">
        <v>38060.826446280989</v>
      </c>
      <c r="F45" s="11">
        <v>0.39</v>
      </c>
      <c r="G45" s="11">
        <f t="shared" si="2"/>
        <v>3346.5147964478201</v>
      </c>
      <c r="H45" s="13">
        <f t="shared" si="3"/>
        <v>1305.1407706146499</v>
      </c>
      <c r="I45" s="7">
        <v>0</v>
      </c>
      <c r="J45" s="7">
        <v>51342</v>
      </c>
      <c r="K45" s="7">
        <f t="shared" si="4"/>
        <v>51342</v>
      </c>
      <c r="L45" s="11">
        <f t="shared" si="18"/>
        <v>20282.659501116839</v>
      </c>
      <c r="M45" s="11">
        <f t="shared" si="5"/>
        <v>60397.782936326847</v>
      </c>
      <c r="N45" s="11">
        <f t="shared" si="6"/>
        <v>47807</v>
      </c>
      <c r="O45" s="3">
        <f t="shared" si="0"/>
        <v>12590.782936326847</v>
      </c>
      <c r="P45" s="3"/>
      <c r="Q45" s="3">
        <v>3359.4377595436699</v>
      </c>
      <c r="R45" s="3">
        <f t="shared" si="7"/>
        <v>51166.437759543667</v>
      </c>
      <c r="S45" t="b">
        <f t="shared" si="8"/>
        <v>1</v>
      </c>
      <c r="T45">
        <f t="shared" si="9"/>
        <v>0</v>
      </c>
      <c r="U45">
        <f t="shared" si="10"/>
        <v>0</v>
      </c>
      <c r="V45" s="14">
        <f t="shared" si="1"/>
        <v>0</v>
      </c>
    </row>
    <row r="46" spans="1:32">
      <c r="A46" s="7">
        <v>45</v>
      </c>
      <c r="B46" s="7">
        <v>1974</v>
      </c>
      <c r="C46" s="7">
        <v>9</v>
      </c>
      <c r="D46" s="10">
        <v>35537</v>
      </c>
      <c r="E46" s="13">
        <v>26352.396694214876</v>
      </c>
      <c r="F46" s="11">
        <v>0.2</v>
      </c>
      <c r="G46" s="11">
        <f t="shared" si="2"/>
        <v>2317.9066222423535</v>
      </c>
      <c r="H46" s="13">
        <f t="shared" si="3"/>
        <v>463.5813244484707</v>
      </c>
      <c r="I46" s="7">
        <v>0</v>
      </c>
      <c r="J46" s="7">
        <v>51342</v>
      </c>
      <c r="K46" s="7">
        <f t="shared" si="4"/>
        <v>51342</v>
      </c>
      <c r="L46" s="11">
        <f t="shared" si="18"/>
        <v>12590.782936326847</v>
      </c>
      <c r="M46" s="11">
        <f t="shared" si="5"/>
        <v>42482.261064828097</v>
      </c>
      <c r="N46" s="11">
        <f t="shared" si="6"/>
        <v>35537</v>
      </c>
      <c r="O46" s="3">
        <f t="shared" si="0"/>
        <v>6945.261064828097</v>
      </c>
      <c r="P46" s="3"/>
      <c r="Q46" s="3">
        <v>4002.6627587348498</v>
      </c>
      <c r="R46" s="3">
        <f t="shared" si="7"/>
        <v>39539.662758734848</v>
      </c>
      <c r="S46" t="b">
        <f t="shared" si="8"/>
        <v>1</v>
      </c>
      <c r="T46">
        <f t="shared" si="9"/>
        <v>0</v>
      </c>
      <c r="U46">
        <f t="shared" si="10"/>
        <v>0</v>
      </c>
      <c r="V46" s="14">
        <f t="shared" si="1"/>
        <v>0</v>
      </c>
    </row>
    <row r="47" spans="1:32">
      <c r="A47" s="7">
        <v>46</v>
      </c>
      <c r="B47" s="7">
        <v>1974</v>
      </c>
      <c r="C47" s="7">
        <v>10</v>
      </c>
      <c r="D47" s="10">
        <v>16691</v>
      </c>
      <c r="E47" s="13">
        <v>32757.024793388431</v>
      </c>
      <c r="F47" s="11">
        <v>0.05</v>
      </c>
      <c r="G47" s="11">
        <f t="shared" si="2"/>
        <v>1487.6538421417438</v>
      </c>
      <c r="H47" s="13">
        <f t="shared" si="3"/>
        <v>74.382692107087195</v>
      </c>
      <c r="I47" s="7">
        <v>0</v>
      </c>
      <c r="J47" s="7">
        <v>51342</v>
      </c>
      <c r="K47" s="7">
        <f t="shared" si="4"/>
        <v>51342</v>
      </c>
      <c r="L47" s="11">
        <f t="shared" si="18"/>
        <v>6945.261064828097</v>
      </c>
      <c r="M47" s="11">
        <f t="shared" si="5"/>
        <v>44928.994520924512</v>
      </c>
      <c r="N47" s="11">
        <f t="shared" si="6"/>
        <v>16691</v>
      </c>
      <c r="O47" s="3">
        <f t="shared" si="0"/>
        <v>28237.994520924512</v>
      </c>
      <c r="P47" s="3"/>
      <c r="Q47" s="3">
        <v>5301.0913548150702</v>
      </c>
      <c r="R47" s="3">
        <f t="shared" si="7"/>
        <v>21992.091354815071</v>
      </c>
      <c r="S47" t="b">
        <f t="shared" si="8"/>
        <v>1</v>
      </c>
      <c r="T47">
        <f t="shared" si="9"/>
        <v>0</v>
      </c>
      <c r="U47">
        <f t="shared" si="10"/>
        <v>0</v>
      </c>
      <c r="V47" s="14">
        <f t="shared" si="1"/>
        <v>0</v>
      </c>
    </row>
    <row r="48" spans="1:32">
      <c r="A48" s="7">
        <v>47</v>
      </c>
      <c r="B48" s="7">
        <v>1974</v>
      </c>
      <c r="C48" s="7">
        <v>11</v>
      </c>
      <c r="D48" s="10">
        <v>4576</v>
      </c>
      <c r="E48" s="13">
        <v>26929.586776859505</v>
      </c>
      <c r="F48" s="11">
        <v>0</v>
      </c>
      <c r="G48" s="11">
        <f t="shared" si="2"/>
        <v>4285.8755526222612</v>
      </c>
      <c r="H48" s="13">
        <f t="shared" si="3"/>
        <v>0</v>
      </c>
      <c r="I48" s="7">
        <v>0</v>
      </c>
      <c r="J48" s="7">
        <v>51342</v>
      </c>
      <c r="K48" s="7">
        <f t="shared" si="4"/>
        <v>51342</v>
      </c>
      <c r="L48" s="11">
        <f t="shared" si="18"/>
        <v>28237.994520924512</v>
      </c>
      <c r="M48" s="11">
        <f t="shared" si="5"/>
        <v>60017.753052637345</v>
      </c>
      <c r="N48" s="11">
        <f t="shared" si="6"/>
        <v>8675.7530526373448</v>
      </c>
      <c r="O48" s="3">
        <f t="shared" si="0"/>
        <v>51342</v>
      </c>
      <c r="P48" s="3"/>
      <c r="Q48" s="3">
        <v>4850.1717548533297</v>
      </c>
      <c r="R48" s="3">
        <f t="shared" si="7"/>
        <v>13525.924807490675</v>
      </c>
      <c r="S48" t="b">
        <f t="shared" si="8"/>
        <v>1</v>
      </c>
      <c r="T48">
        <f t="shared" si="9"/>
        <v>0</v>
      </c>
      <c r="U48">
        <f t="shared" si="10"/>
        <v>0</v>
      </c>
      <c r="V48" s="14">
        <f t="shared" si="1"/>
        <v>0</v>
      </c>
    </row>
    <row r="49" spans="1:22">
      <c r="A49" s="7">
        <v>48</v>
      </c>
      <c r="B49" s="7">
        <v>1974</v>
      </c>
      <c r="C49" s="7">
        <v>12</v>
      </c>
      <c r="D49" s="10">
        <v>1561</v>
      </c>
      <c r="E49" s="13">
        <v>20316.694214876032</v>
      </c>
      <c r="F49" s="11">
        <v>0</v>
      </c>
      <c r="G49" s="11">
        <f t="shared" si="2"/>
        <v>6296.3862360000003</v>
      </c>
      <c r="H49" s="13">
        <f t="shared" si="3"/>
        <v>0</v>
      </c>
      <c r="I49" s="7">
        <v>0</v>
      </c>
      <c r="J49" s="7">
        <v>51342</v>
      </c>
      <c r="K49" s="7">
        <f t="shared" si="4"/>
        <v>51342</v>
      </c>
      <c r="L49" s="11">
        <f t="shared" si="18"/>
        <v>51342</v>
      </c>
      <c r="M49" s="11">
        <f t="shared" si="5"/>
        <v>76218.48511575663</v>
      </c>
      <c r="N49" s="11">
        <f t="shared" si="6"/>
        <v>24876.48511575663</v>
      </c>
      <c r="O49" s="3">
        <f t="shared" si="0"/>
        <v>51342</v>
      </c>
      <c r="P49" s="3"/>
      <c r="Q49" s="3">
        <v>4559.7909008806</v>
      </c>
      <c r="R49" s="3">
        <f t="shared" si="7"/>
        <v>29436.276016637232</v>
      </c>
      <c r="S49" t="b">
        <f t="shared" si="8"/>
        <v>1</v>
      </c>
      <c r="T49">
        <f t="shared" si="9"/>
        <v>0</v>
      </c>
      <c r="U49">
        <f t="shared" si="10"/>
        <v>0</v>
      </c>
      <c r="V49" s="14">
        <f t="shared" si="1"/>
        <v>0</v>
      </c>
    </row>
    <row r="50" spans="1:22">
      <c r="A50" s="7">
        <v>49</v>
      </c>
      <c r="B50" s="7">
        <v>1975</v>
      </c>
      <c r="C50" s="7">
        <v>1</v>
      </c>
      <c r="D50" s="10">
        <v>1277</v>
      </c>
      <c r="E50" s="13">
        <v>50715.371900826445</v>
      </c>
      <c r="F50" s="11">
        <v>0</v>
      </c>
      <c r="G50" s="11">
        <f t="shared" si="2"/>
        <v>6296.3862360000003</v>
      </c>
      <c r="H50" s="13">
        <f t="shared" si="3"/>
        <v>0</v>
      </c>
      <c r="I50" s="7">
        <v>0</v>
      </c>
      <c r="J50" s="7">
        <v>51342</v>
      </c>
      <c r="K50" s="7">
        <f t="shared" si="4"/>
        <v>51342</v>
      </c>
      <c r="L50" s="11">
        <f t="shared" si="18"/>
        <v>51342</v>
      </c>
      <c r="M50" s="11">
        <f t="shared" si="5"/>
        <v>106428.76118741515</v>
      </c>
      <c r="N50" s="11">
        <f t="shared" si="6"/>
        <v>55086.761187415148</v>
      </c>
      <c r="O50" s="3">
        <f t="shared" si="0"/>
        <v>51342</v>
      </c>
      <c r="P50" s="3"/>
      <c r="Q50" s="3">
        <v>4371.3892865887001</v>
      </c>
      <c r="R50" s="3">
        <f t="shared" si="7"/>
        <v>59458.150474003851</v>
      </c>
      <c r="S50" t="b">
        <f t="shared" si="8"/>
        <v>1</v>
      </c>
      <c r="T50">
        <f t="shared" si="9"/>
        <v>0</v>
      </c>
      <c r="U50">
        <f t="shared" si="10"/>
        <v>0</v>
      </c>
      <c r="V50" s="14">
        <f t="shared" si="1"/>
        <v>0</v>
      </c>
    </row>
    <row r="51" spans="1:22">
      <c r="A51" s="7">
        <v>50</v>
      </c>
      <c r="B51" s="7">
        <v>1975</v>
      </c>
      <c r="C51" s="7">
        <v>2</v>
      </c>
      <c r="D51" s="10">
        <v>787</v>
      </c>
      <c r="E51" s="13">
        <v>45256.859504132233</v>
      </c>
      <c r="F51" s="11">
        <v>0</v>
      </c>
      <c r="G51" s="11">
        <f t="shared" si="2"/>
        <v>6296.3862360000003</v>
      </c>
      <c r="H51" s="13">
        <f t="shared" si="3"/>
        <v>0</v>
      </c>
      <c r="I51" s="7">
        <v>0</v>
      </c>
      <c r="J51" s="7">
        <v>51342</v>
      </c>
      <c r="K51" s="7">
        <f t="shared" si="4"/>
        <v>51342</v>
      </c>
      <c r="L51" s="11">
        <f t="shared" si="18"/>
        <v>51342</v>
      </c>
      <c r="M51" s="11">
        <f t="shared" si="5"/>
        <v>100196.25289941486</v>
      </c>
      <c r="N51" s="11">
        <f t="shared" si="6"/>
        <v>48854.25289941486</v>
      </c>
      <c r="O51" s="3">
        <f t="shared" si="0"/>
        <v>51342</v>
      </c>
      <c r="P51" s="3"/>
      <c r="Q51" s="3">
        <v>3597.3933952826201</v>
      </c>
      <c r="R51" s="3">
        <f t="shared" si="7"/>
        <v>52451.646294697479</v>
      </c>
      <c r="S51" t="b">
        <f t="shared" si="8"/>
        <v>1</v>
      </c>
      <c r="T51">
        <f t="shared" si="9"/>
        <v>0</v>
      </c>
      <c r="U51">
        <f t="shared" si="10"/>
        <v>0</v>
      </c>
      <c r="V51" s="14">
        <f t="shared" si="1"/>
        <v>0</v>
      </c>
    </row>
    <row r="52" spans="1:22">
      <c r="A52" s="7">
        <v>51</v>
      </c>
      <c r="B52" s="7">
        <v>1975</v>
      </c>
      <c r="C52" s="7">
        <v>3</v>
      </c>
      <c r="D52" s="10">
        <v>298</v>
      </c>
      <c r="E52" s="13">
        <v>43525.289256198346</v>
      </c>
      <c r="F52" s="11">
        <v>0.02</v>
      </c>
      <c r="G52" s="11">
        <f t="shared" si="2"/>
        <v>6296.3862360000003</v>
      </c>
      <c r="H52" s="13">
        <f t="shared" si="3"/>
        <v>125.92772472000001</v>
      </c>
      <c r="I52" s="7">
        <v>0</v>
      </c>
      <c r="J52" s="7">
        <v>51342</v>
      </c>
      <c r="K52" s="7">
        <f t="shared" si="4"/>
        <v>51342</v>
      </c>
      <c r="L52" s="11">
        <f t="shared" si="18"/>
        <v>51342</v>
      </c>
      <c r="M52" s="11">
        <f t="shared" si="5"/>
        <v>100215.75029434639</v>
      </c>
      <c r="N52" s="11">
        <f t="shared" si="6"/>
        <v>63873.750294346391</v>
      </c>
      <c r="O52" s="3">
        <f t="shared" si="0"/>
        <v>36342</v>
      </c>
      <c r="P52" s="3"/>
      <c r="Q52" s="3">
        <v>5474.3887628680404</v>
      </c>
      <c r="R52" s="3">
        <f t="shared" si="7"/>
        <v>69348.13905721443</v>
      </c>
      <c r="S52" t="b">
        <f t="shared" si="8"/>
        <v>1</v>
      </c>
      <c r="T52">
        <f t="shared" si="9"/>
        <v>0</v>
      </c>
      <c r="U52">
        <f t="shared" si="10"/>
        <v>0</v>
      </c>
      <c r="V52" s="14">
        <f t="shared" si="1"/>
        <v>0</v>
      </c>
    </row>
    <row r="53" spans="1:22">
      <c r="A53" s="7">
        <v>52</v>
      </c>
      <c r="B53" s="7">
        <v>1975</v>
      </c>
      <c r="C53" s="7">
        <v>4</v>
      </c>
      <c r="D53" s="10">
        <v>2544</v>
      </c>
      <c r="E53" s="13">
        <v>83022.148760330572</v>
      </c>
      <c r="F53" s="11">
        <v>0.13</v>
      </c>
      <c r="G53" s="11">
        <f t="shared" si="2"/>
        <v>5112.6462360000005</v>
      </c>
      <c r="H53" s="13">
        <f t="shared" si="3"/>
        <v>664.64401068000006</v>
      </c>
      <c r="I53" s="7">
        <v>15000</v>
      </c>
      <c r="J53" s="7">
        <v>51342</v>
      </c>
      <c r="K53" s="7">
        <f t="shared" si="4"/>
        <v>36342</v>
      </c>
      <c r="L53" s="11">
        <f t="shared" si="18"/>
        <v>36342</v>
      </c>
      <c r="M53" s="11">
        <f t="shared" si="5"/>
        <v>125166.04959304513</v>
      </c>
      <c r="N53" s="11">
        <f t="shared" si="6"/>
        <v>88824.049593045129</v>
      </c>
      <c r="O53" s="3">
        <f t="shared" si="0"/>
        <v>36342</v>
      </c>
      <c r="P53" s="3"/>
      <c r="Q53" s="3">
        <v>6466.5448433945603</v>
      </c>
      <c r="R53" s="3">
        <f t="shared" si="7"/>
        <v>95290.594436439686</v>
      </c>
      <c r="S53" t="b">
        <f t="shared" si="8"/>
        <v>1</v>
      </c>
      <c r="T53">
        <f t="shared" si="9"/>
        <v>0</v>
      </c>
      <c r="U53">
        <f t="shared" si="10"/>
        <v>0</v>
      </c>
      <c r="V53" s="14">
        <f t="shared" si="1"/>
        <v>0</v>
      </c>
    </row>
    <row r="54" spans="1:22">
      <c r="A54" s="7">
        <v>53</v>
      </c>
      <c r="B54" s="7">
        <v>1975</v>
      </c>
      <c r="C54" s="7">
        <v>5</v>
      </c>
      <c r="D54" s="10">
        <v>34448</v>
      </c>
      <c r="E54" s="13">
        <v>126664.46280991736</v>
      </c>
      <c r="F54" s="11">
        <v>0.22</v>
      </c>
      <c r="G54" s="11">
        <f t="shared" si="2"/>
        <v>5112.6462360000005</v>
      </c>
      <c r="H54" s="13">
        <f t="shared" si="3"/>
        <v>1124.7821719200001</v>
      </c>
      <c r="I54" s="7">
        <v>15000</v>
      </c>
      <c r="J54" s="7">
        <v>51342</v>
      </c>
      <c r="K54" s="7">
        <f t="shared" si="4"/>
        <v>36342</v>
      </c>
      <c r="L54" s="11">
        <f t="shared" si="18"/>
        <v>36342</v>
      </c>
      <c r="M54" s="11">
        <f t="shared" si="5"/>
        <v>176936.95040563075</v>
      </c>
      <c r="N54" s="11">
        <f t="shared" si="6"/>
        <v>140594.95040563075</v>
      </c>
      <c r="O54" s="3">
        <f t="shared" si="0"/>
        <v>36342</v>
      </c>
      <c r="P54" s="3"/>
      <c r="Q54" s="3">
        <v>15055.269767633399</v>
      </c>
      <c r="R54" s="3">
        <f t="shared" si="7"/>
        <v>155650.22017326416</v>
      </c>
      <c r="S54" t="b">
        <f t="shared" si="8"/>
        <v>1</v>
      </c>
      <c r="T54">
        <f t="shared" si="9"/>
        <v>0</v>
      </c>
      <c r="U54">
        <f t="shared" si="10"/>
        <v>0</v>
      </c>
      <c r="V54" s="14">
        <f t="shared" si="1"/>
        <v>0</v>
      </c>
    </row>
    <row r="55" spans="1:22">
      <c r="A55" s="7">
        <v>54</v>
      </c>
      <c r="B55" s="7">
        <v>1975</v>
      </c>
      <c r="C55" s="7">
        <v>6</v>
      </c>
      <c r="D55" s="10">
        <v>45953</v>
      </c>
      <c r="E55" s="13">
        <v>155067.76859504133</v>
      </c>
      <c r="F55" s="11">
        <v>0.36</v>
      </c>
      <c r="G55" s="11">
        <f t="shared" si="2"/>
        <v>5112.6462360000005</v>
      </c>
      <c r="H55" s="13">
        <f t="shared" si="3"/>
        <v>1840.5526449600002</v>
      </c>
      <c r="I55" s="7">
        <v>15000</v>
      </c>
      <c r="J55" s="7">
        <v>51342</v>
      </c>
      <c r="K55" s="7">
        <f t="shared" si="4"/>
        <v>36342</v>
      </c>
      <c r="L55" s="11">
        <f t="shared" si="18"/>
        <v>36342</v>
      </c>
      <c r="M55" s="11">
        <f t="shared" si="5"/>
        <v>203194.41534295373</v>
      </c>
      <c r="N55" s="11">
        <f t="shared" si="6"/>
        <v>151852.41534295373</v>
      </c>
      <c r="O55" s="3">
        <f t="shared" si="0"/>
        <v>51342</v>
      </c>
      <c r="P55" s="3"/>
      <c r="Q55" s="3">
        <v>13625.1993928724</v>
      </c>
      <c r="R55" s="3">
        <f t="shared" si="7"/>
        <v>165477.61473582612</v>
      </c>
      <c r="S55" t="b">
        <f t="shared" si="8"/>
        <v>1</v>
      </c>
      <c r="T55">
        <f t="shared" si="9"/>
        <v>0</v>
      </c>
      <c r="U55">
        <f t="shared" si="10"/>
        <v>0</v>
      </c>
      <c r="V55" s="14">
        <f t="shared" si="1"/>
        <v>0</v>
      </c>
    </row>
    <row r="56" spans="1:22">
      <c r="A56" s="7">
        <v>55</v>
      </c>
      <c r="B56" s="7">
        <v>1975</v>
      </c>
      <c r="C56" s="7">
        <v>7</v>
      </c>
      <c r="D56" s="10">
        <v>50966</v>
      </c>
      <c r="E56" s="13">
        <v>63203.305785123965</v>
      </c>
      <c r="F56" s="11">
        <v>0.43</v>
      </c>
      <c r="G56" s="11">
        <f t="shared" si="2"/>
        <v>6296.3862360000003</v>
      </c>
      <c r="H56" s="13">
        <f t="shared" si="3"/>
        <v>2707.44608148</v>
      </c>
      <c r="I56" s="7">
        <v>0</v>
      </c>
      <c r="J56" s="7">
        <v>51342</v>
      </c>
      <c r="K56" s="7">
        <f t="shared" si="4"/>
        <v>51342</v>
      </c>
      <c r="L56" s="11">
        <f t="shared" si="18"/>
        <v>51342</v>
      </c>
      <c r="M56" s="11">
        <f t="shared" si="5"/>
        <v>118774.10310526298</v>
      </c>
      <c r="N56" s="11">
        <f t="shared" si="6"/>
        <v>67432.103105262984</v>
      </c>
      <c r="O56" s="3">
        <f t="shared" si="0"/>
        <v>51342</v>
      </c>
      <c r="P56" s="3"/>
      <c r="Q56" s="3">
        <v>6936.24340161903</v>
      </c>
      <c r="R56" s="3">
        <f t="shared" si="7"/>
        <v>74368.346506882008</v>
      </c>
      <c r="S56" t="b">
        <f t="shared" si="8"/>
        <v>1</v>
      </c>
      <c r="T56">
        <f t="shared" si="9"/>
        <v>0</v>
      </c>
      <c r="U56">
        <f t="shared" si="10"/>
        <v>0</v>
      </c>
      <c r="V56" s="14">
        <f t="shared" si="1"/>
        <v>0</v>
      </c>
    </row>
    <row r="57" spans="1:22">
      <c r="A57" s="7">
        <v>56</v>
      </c>
      <c r="B57" s="7">
        <v>1975</v>
      </c>
      <c r="C57" s="7">
        <v>8</v>
      </c>
      <c r="D57" s="10">
        <v>47807</v>
      </c>
      <c r="E57" s="13">
        <v>75193.388429752071</v>
      </c>
      <c r="F57" s="11">
        <v>0.39</v>
      </c>
      <c r="G57" s="11">
        <f t="shared" si="2"/>
        <v>6296.3862360000003</v>
      </c>
      <c r="H57" s="13">
        <f t="shared" si="3"/>
        <v>2455.5906320400004</v>
      </c>
      <c r="I57" s="7">
        <v>0</v>
      </c>
      <c r="J57" s="7">
        <v>51342</v>
      </c>
      <c r="K57" s="7">
        <f t="shared" si="4"/>
        <v>51342</v>
      </c>
      <c r="L57" s="11">
        <f t="shared" si="18"/>
        <v>51342</v>
      </c>
      <c r="M57" s="11">
        <f t="shared" si="5"/>
        <v>128705.43963076861</v>
      </c>
      <c r="N57" s="11">
        <f t="shared" si="6"/>
        <v>77363.439630768611</v>
      </c>
      <c r="O57" s="3">
        <f t="shared" si="0"/>
        <v>51342</v>
      </c>
      <c r="P57" s="3"/>
      <c r="Q57" s="3">
        <v>4625.6418330565302</v>
      </c>
      <c r="R57" s="3">
        <f t="shared" si="7"/>
        <v>81989.081463825147</v>
      </c>
      <c r="S57" t="b">
        <f t="shared" si="8"/>
        <v>1</v>
      </c>
      <c r="T57">
        <f t="shared" si="9"/>
        <v>0</v>
      </c>
      <c r="U57">
        <f t="shared" si="10"/>
        <v>0</v>
      </c>
      <c r="V57" s="14">
        <f t="shared" si="1"/>
        <v>0</v>
      </c>
    </row>
    <row r="58" spans="1:22">
      <c r="A58" s="7">
        <v>57</v>
      </c>
      <c r="B58" s="7">
        <v>1975</v>
      </c>
      <c r="C58" s="7">
        <v>9</v>
      </c>
      <c r="D58" s="10">
        <v>35537</v>
      </c>
      <c r="E58" s="13">
        <v>92201.652892561979</v>
      </c>
      <c r="F58" s="11">
        <v>0.2</v>
      </c>
      <c r="G58" s="11">
        <f t="shared" si="2"/>
        <v>6296.3862360000003</v>
      </c>
      <c r="H58" s="13">
        <f t="shared" si="3"/>
        <v>1259.2772472000001</v>
      </c>
      <c r="I58" s="7">
        <v>0</v>
      </c>
      <c r="J58" s="7">
        <v>51342</v>
      </c>
      <c r="K58" s="7">
        <f t="shared" si="4"/>
        <v>51342</v>
      </c>
      <c r="L58" s="11">
        <f t="shared" si="18"/>
        <v>51342</v>
      </c>
      <c r="M58" s="11">
        <f t="shared" si="5"/>
        <v>146132.38560296275</v>
      </c>
      <c r="N58" s="11">
        <f t="shared" si="6"/>
        <v>94790.38560296275</v>
      </c>
      <c r="O58" s="3">
        <f t="shared" si="0"/>
        <v>51342</v>
      </c>
      <c r="P58" s="3"/>
      <c r="Q58" s="3">
        <v>3848.0099576007501</v>
      </c>
      <c r="R58" s="3">
        <f t="shared" si="7"/>
        <v>98638.395560563498</v>
      </c>
      <c r="S58" t="b">
        <f t="shared" si="8"/>
        <v>1</v>
      </c>
      <c r="T58">
        <f t="shared" si="9"/>
        <v>0</v>
      </c>
      <c r="U58">
        <f t="shared" si="10"/>
        <v>0</v>
      </c>
      <c r="V58" s="14">
        <f t="shared" si="1"/>
        <v>0</v>
      </c>
    </row>
    <row r="59" spans="1:22">
      <c r="A59" s="7">
        <v>58</v>
      </c>
      <c r="B59" s="7">
        <v>1975</v>
      </c>
      <c r="C59" s="7">
        <v>10</v>
      </c>
      <c r="D59" s="10">
        <v>16691</v>
      </c>
      <c r="E59" s="13">
        <v>95500.165289256198</v>
      </c>
      <c r="F59" s="11">
        <v>0.05</v>
      </c>
      <c r="G59" s="11">
        <f t="shared" si="2"/>
        <v>6296.3862360000003</v>
      </c>
      <c r="H59" s="13">
        <f t="shared" si="3"/>
        <v>314.81931180000004</v>
      </c>
      <c r="I59" s="7">
        <v>0</v>
      </c>
      <c r="J59" s="7">
        <v>51342</v>
      </c>
      <c r="K59" s="7">
        <f t="shared" si="4"/>
        <v>51342</v>
      </c>
      <c r="L59" s="11">
        <f t="shared" si="18"/>
        <v>51342</v>
      </c>
      <c r="M59" s="11">
        <f t="shared" si="5"/>
        <v>152565.22960001414</v>
      </c>
      <c r="N59" s="11">
        <f t="shared" si="6"/>
        <v>101223.22960001414</v>
      </c>
      <c r="O59" s="3">
        <f t="shared" si="0"/>
        <v>51342</v>
      </c>
      <c r="P59" s="3"/>
      <c r="Q59" s="3">
        <v>6037.8836225579298</v>
      </c>
      <c r="R59" s="3">
        <f t="shared" si="7"/>
        <v>107261.11322257206</v>
      </c>
      <c r="S59" t="b">
        <f t="shared" si="8"/>
        <v>1</v>
      </c>
      <c r="T59">
        <f t="shared" si="9"/>
        <v>0</v>
      </c>
      <c r="U59">
        <f t="shared" si="10"/>
        <v>0</v>
      </c>
      <c r="V59" s="14">
        <f t="shared" si="1"/>
        <v>0</v>
      </c>
    </row>
    <row r="60" spans="1:22">
      <c r="A60" s="7">
        <v>59</v>
      </c>
      <c r="B60" s="7">
        <v>1975</v>
      </c>
      <c r="C60" s="7">
        <v>11</v>
      </c>
      <c r="D60" s="10">
        <v>4576</v>
      </c>
      <c r="E60" s="13">
        <v>78608.925619834714</v>
      </c>
      <c r="F60" s="11">
        <v>0</v>
      </c>
      <c r="G60" s="11">
        <f t="shared" si="2"/>
        <v>6296.3862360000003</v>
      </c>
      <c r="H60" s="13">
        <f t="shared" si="3"/>
        <v>0</v>
      </c>
      <c r="I60" s="7">
        <v>0</v>
      </c>
      <c r="J60" s="7">
        <v>51342</v>
      </c>
      <c r="K60" s="7">
        <f t="shared" si="4"/>
        <v>51342</v>
      </c>
      <c r="L60" s="11">
        <f t="shared" si="18"/>
        <v>51342</v>
      </c>
      <c r="M60" s="11">
        <f t="shared" si="5"/>
        <v>135196.59564705845</v>
      </c>
      <c r="N60" s="11">
        <f t="shared" si="6"/>
        <v>83854.59564705845</v>
      </c>
      <c r="O60" s="3">
        <f t="shared" si="0"/>
        <v>51342</v>
      </c>
      <c r="P60" s="3"/>
      <c r="Q60" s="3">
        <v>5245.6700272237404</v>
      </c>
      <c r="R60" s="3">
        <f t="shared" si="7"/>
        <v>89100.265674282186</v>
      </c>
      <c r="S60" t="b">
        <f t="shared" si="8"/>
        <v>1</v>
      </c>
      <c r="T60">
        <f t="shared" si="9"/>
        <v>0</v>
      </c>
      <c r="U60">
        <f t="shared" si="10"/>
        <v>0</v>
      </c>
      <c r="V60" s="14">
        <f t="shared" si="1"/>
        <v>0</v>
      </c>
    </row>
    <row r="61" spans="1:22">
      <c r="A61" s="7">
        <v>60</v>
      </c>
      <c r="B61" s="7">
        <v>1975</v>
      </c>
      <c r="C61" s="7">
        <v>12</v>
      </c>
      <c r="D61" s="10">
        <v>1561</v>
      </c>
      <c r="E61" s="13">
        <v>76097.851239669428</v>
      </c>
      <c r="F61" s="11">
        <v>0</v>
      </c>
      <c r="G61" s="11">
        <f t="shared" si="2"/>
        <v>6296.3862360000003</v>
      </c>
      <c r="H61" s="13">
        <f t="shared" si="3"/>
        <v>0</v>
      </c>
      <c r="I61" s="7">
        <v>0</v>
      </c>
      <c r="J61" s="7">
        <v>51342</v>
      </c>
      <c r="K61" s="7">
        <f t="shared" si="4"/>
        <v>51342</v>
      </c>
      <c r="L61" s="11">
        <f t="shared" si="18"/>
        <v>51342</v>
      </c>
      <c r="M61" s="11">
        <f t="shared" si="5"/>
        <v>132823.34285122112</v>
      </c>
      <c r="N61" s="11">
        <f t="shared" si="6"/>
        <v>81481.342851221125</v>
      </c>
      <c r="O61" s="3">
        <f t="shared" si="0"/>
        <v>51342</v>
      </c>
      <c r="P61" s="3"/>
      <c r="Q61" s="3">
        <v>5383.4916115516899</v>
      </c>
      <c r="R61" s="3">
        <f t="shared" si="7"/>
        <v>86864.834462772822</v>
      </c>
      <c r="S61" t="b">
        <f t="shared" si="8"/>
        <v>1</v>
      </c>
      <c r="T61">
        <f t="shared" si="9"/>
        <v>0</v>
      </c>
      <c r="U61">
        <f t="shared" si="10"/>
        <v>0</v>
      </c>
      <c r="V61" s="14">
        <f t="shared" si="1"/>
        <v>0</v>
      </c>
    </row>
    <row r="62" spans="1:22">
      <c r="A62" s="7">
        <v>61</v>
      </c>
      <c r="B62" s="7">
        <v>1976</v>
      </c>
      <c r="C62" s="7">
        <v>1</v>
      </c>
      <c r="D62" s="10">
        <v>1277</v>
      </c>
      <c r="E62" s="13">
        <v>64032.396694214876</v>
      </c>
      <c r="F62" s="11">
        <v>0</v>
      </c>
      <c r="G62" s="11">
        <f t="shared" si="2"/>
        <v>6296.3862360000003</v>
      </c>
      <c r="H62" s="13">
        <f t="shared" si="3"/>
        <v>0</v>
      </c>
      <c r="I62" s="7">
        <v>0</v>
      </c>
      <c r="J62" s="7">
        <v>51342</v>
      </c>
      <c r="K62" s="7">
        <f t="shared" si="4"/>
        <v>51342</v>
      </c>
      <c r="L62" s="11">
        <f t="shared" si="18"/>
        <v>51342</v>
      </c>
      <c r="M62" s="11">
        <f t="shared" si="5"/>
        <v>120286.39378861917</v>
      </c>
      <c r="N62" s="11">
        <f t="shared" si="6"/>
        <v>68944.393788619171</v>
      </c>
      <c r="O62" s="3">
        <f t="shared" si="0"/>
        <v>51342</v>
      </c>
      <c r="P62" s="3"/>
      <c r="Q62" s="3">
        <v>4911.9970944042998</v>
      </c>
      <c r="R62" s="3">
        <f t="shared" si="7"/>
        <v>73856.390883023472</v>
      </c>
      <c r="S62" t="b">
        <f t="shared" si="8"/>
        <v>1</v>
      </c>
      <c r="T62">
        <f t="shared" si="9"/>
        <v>0</v>
      </c>
      <c r="U62">
        <f t="shared" si="10"/>
        <v>0</v>
      </c>
      <c r="V62" s="14">
        <f t="shared" si="1"/>
        <v>0</v>
      </c>
    </row>
    <row r="63" spans="1:22">
      <c r="A63" s="7">
        <v>62</v>
      </c>
      <c r="B63" s="7">
        <v>1976</v>
      </c>
      <c r="C63" s="7">
        <v>2</v>
      </c>
      <c r="D63" s="10">
        <v>787</v>
      </c>
      <c r="E63" s="13">
        <v>40026.446280991739</v>
      </c>
      <c r="F63" s="11">
        <v>0</v>
      </c>
      <c r="G63" s="11">
        <f t="shared" si="2"/>
        <v>6296.3862360000003</v>
      </c>
      <c r="H63" s="13">
        <f t="shared" si="3"/>
        <v>0</v>
      </c>
      <c r="I63" s="7">
        <v>0</v>
      </c>
      <c r="J63" s="7">
        <v>51342</v>
      </c>
      <c r="K63" s="7">
        <f t="shared" si="4"/>
        <v>51342</v>
      </c>
      <c r="L63" s="11">
        <f t="shared" si="18"/>
        <v>51342</v>
      </c>
      <c r="M63" s="11">
        <f t="shared" si="5"/>
        <v>95992.632122374111</v>
      </c>
      <c r="N63" s="11">
        <f t="shared" si="6"/>
        <v>44650.632122374111</v>
      </c>
      <c r="O63" s="3">
        <f t="shared" si="0"/>
        <v>51342</v>
      </c>
      <c r="P63" s="3"/>
      <c r="Q63" s="3">
        <v>4624.1858413823602</v>
      </c>
      <c r="R63" s="3">
        <f t="shared" si="7"/>
        <v>49274.817963756468</v>
      </c>
      <c r="S63" t="b">
        <f t="shared" si="8"/>
        <v>1</v>
      </c>
      <c r="T63">
        <f t="shared" si="9"/>
        <v>0</v>
      </c>
      <c r="U63">
        <f t="shared" si="10"/>
        <v>0</v>
      </c>
      <c r="V63" s="14">
        <f t="shared" si="1"/>
        <v>0</v>
      </c>
    </row>
    <row r="64" spans="1:22">
      <c r="A64" s="7">
        <v>63</v>
      </c>
      <c r="B64" s="7">
        <v>1976</v>
      </c>
      <c r="C64" s="7">
        <v>3</v>
      </c>
      <c r="D64" s="10">
        <v>298</v>
      </c>
      <c r="E64" s="13">
        <v>34609.586776859505</v>
      </c>
      <c r="F64" s="11">
        <v>0.02</v>
      </c>
      <c r="G64" s="11">
        <f t="shared" si="2"/>
        <v>6296.3862360000003</v>
      </c>
      <c r="H64" s="13">
        <f t="shared" si="3"/>
        <v>125.92772472000001</v>
      </c>
      <c r="I64" s="7">
        <v>0</v>
      </c>
      <c r="J64" s="7">
        <v>51342</v>
      </c>
      <c r="K64" s="7">
        <f t="shared" si="4"/>
        <v>51342</v>
      </c>
      <c r="L64" s="11">
        <f t="shared" si="18"/>
        <v>51342</v>
      </c>
      <c r="M64" s="11">
        <f t="shared" si="5"/>
        <v>91632.245609543665</v>
      </c>
      <c r="N64" s="11">
        <f t="shared" si="6"/>
        <v>55290.245609543665</v>
      </c>
      <c r="O64" s="3">
        <f t="shared" si="0"/>
        <v>36342</v>
      </c>
      <c r="P64" s="3"/>
      <c r="Q64" s="3">
        <v>5806.58655740416</v>
      </c>
      <c r="R64" s="3">
        <f t="shared" si="7"/>
        <v>61096.832166947825</v>
      </c>
      <c r="S64" t="b">
        <f t="shared" si="8"/>
        <v>1</v>
      </c>
      <c r="T64">
        <f t="shared" si="9"/>
        <v>0</v>
      </c>
      <c r="U64">
        <f t="shared" si="10"/>
        <v>0</v>
      </c>
      <c r="V64" s="14">
        <f t="shared" si="1"/>
        <v>0</v>
      </c>
    </row>
    <row r="65" spans="1:22">
      <c r="A65" s="7">
        <v>64</v>
      </c>
      <c r="B65" s="7">
        <v>1976</v>
      </c>
      <c r="C65" s="7">
        <v>4</v>
      </c>
      <c r="D65" s="10">
        <v>2544</v>
      </c>
      <c r="E65" s="13">
        <v>33540.495867768594</v>
      </c>
      <c r="F65" s="11">
        <v>0.13</v>
      </c>
      <c r="G65" s="11">
        <f t="shared" si="2"/>
        <v>5112.6462360000005</v>
      </c>
      <c r="H65" s="13">
        <f t="shared" si="3"/>
        <v>664.64401068000006</v>
      </c>
      <c r="I65" s="7">
        <v>15000</v>
      </c>
      <c r="J65" s="7">
        <v>51342</v>
      </c>
      <c r="K65" s="7">
        <f t="shared" si="4"/>
        <v>36342</v>
      </c>
      <c r="L65" s="11">
        <f t="shared" si="18"/>
        <v>36342</v>
      </c>
      <c r="M65" s="11">
        <f t="shared" si="5"/>
        <v>80348.493947139388</v>
      </c>
      <c r="N65" s="11">
        <f t="shared" si="6"/>
        <v>44006.493947139388</v>
      </c>
      <c r="O65" s="3">
        <f t="shared" si="0"/>
        <v>36342</v>
      </c>
      <c r="P65" s="3"/>
      <c r="Q65" s="3">
        <v>11130.6420900508</v>
      </c>
      <c r="R65" s="3">
        <f t="shared" si="7"/>
        <v>55137.13603719019</v>
      </c>
      <c r="S65" t="b">
        <f t="shared" si="8"/>
        <v>1</v>
      </c>
      <c r="T65">
        <f t="shared" si="9"/>
        <v>0</v>
      </c>
      <c r="U65">
        <f t="shared" si="10"/>
        <v>0</v>
      </c>
      <c r="V65" s="14">
        <f t="shared" si="1"/>
        <v>0</v>
      </c>
    </row>
    <row r="66" spans="1:22">
      <c r="A66" s="7">
        <v>65</v>
      </c>
      <c r="B66" s="7">
        <v>1976</v>
      </c>
      <c r="C66" s="7">
        <v>5</v>
      </c>
      <c r="D66" s="10">
        <v>34448</v>
      </c>
      <c r="E66" s="13">
        <v>44522.975206611569</v>
      </c>
      <c r="F66" s="11">
        <v>0.22</v>
      </c>
      <c r="G66" s="11">
        <f t="shared" si="2"/>
        <v>5112.6462360000005</v>
      </c>
      <c r="H66" s="13">
        <f t="shared" si="3"/>
        <v>1124.7821719200001</v>
      </c>
      <c r="I66" s="7">
        <v>15000</v>
      </c>
      <c r="J66" s="7">
        <v>51342</v>
      </c>
      <c r="K66" s="7">
        <f t="shared" si="4"/>
        <v>36342</v>
      </c>
      <c r="L66" s="11">
        <f t="shared" si="18"/>
        <v>36342</v>
      </c>
      <c r="M66" s="11">
        <f t="shared" si="5"/>
        <v>92065.809145441162</v>
      </c>
      <c r="N66" s="11">
        <f t="shared" si="6"/>
        <v>55723.809145441162</v>
      </c>
      <c r="O66" s="3">
        <f t="shared" ref="O66:O129" si="19">M66-N66</f>
        <v>36342</v>
      </c>
      <c r="P66" s="3"/>
      <c r="Q66" s="3">
        <v>12325.616110749599</v>
      </c>
      <c r="R66" s="3">
        <f t="shared" si="7"/>
        <v>68049.425256190763</v>
      </c>
      <c r="S66" t="b">
        <f t="shared" si="8"/>
        <v>1</v>
      </c>
      <c r="T66">
        <f t="shared" si="9"/>
        <v>0</v>
      </c>
      <c r="U66">
        <f t="shared" si="10"/>
        <v>0</v>
      </c>
      <c r="V66" s="14">
        <f t="shared" ref="V66:V129" si="20">INDEX(AL$2:AL$13,MATCH(C66,AK$2:AK$13,0))*(U66)^INDEX(AM$2:AM$13,MATCH(C66,AK$2:AK$13,0))</f>
        <v>0</v>
      </c>
    </row>
    <row r="67" spans="1:22">
      <c r="A67" s="7">
        <v>66</v>
      </c>
      <c r="B67" s="7">
        <v>1976</v>
      </c>
      <c r="C67" s="7">
        <v>6</v>
      </c>
      <c r="D67" s="10">
        <v>45953</v>
      </c>
      <c r="E67" s="13">
        <v>41984.132231404961</v>
      </c>
      <c r="F67" s="11">
        <v>0.36</v>
      </c>
      <c r="G67" s="11">
        <f t="shared" ref="G67:G130" si="21">-1*10^-6*L67^2+0.1666*L67+378.81</f>
        <v>5112.6462360000005</v>
      </c>
      <c r="H67" s="13">
        <f t="shared" ref="H67:H130" si="22">G67*F67</f>
        <v>1840.5526449600002</v>
      </c>
      <c r="I67" s="7">
        <v>15000</v>
      </c>
      <c r="J67" s="7">
        <v>51342</v>
      </c>
      <c r="K67" s="7">
        <f t="shared" ref="K67:K130" si="23">J67-I67</f>
        <v>36342</v>
      </c>
      <c r="L67" s="11">
        <f t="shared" si="18"/>
        <v>36342</v>
      </c>
      <c r="M67" s="11">
        <f t="shared" ref="M67:M130" si="24">E67+L67-H67+Q67</f>
        <v>79807.601813374975</v>
      </c>
      <c r="N67" s="11">
        <f t="shared" ref="N67:N130" si="25">IF(M67&lt;D67,M67,IF(M67&gt;(K68+D67),(M67-K68),D67))</f>
        <v>45953</v>
      </c>
      <c r="O67" s="3">
        <f t="shared" si="19"/>
        <v>33854.601813374975</v>
      </c>
      <c r="P67" s="3"/>
      <c r="Q67" s="3">
        <v>3322.0222269300102</v>
      </c>
      <c r="R67" s="3">
        <f t="shared" ref="R67:R130" si="26">Q67+N67</f>
        <v>49275.022226930014</v>
      </c>
      <c r="S67" t="b">
        <f t="shared" ref="S67:S130" si="27">R67&gt;=D67</f>
        <v>1</v>
      </c>
      <c r="T67">
        <f t="shared" ref="T67:T130" si="28">IF(AND(R66&lt;D66,R67&gt;D67),1,0)</f>
        <v>0</v>
      </c>
      <c r="U67">
        <f t="shared" ref="U67:U130" si="29">IF(R67&lt;D67,ABS(R67-D67),0)</f>
        <v>0</v>
      </c>
      <c r="V67" s="14">
        <f t="shared" si="20"/>
        <v>0</v>
      </c>
    </row>
    <row r="68" spans="1:22">
      <c r="A68" s="7">
        <v>67</v>
      </c>
      <c r="B68" s="7">
        <v>1976</v>
      </c>
      <c r="C68" s="7">
        <v>7</v>
      </c>
      <c r="D68" s="10">
        <v>50966</v>
      </c>
      <c r="E68" s="13">
        <v>46811.900826446283</v>
      </c>
      <c r="F68" s="11">
        <v>0.43</v>
      </c>
      <c r="G68" s="11">
        <f t="shared" si="21"/>
        <v>4872.8525981660996</v>
      </c>
      <c r="H68" s="13">
        <f t="shared" si="22"/>
        <v>2095.3266172114227</v>
      </c>
      <c r="I68" s="7">
        <v>0</v>
      </c>
      <c r="J68" s="7">
        <v>51342</v>
      </c>
      <c r="K68" s="7">
        <f t="shared" si="23"/>
        <v>51342</v>
      </c>
      <c r="L68" s="11">
        <f t="shared" si="18"/>
        <v>33854.601813374975</v>
      </c>
      <c r="M68" s="11">
        <f t="shared" si="24"/>
        <v>82050.676022608022</v>
      </c>
      <c r="N68" s="11">
        <f t="shared" si="25"/>
        <v>50966</v>
      </c>
      <c r="O68" s="3">
        <f t="shared" si="19"/>
        <v>31084.676022608022</v>
      </c>
      <c r="P68" s="3"/>
      <c r="Q68" s="3">
        <v>3479.4999999981801</v>
      </c>
      <c r="R68" s="3">
        <f t="shared" si="26"/>
        <v>54445.499999998181</v>
      </c>
      <c r="S68" t="b">
        <f t="shared" si="27"/>
        <v>1</v>
      </c>
      <c r="T68">
        <f t="shared" si="28"/>
        <v>0</v>
      </c>
      <c r="U68">
        <f t="shared" si="29"/>
        <v>0</v>
      </c>
      <c r="V68" s="14">
        <f t="shared" si="20"/>
        <v>0</v>
      </c>
    </row>
    <row r="69" spans="1:22">
      <c r="A69" s="7">
        <v>68</v>
      </c>
      <c r="B69" s="7">
        <v>1976</v>
      </c>
      <c r="C69" s="7">
        <v>8</v>
      </c>
      <c r="D69" s="10">
        <v>47807</v>
      </c>
      <c r="E69" s="13">
        <v>50477.355371900827</v>
      </c>
      <c r="F69" s="11">
        <v>0.39</v>
      </c>
      <c r="G69" s="11">
        <f t="shared" si="21"/>
        <v>4591.2599419359949</v>
      </c>
      <c r="H69" s="13">
        <f t="shared" si="22"/>
        <v>1790.591377355038</v>
      </c>
      <c r="I69" s="7">
        <v>0</v>
      </c>
      <c r="J69" s="7">
        <v>51342</v>
      </c>
      <c r="K69" s="7">
        <f t="shared" si="23"/>
        <v>51342</v>
      </c>
      <c r="L69" s="11">
        <f t="shared" si="18"/>
        <v>31084.676022608022</v>
      </c>
      <c r="M69" s="11">
        <f t="shared" si="24"/>
        <v>82189.440017152767</v>
      </c>
      <c r="N69" s="11">
        <f t="shared" si="25"/>
        <v>47807</v>
      </c>
      <c r="O69" s="3">
        <f t="shared" si="19"/>
        <v>34382.440017152767</v>
      </c>
      <c r="P69" s="3"/>
      <c r="Q69" s="3">
        <v>2417.99999999896</v>
      </c>
      <c r="R69" s="3">
        <f t="shared" si="26"/>
        <v>50224.99999999896</v>
      </c>
      <c r="S69" t="b">
        <f t="shared" si="27"/>
        <v>1</v>
      </c>
      <c r="T69">
        <f t="shared" si="28"/>
        <v>0</v>
      </c>
      <c r="U69">
        <f t="shared" si="29"/>
        <v>0</v>
      </c>
      <c r="V69" s="14">
        <f t="shared" si="20"/>
        <v>0</v>
      </c>
    </row>
    <row r="70" spans="1:22">
      <c r="A70" s="7">
        <v>69</v>
      </c>
      <c r="B70" s="7">
        <v>1976</v>
      </c>
      <c r="C70" s="7">
        <v>9</v>
      </c>
      <c r="D70" s="10">
        <v>35537</v>
      </c>
      <c r="E70" s="13">
        <v>26778.842975206611</v>
      </c>
      <c r="F70" s="11">
        <v>0.2</v>
      </c>
      <c r="G70" s="11">
        <f t="shared" si="21"/>
        <v>4924.7723253245431</v>
      </c>
      <c r="H70" s="13">
        <f t="shared" si="22"/>
        <v>984.95446506490862</v>
      </c>
      <c r="I70" s="7">
        <v>0</v>
      </c>
      <c r="J70" s="7">
        <v>51342</v>
      </c>
      <c r="K70" s="7">
        <f t="shared" si="23"/>
        <v>51342</v>
      </c>
      <c r="L70" s="11">
        <f t="shared" si="18"/>
        <v>34382.440017152767</v>
      </c>
      <c r="M70" s="11">
        <f t="shared" si="24"/>
        <v>63303.819367507269</v>
      </c>
      <c r="N70" s="11">
        <f t="shared" si="25"/>
        <v>35537</v>
      </c>
      <c r="O70" s="3">
        <f t="shared" si="19"/>
        <v>27766.819367507269</v>
      </c>
      <c r="P70" s="3"/>
      <c r="Q70" s="3">
        <v>3127.4908402127999</v>
      </c>
      <c r="R70" s="3">
        <f t="shared" si="26"/>
        <v>38664.490840212799</v>
      </c>
      <c r="S70" t="b">
        <f t="shared" si="27"/>
        <v>1</v>
      </c>
      <c r="T70">
        <f t="shared" si="28"/>
        <v>0</v>
      </c>
      <c r="U70">
        <f t="shared" si="29"/>
        <v>0</v>
      </c>
      <c r="V70" s="14">
        <f t="shared" si="20"/>
        <v>0</v>
      </c>
    </row>
    <row r="71" spans="1:22">
      <c r="A71" s="7">
        <v>70</v>
      </c>
      <c r="B71" s="7">
        <v>1976</v>
      </c>
      <c r="C71" s="7">
        <v>10</v>
      </c>
      <c r="D71" s="10">
        <v>16691</v>
      </c>
      <c r="E71" s="13">
        <v>29964.297520661155</v>
      </c>
      <c r="F71" s="11">
        <v>0.05</v>
      </c>
      <c r="G71" s="11">
        <f t="shared" si="21"/>
        <v>4233.7658488389343</v>
      </c>
      <c r="H71" s="13">
        <f t="shared" si="22"/>
        <v>211.68829244194671</v>
      </c>
      <c r="I71" s="7">
        <v>0</v>
      </c>
      <c r="J71" s="7">
        <v>51342</v>
      </c>
      <c r="K71" s="7">
        <f t="shared" si="23"/>
        <v>51342</v>
      </c>
      <c r="L71" s="11">
        <f t="shared" si="18"/>
        <v>27766.819367507269</v>
      </c>
      <c r="M71" s="11">
        <f t="shared" si="24"/>
        <v>62302.61210916243</v>
      </c>
      <c r="N71" s="11">
        <f t="shared" si="25"/>
        <v>16691</v>
      </c>
      <c r="O71" s="3">
        <f t="shared" si="19"/>
        <v>45611.61210916243</v>
      </c>
      <c r="P71" s="3"/>
      <c r="Q71" s="3">
        <v>4783.1835134359499</v>
      </c>
      <c r="R71" s="3">
        <f t="shared" si="26"/>
        <v>21474.18351343595</v>
      </c>
      <c r="S71" t="b">
        <f t="shared" si="27"/>
        <v>1</v>
      </c>
      <c r="T71">
        <f t="shared" si="28"/>
        <v>0</v>
      </c>
      <c r="U71">
        <f t="shared" si="29"/>
        <v>0</v>
      </c>
      <c r="V71" s="14">
        <f t="shared" si="20"/>
        <v>0</v>
      </c>
    </row>
    <row r="72" spans="1:22">
      <c r="A72" s="7">
        <v>71</v>
      </c>
      <c r="B72" s="7">
        <v>1976</v>
      </c>
      <c r="C72" s="7">
        <v>11</v>
      </c>
      <c r="D72" s="10">
        <v>4576</v>
      </c>
      <c r="E72" s="13">
        <v>19525.289256198346</v>
      </c>
      <c r="F72" s="11">
        <v>0</v>
      </c>
      <c r="G72" s="11">
        <f t="shared" si="21"/>
        <v>5897.2854181897683</v>
      </c>
      <c r="H72" s="13">
        <f t="shared" si="22"/>
        <v>0</v>
      </c>
      <c r="I72" s="7">
        <v>0</v>
      </c>
      <c r="J72" s="7">
        <v>51342</v>
      </c>
      <c r="K72" s="7">
        <f t="shared" si="23"/>
        <v>51342</v>
      </c>
      <c r="L72" s="11">
        <f t="shared" si="18"/>
        <v>45611.61210916243</v>
      </c>
      <c r="M72" s="11">
        <f t="shared" si="24"/>
        <v>69357.781407809714</v>
      </c>
      <c r="N72" s="11">
        <f t="shared" si="25"/>
        <v>18015.781407809714</v>
      </c>
      <c r="O72" s="3">
        <f t="shared" si="19"/>
        <v>51342</v>
      </c>
      <c r="P72" s="3"/>
      <c r="Q72" s="3">
        <v>4220.88004244894</v>
      </c>
      <c r="R72" s="3">
        <f t="shared" si="26"/>
        <v>22236.661450258653</v>
      </c>
      <c r="S72" t="b">
        <f t="shared" si="27"/>
        <v>1</v>
      </c>
      <c r="T72">
        <f t="shared" si="28"/>
        <v>0</v>
      </c>
      <c r="U72">
        <f t="shared" si="29"/>
        <v>0</v>
      </c>
      <c r="V72" s="14">
        <f t="shared" si="20"/>
        <v>0</v>
      </c>
    </row>
    <row r="73" spans="1:22">
      <c r="A73" s="7">
        <v>72</v>
      </c>
      <c r="B73" s="7">
        <v>1976</v>
      </c>
      <c r="C73" s="7">
        <v>12</v>
      </c>
      <c r="D73" s="10">
        <v>1561</v>
      </c>
      <c r="E73" s="13">
        <v>19041.322314049587</v>
      </c>
      <c r="F73" s="11">
        <v>0</v>
      </c>
      <c r="G73" s="11">
        <f t="shared" si="21"/>
        <v>6296.3862360000003</v>
      </c>
      <c r="H73" s="13">
        <f t="shared" si="22"/>
        <v>0</v>
      </c>
      <c r="I73" s="7">
        <v>0</v>
      </c>
      <c r="J73" s="7">
        <v>51342</v>
      </c>
      <c r="K73" s="7">
        <f t="shared" si="23"/>
        <v>51342</v>
      </c>
      <c r="L73" s="11">
        <f t="shared" si="18"/>
        <v>51342</v>
      </c>
      <c r="M73" s="11">
        <f t="shared" si="24"/>
        <v>74439.311781265147</v>
      </c>
      <c r="N73" s="11">
        <f t="shared" si="25"/>
        <v>23097.311781265147</v>
      </c>
      <c r="O73" s="3">
        <f t="shared" si="19"/>
        <v>51342</v>
      </c>
      <c r="P73" s="3"/>
      <c r="Q73" s="3">
        <v>4055.9894672155701</v>
      </c>
      <c r="R73" s="3">
        <f t="shared" si="26"/>
        <v>27153.301248480719</v>
      </c>
      <c r="S73" t="b">
        <f t="shared" si="27"/>
        <v>1</v>
      </c>
      <c r="T73">
        <f t="shared" si="28"/>
        <v>0</v>
      </c>
      <c r="U73">
        <f t="shared" si="29"/>
        <v>0</v>
      </c>
      <c r="V73" s="14">
        <f t="shared" si="20"/>
        <v>0</v>
      </c>
    </row>
    <row r="74" spans="1:22">
      <c r="A74" s="7">
        <v>73</v>
      </c>
      <c r="B74" s="7">
        <v>1977</v>
      </c>
      <c r="C74" s="7">
        <v>1</v>
      </c>
      <c r="D74" s="10">
        <v>1277</v>
      </c>
      <c r="E74" s="13">
        <v>29980.165289256198</v>
      </c>
      <c r="F74" s="11">
        <v>0</v>
      </c>
      <c r="G74" s="11">
        <f t="shared" si="21"/>
        <v>6296.3862360000003</v>
      </c>
      <c r="H74" s="13">
        <f t="shared" si="22"/>
        <v>0</v>
      </c>
      <c r="I74" s="7">
        <v>0</v>
      </c>
      <c r="J74" s="7">
        <v>51342</v>
      </c>
      <c r="K74" s="7">
        <f t="shared" si="23"/>
        <v>51342</v>
      </c>
      <c r="L74" s="11">
        <f t="shared" si="18"/>
        <v>51342</v>
      </c>
      <c r="M74" s="11">
        <f t="shared" si="24"/>
        <v>85228.156621111862</v>
      </c>
      <c r="N74" s="11">
        <f t="shared" si="25"/>
        <v>33886.156621111862</v>
      </c>
      <c r="O74" s="3">
        <f t="shared" si="19"/>
        <v>51342</v>
      </c>
      <c r="P74" s="3"/>
      <c r="Q74" s="3">
        <v>3905.9913318556701</v>
      </c>
      <c r="R74" s="3">
        <f t="shared" si="26"/>
        <v>37792.147952967534</v>
      </c>
      <c r="S74" t="b">
        <f t="shared" si="27"/>
        <v>1</v>
      </c>
      <c r="T74">
        <f t="shared" si="28"/>
        <v>0</v>
      </c>
      <c r="U74">
        <f t="shared" si="29"/>
        <v>0</v>
      </c>
      <c r="V74" s="14">
        <f t="shared" si="20"/>
        <v>0</v>
      </c>
    </row>
    <row r="75" spans="1:22">
      <c r="A75" s="7">
        <v>74</v>
      </c>
      <c r="B75" s="7">
        <v>1977</v>
      </c>
      <c r="C75" s="7">
        <v>2</v>
      </c>
      <c r="D75" s="10">
        <v>787</v>
      </c>
      <c r="E75" s="13">
        <v>40266.446280991739</v>
      </c>
      <c r="F75" s="11">
        <v>0</v>
      </c>
      <c r="G75" s="11">
        <f t="shared" si="21"/>
        <v>6296.3862360000003</v>
      </c>
      <c r="H75" s="13">
        <f t="shared" si="22"/>
        <v>0</v>
      </c>
      <c r="I75" s="7">
        <v>0</v>
      </c>
      <c r="J75" s="7">
        <v>51342</v>
      </c>
      <c r="K75" s="7">
        <f t="shared" si="23"/>
        <v>51342</v>
      </c>
      <c r="L75" s="11">
        <f t="shared" si="18"/>
        <v>51342</v>
      </c>
      <c r="M75" s="11">
        <f t="shared" si="24"/>
        <v>94801.042524795877</v>
      </c>
      <c r="N75" s="11">
        <f t="shared" si="25"/>
        <v>43459.042524795877</v>
      </c>
      <c r="O75" s="3">
        <f t="shared" si="19"/>
        <v>51342</v>
      </c>
      <c r="P75" s="3"/>
      <c r="Q75" s="3">
        <v>3192.5962438041302</v>
      </c>
      <c r="R75" s="3">
        <f t="shared" si="26"/>
        <v>46651.638768600009</v>
      </c>
      <c r="S75" t="b">
        <f t="shared" si="27"/>
        <v>1</v>
      </c>
      <c r="T75">
        <f t="shared" si="28"/>
        <v>0</v>
      </c>
      <c r="U75">
        <f t="shared" si="29"/>
        <v>0</v>
      </c>
      <c r="V75" s="14">
        <f t="shared" si="20"/>
        <v>0</v>
      </c>
    </row>
    <row r="76" spans="1:22">
      <c r="A76" s="7">
        <v>75</v>
      </c>
      <c r="B76" s="7">
        <v>1977</v>
      </c>
      <c r="C76" s="7">
        <v>3</v>
      </c>
      <c r="D76" s="10">
        <v>298</v>
      </c>
      <c r="E76" s="13">
        <v>56027.10743801653</v>
      </c>
      <c r="F76" s="11">
        <v>0.02</v>
      </c>
      <c r="G76" s="11">
        <f t="shared" si="21"/>
        <v>6296.3862360000003</v>
      </c>
      <c r="H76" s="13">
        <f t="shared" si="22"/>
        <v>125.92772472000001</v>
      </c>
      <c r="I76" s="7">
        <v>0</v>
      </c>
      <c r="J76" s="7">
        <v>51342</v>
      </c>
      <c r="K76" s="7">
        <f t="shared" si="23"/>
        <v>51342</v>
      </c>
      <c r="L76" s="11">
        <f t="shared" si="18"/>
        <v>51342</v>
      </c>
      <c r="M76" s="11">
        <f t="shared" si="24"/>
        <v>110910.07554152914</v>
      </c>
      <c r="N76" s="11">
        <f t="shared" si="25"/>
        <v>74568.075541529135</v>
      </c>
      <c r="O76" s="3">
        <f t="shared" si="19"/>
        <v>36342</v>
      </c>
      <c r="P76" s="3"/>
      <c r="Q76" s="3">
        <v>3666.8958282325898</v>
      </c>
      <c r="R76" s="3">
        <f t="shared" si="26"/>
        <v>78234.971369761726</v>
      </c>
      <c r="S76" t="b">
        <f t="shared" si="27"/>
        <v>1</v>
      </c>
      <c r="T76">
        <f t="shared" si="28"/>
        <v>0</v>
      </c>
      <c r="U76">
        <f t="shared" si="29"/>
        <v>0</v>
      </c>
      <c r="V76" s="14">
        <f t="shared" si="20"/>
        <v>0</v>
      </c>
    </row>
    <row r="77" spans="1:22">
      <c r="A77" s="7">
        <v>76</v>
      </c>
      <c r="B77" s="7">
        <v>1977</v>
      </c>
      <c r="C77" s="7">
        <v>4</v>
      </c>
      <c r="D77" s="10">
        <v>2544</v>
      </c>
      <c r="E77" s="13">
        <v>85077.024793388424</v>
      </c>
      <c r="F77" s="11">
        <v>0.13</v>
      </c>
      <c r="G77" s="11">
        <f t="shared" si="21"/>
        <v>5112.6462360000005</v>
      </c>
      <c r="H77" s="13">
        <f t="shared" si="22"/>
        <v>664.64401068000006</v>
      </c>
      <c r="I77" s="7">
        <v>15000</v>
      </c>
      <c r="J77" s="7">
        <v>51342</v>
      </c>
      <c r="K77" s="7">
        <f t="shared" si="23"/>
        <v>36342</v>
      </c>
      <c r="L77" s="11">
        <f t="shared" si="18"/>
        <v>36342</v>
      </c>
      <c r="M77" s="11">
        <f t="shared" si="24"/>
        <v>124712.22262111385</v>
      </c>
      <c r="N77" s="11">
        <f t="shared" si="25"/>
        <v>88370.222621113848</v>
      </c>
      <c r="O77" s="3">
        <f t="shared" si="19"/>
        <v>36342</v>
      </c>
      <c r="P77" s="3"/>
      <c r="Q77" s="3">
        <v>3957.8418384054298</v>
      </c>
      <c r="R77" s="3">
        <f t="shared" si="26"/>
        <v>92328.064459519272</v>
      </c>
      <c r="S77" t="b">
        <f t="shared" si="27"/>
        <v>1</v>
      </c>
      <c r="T77">
        <f t="shared" si="28"/>
        <v>0</v>
      </c>
      <c r="U77">
        <f t="shared" si="29"/>
        <v>0</v>
      </c>
      <c r="V77" s="14">
        <f t="shared" si="20"/>
        <v>0</v>
      </c>
    </row>
    <row r="78" spans="1:22">
      <c r="A78" s="7">
        <v>77</v>
      </c>
      <c r="B78" s="7">
        <v>1977</v>
      </c>
      <c r="C78" s="7">
        <v>5</v>
      </c>
      <c r="D78" s="10">
        <v>34448</v>
      </c>
      <c r="E78" s="13">
        <v>120515.70247933884</v>
      </c>
      <c r="F78" s="11">
        <v>0.22</v>
      </c>
      <c r="G78" s="11">
        <f t="shared" si="21"/>
        <v>5112.6462360000005</v>
      </c>
      <c r="H78" s="13">
        <f t="shared" si="22"/>
        <v>1124.7821719200001</v>
      </c>
      <c r="I78" s="7">
        <v>15000</v>
      </c>
      <c r="J78" s="7">
        <v>51342</v>
      </c>
      <c r="K78" s="7">
        <f t="shared" si="23"/>
        <v>36342</v>
      </c>
      <c r="L78" s="11">
        <f t="shared" ref="L78:L141" si="30">O77</f>
        <v>36342</v>
      </c>
      <c r="M78" s="11">
        <f t="shared" si="24"/>
        <v>158230.34970932262</v>
      </c>
      <c r="N78" s="11">
        <f t="shared" si="25"/>
        <v>121888.34970932262</v>
      </c>
      <c r="O78" s="3">
        <f t="shared" si="19"/>
        <v>36342</v>
      </c>
      <c r="P78" s="3"/>
      <c r="Q78" s="3">
        <v>2497.4294019037502</v>
      </c>
      <c r="R78" s="3">
        <f t="shared" si="26"/>
        <v>124385.77911122637</v>
      </c>
      <c r="S78" t="b">
        <f t="shared" si="27"/>
        <v>1</v>
      </c>
      <c r="T78">
        <f t="shared" si="28"/>
        <v>0</v>
      </c>
      <c r="U78">
        <f t="shared" si="29"/>
        <v>0</v>
      </c>
      <c r="V78" s="14">
        <f t="shared" si="20"/>
        <v>0</v>
      </c>
    </row>
    <row r="79" spans="1:22">
      <c r="A79" s="7">
        <v>78</v>
      </c>
      <c r="B79" s="7">
        <v>1977</v>
      </c>
      <c r="C79" s="7">
        <v>6</v>
      </c>
      <c r="D79" s="10">
        <v>45953</v>
      </c>
      <c r="E79" s="13">
        <v>71956.363636363632</v>
      </c>
      <c r="F79" s="11">
        <v>0.36</v>
      </c>
      <c r="G79" s="11">
        <f t="shared" si="21"/>
        <v>5112.6462360000005</v>
      </c>
      <c r="H79" s="13">
        <f t="shared" si="22"/>
        <v>1840.5526449600002</v>
      </c>
      <c r="I79" s="7">
        <v>15000</v>
      </c>
      <c r="J79" s="7">
        <v>51342</v>
      </c>
      <c r="K79" s="7">
        <f t="shared" si="23"/>
        <v>36342</v>
      </c>
      <c r="L79" s="11">
        <f t="shared" si="30"/>
        <v>36342</v>
      </c>
      <c r="M79" s="11">
        <f t="shared" si="24"/>
        <v>109692.81099140208</v>
      </c>
      <c r="N79" s="11">
        <f t="shared" si="25"/>
        <v>58350.810991402075</v>
      </c>
      <c r="O79" s="3">
        <f t="shared" si="19"/>
        <v>51342</v>
      </c>
      <c r="P79" s="3"/>
      <c r="Q79" s="3">
        <v>3234.9999999984402</v>
      </c>
      <c r="R79" s="3">
        <f t="shared" si="26"/>
        <v>61585.810991400518</v>
      </c>
      <c r="S79" t="b">
        <f t="shared" si="27"/>
        <v>1</v>
      </c>
      <c r="T79">
        <f t="shared" si="28"/>
        <v>0</v>
      </c>
      <c r="U79">
        <f t="shared" si="29"/>
        <v>0</v>
      </c>
      <c r="V79" s="14">
        <f t="shared" si="20"/>
        <v>0</v>
      </c>
    </row>
    <row r="80" spans="1:22">
      <c r="A80" s="7">
        <v>79</v>
      </c>
      <c r="B80" s="7">
        <v>1977</v>
      </c>
      <c r="C80" s="7">
        <v>7</v>
      </c>
      <c r="D80" s="10">
        <v>50966</v>
      </c>
      <c r="E80" s="13">
        <v>29059.834710743802</v>
      </c>
      <c r="F80" s="11">
        <v>0.43</v>
      </c>
      <c r="G80" s="11">
        <f t="shared" si="21"/>
        <v>6296.3862360000003</v>
      </c>
      <c r="H80" s="13">
        <f t="shared" si="22"/>
        <v>2707.44608148</v>
      </c>
      <c r="I80" s="7">
        <v>0</v>
      </c>
      <c r="J80" s="7">
        <v>51342</v>
      </c>
      <c r="K80" s="7">
        <f t="shared" si="23"/>
        <v>51342</v>
      </c>
      <c r="L80" s="11">
        <f t="shared" si="30"/>
        <v>51342</v>
      </c>
      <c r="M80" s="11">
        <f t="shared" si="24"/>
        <v>78263.063324151939</v>
      </c>
      <c r="N80" s="11">
        <f t="shared" si="25"/>
        <v>50966</v>
      </c>
      <c r="O80" s="3">
        <f t="shared" si="19"/>
        <v>27297.063324151939</v>
      </c>
      <c r="P80" s="3"/>
      <c r="Q80" s="3">
        <v>568.67469488812901</v>
      </c>
      <c r="R80" s="3">
        <f t="shared" si="26"/>
        <v>51534.674694888126</v>
      </c>
      <c r="S80" t="b">
        <f t="shared" si="27"/>
        <v>1</v>
      </c>
      <c r="T80">
        <f t="shared" si="28"/>
        <v>0</v>
      </c>
      <c r="U80">
        <f t="shared" si="29"/>
        <v>0</v>
      </c>
      <c r="V80" s="14">
        <f t="shared" si="20"/>
        <v>0</v>
      </c>
    </row>
    <row r="81" spans="1:22">
      <c r="A81" s="7">
        <v>80</v>
      </c>
      <c r="B81" s="7">
        <v>1977</v>
      </c>
      <c r="C81" s="7">
        <v>8</v>
      </c>
      <c r="D81" s="10">
        <v>47807</v>
      </c>
      <c r="E81" s="13">
        <v>68685.619834710742</v>
      </c>
      <c r="F81" s="11">
        <v>0.39</v>
      </c>
      <c r="G81" s="11">
        <f t="shared" si="21"/>
        <v>4181.3710836809523</v>
      </c>
      <c r="H81" s="13">
        <f t="shared" si="22"/>
        <v>1630.7347226355714</v>
      </c>
      <c r="I81" s="7">
        <v>0</v>
      </c>
      <c r="J81" s="7">
        <v>51342</v>
      </c>
      <c r="K81" s="7">
        <f t="shared" si="23"/>
        <v>51342</v>
      </c>
      <c r="L81" s="11">
        <f t="shared" si="30"/>
        <v>27297.063324151939</v>
      </c>
      <c r="M81" s="11">
        <f t="shared" si="24"/>
        <v>94800.761836227393</v>
      </c>
      <c r="N81" s="11">
        <f t="shared" si="25"/>
        <v>47807</v>
      </c>
      <c r="O81" s="3">
        <f t="shared" si="19"/>
        <v>46993.761836227393</v>
      </c>
      <c r="P81" s="3"/>
      <c r="Q81" s="3">
        <v>448.813400000294</v>
      </c>
      <c r="R81" s="3">
        <f t="shared" si="26"/>
        <v>48255.813400000297</v>
      </c>
      <c r="S81" t="b">
        <f t="shared" si="27"/>
        <v>1</v>
      </c>
      <c r="T81">
        <f t="shared" si="28"/>
        <v>0</v>
      </c>
      <c r="U81">
        <f t="shared" si="29"/>
        <v>0</v>
      </c>
      <c r="V81" s="14">
        <f t="shared" si="20"/>
        <v>0</v>
      </c>
    </row>
    <row r="82" spans="1:22">
      <c r="A82" s="7">
        <v>81</v>
      </c>
      <c r="B82" s="7">
        <v>1977</v>
      </c>
      <c r="C82" s="7">
        <v>9</v>
      </c>
      <c r="D82" s="10">
        <v>35537</v>
      </c>
      <c r="E82" s="13">
        <v>94492.561983471081</v>
      </c>
      <c r="F82" s="11">
        <v>0.2</v>
      </c>
      <c r="G82" s="11">
        <f t="shared" si="21"/>
        <v>5999.5570703954218</v>
      </c>
      <c r="H82" s="13">
        <f t="shared" si="22"/>
        <v>1199.9114140790844</v>
      </c>
      <c r="I82" s="7">
        <v>0</v>
      </c>
      <c r="J82" s="7">
        <v>51342</v>
      </c>
      <c r="K82" s="7">
        <f t="shared" si="23"/>
        <v>51342</v>
      </c>
      <c r="L82" s="11">
        <f t="shared" si="30"/>
        <v>46993.761836227393</v>
      </c>
      <c r="M82" s="11">
        <f t="shared" si="24"/>
        <v>140926.15850857471</v>
      </c>
      <c r="N82" s="11">
        <f t="shared" si="25"/>
        <v>89584.158508574707</v>
      </c>
      <c r="O82" s="3">
        <f t="shared" si="19"/>
        <v>51342</v>
      </c>
      <c r="P82" s="3"/>
      <c r="Q82" s="3">
        <v>639.74610295530294</v>
      </c>
      <c r="R82" s="3">
        <f t="shared" si="26"/>
        <v>90223.904611530015</v>
      </c>
      <c r="S82" t="b">
        <f t="shared" si="27"/>
        <v>1</v>
      </c>
      <c r="T82">
        <f t="shared" si="28"/>
        <v>0</v>
      </c>
      <c r="U82">
        <f t="shared" si="29"/>
        <v>0</v>
      </c>
      <c r="V82" s="14">
        <f t="shared" si="20"/>
        <v>0</v>
      </c>
    </row>
    <row r="83" spans="1:22">
      <c r="A83" s="7">
        <v>82</v>
      </c>
      <c r="B83" s="7">
        <v>1977</v>
      </c>
      <c r="C83" s="7">
        <v>10</v>
      </c>
      <c r="D83" s="10">
        <v>16691</v>
      </c>
      <c r="E83" s="13">
        <v>128290.90909090909</v>
      </c>
      <c r="F83" s="11">
        <v>0.05</v>
      </c>
      <c r="G83" s="11">
        <f t="shared" si="21"/>
        <v>6296.3862360000003</v>
      </c>
      <c r="H83" s="13">
        <f t="shared" si="22"/>
        <v>314.81931180000004</v>
      </c>
      <c r="I83" s="7">
        <v>0</v>
      </c>
      <c r="J83" s="7">
        <v>51342</v>
      </c>
      <c r="K83" s="7">
        <f t="shared" si="23"/>
        <v>51342</v>
      </c>
      <c r="L83" s="11">
        <f t="shared" si="30"/>
        <v>51342</v>
      </c>
      <c r="M83" s="11">
        <f t="shared" si="24"/>
        <v>181583.77405056177</v>
      </c>
      <c r="N83" s="11">
        <f t="shared" si="25"/>
        <v>130241.77405056177</v>
      </c>
      <c r="O83" s="3">
        <f t="shared" si="19"/>
        <v>51342</v>
      </c>
      <c r="P83" s="3"/>
      <c r="Q83" s="3">
        <v>2265.6842714526802</v>
      </c>
      <c r="R83" s="3">
        <f t="shared" si="26"/>
        <v>132507.45832201446</v>
      </c>
      <c r="S83" t="b">
        <f t="shared" si="27"/>
        <v>1</v>
      </c>
      <c r="T83">
        <f t="shared" si="28"/>
        <v>0</v>
      </c>
      <c r="U83">
        <f t="shared" si="29"/>
        <v>0</v>
      </c>
      <c r="V83" s="14">
        <f t="shared" si="20"/>
        <v>0</v>
      </c>
    </row>
    <row r="84" spans="1:22">
      <c r="A84" s="7">
        <v>83</v>
      </c>
      <c r="B84" s="7">
        <v>1977</v>
      </c>
      <c r="C84" s="7">
        <v>11</v>
      </c>
      <c r="D84" s="10">
        <v>4576</v>
      </c>
      <c r="E84" s="13">
        <v>131960.3305785124</v>
      </c>
      <c r="F84" s="11">
        <v>0</v>
      </c>
      <c r="G84" s="11">
        <f t="shared" si="21"/>
        <v>6296.3862360000003</v>
      </c>
      <c r="H84" s="13">
        <f t="shared" si="22"/>
        <v>0</v>
      </c>
      <c r="I84" s="7">
        <v>0</v>
      </c>
      <c r="J84" s="7">
        <v>51342</v>
      </c>
      <c r="K84" s="7">
        <f t="shared" si="23"/>
        <v>51342</v>
      </c>
      <c r="L84" s="11">
        <f t="shared" si="30"/>
        <v>51342</v>
      </c>
      <c r="M84" s="11">
        <f t="shared" si="24"/>
        <v>185864.10250264264</v>
      </c>
      <c r="N84" s="11">
        <f t="shared" si="25"/>
        <v>134522.10250264264</v>
      </c>
      <c r="O84" s="3">
        <f t="shared" si="19"/>
        <v>51342</v>
      </c>
      <c r="P84" s="3"/>
      <c r="Q84" s="3">
        <v>2561.7719241302302</v>
      </c>
      <c r="R84" s="3">
        <f t="shared" si="26"/>
        <v>137083.87442677288</v>
      </c>
      <c r="S84" t="b">
        <f t="shared" si="27"/>
        <v>1</v>
      </c>
      <c r="T84">
        <f t="shared" si="28"/>
        <v>0</v>
      </c>
      <c r="U84">
        <f t="shared" si="29"/>
        <v>0</v>
      </c>
      <c r="V84" s="14">
        <f t="shared" si="20"/>
        <v>0</v>
      </c>
    </row>
    <row r="85" spans="1:22">
      <c r="A85" s="7">
        <v>84</v>
      </c>
      <c r="B85" s="7">
        <v>1977</v>
      </c>
      <c r="C85" s="7">
        <v>12</v>
      </c>
      <c r="D85" s="10">
        <v>1561</v>
      </c>
      <c r="E85" s="13">
        <v>118571.90082644628</v>
      </c>
      <c r="F85" s="11">
        <v>0</v>
      </c>
      <c r="G85" s="11">
        <f t="shared" si="21"/>
        <v>6296.3862360000003</v>
      </c>
      <c r="H85" s="13">
        <f t="shared" si="22"/>
        <v>0</v>
      </c>
      <c r="I85" s="7">
        <v>0</v>
      </c>
      <c r="J85" s="7">
        <v>51342</v>
      </c>
      <c r="K85" s="7">
        <f t="shared" si="23"/>
        <v>51342</v>
      </c>
      <c r="L85" s="11">
        <f t="shared" si="30"/>
        <v>51342</v>
      </c>
      <c r="M85" s="11">
        <f t="shared" si="24"/>
        <v>172857.68922384485</v>
      </c>
      <c r="N85" s="11">
        <f t="shared" si="25"/>
        <v>121515.68922384485</v>
      </c>
      <c r="O85" s="3">
        <f t="shared" si="19"/>
        <v>51342</v>
      </c>
      <c r="P85" s="3"/>
      <c r="Q85" s="3">
        <v>2943.7883973985799</v>
      </c>
      <c r="R85" s="3">
        <f t="shared" si="26"/>
        <v>124459.47762124342</v>
      </c>
      <c r="S85" t="b">
        <f t="shared" si="27"/>
        <v>1</v>
      </c>
      <c r="T85">
        <f t="shared" si="28"/>
        <v>0</v>
      </c>
      <c r="U85">
        <f t="shared" si="29"/>
        <v>0</v>
      </c>
      <c r="V85" s="14">
        <f t="shared" si="20"/>
        <v>0</v>
      </c>
    </row>
    <row r="86" spans="1:22">
      <c r="A86" s="7">
        <v>85</v>
      </c>
      <c r="B86" s="7">
        <v>1978</v>
      </c>
      <c r="C86" s="7">
        <v>1</v>
      </c>
      <c r="D86" s="10">
        <v>1277</v>
      </c>
      <c r="E86" s="13">
        <v>112998.34710743802</v>
      </c>
      <c r="F86" s="11">
        <v>0</v>
      </c>
      <c r="G86" s="11">
        <f t="shared" si="21"/>
        <v>6296.3862360000003</v>
      </c>
      <c r="H86" s="13">
        <f t="shared" si="22"/>
        <v>0</v>
      </c>
      <c r="I86" s="7">
        <v>0</v>
      </c>
      <c r="J86" s="7">
        <v>51342</v>
      </c>
      <c r="K86" s="7">
        <f t="shared" si="23"/>
        <v>51342</v>
      </c>
      <c r="L86" s="11">
        <f t="shared" si="30"/>
        <v>51342</v>
      </c>
      <c r="M86" s="11">
        <f t="shared" si="24"/>
        <v>167162.73932718666</v>
      </c>
      <c r="N86" s="11">
        <f t="shared" si="25"/>
        <v>115820.73932718666</v>
      </c>
      <c r="O86" s="3">
        <f t="shared" si="19"/>
        <v>51342</v>
      </c>
      <c r="P86" s="3"/>
      <c r="Q86" s="3">
        <v>2822.3922197486499</v>
      </c>
      <c r="R86" s="3">
        <f t="shared" si="26"/>
        <v>118643.13154693531</v>
      </c>
      <c r="S86" t="b">
        <f t="shared" si="27"/>
        <v>1</v>
      </c>
      <c r="T86">
        <f t="shared" si="28"/>
        <v>0</v>
      </c>
      <c r="U86">
        <f t="shared" si="29"/>
        <v>0</v>
      </c>
      <c r="V86" s="14">
        <f t="shared" si="20"/>
        <v>0</v>
      </c>
    </row>
    <row r="87" spans="1:22">
      <c r="A87" s="7">
        <v>86</v>
      </c>
      <c r="B87" s="7">
        <v>1978</v>
      </c>
      <c r="C87" s="7">
        <v>2</v>
      </c>
      <c r="D87" s="10">
        <v>787</v>
      </c>
      <c r="E87" s="13">
        <v>106095.86776859504</v>
      </c>
      <c r="F87" s="11">
        <v>0</v>
      </c>
      <c r="G87" s="11">
        <f t="shared" si="21"/>
        <v>6296.3862360000003</v>
      </c>
      <c r="H87" s="13">
        <f t="shared" si="22"/>
        <v>0</v>
      </c>
      <c r="I87" s="7">
        <v>0</v>
      </c>
      <c r="J87" s="7">
        <v>51342</v>
      </c>
      <c r="K87" s="7">
        <f t="shared" si="23"/>
        <v>51342</v>
      </c>
      <c r="L87" s="11">
        <f t="shared" si="30"/>
        <v>51342</v>
      </c>
      <c r="M87" s="11">
        <f t="shared" si="24"/>
        <v>160601.86205468921</v>
      </c>
      <c r="N87" s="11">
        <f t="shared" si="25"/>
        <v>109259.86205468921</v>
      </c>
      <c r="O87" s="3">
        <f t="shared" si="19"/>
        <v>51342</v>
      </c>
      <c r="P87" s="3"/>
      <c r="Q87" s="3">
        <v>3163.9942860941601</v>
      </c>
      <c r="R87" s="3">
        <f t="shared" si="26"/>
        <v>112423.85634078337</v>
      </c>
      <c r="S87" t="b">
        <f t="shared" si="27"/>
        <v>1</v>
      </c>
      <c r="T87">
        <f t="shared" si="28"/>
        <v>0</v>
      </c>
      <c r="U87">
        <f t="shared" si="29"/>
        <v>0</v>
      </c>
      <c r="V87" s="14">
        <f t="shared" si="20"/>
        <v>0</v>
      </c>
    </row>
    <row r="88" spans="1:22">
      <c r="A88" s="7">
        <v>87</v>
      </c>
      <c r="B88" s="7">
        <v>1978</v>
      </c>
      <c r="C88" s="7">
        <v>3</v>
      </c>
      <c r="D88" s="10">
        <v>298</v>
      </c>
      <c r="E88" s="13">
        <v>156000</v>
      </c>
      <c r="F88" s="11">
        <v>0.02</v>
      </c>
      <c r="G88" s="11">
        <f t="shared" si="21"/>
        <v>6296.3862360000003</v>
      </c>
      <c r="H88" s="13">
        <f t="shared" si="22"/>
        <v>125.92772472000001</v>
      </c>
      <c r="I88" s="7">
        <v>0</v>
      </c>
      <c r="J88" s="7">
        <v>51342</v>
      </c>
      <c r="K88" s="7">
        <f t="shared" si="23"/>
        <v>51342</v>
      </c>
      <c r="L88" s="11">
        <f t="shared" si="30"/>
        <v>51342</v>
      </c>
      <c r="M88" s="11">
        <f t="shared" si="24"/>
        <v>215670.06673973103</v>
      </c>
      <c r="N88" s="11">
        <f t="shared" si="25"/>
        <v>179328.06673973103</v>
      </c>
      <c r="O88" s="3">
        <f t="shared" si="19"/>
        <v>36342</v>
      </c>
      <c r="P88" s="3"/>
      <c r="Q88" s="3">
        <v>8453.9944644510506</v>
      </c>
      <c r="R88" s="3">
        <f t="shared" si="26"/>
        <v>187782.06120418207</v>
      </c>
      <c r="S88" t="b">
        <f t="shared" si="27"/>
        <v>1</v>
      </c>
      <c r="T88">
        <f t="shared" si="28"/>
        <v>0</v>
      </c>
      <c r="U88">
        <f t="shared" si="29"/>
        <v>0</v>
      </c>
      <c r="V88" s="14">
        <f t="shared" si="20"/>
        <v>0</v>
      </c>
    </row>
    <row r="89" spans="1:22">
      <c r="A89" s="7">
        <v>88</v>
      </c>
      <c r="B89" s="7">
        <v>1978</v>
      </c>
      <c r="C89" s="7">
        <v>4</v>
      </c>
      <c r="D89" s="10">
        <v>2544</v>
      </c>
      <c r="E89" s="13">
        <v>144337.19008264464</v>
      </c>
      <c r="F89" s="11">
        <v>0.13</v>
      </c>
      <c r="G89" s="11">
        <f t="shared" si="21"/>
        <v>5112.6462360000005</v>
      </c>
      <c r="H89" s="13">
        <f t="shared" si="22"/>
        <v>664.64401068000006</v>
      </c>
      <c r="I89" s="7">
        <v>15000</v>
      </c>
      <c r="J89" s="7">
        <v>51342</v>
      </c>
      <c r="K89" s="7">
        <f t="shared" si="23"/>
        <v>36342</v>
      </c>
      <c r="L89" s="11">
        <f t="shared" si="30"/>
        <v>36342</v>
      </c>
      <c r="M89" s="11">
        <f t="shared" si="24"/>
        <v>192596.82669423553</v>
      </c>
      <c r="N89" s="11">
        <f t="shared" si="25"/>
        <v>156254.82669423553</v>
      </c>
      <c r="O89" s="3">
        <f t="shared" si="19"/>
        <v>36342</v>
      </c>
      <c r="P89" s="3"/>
      <c r="Q89" s="3">
        <v>12582.2806222709</v>
      </c>
      <c r="R89" s="3">
        <f t="shared" si="26"/>
        <v>168837.10731650642</v>
      </c>
      <c r="S89" t="b">
        <f t="shared" si="27"/>
        <v>1</v>
      </c>
      <c r="T89">
        <f t="shared" si="28"/>
        <v>0</v>
      </c>
      <c r="U89">
        <f t="shared" si="29"/>
        <v>0</v>
      </c>
      <c r="V89" s="14">
        <f t="shared" si="20"/>
        <v>0</v>
      </c>
    </row>
    <row r="90" spans="1:22">
      <c r="A90" s="7">
        <v>89</v>
      </c>
      <c r="B90" s="7">
        <v>1978</v>
      </c>
      <c r="C90" s="7">
        <v>5</v>
      </c>
      <c r="D90" s="10">
        <v>34448</v>
      </c>
      <c r="E90" s="13">
        <v>163894.21487603305</v>
      </c>
      <c r="F90" s="11">
        <v>0.22</v>
      </c>
      <c r="G90" s="11">
        <f t="shared" si="21"/>
        <v>5112.6462360000005</v>
      </c>
      <c r="H90" s="13">
        <f t="shared" si="22"/>
        <v>1124.7821719200001</v>
      </c>
      <c r="I90" s="7">
        <v>15000</v>
      </c>
      <c r="J90" s="7">
        <v>51342</v>
      </c>
      <c r="K90" s="7">
        <f t="shared" si="23"/>
        <v>36342</v>
      </c>
      <c r="L90" s="11">
        <f t="shared" si="30"/>
        <v>36342</v>
      </c>
      <c r="M90" s="11">
        <f t="shared" si="24"/>
        <v>209800.26305795583</v>
      </c>
      <c r="N90" s="11">
        <f t="shared" si="25"/>
        <v>173458.26305795583</v>
      </c>
      <c r="O90" s="3">
        <f t="shared" si="19"/>
        <v>36342</v>
      </c>
      <c r="P90" s="3"/>
      <c r="Q90" s="3">
        <v>10688.830353842801</v>
      </c>
      <c r="R90" s="3">
        <f t="shared" si="26"/>
        <v>184147.09341179865</v>
      </c>
      <c r="S90" t="b">
        <f t="shared" si="27"/>
        <v>1</v>
      </c>
      <c r="T90">
        <f t="shared" si="28"/>
        <v>0</v>
      </c>
      <c r="U90">
        <f t="shared" si="29"/>
        <v>0</v>
      </c>
      <c r="V90" s="14">
        <f t="shared" si="20"/>
        <v>0</v>
      </c>
    </row>
    <row r="91" spans="1:22">
      <c r="A91" s="7">
        <v>90</v>
      </c>
      <c r="B91" s="7">
        <v>1978</v>
      </c>
      <c r="C91" s="7">
        <v>6</v>
      </c>
      <c r="D91" s="10">
        <v>45953</v>
      </c>
      <c r="E91" s="13">
        <v>245652.89256198346</v>
      </c>
      <c r="F91" s="11">
        <v>0.36</v>
      </c>
      <c r="G91" s="11">
        <f t="shared" si="21"/>
        <v>5112.6462360000005</v>
      </c>
      <c r="H91" s="13">
        <f t="shared" si="22"/>
        <v>1840.5526449600002</v>
      </c>
      <c r="I91" s="7">
        <v>15000</v>
      </c>
      <c r="J91" s="7">
        <v>51342</v>
      </c>
      <c r="K91" s="7">
        <f t="shared" si="23"/>
        <v>36342</v>
      </c>
      <c r="L91" s="11">
        <f t="shared" si="30"/>
        <v>36342</v>
      </c>
      <c r="M91" s="11">
        <f t="shared" si="24"/>
        <v>285689.96556500392</v>
      </c>
      <c r="N91" s="11">
        <f t="shared" si="25"/>
        <v>234347.96556500392</v>
      </c>
      <c r="O91" s="3">
        <f t="shared" si="19"/>
        <v>51342</v>
      </c>
      <c r="P91" s="3"/>
      <c r="Q91" s="3">
        <v>5535.6256479804697</v>
      </c>
      <c r="R91" s="3">
        <f t="shared" si="26"/>
        <v>239883.59121298438</v>
      </c>
      <c r="S91" t="b">
        <f t="shared" si="27"/>
        <v>1</v>
      </c>
      <c r="T91">
        <f t="shared" si="28"/>
        <v>0</v>
      </c>
      <c r="U91">
        <f t="shared" si="29"/>
        <v>0</v>
      </c>
      <c r="V91" s="14">
        <f t="shared" si="20"/>
        <v>0</v>
      </c>
    </row>
    <row r="92" spans="1:22">
      <c r="A92" s="7">
        <v>91</v>
      </c>
      <c r="B92" s="7">
        <v>1978</v>
      </c>
      <c r="C92" s="7">
        <v>7</v>
      </c>
      <c r="D92" s="10">
        <v>50966</v>
      </c>
      <c r="E92" s="13">
        <v>211656.19834710745</v>
      </c>
      <c r="F92" s="11">
        <v>0.43</v>
      </c>
      <c r="G92" s="11">
        <f t="shared" si="21"/>
        <v>6296.3862360000003</v>
      </c>
      <c r="H92" s="13">
        <f t="shared" si="22"/>
        <v>2707.44608148</v>
      </c>
      <c r="I92" s="7">
        <v>0</v>
      </c>
      <c r="J92" s="7">
        <v>51342</v>
      </c>
      <c r="K92" s="7">
        <f t="shared" si="23"/>
        <v>51342</v>
      </c>
      <c r="L92" s="11">
        <f t="shared" si="30"/>
        <v>51342</v>
      </c>
      <c r="M92" s="11">
        <f t="shared" si="24"/>
        <v>263992.25226562668</v>
      </c>
      <c r="N92" s="11">
        <f t="shared" si="25"/>
        <v>212650.25226562668</v>
      </c>
      <c r="O92" s="3">
        <f t="shared" si="19"/>
        <v>51342</v>
      </c>
      <c r="P92" s="3"/>
      <c r="Q92" s="3">
        <v>3701.4999999992201</v>
      </c>
      <c r="R92" s="3">
        <f t="shared" si="26"/>
        <v>216351.7522656259</v>
      </c>
      <c r="S92" t="b">
        <f t="shared" si="27"/>
        <v>1</v>
      </c>
      <c r="T92">
        <f t="shared" si="28"/>
        <v>0</v>
      </c>
      <c r="U92">
        <f t="shared" si="29"/>
        <v>0</v>
      </c>
      <c r="V92" s="14">
        <f t="shared" si="20"/>
        <v>0</v>
      </c>
    </row>
    <row r="93" spans="1:22">
      <c r="A93" s="7">
        <v>92</v>
      </c>
      <c r="B93" s="7">
        <v>1978</v>
      </c>
      <c r="C93" s="7">
        <v>8</v>
      </c>
      <c r="D93" s="10">
        <v>47807</v>
      </c>
      <c r="E93" s="13">
        <v>145507.43801652893</v>
      </c>
      <c r="F93" s="11">
        <v>0.39</v>
      </c>
      <c r="G93" s="11">
        <f t="shared" si="21"/>
        <v>6296.3862360000003</v>
      </c>
      <c r="H93" s="13">
        <f t="shared" si="22"/>
        <v>2455.5906320400004</v>
      </c>
      <c r="I93" s="7">
        <v>0</v>
      </c>
      <c r="J93" s="7">
        <v>51342</v>
      </c>
      <c r="K93" s="7">
        <f t="shared" si="23"/>
        <v>51342</v>
      </c>
      <c r="L93" s="11">
        <f t="shared" si="30"/>
        <v>51342</v>
      </c>
      <c r="M93" s="11">
        <f t="shared" si="24"/>
        <v>198147.57058434107</v>
      </c>
      <c r="N93" s="11">
        <f t="shared" si="25"/>
        <v>146805.57058434107</v>
      </c>
      <c r="O93" s="3">
        <f t="shared" si="19"/>
        <v>51342</v>
      </c>
      <c r="P93" s="3"/>
      <c r="Q93" s="3">
        <v>3753.7231998521202</v>
      </c>
      <c r="R93" s="3">
        <f t="shared" si="26"/>
        <v>150559.2937841932</v>
      </c>
      <c r="S93" t="b">
        <f t="shared" si="27"/>
        <v>1</v>
      </c>
      <c r="T93">
        <f t="shared" si="28"/>
        <v>0</v>
      </c>
      <c r="U93">
        <f t="shared" si="29"/>
        <v>0</v>
      </c>
      <c r="V93" s="14">
        <f t="shared" si="20"/>
        <v>0</v>
      </c>
    </row>
    <row r="94" spans="1:22">
      <c r="A94" s="7">
        <v>93</v>
      </c>
      <c r="B94" s="7">
        <v>1978</v>
      </c>
      <c r="C94" s="7">
        <v>9</v>
      </c>
      <c r="D94" s="10">
        <v>35537</v>
      </c>
      <c r="E94" s="13">
        <v>133872.39669421487</v>
      </c>
      <c r="F94" s="11">
        <v>0.2</v>
      </c>
      <c r="G94" s="11">
        <f t="shared" si="21"/>
        <v>6296.3862360000003</v>
      </c>
      <c r="H94" s="13">
        <f t="shared" si="22"/>
        <v>1259.2772472000001</v>
      </c>
      <c r="I94" s="7">
        <v>0</v>
      </c>
      <c r="J94" s="7">
        <v>51342</v>
      </c>
      <c r="K94" s="7">
        <f t="shared" si="23"/>
        <v>51342</v>
      </c>
      <c r="L94" s="11">
        <f t="shared" si="30"/>
        <v>51342</v>
      </c>
      <c r="M94" s="11">
        <f t="shared" si="24"/>
        <v>186554.27906643419</v>
      </c>
      <c r="N94" s="11">
        <f t="shared" si="25"/>
        <v>135212.27906643419</v>
      </c>
      <c r="O94" s="3">
        <f t="shared" si="19"/>
        <v>51342</v>
      </c>
      <c r="P94" s="3"/>
      <c r="Q94" s="3">
        <v>2599.1596194192998</v>
      </c>
      <c r="R94" s="3">
        <f t="shared" si="26"/>
        <v>137811.4386858535</v>
      </c>
      <c r="S94" t="b">
        <f t="shared" si="27"/>
        <v>1</v>
      </c>
      <c r="T94">
        <f t="shared" si="28"/>
        <v>0</v>
      </c>
      <c r="U94">
        <f t="shared" si="29"/>
        <v>0</v>
      </c>
      <c r="V94" s="14">
        <f t="shared" si="20"/>
        <v>0</v>
      </c>
    </row>
    <row r="95" spans="1:22">
      <c r="A95" s="7">
        <v>94</v>
      </c>
      <c r="B95" s="7">
        <v>1978</v>
      </c>
      <c r="C95" s="7">
        <v>10</v>
      </c>
      <c r="D95" s="10">
        <v>16691</v>
      </c>
      <c r="E95" s="13">
        <v>175259.50413223141</v>
      </c>
      <c r="F95" s="11">
        <v>0.05</v>
      </c>
      <c r="G95" s="11">
        <f t="shared" si="21"/>
        <v>6296.3862360000003</v>
      </c>
      <c r="H95" s="13">
        <f t="shared" si="22"/>
        <v>314.81931180000004</v>
      </c>
      <c r="I95" s="7">
        <v>0</v>
      </c>
      <c r="J95" s="7">
        <v>51342</v>
      </c>
      <c r="K95" s="7">
        <f t="shared" si="23"/>
        <v>51342</v>
      </c>
      <c r="L95" s="11">
        <f t="shared" si="30"/>
        <v>51342</v>
      </c>
      <c r="M95" s="11">
        <f t="shared" si="24"/>
        <v>231045.96851206207</v>
      </c>
      <c r="N95" s="11">
        <f t="shared" si="25"/>
        <v>179703.96851206207</v>
      </c>
      <c r="O95" s="3">
        <f t="shared" si="19"/>
        <v>51342</v>
      </c>
      <c r="P95" s="3"/>
      <c r="Q95" s="3">
        <v>4759.2836916306796</v>
      </c>
      <c r="R95" s="3">
        <f t="shared" si="26"/>
        <v>184463.25220369274</v>
      </c>
      <c r="S95" t="b">
        <f t="shared" si="27"/>
        <v>1</v>
      </c>
      <c r="T95">
        <f t="shared" si="28"/>
        <v>0</v>
      </c>
      <c r="U95">
        <f t="shared" si="29"/>
        <v>0</v>
      </c>
      <c r="V95" s="14">
        <f t="shared" si="20"/>
        <v>0</v>
      </c>
    </row>
    <row r="96" spans="1:22">
      <c r="A96" s="7">
        <v>95</v>
      </c>
      <c r="B96" s="7">
        <v>1978</v>
      </c>
      <c r="C96" s="7">
        <v>11</v>
      </c>
      <c r="D96" s="10">
        <v>4576</v>
      </c>
      <c r="E96" s="13">
        <v>177500.82644628099</v>
      </c>
      <c r="F96" s="11">
        <v>0</v>
      </c>
      <c r="G96" s="11">
        <f t="shared" si="21"/>
        <v>6296.3862360000003</v>
      </c>
      <c r="H96" s="13">
        <f t="shared" si="22"/>
        <v>0</v>
      </c>
      <c r="I96" s="7">
        <v>0</v>
      </c>
      <c r="J96" s="7">
        <v>51342</v>
      </c>
      <c r="K96" s="7">
        <f t="shared" si="23"/>
        <v>51342</v>
      </c>
      <c r="L96" s="11">
        <f t="shared" si="30"/>
        <v>51342</v>
      </c>
      <c r="M96" s="11">
        <f t="shared" si="24"/>
        <v>233168.79922619995</v>
      </c>
      <c r="N96" s="11">
        <f t="shared" si="25"/>
        <v>181826.79922619995</v>
      </c>
      <c r="O96" s="3">
        <f t="shared" si="19"/>
        <v>51342</v>
      </c>
      <c r="P96" s="3"/>
      <c r="Q96" s="3">
        <v>4325.9727799189604</v>
      </c>
      <c r="R96" s="3">
        <f t="shared" si="26"/>
        <v>186152.7720061189</v>
      </c>
      <c r="S96" t="b">
        <f t="shared" si="27"/>
        <v>1</v>
      </c>
      <c r="T96">
        <f t="shared" si="28"/>
        <v>0</v>
      </c>
      <c r="U96">
        <f t="shared" si="29"/>
        <v>0</v>
      </c>
      <c r="V96" s="14">
        <f t="shared" si="20"/>
        <v>0</v>
      </c>
    </row>
    <row r="97" spans="1:22">
      <c r="A97" s="7">
        <v>96</v>
      </c>
      <c r="B97" s="7">
        <v>1978</v>
      </c>
      <c r="C97" s="7">
        <v>12</v>
      </c>
      <c r="D97" s="10">
        <v>1561</v>
      </c>
      <c r="E97" s="13">
        <v>151993.38842975206</v>
      </c>
      <c r="F97" s="11">
        <v>0</v>
      </c>
      <c r="G97" s="11">
        <f t="shared" si="21"/>
        <v>6296.3862360000003</v>
      </c>
      <c r="H97" s="13">
        <f t="shared" si="22"/>
        <v>0</v>
      </c>
      <c r="I97" s="7">
        <v>0</v>
      </c>
      <c r="J97" s="7">
        <v>51342</v>
      </c>
      <c r="K97" s="7">
        <f t="shared" si="23"/>
        <v>51342</v>
      </c>
      <c r="L97" s="11">
        <f t="shared" si="30"/>
        <v>51342</v>
      </c>
      <c r="M97" s="11">
        <f t="shared" si="24"/>
        <v>207238.98005087016</v>
      </c>
      <c r="N97" s="11">
        <f t="shared" si="25"/>
        <v>155896.98005087016</v>
      </c>
      <c r="O97" s="3">
        <f t="shared" si="19"/>
        <v>51342</v>
      </c>
      <c r="P97" s="3"/>
      <c r="Q97" s="3">
        <v>3903.5916211181002</v>
      </c>
      <c r="R97" s="3">
        <f t="shared" si="26"/>
        <v>159800.57167198826</v>
      </c>
      <c r="S97" t="b">
        <f t="shared" si="27"/>
        <v>1</v>
      </c>
      <c r="T97">
        <f t="shared" si="28"/>
        <v>0</v>
      </c>
      <c r="U97">
        <f t="shared" si="29"/>
        <v>0</v>
      </c>
      <c r="V97" s="14">
        <f t="shared" si="20"/>
        <v>0</v>
      </c>
    </row>
    <row r="98" spans="1:22">
      <c r="A98" s="7">
        <v>97</v>
      </c>
      <c r="B98" s="7">
        <v>1979</v>
      </c>
      <c r="C98" s="7">
        <v>1</v>
      </c>
      <c r="D98" s="10">
        <v>1277</v>
      </c>
      <c r="E98" s="13">
        <v>117084.29752066116</v>
      </c>
      <c r="F98" s="11">
        <v>0</v>
      </c>
      <c r="G98" s="11">
        <f t="shared" si="21"/>
        <v>6296.3862360000003</v>
      </c>
      <c r="H98" s="13">
        <f t="shared" si="22"/>
        <v>0</v>
      </c>
      <c r="I98" s="7">
        <v>0</v>
      </c>
      <c r="J98" s="7">
        <v>51342</v>
      </c>
      <c r="K98" s="7">
        <f t="shared" si="23"/>
        <v>51342</v>
      </c>
      <c r="L98" s="11">
        <f t="shared" si="30"/>
        <v>51342</v>
      </c>
      <c r="M98" s="11">
        <f t="shared" si="24"/>
        <v>172263.98627493563</v>
      </c>
      <c r="N98" s="11">
        <f t="shared" si="25"/>
        <v>120921.98627493563</v>
      </c>
      <c r="O98" s="3">
        <f t="shared" si="19"/>
        <v>51342</v>
      </c>
      <c r="P98" s="3"/>
      <c r="Q98" s="3">
        <v>3837.6887542744798</v>
      </c>
      <c r="R98" s="3">
        <f t="shared" si="26"/>
        <v>124759.67502921011</v>
      </c>
      <c r="S98" t="b">
        <f t="shared" si="27"/>
        <v>1</v>
      </c>
      <c r="T98">
        <f t="shared" si="28"/>
        <v>0</v>
      </c>
      <c r="U98">
        <f t="shared" si="29"/>
        <v>0</v>
      </c>
      <c r="V98" s="14">
        <f t="shared" si="20"/>
        <v>0</v>
      </c>
    </row>
    <row r="99" spans="1:22">
      <c r="A99" s="7">
        <v>98</v>
      </c>
      <c r="B99" s="7">
        <v>1979</v>
      </c>
      <c r="C99" s="7">
        <v>2</v>
      </c>
      <c r="D99" s="10">
        <v>787</v>
      </c>
      <c r="E99" s="13">
        <v>110657.85123966943</v>
      </c>
      <c r="F99" s="11">
        <v>0</v>
      </c>
      <c r="G99" s="11">
        <f t="shared" si="21"/>
        <v>6296.3862360000003</v>
      </c>
      <c r="H99" s="13">
        <f t="shared" si="22"/>
        <v>0</v>
      </c>
      <c r="I99" s="7">
        <v>0</v>
      </c>
      <c r="J99" s="7">
        <v>51342</v>
      </c>
      <c r="K99" s="7">
        <f t="shared" si="23"/>
        <v>51342</v>
      </c>
      <c r="L99" s="11">
        <f t="shared" si="30"/>
        <v>51342</v>
      </c>
      <c r="M99" s="11">
        <f t="shared" si="24"/>
        <v>165301.64242916388</v>
      </c>
      <c r="N99" s="11">
        <f t="shared" si="25"/>
        <v>113959.64242916388</v>
      </c>
      <c r="O99" s="3">
        <f t="shared" si="19"/>
        <v>51342</v>
      </c>
      <c r="P99" s="3"/>
      <c r="Q99" s="3">
        <v>3301.79118949446</v>
      </c>
      <c r="R99" s="3">
        <f t="shared" si="26"/>
        <v>117261.43361865834</v>
      </c>
      <c r="S99" t="b">
        <f t="shared" si="27"/>
        <v>1</v>
      </c>
      <c r="T99">
        <f t="shared" si="28"/>
        <v>0</v>
      </c>
      <c r="U99">
        <f t="shared" si="29"/>
        <v>0</v>
      </c>
      <c r="V99" s="14">
        <f t="shared" si="20"/>
        <v>0</v>
      </c>
    </row>
    <row r="100" spans="1:22">
      <c r="A100" s="7">
        <v>99</v>
      </c>
      <c r="B100" s="7">
        <v>1979</v>
      </c>
      <c r="C100" s="7">
        <v>3</v>
      </c>
      <c r="D100" s="10">
        <v>298</v>
      </c>
      <c r="E100" s="13">
        <v>135490.90909090909</v>
      </c>
      <c r="F100" s="11">
        <v>0.02</v>
      </c>
      <c r="G100" s="11">
        <f t="shared" si="21"/>
        <v>6296.3862360000003</v>
      </c>
      <c r="H100" s="13">
        <f t="shared" si="22"/>
        <v>125.92772472000001</v>
      </c>
      <c r="I100" s="7">
        <v>0</v>
      </c>
      <c r="J100" s="7">
        <v>51342</v>
      </c>
      <c r="K100" s="7">
        <f t="shared" si="23"/>
        <v>51342</v>
      </c>
      <c r="L100" s="11">
        <f t="shared" si="30"/>
        <v>51342</v>
      </c>
      <c r="M100" s="11">
        <f t="shared" si="24"/>
        <v>192099.2692147349</v>
      </c>
      <c r="N100" s="11">
        <f t="shared" si="25"/>
        <v>155757.2692147349</v>
      </c>
      <c r="O100" s="3">
        <f t="shared" si="19"/>
        <v>36342</v>
      </c>
      <c r="P100" s="3"/>
      <c r="Q100" s="3">
        <v>5392.2878485458205</v>
      </c>
      <c r="R100" s="3">
        <f t="shared" si="26"/>
        <v>161149.55706328072</v>
      </c>
      <c r="S100" t="b">
        <f t="shared" si="27"/>
        <v>1</v>
      </c>
      <c r="T100">
        <f t="shared" si="28"/>
        <v>0</v>
      </c>
      <c r="U100">
        <f t="shared" si="29"/>
        <v>0</v>
      </c>
      <c r="V100" s="14">
        <f t="shared" si="20"/>
        <v>0</v>
      </c>
    </row>
    <row r="101" spans="1:22">
      <c r="A101" s="7">
        <v>100</v>
      </c>
      <c r="B101" s="7">
        <v>1979</v>
      </c>
      <c r="C101" s="7">
        <v>4</v>
      </c>
      <c r="D101" s="10">
        <v>2544</v>
      </c>
      <c r="E101" s="13">
        <v>198743.80165289255</v>
      </c>
      <c r="F101" s="11">
        <v>0.13</v>
      </c>
      <c r="G101" s="11">
        <f t="shared" si="21"/>
        <v>5112.6462360000005</v>
      </c>
      <c r="H101" s="13">
        <f t="shared" si="22"/>
        <v>664.64401068000006</v>
      </c>
      <c r="I101" s="7">
        <v>15000</v>
      </c>
      <c r="J101" s="7">
        <v>51342</v>
      </c>
      <c r="K101" s="7">
        <f t="shared" si="23"/>
        <v>36342</v>
      </c>
      <c r="L101" s="11">
        <f t="shared" si="30"/>
        <v>36342</v>
      </c>
      <c r="M101" s="11">
        <f t="shared" si="24"/>
        <v>243141.80104561851</v>
      </c>
      <c r="N101" s="11">
        <f t="shared" si="25"/>
        <v>206799.80104561851</v>
      </c>
      <c r="O101" s="3">
        <f t="shared" si="19"/>
        <v>36342</v>
      </c>
      <c r="P101" s="3"/>
      <c r="Q101" s="3">
        <v>8720.6434034059694</v>
      </c>
      <c r="R101" s="3">
        <f t="shared" si="26"/>
        <v>215520.44444902448</v>
      </c>
      <c r="S101" t="b">
        <f t="shared" si="27"/>
        <v>1</v>
      </c>
      <c r="T101">
        <f t="shared" si="28"/>
        <v>0</v>
      </c>
      <c r="U101">
        <f t="shared" si="29"/>
        <v>0</v>
      </c>
      <c r="V101" s="14">
        <f t="shared" si="20"/>
        <v>0</v>
      </c>
    </row>
    <row r="102" spans="1:22">
      <c r="A102" s="7">
        <v>101</v>
      </c>
      <c r="B102" s="7">
        <v>1979</v>
      </c>
      <c r="C102" s="7">
        <v>5</v>
      </c>
      <c r="D102" s="10">
        <v>34448</v>
      </c>
      <c r="E102" s="13">
        <v>234386.77685950414</v>
      </c>
      <c r="F102" s="11">
        <v>0.22</v>
      </c>
      <c r="G102" s="11">
        <f t="shared" si="21"/>
        <v>5112.6462360000005</v>
      </c>
      <c r="H102" s="13">
        <f t="shared" si="22"/>
        <v>1124.7821719200001</v>
      </c>
      <c r="I102" s="7">
        <v>15000</v>
      </c>
      <c r="J102" s="7">
        <v>51342</v>
      </c>
      <c r="K102" s="7">
        <f t="shared" si="23"/>
        <v>36342</v>
      </c>
      <c r="L102" s="11">
        <f t="shared" si="30"/>
        <v>36342</v>
      </c>
      <c r="M102" s="11">
        <f t="shared" si="24"/>
        <v>279633.50211170595</v>
      </c>
      <c r="N102" s="11">
        <f t="shared" si="25"/>
        <v>243291.50211170595</v>
      </c>
      <c r="O102" s="3">
        <f t="shared" si="19"/>
        <v>36342</v>
      </c>
      <c r="P102" s="3"/>
      <c r="Q102" s="3">
        <v>10029.507424121801</v>
      </c>
      <c r="R102" s="3">
        <f t="shared" si="26"/>
        <v>253321.00953582776</v>
      </c>
      <c r="S102" t="b">
        <f t="shared" si="27"/>
        <v>1</v>
      </c>
      <c r="T102">
        <f t="shared" si="28"/>
        <v>0</v>
      </c>
      <c r="U102">
        <f t="shared" si="29"/>
        <v>0</v>
      </c>
      <c r="V102" s="14">
        <f t="shared" si="20"/>
        <v>0</v>
      </c>
    </row>
    <row r="103" spans="1:22">
      <c r="A103" s="7">
        <v>102</v>
      </c>
      <c r="B103" s="7">
        <v>1979</v>
      </c>
      <c r="C103" s="7">
        <v>6</v>
      </c>
      <c r="D103" s="10">
        <v>45953</v>
      </c>
      <c r="E103" s="13">
        <v>249480.99173553719</v>
      </c>
      <c r="F103" s="11">
        <v>0.36</v>
      </c>
      <c r="G103" s="11">
        <f t="shared" si="21"/>
        <v>5112.6462360000005</v>
      </c>
      <c r="H103" s="13">
        <f t="shared" si="22"/>
        <v>1840.5526449600002</v>
      </c>
      <c r="I103" s="7">
        <v>15000</v>
      </c>
      <c r="J103" s="7">
        <v>51342</v>
      </c>
      <c r="K103" s="7">
        <f t="shared" si="23"/>
        <v>36342</v>
      </c>
      <c r="L103" s="11">
        <f t="shared" si="30"/>
        <v>36342</v>
      </c>
      <c r="M103" s="11">
        <f t="shared" si="24"/>
        <v>286619.66685435642</v>
      </c>
      <c r="N103" s="11">
        <f t="shared" si="25"/>
        <v>235277.66685435642</v>
      </c>
      <c r="O103" s="3">
        <f t="shared" si="19"/>
        <v>51342</v>
      </c>
      <c r="P103" s="3"/>
      <c r="Q103" s="3">
        <v>2637.2277637792199</v>
      </c>
      <c r="R103" s="3">
        <f t="shared" si="26"/>
        <v>237914.89461813564</v>
      </c>
      <c r="S103" t="b">
        <f t="shared" si="27"/>
        <v>1</v>
      </c>
      <c r="T103">
        <f t="shared" si="28"/>
        <v>0</v>
      </c>
      <c r="U103">
        <f t="shared" si="29"/>
        <v>0</v>
      </c>
      <c r="V103" s="14">
        <f t="shared" si="20"/>
        <v>0</v>
      </c>
    </row>
    <row r="104" spans="1:22">
      <c r="A104" s="7">
        <v>103</v>
      </c>
      <c r="B104" s="7">
        <v>1979</v>
      </c>
      <c r="C104" s="7">
        <v>7</v>
      </c>
      <c r="D104" s="10">
        <v>50966</v>
      </c>
      <c r="E104" s="13">
        <v>154413.22314049586</v>
      </c>
      <c r="F104" s="11">
        <v>0.43</v>
      </c>
      <c r="G104" s="11">
        <f t="shared" si="21"/>
        <v>6296.3862360000003</v>
      </c>
      <c r="H104" s="13">
        <f t="shared" si="22"/>
        <v>2707.44608148</v>
      </c>
      <c r="I104" s="7">
        <v>0</v>
      </c>
      <c r="J104" s="7">
        <v>51342</v>
      </c>
      <c r="K104" s="7">
        <f t="shared" si="23"/>
        <v>51342</v>
      </c>
      <c r="L104" s="11">
        <f t="shared" si="30"/>
        <v>51342</v>
      </c>
      <c r="M104" s="11">
        <f t="shared" si="24"/>
        <v>206085.27705901506</v>
      </c>
      <c r="N104" s="11">
        <f t="shared" si="25"/>
        <v>154743.27705901506</v>
      </c>
      <c r="O104" s="3">
        <f t="shared" si="19"/>
        <v>51342</v>
      </c>
      <c r="P104" s="3"/>
      <c r="Q104" s="3">
        <v>3037.4999999992201</v>
      </c>
      <c r="R104" s="3">
        <f t="shared" si="26"/>
        <v>157780.77705901428</v>
      </c>
      <c r="S104" t="b">
        <f t="shared" si="27"/>
        <v>1</v>
      </c>
      <c r="T104">
        <f t="shared" si="28"/>
        <v>0</v>
      </c>
      <c r="U104">
        <f t="shared" si="29"/>
        <v>0</v>
      </c>
      <c r="V104" s="14">
        <f t="shared" si="20"/>
        <v>0</v>
      </c>
    </row>
    <row r="105" spans="1:22">
      <c r="A105" s="7">
        <v>104</v>
      </c>
      <c r="B105" s="7">
        <v>1979</v>
      </c>
      <c r="C105" s="7">
        <v>8</v>
      </c>
      <c r="D105" s="10">
        <v>47807</v>
      </c>
      <c r="E105" s="13">
        <v>148581.81818181818</v>
      </c>
      <c r="F105" s="11">
        <v>0.39</v>
      </c>
      <c r="G105" s="11">
        <f t="shared" si="21"/>
        <v>6296.3862360000003</v>
      </c>
      <c r="H105" s="13">
        <f t="shared" si="22"/>
        <v>2455.5906320400004</v>
      </c>
      <c r="I105" s="7">
        <v>0</v>
      </c>
      <c r="J105" s="7">
        <v>51342</v>
      </c>
      <c r="K105" s="7">
        <f t="shared" si="23"/>
        <v>51342</v>
      </c>
      <c r="L105" s="11">
        <f t="shared" si="30"/>
        <v>51342</v>
      </c>
      <c r="M105" s="11">
        <f t="shared" si="24"/>
        <v>200536.2901562856</v>
      </c>
      <c r="N105" s="11">
        <f t="shared" si="25"/>
        <v>149194.2901562856</v>
      </c>
      <c r="O105" s="3">
        <f t="shared" si="19"/>
        <v>51342</v>
      </c>
      <c r="P105" s="3"/>
      <c r="Q105" s="3">
        <v>3068.0626065074298</v>
      </c>
      <c r="R105" s="3">
        <f t="shared" si="26"/>
        <v>152262.35276279302</v>
      </c>
      <c r="S105" t="b">
        <f t="shared" si="27"/>
        <v>1</v>
      </c>
      <c r="T105">
        <f t="shared" si="28"/>
        <v>0</v>
      </c>
      <c r="U105">
        <f t="shared" si="29"/>
        <v>0</v>
      </c>
      <c r="V105" s="14">
        <f t="shared" si="20"/>
        <v>0</v>
      </c>
    </row>
    <row r="106" spans="1:22">
      <c r="A106" s="7">
        <v>105</v>
      </c>
      <c r="B106" s="7">
        <v>1979</v>
      </c>
      <c r="C106" s="7">
        <v>9</v>
      </c>
      <c r="D106" s="10">
        <v>35537</v>
      </c>
      <c r="E106" s="13">
        <v>126466.11570247934</v>
      </c>
      <c r="F106" s="11">
        <v>0.2</v>
      </c>
      <c r="G106" s="11">
        <f t="shared" si="21"/>
        <v>6296.3862360000003</v>
      </c>
      <c r="H106" s="13">
        <f t="shared" si="22"/>
        <v>1259.2772472000001</v>
      </c>
      <c r="I106" s="7">
        <v>0</v>
      </c>
      <c r="J106" s="7">
        <v>51342</v>
      </c>
      <c r="K106" s="7">
        <f t="shared" si="23"/>
        <v>51342</v>
      </c>
      <c r="L106" s="11">
        <f t="shared" si="30"/>
        <v>51342</v>
      </c>
      <c r="M106" s="11">
        <f t="shared" si="24"/>
        <v>177178.55984561983</v>
      </c>
      <c r="N106" s="11">
        <f t="shared" si="25"/>
        <v>125836.55984561983</v>
      </c>
      <c r="O106" s="3">
        <f t="shared" si="19"/>
        <v>51342</v>
      </c>
      <c r="P106" s="3"/>
      <c r="Q106" s="3">
        <v>629.721390340516</v>
      </c>
      <c r="R106" s="3">
        <f t="shared" si="26"/>
        <v>126466.28123596036</v>
      </c>
      <c r="S106" t="b">
        <f t="shared" si="27"/>
        <v>1</v>
      </c>
      <c r="T106">
        <f t="shared" si="28"/>
        <v>0</v>
      </c>
      <c r="U106">
        <f t="shared" si="29"/>
        <v>0</v>
      </c>
      <c r="V106" s="14">
        <f t="shared" si="20"/>
        <v>0</v>
      </c>
    </row>
    <row r="107" spans="1:22">
      <c r="A107" s="7">
        <v>106</v>
      </c>
      <c r="B107" s="7">
        <v>1979</v>
      </c>
      <c r="C107" s="7">
        <v>10</v>
      </c>
      <c r="D107" s="10">
        <v>16691</v>
      </c>
      <c r="E107" s="13">
        <v>132555.37190082646</v>
      </c>
      <c r="F107" s="11">
        <v>0.05</v>
      </c>
      <c r="G107" s="11">
        <f t="shared" si="21"/>
        <v>6296.3862360000003</v>
      </c>
      <c r="H107" s="13">
        <f t="shared" si="22"/>
        <v>314.81931180000004</v>
      </c>
      <c r="I107" s="7">
        <v>0</v>
      </c>
      <c r="J107" s="7">
        <v>51342</v>
      </c>
      <c r="K107" s="7">
        <f t="shared" si="23"/>
        <v>51342</v>
      </c>
      <c r="L107" s="11">
        <f t="shared" si="30"/>
        <v>51342</v>
      </c>
      <c r="M107" s="11">
        <f t="shared" si="24"/>
        <v>186295.06717463201</v>
      </c>
      <c r="N107" s="11">
        <f t="shared" si="25"/>
        <v>134953.06717463201</v>
      </c>
      <c r="O107" s="3">
        <f t="shared" si="19"/>
        <v>51342</v>
      </c>
      <c r="P107" s="3"/>
      <c r="Q107" s="3">
        <v>2712.5145856055701</v>
      </c>
      <c r="R107" s="3">
        <f t="shared" si="26"/>
        <v>137665.58176023758</v>
      </c>
      <c r="S107" t="b">
        <f t="shared" si="27"/>
        <v>1</v>
      </c>
      <c r="T107">
        <f t="shared" si="28"/>
        <v>0</v>
      </c>
      <c r="U107">
        <f t="shared" si="29"/>
        <v>0</v>
      </c>
      <c r="V107" s="14">
        <f t="shared" si="20"/>
        <v>0</v>
      </c>
    </row>
    <row r="108" spans="1:22">
      <c r="A108" s="7">
        <v>107</v>
      </c>
      <c r="B108" s="7">
        <v>1979</v>
      </c>
      <c r="C108" s="7">
        <v>11</v>
      </c>
      <c r="D108" s="10">
        <v>4576</v>
      </c>
      <c r="E108" s="13">
        <v>142369.58677685951</v>
      </c>
      <c r="F108" s="11">
        <v>0</v>
      </c>
      <c r="G108" s="11">
        <f t="shared" si="21"/>
        <v>6296.3862360000003</v>
      </c>
      <c r="H108" s="13">
        <f t="shared" si="22"/>
        <v>0</v>
      </c>
      <c r="I108" s="7">
        <v>0</v>
      </c>
      <c r="J108" s="7">
        <v>51342</v>
      </c>
      <c r="K108" s="7">
        <f t="shared" si="23"/>
        <v>51342</v>
      </c>
      <c r="L108" s="11">
        <f t="shared" si="30"/>
        <v>51342</v>
      </c>
      <c r="M108" s="11">
        <f t="shared" si="24"/>
        <v>197296.9650446575</v>
      </c>
      <c r="N108" s="11">
        <f t="shared" si="25"/>
        <v>145954.9650446575</v>
      </c>
      <c r="O108" s="3">
        <f t="shared" si="19"/>
        <v>51342</v>
      </c>
      <c r="P108" s="3"/>
      <c r="Q108" s="3">
        <v>3585.3782677979898</v>
      </c>
      <c r="R108" s="3">
        <f t="shared" si="26"/>
        <v>149540.34331245549</v>
      </c>
      <c r="S108" t="b">
        <f t="shared" si="27"/>
        <v>1</v>
      </c>
      <c r="T108">
        <f t="shared" si="28"/>
        <v>0</v>
      </c>
      <c r="U108">
        <f t="shared" si="29"/>
        <v>0</v>
      </c>
      <c r="V108" s="14">
        <f t="shared" si="20"/>
        <v>0</v>
      </c>
    </row>
    <row r="109" spans="1:22">
      <c r="A109" s="7">
        <v>108</v>
      </c>
      <c r="B109" s="7">
        <v>1979</v>
      </c>
      <c r="C109" s="7">
        <v>12</v>
      </c>
      <c r="D109" s="10">
        <v>1561</v>
      </c>
      <c r="E109" s="13">
        <v>156912.39669421487</v>
      </c>
      <c r="F109" s="11">
        <v>0</v>
      </c>
      <c r="G109" s="11">
        <f t="shared" si="21"/>
        <v>6296.3862360000003</v>
      </c>
      <c r="H109" s="13">
        <f t="shared" si="22"/>
        <v>0</v>
      </c>
      <c r="I109" s="7">
        <v>0</v>
      </c>
      <c r="J109" s="7">
        <v>51342</v>
      </c>
      <c r="K109" s="7">
        <f t="shared" si="23"/>
        <v>51342</v>
      </c>
      <c r="L109" s="11">
        <f t="shared" si="30"/>
        <v>51342</v>
      </c>
      <c r="M109" s="11">
        <f t="shared" si="24"/>
        <v>211828.58748094706</v>
      </c>
      <c r="N109" s="11">
        <f t="shared" si="25"/>
        <v>160486.58748094706</v>
      </c>
      <c r="O109" s="3">
        <f t="shared" si="19"/>
        <v>51342</v>
      </c>
      <c r="P109" s="3"/>
      <c r="Q109" s="3">
        <v>3574.1907867321902</v>
      </c>
      <c r="R109" s="3">
        <f t="shared" si="26"/>
        <v>164060.77826767924</v>
      </c>
      <c r="S109" t="b">
        <f t="shared" si="27"/>
        <v>1</v>
      </c>
      <c r="T109">
        <f t="shared" si="28"/>
        <v>0</v>
      </c>
      <c r="U109">
        <f t="shared" si="29"/>
        <v>0</v>
      </c>
      <c r="V109" s="14">
        <f t="shared" si="20"/>
        <v>0</v>
      </c>
    </row>
    <row r="110" spans="1:22">
      <c r="A110" s="7">
        <v>109</v>
      </c>
      <c r="B110" s="7">
        <v>1980</v>
      </c>
      <c r="C110" s="7">
        <v>1</v>
      </c>
      <c r="D110" s="10">
        <v>1277</v>
      </c>
      <c r="E110" s="13">
        <v>108753.71900826447</v>
      </c>
      <c r="F110" s="11">
        <v>0</v>
      </c>
      <c r="G110" s="11">
        <f t="shared" si="21"/>
        <v>6296.3862360000003</v>
      </c>
      <c r="H110" s="13">
        <f t="shared" si="22"/>
        <v>0</v>
      </c>
      <c r="I110" s="7">
        <v>0</v>
      </c>
      <c r="J110" s="7">
        <v>51342</v>
      </c>
      <c r="K110" s="7">
        <f t="shared" si="23"/>
        <v>51342</v>
      </c>
      <c r="L110" s="11">
        <f t="shared" si="30"/>
        <v>51342</v>
      </c>
      <c r="M110" s="11">
        <f t="shared" si="24"/>
        <v>165982.41212579681</v>
      </c>
      <c r="N110" s="11">
        <f t="shared" si="25"/>
        <v>114640.41212579681</v>
      </c>
      <c r="O110" s="3">
        <f t="shared" si="19"/>
        <v>51342</v>
      </c>
      <c r="P110" s="3"/>
      <c r="Q110" s="3">
        <v>5886.6931175323198</v>
      </c>
      <c r="R110" s="3">
        <f t="shared" si="26"/>
        <v>120527.10524332913</v>
      </c>
      <c r="S110" t="b">
        <f t="shared" si="27"/>
        <v>1</v>
      </c>
      <c r="T110">
        <f t="shared" si="28"/>
        <v>0</v>
      </c>
      <c r="U110">
        <f t="shared" si="29"/>
        <v>0</v>
      </c>
      <c r="V110" s="14">
        <f t="shared" si="20"/>
        <v>0</v>
      </c>
    </row>
    <row r="111" spans="1:22">
      <c r="A111" s="7">
        <v>110</v>
      </c>
      <c r="B111" s="7">
        <v>1980</v>
      </c>
      <c r="C111" s="7">
        <v>2</v>
      </c>
      <c r="D111" s="10">
        <v>787</v>
      </c>
      <c r="E111" s="13">
        <v>95365.289256198346</v>
      </c>
      <c r="F111" s="11">
        <v>0</v>
      </c>
      <c r="G111" s="11">
        <f t="shared" si="21"/>
        <v>6296.3862360000003</v>
      </c>
      <c r="H111" s="13">
        <f t="shared" si="22"/>
        <v>0</v>
      </c>
      <c r="I111" s="7">
        <v>0</v>
      </c>
      <c r="J111" s="7">
        <v>51342</v>
      </c>
      <c r="K111" s="7">
        <f t="shared" si="23"/>
        <v>51342</v>
      </c>
      <c r="L111" s="11">
        <f t="shared" si="30"/>
        <v>51342</v>
      </c>
      <c r="M111" s="11">
        <f t="shared" si="24"/>
        <v>151589.58182309431</v>
      </c>
      <c r="N111" s="11">
        <f t="shared" si="25"/>
        <v>100247.58182309431</v>
      </c>
      <c r="O111" s="3">
        <f t="shared" si="19"/>
        <v>51342</v>
      </c>
      <c r="P111" s="3"/>
      <c r="Q111" s="3">
        <v>4882.2925668959897</v>
      </c>
      <c r="R111" s="3">
        <f t="shared" si="26"/>
        <v>105129.87438999031</v>
      </c>
      <c r="S111" t="b">
        <f t="shared" si="27"/>
        <v>1</v>
      </c>
      <c r="T111">
        <f t="shared" si="28"/>
        <v>0</v>
      </c>
      <c r="U111">
        <f t="shared" si="29"/>
        <v>0</v>
      </c>
      <c r="V111" s="14">
        <f t="shared" si="20"/>
        <v>0</v>
      </c>
    </row>
    <row r="112" spans="1:22">
      <c r="A112" s="7">
        <v>111</v>
      </c>
      <c r="B112" s="7">
        <v>1980</v>
      </c>
      <c r="C112" s="7">
        <v>3</v>
      </c>
      <c r="D112" s="10">
        <v>298</v>
      </c>
      <c r="E112" s="13">
        <v>120694.21487603306</v>
      </c>
      <c r="F112" s="11">
        <v>0.02</v>
      </c>
      <c r="G112" s="11">
        <f t="shared" si="21"/>
        <v>6296.3862360000003</v>
      </c>
      <c r="H112" s="13">
        <f t="shared" si="22"/>
        <v>125.92772472000001</v>
      </c>
      <c r="I112" s="7">
        <v>0</v>
      </c>
      <c r="J112" s="7">
        <v>51342</v>
      </c>
      <c r="K112" s="7">
        <f t="shared" si="23"/>
        <v>51342</v>
      </c>
      <c r="L112" s="11">
        <f t="shared" si="30"/>
        <v>51342</v>
      </c>
      <c r="M112" s="11">
        <f t="shared" si="24"/>
        <v>176922.38299057135</v>
      </c>
      <c r="N112" s="11">
        <f t="shared" si="25"/>
        <v>140580.38299057135</v>
      </c>
      <c r="O112" s="3">
        <f t="shared" si="19"/>
        <v>36342</v>
      </c>
      <c r="P112" s="3"/>
      <c r="Q112" s="3">
        <v>5012.0958392582897</v>
      </c>
      <c r="R112" s="3">
        <f t="shared" si="26"/>
        <v>145592.47882982963</v>
      </c>
      <c r="S112" t="b">
        <f t="shared" si="27"/>
        <v>1</v>
      </c>
      <c r="T112">
        <f t="shared" si="28"/>
        <v>0</v>
      </c>
      <c r="U112">
        <f t="shared" si="29"/>
        <v>0</v>
      </c>
      <c r="V112" s="14">
        <f t="shared" si="20"/>
        <v>0</v>
      </c>
    </row>
    <row r="113" spans="1:22">
      <c r="A113" s="7">
        <v>112</v>
      </c>
      <c r="B113" s="7">
        <v>1980</v>
      </c>
      <c r="C113" s="7">
        <v>4</v>
      </c>
      <c r="D113" s="10">
        <v>2544</v>
      </c>
      <c r="E113" s="13">
        <v>205983.47107438016</v>
      </c>
      <c r="F113" s="11">
        <v>0.13</v>
      </c>
      <c r="G113" s="11">
        <f t="shared" si="21"/>
        <v>5112.6462360000005</v>
      </c>
      <c r="H113" s="13">
        <f t="shared" si="22"/>
        <v>664.64401068000006</v>
      </c>
      <c r="I113" s="7">
        <v>15000</v>
      </c>
      <c r="J113" s="7">
        <v>51342</v>
      </c>
      <c r="K113" s="7">
        <f t="shared" si="23"/>
        <v>36342</v>
      </c>
      <c r="L113" s="11">
        <f t="shared" si="30"/>
        <v>36342</v>
      </c>
      <c r="M113" s="11">
        <f t="shared" si="24"/>
        <v>254451.12044983797</v>
      </c>
      <c r="N113" s="11">
        <f t="shared" si="25"/>
        <v>218109.12044983797</v>
      </c>
      <c r="O113" s="3">
        <f t="shared" si="19"/>
        <v>36342</v>
      </c>
      <c r="P113" s="3"/>
      <c r="Q113" s="3">
        <v>12790.293386137801</v>
      </c>
      <c r="R113" s="3">
        <f t="shared" si="26"/>
        <v>230899.41383597578</v>
      </c>
      <c r="S113" t="b">
        <f t="shared" si="27"/>
        <v>1</v>
      </c>
      <c r="T113">
        <f t="shared" si="28"/>
        <v>0</v>
      </c>
      <c r="U113">
        <f t="shared" si="29"/>
        <v>0</v>
      </c>
      <c r="V113" s="14">
        <f t="shared" si="20"/>
        <v>0</v>
      </c>
    </row>
    <row r="114" spans="1:22">
      <c r="A114" s="7">
        <v>113</v>
      </c>
      <c r="B114" s="7">
        <v>1980</v>
      </c>
      <c r="C114" s="7">
        <v>5</v>
      </c>
      <c r="D114" s="10">
        <v>34448</v>
      </c>
      <c r="E114" s="13">
        <v>96912.396694214869</v>
      </c>
      <c r="F114" s="11">
        <v>0.22</v>
      </c>
      <c r="G114" s="11">
        <f t="shared" si="21"/>
        <v>5112.6462360000005</v>
      </c>
      <c r="H114" s="13">
        <f t="shared" si="22"/>
        <v>1124.7821719200001</v>
      </c>
      <c r="I114" s="7">
        <v>15000</v>
      </c>
      <c r="J114" s="7">
        <v>51342</v>
      </c>
      <c r="K114" s="7">
        <f t="shared" si="23"/>
        <v>36342</v>
      </c>
      <c r="L114" s="11">
        <f t="shared" si="30"/>
        <v>36342</v>
      </c>
      <c r="M114" s="11">
        <f t="shared" si="24"/>
        <v>146252.94090526577</v>
      </c>
      <c r="N114" s="11">
        <f t="shared" si="25"/>
        <v>109910.94090526577</v>
      </c>
      <c r="O114" s="3">
        <f t="shared" si="19"/>
        <v>36342</v>
      </c>
      <c r="P114" s="3"/>
      <c r="Q114" s="3">
        <v>14123.326382970899</v>
      </c>
      <c r="R114" s="3">
        <f t="shared" si="26"/>
        <v>124034.26728823668</v>
      </c>
      <c r="S114" t="b">
        <f t="shared" si="27"/>
        <v>1</v>
      </c>
      <c r="T114">
        <f t="shared" si="28"/>
        <v>0</v>
      </c>
      <c r="U114">
        <f t="shared" si="29"/>
        <v>0</v>
      </c>
      <c r="V114" s="14">
        <f t="shared" si="20"/>
        <v>0</v>
      </c>
    </row>
    <row r="115" spans="1:22">
      <c r="A115" s="7">
        <v>114</v>
      </c>
      <c r="B115" s="7">
        <v>1980</v>
      </c>
      <c r="C115" s="7">
        <v>6</v>
      </c>
      <c r="D115" s="10">
        <v>45953</v>
      </c>
      <c r="E115" s="13">
        <v>35115.371900826445</v>
      </c>
      <c r="F115" s="11">
        <v>0.36</v>
      </c>
      <c r="G115" s="11">
        <f t="shared" si="21"/>
        <v>5112.6462360000005</v>
      </c>
      <c r="H115" s="13">
        <f t="shared" si="22"/>
        <v>1840.5526449600002</v>
      </c>
      <c r="I115" s="7">
        <v>15000</v>
      </c>
      <c r="J115" s="7">
        <v>51342</v>
      </c>
      <c r="K115" s="7">
        <f t="shared" si="23"/>
        <v>36342</v>
      </c>
      <c r="L115" s="11">
        <f t="shared" si="30"/>
        <v>36342</v>
      </c>
      <c r="M115" s="11">
        <f t="shared" si="24"/>
        <v>78098.82696778934</v>
      </c>
      <c r="N115" s="11">
        <f t="shared" si="25"/>
        <v>45953</v>
      </c>
      <c r="O115" s="3">
        <f t="shared" si="19"/>
        <v>32145.82696778934</v>
      </c>
      <c r="P115" s="3"/>
      <c r="Q115" s="3">
        <v>8482.0077119229009</v>
      </c>
      <c r="R115" s="3">
        <f t="shared" si="26"/>
        <v>54435.007711922903</v>
      </c>
      <c r="S115" t="b">
        <f t="shared" si="27"/>
        <v>1</v>
      </c>
      <c r="T115">
        <f t="shared" si="28"/>
        <v>0</v>
      </c>
      <c r="U115">
        <f t="shared" si="29"/>
        <v>0</v>
      </c>
      <c r="V115" s="14">
        <f t="shared" si="20"/>
        <v>0</v>
      </c>
    </row>
    <row r="116" spans="1:22">
      <c r="A116" s="7">
        <v>115</v>
      </c>
      <c r="B116" s="7">
        <v>1980</v>
      </c>
      <c r="C116" s="7">
        <v>7</v>
      </c>
      <c r="D116" s="10">
        <v>50966</v>
      </c>
      <c r="E116" s="13">
        <v>58444.958677685951</v>
      </c>
      <c r="F116" s="11">
        <v>0.43</v>
      </c>
      <c r="G116" s="11">
        <f t="shared" si="21"/>
        <v>4700.9505813906517</v>
      </c>
      <c r="H116" s="13">
        <f t="shared" si="22"/>
        <v>2021.4087499979803</v>
      </c>
      <c r="I116" s="7">
        <v>0</v>
      </c>
      <c r="J116" s="7">
        <v>51342</v>
      </c>
      <c r="K116" s="7">
        <f t="shared" si="23"/>
        <v>51342</v>
      </c>
      <c r="L116" s="11">
        <f t="shared" si="30"/>
        <v>32145.82696778934</v>
      </c>
      <c r="M116" s="11">
        <f t="shared" si="24"/>
        <v>93248.430179204777</v>
      </c>
      <c r="N116" s="11">
        <f t="shared" si="25"/>
        <v>50966</v>
      </c>
      <c r="O116" s="3">
        <f t="shared" si="19"/>
        <v>42282.430179204777</v>
      </c>
      <c r="P116" s="3"/>
      <c r="Q116" s="3">
        <v>4679.0532837274704</v>
      </c>
      <c r="R116" s="3">
        <f t="shared" si="26"/>
        <v>55645.053283727473</v>
      </c>
      <c r="S116" t="b">
        <f t="shared" si="27"/>
        <v>1</v>
      </c>
      <c r="T116">
        <f t="shared" si="28"/>
        <v>0</v>
      </c>
      <c r="U116">
        <f t="shared" si="29"/>
        <v>0</v>
      </c>
      <c r="V116" s="14">
        <f t="shared" si="20"/>
        <v>0</v>
      </c>
    </row>
    <row r="117" spans="1:22">
      <c r="A117" s="7">
        <v>116</v>
      </c>
      <c r="B117" s="7">
        <v>1980</v>
      </c>
      <c r="C117" s="7">
        <v>8</v>
      </c>
      <c r="D117" s="10">
        <v>47807</v>
      </c>
      <c r="E117" s="13">
        <v>57014.876033057852</v>
      </c>
      <c r="F117" s="11">
        <v>0.39</v>
      </c>
      <c r="G117" s="11">
        <f t="shared" si="21"/>
        <v>5635.2589659961895</v>
      </c>
      <c r="H117" s="13">
        <f t="shared" si="22"/>
        <v>2197.750996738514</v>
      </c>
      <c r="I117" s="7">
        <v>0</v>
      </c>
      <c r="J117" s="7">
        <v>51342</v>
      </c>
      <c r="K117" s="7">
        <f t="shared" si="23"/>
        <v>51342</v>
      </c>
      <c r="L117" s="11">
        <f t="shared" si="30"/>
        <v>42282.430179204777</v>
      </c>
      <c r="M117" s="11">
        <f t="shared" si="24"/>
        <v>100557.05521552541</v>
      </c>
      <c r="N117" s="11">
        <f t="shared" si="25"/>
        <v>49215.055215525412</v>
      </c>
      <c r="O117" s="3">
        <f t="shared" si="19"/>
        <v>51342</v>
      </c>
      <c r="P117" s="3"/>
      <c r="Q117" s="3">
        <v>3457.5000000013001</v>
      </c>
      <c r="R117" s="3">
        <f t="shared" si="26"/>
        <v>52672.555215526714</v>
      </c>
      <c r="S117" t="b">
        <f t="shared" si="27"/>
        <v>1</v>
      </c>
      <c r="T117">
        <f t="shared" si="28"/>
        <v>0</v>
      </c>
      <c r="U117">
        <f t="shared" si="29"/>
        <v>0</v>
      </c>
      <c r="V117" s="14">
        <f t="shared" si="20"/>
        <v>0</v>
      </c>
    </row>
    <row r="118" spans="1:22">
      <c r="A118" s="7">
        <v>117</v>
      </c>
      <c r="B118" s="7">
        <v>1980</v>
      </c>
      <c r="C118" s="7">
        <v>9</v>
      </c>
      <c r="D118" s="10">
        <v>35537</v>
      </c>
      <c r="E118" s="13">
        <v>72456.198347107435</v>
      </c>
      <c r="F118" s="11">
        <v>0.2</v>
      </c>
      <c r="G118" s="11">
        <f t="shared" si="21"/>
        <v>6296.3862360000003</v>
      </c>
      <c r="H118" s="13">
        <f t="shared" si="22"/>
        <v>1259.2772472000001</v>
      </c>
      <c r="I118" s="7">
        <v>0</v>
      </c>
      <c r="J118" s="7">
        <v>51342</v>
      </c>
      <c r="K118" s="7">
        <f t="shared" si="23"/>
        <v>51342</v>
      </c>
      <c r="L118" s="11">
        <f t="shared" si="30"/>
        <v>51342</v>
      </c>
      <c r="M118" s="11">
        <f t="shared" si="24"/>
        <v>125165.57975000321</v>
      </c>
      <c r="N118" s="11">
        <f t="shared" si="25"/>
        <v>73823.579750003206</v>
      </c>
      <c r="O118" s="3">
        <f t="shared" si="19"/>
        <v>51342</v>
      </c>
      <c r="P118" s="3"/>
      <c r="Q118" s="3">
        <v>2626.6586500957801</v>
      </c>
      <c r="R118" s="3">
        <f t="shared" si="26"/>
        <v>76450.238400098984</v>
      </c>
      <c r="S118" t="b">
        <f t="shared" si="27"/>
        <v>1</v>
      </c>
      <c r="T118">
        <f t="shared" si="28"/>
        <v>0</v>
      </c>
      <c r="U118">
        <f t="shared" si="29"/>
        <v>0</v>
      </c>
      <c r="V118" s="14">
        <f t="shared" si="20"/>
        <v>0</v>
      </c>
    </row>
    <row r="119" spans="1:22">
      <c r="A119" s="7">
        <v>118</v>
      </c>
      <c r="B119" s="7">
        <v>1980</v>
      </c>
      <c r="C119" s="7">
        <v>10</v>
      </c>
      <c r="D119" s="10">
        <v>16691</v>
      </c>
      <c r="E119" s="13">
        <v>72208.264462809922</v>
      </c>
      <c r="F119" s="11">
        <v>0.05</v>
      </c>
      <c r="G119" s="11">
        <f t="shared" si="21"/>
        <v>6296.3862360000003</v>
      </c>
      <c r="H119" s="13">
        <f t="shared" si="22"/>
        <v>314.81931180000004</v>
      </c>
      <c r="I119" s="7">
        <v>0</v>
      </c>
      <c r="J119" s="7">
        <v>51342</v>
      </c>
      <c r="K119" s="7">
        <f t="shared" si="23"/>
        <v>51342</v>
      </c>
      <c r="L119" s="11">
        <f t="shared" si="30"/>
        <v>51342</v>
      </c>
      <c r="M119" s="11">
        <f t="shared" si="24"/>
        <v>128481.22965902869</v>
      </c>
      <c r="N119" s="11">
        <f t="shared" si="25"/>
        <v>77139.229659028686</v>
      </c>
      <c r="O119" s="3">
        <f t="shared" si="19"/>
        <v>51342</v>
      </c>
      <c r="P119" s="3"/>
      <c r="Q119" s="3">
        <v>5245.7845080187699</v>
      </c>
      <c r="R119" s="3">
        <f t="shared" si="26"/>
        <v>82385.014167047455</v>
      </c>
      <c r="S119" t="b">
        <f t="shared" si="27"/>
        <v>1</v>
      </c>
      <c r="T119">
        <f t="shared" si="28"/>
        <v>0</v>
      </c>
      <c r="U119">
        <f t="shared" si="29"/>
        <v>0</v>
      </c>
      <c r="V119" s="14">
        <f t="shared" si="20"/>
        <v>0</v>
      </c>
    </row>
    <row r="120" spans="1:22">
      <c r="A120" s="7">
        <v>119</v>
      </c>
      <c r="B120" s="7">
        <v>1980</v>
      </c>
      <c r="C120" s="7">
        <v>11</v>
      </c>
      <c r="D120" s="10">
        <v>4576</v>
      </c>
      <c r="E120" s="13">
        <v>75998.677685950417</v>
      </c>
      <c r="F120" s="11">
        <v>0</v>
      </c>
      <c r="G120" s="11">
        <f t="shared" si="21"/>
        <v>6296.3862360000003</v>
      </c>
      <c r="H120" s="13">
        <f t="shared" si="22"/>
        <v>0</v>
      </c>
      <c r="I120" s="7">
        <v>0</v>
      </c>
      <c r="J120" s="7">
        <v>51342</v>
      </c>
      <c r="K120" s="7">
        <f t="shared" si="23"/>
        <v>51342</v>
      </c>
      <c r="L120" s="11">
        <f t="shared" si="30"/>
        <v>51342</v>
      </c>
      <c r="M120" s="11">
        <f t="shared" si="24"/>
        <v>132006.55814186303</v>
      </c>
      <c r="N120" s="11">
        <f t="shared" si="25"/>
        <v>80664.558141863032</v>
      </c>
      <c r="O120" s="3">
        <f t="shared" si="19"/>
        <v>51342</v>
      </c>
      <c r="P120" s="3"/>
      <c r="Q120" s="3">
        <v>4665.8804559126102</v>
      </c>
      <c r="R120" s="3">
        <f t="shared" si="26"/>
        <v>85330.438597775646</v>
      </c>
      <c r="S120" t="b">
        <f t="shared" si="27"/>
        <v>1</v>
      </c>
      <c r="T120">
        <f t="shared" si="28"/>
        <v>0</v>
      </c>
      <c r="U120">
        <f t="shared" si="29"/>
        <v>0</v>
      </c>
      <c r="V120" s="14">
        <f t="shared" si="20"/>
        <v>0</v>
      </c>
    </row>
    <row r="121" spans="1:22">
      <c r="A121" s="7">
        <v>120</v>
      </c>
      <c r="B121" s="7">
        <v>1980</v>
      </c>
      <c r="C121" s="7">
        <v>12</v>
      </c>
      <c r="D121" s="10">
        <v>1561</v>
      </c>
      <c r="E121" s="13">
        <v>88244.628099173555</v>
      </c>
      <c r="F121" s="11">
        <v>0</v>
      </c>
      <c r="G121" s="11">
        <f t="shared" si="21"/>
        <v>6296.3862360000003</v>
      </c>
      <c r="H121" s="13">
        <f t="shared" si="22"/>
        <v>0</v>
      </c>
      <c r="I121" s="7">
        <v>0</v>
      </c>
      <c r="J121" s="7">
        <v>51342</v>
      </c>
      <c r="K121" s="7">
        <f t="shared" si="23"/>
        <v>51342</v>
      </c>
      <c r="L121" s="11">
        <f t="shared" si="30"/>
        <v>51342</v>
      </c>
      <c r="M121" s="11">
        <f t="shared" si="24"/>
        <v>144009.11663163692</v>
      </c>
      <c r="N121" s="11">
        <f t="shared" si="25"/>
        <v>92667.11663163692</v>
      </c>
      <c r="O121" s="3">
        <f t="shared" si="19"/>
        <v>51342</v>
      </c>
      <c r="P121" s="3"/>
      <c r="Q121" s="3">
        <v>4422.4885324633797</v>
      </c>
      <c r="R121" s="3">
        <f t="shared" si="26"/>
        <v>97089.6051641003</v>
      </c>
      <c r="S121" t="b">
        <f t="shared" si="27"/>
        <v>1</v>
      </c>
      <c r="T121">
        <f t="shared" si="28"/>
        <v>0</v>
      </c>
      <c r="U121">
        <f t="shared" si="29"/>
        <v>0</v>
      </c>
      <c r="V121" s="14">
        <f t="shared" si="20"/>
        <v>0</v>
      </c>
    </row>
    <row r="122" spans="1:22">
      <c r="A122" s="7">
        <v>121</v>
      </c>
      <c r="B122" s="7">
        <v>1981</v>
      </c>
      <c r="C122" s="7">
        <v>1</v>
      </c>
      <c r="D122" s="10">
        <v>1277</v>
      </c>
      <c r="E122" s="13">
        <v>79973.553719008269</v>
      </c>
      <c r="F122" s="11">
        <v>0</v>
      </c>
      <c r="G122" s="11">
        <f t="shared" si="21"/>
        <v>6296.3862360000003</v>
      </c>
      <c r="H122" s="13">
        <f t="shared" si="22"/>
        <v>0</v>
      </c>
      <c r="I122" s="7">
        <v>0</v>
      </c>
      <c r="J122" s="7">
        <v>51342</v>
      </c>
      <c r="K122" s="7">
        <f t="shared" si="23"/>
        <v>51342</v>
      </c>
      <c r="L122" s="11">
        <f t="shared" si="30"/>
        <v>51342</v>
      </c>
      <c r="M122" s="11">
        <f t="shared" si="24"/>
        <v>135442.04279627086</v>
      </c>
      <c r="N122" s="11">
        <f t="shared" si="25"/>
        <v>84100.042796270864</v>
      </c>
      <c r="O122" s="3">
        <f t="shared" si="19"/>
        <v>51342</v>
      </c>
      <c r="P122" s="3"/>
      <c r="Q122" s="3">
        <v>4126.4890772625804</v>
      </c>
      <c r="R122" s="3">
        <f t="shared" si="26"/>
        <v>88226.531873533444</v>
      </c>
      <c r="S122" t="b">
        <f t="shared" si="27"/>
        <v>1</v>
      </c>
      <c r="T122">
        <f t="shared" si="28"/>
        <v>0</v>
      </c>
      <c r="U122">
        <f t="shared" si="29"/>
        <v>0</v>
      </c>
      <c r="V122" s="14">
        <f t="shared" si="20"/>
        <v>0</v>
      </c>
    </row>
    <row r="123" spans="1:22">
      <c r="A123" s="7">
        <v>122</v>
      </c>
      <c r="B123" s="7">
        <v>1981</v>
      </c>
      <c r="C123" s="7">
        <v>2</v>
      </c>
      <c r="D123" s="10">
        <v>787</v>
      </c>
      <c r="E123" s="13">
        <v>141957.02479338844</v>
      </c>
      <c r="F123" s="11">
        <v>0</v>
      </c>
      <c r="G123" s="11">
        <f t="shared" si="21"/>
        <v>6296.3862360000003</v>
      </c>
      <c r="H123" s="13">
        <f t="shared" si="22"/>
        <v>0</v>
      </c>
      <c r="I123" s="7">
        <v>0</v>
      </c>
      <c r="J123" s="7">
        <v>51342</v>
      </c>
      <c r="K123" s="7">
        <f t="shared" si="23"/>
        <v>51342</v>
      </c>
      <c r="L123" s="11">
        <f t="shared" si="30"/>
        <v>51342</v>
      </c>
      <c r="M123" s="11">
        <f t="shared" si="24"/>
        <v>196952.11417774914</v>
      </c>
      <c r="N123" s="11">
        <f t="shared" si="25"/>
        <v>145610.11417774914</v>
      </c>
      <c r="O123" s="3">
        <f t="shared" si="19"/>
        <v>51342</v>
      </c>
      <c r="P123" s="3"/>
      <c r="Q123" s="3">
        <v>3653.0893843607</v>
      </c>
      <c r="R123" s="3">
        <f t="shared" si="26"/>
        <v>149263.20356210985</v>
      </c>
      <c r="S123" t="b">
        <f t="shared" si="27"/>
        <v>1</v>
      </c>
      <c r="T123">
        <f t="shared" si="28"/>
        <v>0</v>
      </c>
      <c r="U123">
        <f t="shared" si="29"/>
        <v>0</v>
      </c>
      <c r="V123" s="14">
        <f t="shared" si="20"/>
        <v>0</v>
      </c>
    </row>
    <row r="124" spans="1:22">
      <c r="A124" s="7">
        <v>123</v>
      </c>
      <c r="B124" s="7">
        <v>1981</v>
      </c>
      <c r="C124" s="7">
        <v>3</v>
      </c>
      <c r="D124" s="10">
        <v>298</v>
      </c>
      <c r="E124" s="13">
        <v>200687.60330578513</v>
      </c>
      <c r="F124" s="11">
        <v>0.02</v>
      </c>
      <c r="G124" s="11">
        <f t="shared" si="21"/>
        <v>6296.3862360000003</v>
      </c>
      <c r="H124" s="13">
        <f t="shared" si="22"/>
        <v>125.92772472000001</v>
      </c>
      <c r="I124" s="7">
        <v>0</v>
      </c>
      <c r="J124" s="7">
        <v>51342</v>
      </c>
      <c r="K124" s="7">
        <f t="shared" si="23"/>
        <v>51342</v>
      </c>
      <c r="L124" s="11">
        <f t="shared" si="30"/>
        <v>51342</v>
      </c>
      <c r="M124" s="11">
        <f t="shared" si="24"/>
        <v>256629.56537921377</v>
      </c>
      <c r="N124" s="11">
        <f t="shared" si="25"/>
        <v>220287.56537921377</v>
      </c>
      <c r="O124" s="3">
        <f t="shared" si="19"/>
        <v>36342</v>
      </c>
      <c r="P124" s="3"/>
      <c r="Q124" s="3">
        <v>4725.8897981486598</v>
      </c>
      <c r="R124" s="3">
        <f t="shared" si="26"/>
        <v>225013.45517736243</v>
      </c>
      <c r="S124" t="b">
        <f t="shared" si="27"/>
        <v>1</v>
      </c>
      <c r="T124">
        <f t="shared" si="28"/>
        <v>0</v>
      </c>
      <c r="U124">
        <f t="shared" si="29"/>
        <v>0</v>
      </c>
      <c r="V124" s="14">
        <f t="shared" si="20"/>
        <v>0</v>
      </c>
    </row>
    <row r="125" spans="1:22">
      <c r="A125" s="7">
        <v>124</v>
      </c>
      <c r="B125" s="7">
        <v>1981</v>
      </c>
      <c r="C125" s="7">
        <v>4</v>
      </c>
      <c r="D125" s="10">
        <v>2544</v>
      </c>
      <c r="E125" s="13">
        <v>213857.85123966943</v>
      </c>
      <c r="F125" s="11">
        <v>0.13</v>
      </c>
      <c r="G125" s="11">
        <f t="shared" si="21"/>
        <v>5112.6462360000005</v>
      </c>
      <c r="H125" s="13">
        <f t="shared" si="22"/>
        <v>664.64401068000006</v>
      </c>
      <c r="I125" s="7">
        <v>15000</v>
      </c>
      <c r="J125" s="7">
        <v>51342</v>
      </c>
      <c r="K125" s="7">
        <f t="shared" si="23"/>
        <v>36342</v>
      </c>
      <c r="L125" s="11">
        <f t="shared" si="30"/>
        <v>36342</v>
      </c>
      <c r="M125" s="11">
        <f t="shared" si="24"/>
        <v>255268.94851302923</v>
      </c>
      <c r="N125" s="11">
        <f t="shared" si="25"/>
        <v>218926.94851302923</v>
      </c>
      <c r="O125" s="3">
        <f t="shared" si="19"/>
        <v>36342</v>
      </c>
      <c r="P125" s="3"/>
      <c r="Q125" s="3">
        <v>5733.7412840398101</v>
      </c>
      <c r="R125" s="3">
        <f t="shared" si="26"/>
        <v>224660.68979706903</v>
      </c>
      <c r="S125" t="b">
        <f t="shared" si="27"/>
        <v>1</v>
      </c>
      <c r="T125">
        <f t="shared" si="28"/>
        <v>0</v>
      </c>
      <c r="U125">
        <f t="shared" si="29"/>
        <v>0</v>
      </c>
      <c r="V125" s="14">
        <f t="shared" si="20"/>
        <v>0</v>
      </c>
    </row>
    <row r="126" spans="1:22">
      <c r="A126" s="7">
        <v>125</v>
      </c>
      <c r="B126" s="7">
        <v>1981</v>
      </c>
      <c r="C126" s="7">
        <v>5</v>
      </c>
      <c r="D126" s="10">
        <v>34448</v>
      </c>
      <c r="E126" s="13">
        <v>243986.77685950414</v>
      </c>
      <c r="F126" s="11">
        <v>0.22</v>
      </c>
      <c r="G126" s="11">
        <f t="shared" si="21"/>
        <v>5112.6462360000005</v>
      </c>
      <c r="H126" s="13">
        <f t="shared" si="22"/>
        <v>1124.7821719200001</v>
      </c>
      <c r="I126" s="7">
        <v>15000</v>
      </c>
      <c r="J126" s="7">
        <v>51342</v>
      </c>
      <c r="K126" s="7">
        <f t="shared" si="23"/>
        <v>36342</v>
      </c>
      <c r="L126" s="11">
        <f t="shared" si="30"/>
        <v>36342</v>
      </c>
      <c r="M126" s="11">
        <f t="shared" si="24"/>
        <v>284647.12521929847</v>
      </c>
      <c r="N126" s="11">
        <f t="shared" si="25"/>
        <v>248305.12521929847</v>
      </c>
      <c r="O126" s="3">
        <f t="shared" si="19"/>
        <v>36342</v>
      </c>
      <c r="P126" s="3"/>
      <c r="Q126" s="3">
        <v>5443.1305317142896</v>
      </c>
      <c r="R126" s="3">
        <f t="shared" si="26"/>
        <v>253748.25575101277</v>
      </c>
      <c r="S126" t="b">
        <f t="shared" si="27"/>
        <v>1</v>
      </c>
      <c r="T126">
        <f t="shared" si="28"/>
        <v>0</v>
      </c>
      <c r="U126">
        <f t="shared" si="29"/>
        <v>0</v>
      </c>
      <c r="V126" s="14">
        <f t="shared" si="20"/>
        <v>0</v>
      </c>
    </row>
    <row r="127" spans="1:22">
      <c r="A127" s="7">
        <v>126</v>
      </c>
      <c r="B127" s="7">
        <v>1981</v>
      </c>
      <c r="C127" s="7">
        <v>6</v>
      </c>
      <c r="D127" s="10">
        <v>45953</v>
      </c>
      <c r="E127" s="13">
        <v>253666.11570247935</v>
      </c>
      <c r="F127" s="11">
        <v>0.36</v>
      </c>
      <c r="G127" s="11">
        <f t="shared" si="21"/>
        <v>5112.6462360000005</v>
      </c>
      <c r="H127" s="13">
        <f t="shared" si="22"/>
        <v>1840.5526449600002</v>
      </c>
      <c r="I127" s="7">
        <v>15000</v>
      </c>
      <c r="J127" s="7">
        <v>51342</v>
      </c>
      <c r="K127" s="7">
        <f t="shared" si="23"/>
        <v>36342</v>
      </c>
      <c r="L127" s="11">
        <f t="shared" si="30"/>
        <v>36342</v>
      </c>
      <c r="M127" s="11">
        <f t="shared" si="24"/>
        <v>290213.06305751862</v>
      </c>
      <c r="N127" s="11">
        <f t="shared" si="25"/>
        <v>238871.06305751862</v>
      </c>
      <c r="O127" s="3">
        <f t="shared" si="19"/>
        <v>51342</v>
      </c>
      <c r="P127" s="3"/>
      <c r="Q127" s="3">
        <v>2045.4999999992201</v>
      </c>
      <c r="R127" s="3">
        <f t="shared" si="26"/>
        <v>240916.56305751784</v>
      </c>
      <c r="S127" t="b">
        <f t="shared" si="27"/>
        <v>1</v>
      </c>
      <c r="T127">
        <f t="shared" si="28"/>
        <v>0</v>
      </c>
      <c r="U127">
        <f t="shared" si="29"/>
        <v>0</v>
      </c>
      <c r="V127" s="14">
        <f t="shared" si="20"/>
        <v>0</v>
      </c>
    </row>
    <row r="128" spans="1:22">
      <c r="A128" s="7">
        <v>127</v>
      </c>
      <c r="B128" s="7">
        <v>1981</v>
      </c>
      <c r="C128" s="7">
        <v>7</v>
      </c>
      <c r="D128" s="10">
        <v>50966</v>
      </c>
      <c r="E128" s="13">
        <v>156535.53719008266</v>
      </c>
      <c r="F128" s="11">
        <v>0.43</v>
      </c>
      <c r="G128" s="11">
        <f t="shared" si="21"/>
        <v>6296.3862360000003</v>
      </c>
      <c r="H128" s="13">
        <f t="shared" si="22"/>
        <v>2707.44608148</v>
      </c>
      <c r="I128" s="7">
        <v>0</v>
      </c>
      <c r="J128" s="7">
        <v>51342</v>
      </c>
      <c r="K128" s="7">
        <f t="shared" si="23"/>
        <v>51342</v>
      </c>
      <c r="L128" s="11">
        <f t="shared" si="30"/>
        <v>51342</v>
      </c>
      <c r="M128" s="11">
        <f t="shared" si="24"/>
        <v>208281.09110860317</v>
      </c>
      <c r="N128" s="11">
        <f t="shared" si="25"/>
        <v>156939.09110860317</v>
      </c>
      <c r="O128" s="3">
        <f t="shared" si="19"/>
        <v>51342</v>
      </c>
      <c r="P128" s="3"/>
      <c r="Q128" s="3">
        <v>3111.0000000005198</v>
      </c>
      <c r="R128" s="3">
        <f t="shared" si="26"/>
        <v>160050.09110860369</v>
      </c>
      <c r="S128" t="b">
        <f t="shared" si="27"/>
        <v>1</v>
      </c>
      <c r="T128">
        <f t="shared" si="28"/>
        <v>0</v>
      </c>
      <c r="U128">
        <f t="shared" si="29"/>
        <v>0</v>
      </c>
      <c r="V128" s="14">
        <f t="shared" si="20"/>
        <v>0</v>
      </c>
    </row>
    <row r="129" spans="1:22">
      <c r="A129" s="7">
        <v>128</v>
      </c>
      <c r="B129" s="7">
        <v>1981</v>
      </c>
      <c r="C129" s="7">
        <v>8</v>
      </c>
      <c r="D129" s="10">
        <v>47807</v>
      </c>
      <c r="E129" s="13">
        <v>123966.94214876032</v>
      </c>
      <c r="F129" s="11">
        <v>0.39</v>
      </c>
      <c r="G129" s="11">
        <f t="shared" si="21"/>
        <v>6296.3862360000003</v>
      </c>
      <c r="H129" s="13">
        <f t="shared" si="22"/>
        <v>2455.5906320400004</v>
      </c>
      <c r="I129" s="7">
        <v>0</v>
      </c>
      <c r="J129" s="7">
        <v>51342</v>
      </c>
      <c r="K129" s="7">
        <f t="shared" si="23"/>
        <v>51342</v>
      </c>
      <c r="L129" s="11">
        <f t="shared" si="30"/>
        <v>51342</v>
      </c>
      <c r="M129" s="11">
        <f t="shared" si="24"/>
        <v>176510.84307314351</v>
      </c>
      <c r="N129" s="11">
        <f t="shared" si="25"/>
        <v>125168.84307314351</v>
      </c>
      <c r="O129" s="3">
        <f t="shared" si="19"/>
        <v>51342</v>
      </c>
      <c r="P129" s="3"/>
      <c r="Q129" s="3">
        <v>3657.4915564232001</v>
      </c>
      <c r="R129" s="3">
        <f t="shared" si="26"/>
        <v>128826.33462956671</v>
      </c>
      <c r="S129" t="b">
        <f t="shared" si="27"/>
        <v>1</v>
      </c>
      <c r="T129">
        <f t="shared" si="28"/>
        <v>0</v>
      </c>
      <c r="U129">
        <f t="shared" si="29"/>
        <v>0</v>
      </c>
      <c r="V129" s="14">
        <f t="shared" si="20"/>
        <v>0</v>
      </c>
    </row>
    <row r="130" spans="1:22">
      <c r="A130" s="7">
        <v>129</v>
      </c>
      <c r="B130" s="7">
        <v>1981</v>
      </c>
      <c r="C130" s="7">
        <v>9</v>
      </c>
      <c r="D130" s="10">
        <v>35537</v>
      </c>
      <c r="E130" s="13">
        <v>151418.18181818182</v>
      </c>
      <c r="F130" s="11">
        <v>0.2</v>
      </c>
      <c r="G130" s="11">
        <f t="shared" si="21"/>
        <v>6296.3862360000003</v>
      </c>
      <c r="H130" s="13">
        <f t="shared" si="22"/>
        <v>1259.2772472000001</v>
      </c>
      <c r="I130" s="7">
        <v>0</v>
      </c>
      <c r="J130" s="7">
        <v>51342</v>
      </c>
      <c r="K130" s="7">
        <f t="shared" si="23"/>
        <v>51342</v>
      </c>
      <c r="L130" s="11">
        <f t="shared" si="30"/>
        <v>51342</v>
      </c>
      <c r="M130" s="11">
        <f t="shared" si="24"/>
        <v>201984.81921262233</v>
      </c>
      <c r="N130" s="11">
        <f t="shared" si="25"/>
        <v>150642.81921262233</v>
      </c>
      <c r="O130" s="3">
        <f t="shared" ref="O130:O193" si="31">M130-N130</f>
        <v>51342</v>
      </c>
      <c r="P130" s="3"/>
      <c r="Q130" s="3">
        <v>483.91464164049398</v>
      </c>
      <c r="R130" s="3">
        <f t="shared" si="26"/>
        <v>151126.73385426283</v>
      </c>
      <c r="S130" t="b">
        <f t="shared" si="27"/>
        <v>1</v>
      </c>
      <c r="T130">
        <f t="shared" si="28"/>
        <v>0</v>
      </c>
      <c r="U130">
        <f t="shared" si="29"/>
        <v>0</v>
      </c>
      <c r="V130" s="14">
        <f t="shared" ref="V130:V193" si="32">INDEX(AL$2:AL$13,MATCH(C130,AK$2:AK$13,0))*(U130)^INDEX(AM$2:AM$13,MATCH(C130,AK$2:AK$13,0))</f>
        <v>0</v>
      </c>
    </row>
    <row r="131" spans="1:22">
      <c r="A131" s="7">
        <v>130</v>
      </c>
      <c r="B131" s="7">
        <v>1981</v>
      </c>
      <c r="C131" s="7">
        <v>10</v>
      </c>
      <c r="D131" s="10">
        <v>16691</v>
      </c>
      <c r="E131" s="13">
        <v>137662.80991735536</v>
      </c>
      <c r="F131" s="11">
        <v>0.05</v>
      </c>
      <c r="G131" s="11">
        <f t="shared" ref="G131:G194" si="33">-1*10^-6*L131^2+0.1666*L131+378.81</f>
        <v>6296.3862360000003</v>
      </c>
      <c r="H131" s="13">
        <f t="shared" ref="H131:H194" si="34">G131*F131</f>
        <v>314.81931180000004</v>
      </c>
      <c r="I131" s="7">
        <v>0</v>
      </c>
      <c r="J131" s="7">
        <v>51342</v>
      </c>
      <c r="K131" s="7">
        <f t="shared" ref="K131:K194" si="35">J131-I131</f>
        <v>51342</v>
      </c>
      <c r="L131" s="11">
        <f t="shared" si="30"/>
        <v>51342</v>
      </c>
      <c r="M131" s="11">
        <f t="shared" ref="M131:M194" si="36">E131+L131-H131+Q131</f>
        <v>188689.99060555536</v>
      </c>
      <c r="N131" s="11">
        <f t="shared" ref="N131:N194" si="37">IF(M131&lt;D131,M131,IF(M131&gt;(K132+D131),(M131-K132),D131))</f>
        <v>137347.99060555536</v>
      </c>
      <c r="O131" s="3">
        <f t="shared" si="31"/>
        <v>51342</v>
      </c>
      <c r="P131" s="3"/>
      <c r="Q131" s="3">
        <v>0</v>
      </c>
      <c r="R131" s="3">
        <f t="shared" ref="R131:R194" si="38">Q131+N131</f>
        <v>137347.99060555536</v>
      </c>
      <c r="S131" t="b">
        <f t="shared" ref="S131:S194" si="39">R131&gt;=D131</f>
        <v>1</v>
      </c>
      <c r="T131">
        <f t="shared" ref="T131:T194" si="40">IF(AND(R130&lt;D130,R131&gt;D131),1,0)</f>
        <v>0</v>
      </c>
      <c r="U131">
        <f t="shared" ref="U131:U194" si="41">IF(R131&lt;D131,ABS(R131-D131),0)</f>
        <v>0</v>
      </c>
      <c r="V131" s="14">
        <f t="shared" si="32"/>
        <v>0</v>
      </c>
    </row>
    <row r="132" spans="1:22">
      <c r="A132" s="7">
        <v>131</v>
      </c>
      <c r="B132" s="7">
        <v>1981</v>
      </c>
      <c r="C132" s="7">
        <v>11</v>
      </c>
      <c r="D132" s="10">
        <v>4576</v>
      </c>
      <c r="E132" s="13">
        <v>154968.59504132232</v>
      </c>
      <c r="F132" s="11">
        <v>0</v>
      </c>
      <c r="G132" s="11">
        <f t="shared" si="33"/>
        <v>6296.3862360000003</v>
      </c>
      <c r="H132" s="13">
        <f t="shared" si="34"/>
        <v>0</v>
      </c>
      <c r="I132" s="7">
        <v>0</v>
      </c>
      <c r="J132" s="7">
        <v>51342</v>
      </c>
      <c r="K132" s="7">
        <f t="shared" si="35"/>
        <v>51342</v>
      </c>
      <c r="L132" s="11">
        <f t="shared" si="30"/>
        <v>51342</v>
      </c>
      <c r="M132" s="11">
        <f t="shared" si="36"/>
        <v>207477.59104379389</v>
      </c>
      <c r="N132" s="11">
        <f t="shared" si="37"/>
        <v>156135.59104379389</v>
      </c>
      <c r="O132" s="3">
        <f t="shared" si="31"/>
        <v>51342</v>
      </c>
      <c r="P132" s="3"/>
      <c r="Q132" s="3">
        <v>1166.9960024715699</v>
      </c>
      <c r="R132" s="3">
        <f t="shared" si="38"/>
        <v>157302.58704626546</v>
      </c>
      <c r="S132" t="b">
        <f t="shared" si="39"/>
        <v>1</v>
      </c>
      <c r="T132">
        <f t="shared" si="40"/>
        <v>0</v>
      </c>
      <c r="U132">
        <f t="shared" si="41"/>
        <v>0</v>
      </c>
      <c r="V132" s="14">
        <f t="shared" si="32"/>
        <v>0</v>
      </c>
    </row>
    <row r="133" spans="1:22">
      <c r="A133" s="7">
        <v>132</v>
      </c>
      <c r="B133" s="7">
        <v>1981</v>
      </c>
      <c r="C133" s="7">
        <v>12</v>
      </c>
      <c r="D133" s="10">
        <v>1561</v>
      </c>
      <c r="E133" s="13">
        <v>126842.97520661158</v>
      </c>
      <c r="F133" s="11">
        <v>0</v>
      </c>
      <c r="G133" s="11">
        <f t="shared" si="33"/>
        <v>6296.3862360000003</v>
      </c>
      <c r="H133" s="13">
        <f t="shared" si="34"/>
        <v>0</v>
      </c>
      <c r="I133" s="7">
        <v>0</v>
      </c>
      <c r="J133" s="7">
        <v>51342</v>
      </c>
      <c r="K133" s="7">
        <f t="shared" si="35"/>
        <v>51342</v>
      </c>
      <c r="L133" s="11">
        <f t="shared" si="30"/>
        <v>51342</v>
      </c>
      <c r="M133" s="11">
        <f t="shared" si="36"/>
        <v>181960.06880343746</v>
      </c>
      <c r="N133" s="11">
        <f t="shared" si="37"/>
        <v>130618.06880343746</v>
      </c>
      <c r="O133" s="3">
        <f t="shared" si="31"/>
        <v>51342</v>
      </c>
      <c r="P133" s="3"/>
      <c r="Q133" s="3">
        <v>3775.0935968259</v>
      </c>
      <c r="R133" s="3">
        <f t="shared" si="38"/>
        <v>134393.16240026336</v>
      </c>
      <c r="S133" t="b">
        <f t="shared" si="39"/>
        <v>1</v>
      </c>
      <c r="T133">
        <f t="shared" si="40"/>
        <v>0</v>
      </c>
      <c r="U133">
        <f t="shared" si="41"/>
        <v>0</v>
      </c>
      <c r="V133" s="14">
        <f t="shared" si="32"/>
        <v>0</v>
      </c>
    </row>
    <row r="134" spans="1:22">
      <c r="A134" s="7">
        <v>133</v>
      </c>
      <c r="B134" s="7">
        <v>1982</v>
      </c>
      <c r="C134" s="7">
        <v>1</v>
      </c>
      <c r="D134" s="10">
        <v>1277</v>
      </c>
      <c r="E134" s="13">
        <v>91100.826446280989</v>
      </c>
      <c r="F134" s="11">
        <v>0</v>
      </c>
      <c r="G134" s="11">
        <f t="shared" si="33"/>
        <v>6296.3862360000003</v>
      </c>
      <c r="H134" s="13">
        <f t="shared" si="34"/>
        <v>0</v>
      </c>
      <c r="I134" s="7">
        <v>0</v>
      </c>
      <c r="J134" s="7">
        <v>51342</v>
      </c>
      <c r="K134" s="7">
        <f t="shared" si="35"/>
        <v>51342</v>
      </c>
      <c r="L134" s="11">
        <f t="shared" si="30"/>
        <v>51342</v>
      </c>
      <c r="M134" s="11">
        <f t="shared" si="36"/>
        <v>146046.21911840755</v>
      </c>
      <c r="N134" s="11">
        <f t="shared" si="37"/>
        <v>94704.219118407549</v>
      </c>
      <c r="O134" s="3">
        <f t="shared" si="31"/>
        <v>51342</v>
      </c>
      <c r="P134" s="3"/>
      <c r="Q134" s="3">
        <v>3603.3926721265502</v>
      </c>
      <c r="R134" s="3">
        <f t="shared" si="38"/>
        <v>98307.611790534094</v>
      </c>
      <c r="S134" t="b">
        <f t="shared" si="39"/>
        <v>1</v>
      </c>
      <c r="T134">
        <f t="shared" si="40"/>
        <v>0</v>
      </c>
      <c r="U134">
        <f t="shared" si="41"/>
        <v>0</v>
      </c>
      <c r="V134" s="14">
        <f t="shared" si="32"/>
        <v>0</v>
      </c>
    </row>
    <row r="135" spans="1:22">
      <c r="A135" s="7">
        <v>134</v>
      </c>
      <c r="B135" s="7">
        <v>1982</v>
      </c>
      <c r="C135" s="7">
        <v>2</v>
      </c>
      <c r="D135" s="10">
        <v>787</v>
      </c>
      <c r="E135" s="13">
        <v>70924.958677685951</v>
      </c>
      <c r="F135" s="11">
        <v>0</v>
      </c>
      <c r="G135" s="11">
        <f t="shared" si="33"/>
        <v>6296.3862360000003</v>
      </c>
      <c r="H135" s="13">
        <f t="shared" si="34"/>
        <v>0</v>
      </c>
      <c r="I135" s="7">
        <v>0</v>
      </c>
      <c r="J135" s="7">
        <v>51342</v>
      </c>
      <c r="K135" s="7">
        <f t="shared" si="35"/>
        <v>51342</v>
      </c>
      <c r="L135" s="11">
        <f t="shared" si="30"/>
        <v>51342</v>
      </c>
      <c r="M135" s="11">
        <f t="shared" si="36"/>
        <v>127202.54752292244</v>
      </c>
      <c r="N135" s="11">
        <f t="shared" si="37"/>
        <v>75860.547522922439</v>
      </c>
      <c r="O135" s="3">
        <f t="shared" si="31"/>
        <v>51342</v>
      </c>
      <c r="P135" s="3"/>
      <c r="Q135" s="3">
        <v>4935.5888452364898</v>
      </c>
      <c r="R135" s="3">
        <f t="shared" si="38"/>
        <v>80796.136368158928</v>
      </c>
      <c r="S135" t="b">
        <f t="shared" si="39"/>
        <v>1</v>
      </c>
      <c r="T135">
        <f t="shared" si="40"/>
        <v>0</v>
      </c>
      <c r="U135">
        <f t="shared" si="41"/>
        <v>0</v>
      </c>
      <c r="V135" s="14">
        <f t="shared" si="32"/>
        <v>0</v>
      </c>
    </row>
    <row r="136" spans="1:22">
      <c r="A136" s="7">
        <v>135</v>
      </c>
      <c r="B136" s="7">
        <v>1982</v>
      </c>
      <c r="C136" s="7">
        <v>3</v>
      </c>
      <c r="D136" s="10">
        <v>298</v>
      </c>
      <c r="E136" s="13">
        <v>65446.611570247936</v>
      </c>
      <c r="F136" s="11">
        <v>0.02</v>
      </c>
      <c r="G136" s="11">
        <f t="shared" si="33"/>
        <v>6296.3862360000003</v>
      </c>
      <c r="H136" s="13">
        <f t="shared" si="34"/>
        <v>125.92772472000001</v>
      </c>
      <c r="I136" s="7">
        <v>0</v>
      </c>
      <c r="J136" s="7">
        <v>51342</v>
      </c>
      <c r="K136" s="7">
        <f t="shared" si="35"/>
        <v>51342</v>
      </c>
      <c r="L136" s="11">
        <f t="shared" si="30"/>
        <v>51342</v>
      </c>
      <c r="M136" s="11">
        <f t="shared" si="36"/>
        <v>125222.57365340515</v>
      </c>
      <c r="N136" s="11">
        <f t="shared" si="37"/>
        <v>88880.573653405154</v>
      </c>
      <c r="O136" s="3">
        <f t="shared" si="31"/>
        <v>36342</v>
      </c>
      <c r="P136" s="3"/>
      <c r="Q136" s="3">
        <v>8559.8898078772108</v>
      </c>
      <c r="R136" s="3">
        <f t="shared" si="38"/>
        <v>97440.463461282372</v>
      </c>
      <c r="S136" t="b">
        <f t="shared" si="39"/>
        <v>1</v>
      </c>
      <c r="T136">
        <f t="shared" si="40"/>
        <v>0</v>
      </c>
      <c r="U136">
        <f t="shared" si="41"/>
        <v>0</v>
      </c>
      <c r="V136" s="14">
        <f t="shared" si="32"/>
        <v>0</v>
      </c>
    </row>
    <row r="137" spans="1:22">
      <c r="A137" s="7">
        <v>136</v>
      </c>
      <c r="B137" s="7">
        <v>1982</v>
      </c>
      <c r="C137" s="7">
        <v>4</v>
      </c>
      <c r="D137" s="10">
        <v>2544</v>
      </c>
      <c r="E137" s="13">
        <v>41280</v>
      </c>
      <c r="F137" s="11">
        <v>0.13</v>
      </c>
      <c r="G137" s="11">
        <f t="shared" si="33"/>
        <v>5112.6462360000005</v>
      </c>
      <c r="H137" s="13">
        <f t="shared" si="34"/>
        <v>664.64401068000006</v>
      </c>
      <c r="I137" s="7">
        <v>15000</v>
      </c>
      <c r="J137" s="7">
        <v>51342</v>
      </c>
      <c r="K137" s="7">
        <f t="shared" si="35"/>
        <v>36342</v>
      </c>
      <c r="L137" s="11">
        <f t="shared" si="30"/>
        <v>36342</v>
      </c>
      <c r="M137" s="11">
        <f t="shared" si="36"/>
        <v>91014.258859827998</v>
      </c>
      <c r="N137" s="11">
        <f t="shared" si="37"/>
        <v>54672.258859827998</v>
      </c>
      <c r="O137" s="3">
        <f t="shared" si="31"/>
        <v>36342</v>
      </c>
      <c r="P137" s="3"/>
      <c r="Q137" s="3">
        <v>14056.902870508</v>
      </c>
      <c r="R137" s="3">
        <f t="shared" si="38"/>
        <v>68729.161730335996</v>
      </c>
      <c r="S137" t="b">
        <f t="shared" si="39"/>
        <v>1</v>
      </c>
      <c r="T137">
        <f t="shared" si="40"/>
        <v>0</v>
      </c>
      <c r="U137">
        <f t="shared" si="41"/>
        <v>0</v>
      </c>
      <c r="V137" s="14">
        <f t="shared" si="32"/>
        <v>0</v>
      </c>
    </row>
    <row r="138" spans="1:22">
      <c r="A138" s="7">
        <v>137</v>
      </c>
      <c r="B138" s="7">
        <v>1982</v>
      </c>
      <c r="C138" s="7">
        <v>5</v>
      </c>
      <c r="D138" s="10">
        <v>34448</v>
      </c>
      <c r="E138" s="13">
        <v>54156.694214876035</v>
      </c>
      <c r="F138" s="11">
        <v>0.22</v>
      </c>
      <c r="G138" s="11">
        <f t="shared" si="33"/>
        <v>5112.6462360000005</v>
      </c>
      <c r="H138" s="13">
        <f t="shared" si="34"/>
        <v>1124.7821719200001</v>
      </c>
      <c r="I138" s="7">
        <v>15000</v>
      </c>
      <c r="J138" s="7">
        <v>51342</v>
      </c>
      <c r="K138" s="7">
        <f t="shared" si="35"/>
        <v>36342</v>
      </c>
      <c r="L138" s="11">
        <f t="shared" si="30"/>
        <v>36342</v>
      </c>
      <c r="M138" s="11">
        <f t="shared" si="36"/>
        <v>106358.94175114794</v>
      </c>
      <c r="N138" s="11">
        <f t="shared" si="37"/>
        <v>70016.941751147941</v>
      </c>
      <c r="O138" s="3">
        <f t="shared" si="31"/>
        <v>36342</v>
      </c>
      <c r="P138" s="3"/>
      <c r="Q138" s="3">
        <v>16985.029708191902</v>
      </c>
      <c r="R138" s="3">
        <f t="shared" si="38"/>
        <v>87001.971459339838</v>
      </c>
      <c r="S138" t="b">
        <f t="shared" si="39"/>
        <v>1</v>
      </c>
      <c r="T138">
        <f t="shared" si="40"/>
        <v>0</v>
      </c>
      <c r="U138">
        <f t="shared" si="41"/>
        <v>0</v>
      </c>
      <c r="V138" s="14">
        <f t="shared" si="32"/>
        <v>0</v>
      </c>
    </row>
    <row r="139" spans="1:22">
      <c r="A139" s="7">
        <v>138</v>
      </c>
      <c r="B139" s="7">
        <v>1982</v>
      </c>
      <c r="C139" s="7">
        <v>6</v>
      </c>
      <c r="D139" s="10">
        <v>45953</v>
      </c>
      <c r="E139" s="13">
        <v>38003.305785123965</v>
      </c>
      <c r="F139" s="11">
        <v>0.36</v>
      </c>
      <c r="G139" s="11">
        <f t="shared" si="33"/>
        <v>5112.6462360000005</v>
      </c>
      <c r="H139" s="13">
        <f t="shared" si="34"/>
        <v>1840.5526449600002</v>
      </c>
      <c r="I139" s="7">
        <v>15000</v>
      </c>
      <c r="J139" s="7">
        <v>51342</v>
      </c>
      <c r="K139" s="7">
        <f t="shared" si="35"/>
        <v>36342</v>
      </c>
      <c r="L139" s="11">
        <f t="shared" si="30"/>
        <v>36342</v>
      </c>
      <c r="M139" s="11">
        <f t="shared" si="36"/>
        <v>81318.430182488315</v>
      </c>
      <c r="N139" s="11">
        <f t="shared" si="37"/>
        <v>45953</v>
      </c>
      <c r="O139" s="3">
        <f t="shared" si="31"/>
        <v>35365.430182488315</v>
      </c>
      <c r="P139" s="3"/>
      <c r="Q139" s="3">
        <v>8813.6770423243506</v>
      </c>
      <c r="R139" s="3">
        <f t="shared" si="38"/>
        <v>54766.677042324351</v>
      </c>
      <c r="S139" t="b">
        <f t="shared" si="39"/>
        <v>1</v>
      </c>
      <c r="T139">
        <f t="shared" si="40"/>
        <v>0</v>
      </c>
      <c r="U139">
        <f t="shared" si="41"/>
        <v>0</v>
      </c>
      <c r="V139" s="14">
        <f t="shared" si="32"/>
        <v>0</v>
      </c>
    </row>
    <row r="140" spans="1:22">
      <c r="A140" s="7">
        <v>139</v>
      </c>
      <c r="B140" s="7">
        <v>1982</v>
      </c>
      <c r="C140" s="7">
        <v>7</v>
      </c>
      <c r="D140" s="10">
        <v>50966</v>
      </c>
      <c r="E140" s="13">
        <v>44687.603305785124</v>
      </c>
      <c r="F140" s="11">
        <v>0.43</v>
      </c>
      <c r="G140" s="11">
        <f t="shared" si="33"/>
        <v>5019.9770164100983</v>
      </c>
      <c r="H140" s="13">
        <f t="shared" si="34"/>
        <v>2158.590117056342</v>
      </c>
      <c r="I140" s="7">
        <v>0</v>
      </c>
      <c r="J140" s="7">
        <v>51342</v>
      </c>
      <c r="K140" s="7">
        <f t="shared" si="35"/>
        <v>51342</v>
      </c>
      <c r="L140" s="11">
        <f t="shared" si="30"/>
        <v>35365.430182488315</v>
      </c>
      <c r="M140" s="11">
        <f t="shared" si="36"/>
        <v>85464.895982217698</v>
      </c>
      <c r="N140" s="11">
        <f t="shared" si="37"/>
        <v>50966</v>
      </c>
      <c r="O140" s="3">
        <f t="shared" si="31"/>
        <v>34498.895982217698</v>
      </c>
      <c r="P140" s="3"/>
      <c r="Q140" s="3">
        <v>7570.4526110006</v>
      </c>
      <c r="R140" s="3">
        <f t="shared" si="38"/>
        <v>58536.452611000597</v>
      </c>
      <c r="S140" t="b">
        <f t="shared" si="39"/>
        <v>1</v>
      </c>
      <c r="T140">
        <f t="shared" si="40"/>
        <v>0</v>
      </c>
      <c r="U140">
        <f t="shared" si="41"/>
        <v>0</v>
      </c>
      <c r="V140" s="14">
        <f t="shared" si="32"/>
        <v>0</v>
      </c>
    </row>
    <row r="141" spans="1:22">
      <c r="A141" s="7">
        <v>140</v>
      </c>
      <c r="B141" s="7">
        <v>1982</v>
      </c>
      <c r="C141" s="7">
        <v>8</v>
      </c>
      <c r="D141" s="10">
        <v>47807</v>
      </c>
      <c r="E141" s="13">
        <v>38586.446280991739</v>
      </c>
      <c r="F141" s="11">
        <v>0.39</v>
      </c>
      <c r="G141" s="11">
        <f t="shared" si="33"/>
        <v>4936.1522466455926</v>
      </c>
      <c r="H141" s="13">
        <f t="shared" si="34"/>
        <v>1925.0993761917812</v>
      </c>
      <c r="I141" s="7">
        <v>0</v>
      </c>
      <c r="J141" s="7">
        <v>51342</v>
      </c>
      <c r="K141" s="7">
        <f t="shared" si="35"/>
        <v>51342</v>
      </c>
      <c r="L141" s="11">
        <f t="shared" si="30"/>
        <v>34498.895982217698</v>
      </c>
      <c r="M141" s="11">
        <f t="shared" si="36"/>
        <v>75446.686894729937</v>
      </c>
      <c r="N141" s="11">
        <f t="shared" si="37"/>
        <v>47807</v>
      </c>
      <c r="O141" s="3">
        <f t="shared" si="31"/>
        <v>27639.686894729937</v>
      </c>
      <c r="P141" s="3"/>
      <c r="Q141" s="3">
        <v>4286.4440077122799</v>
      </c>
      <c r="R141" s="3">
        <f t="shared" si="38"/>
        <v>52093.444007712278</v>
      </c>
      <c r="S141" t="b">
        <f t="shared" si="39"/>
        <v>1</v>
      </c>
      <c r="T141">
        <f t="shared" si="40"/>
        <v>0</v>
      </c>
      <c r="U141">
        <f t="shared" si="41"/>
        <v>0</v>
      </c>
      <c r="V141" s="14">
        <f t="shared" si="32"/>
        <v>0</v>
      </c>
    </row>
    <row r="142" spans="1:22">
      <c r="A142" s="7">
        <v>141</v>
      </c>
      <c r="B142" s="7">
        <v>1982</v>
      </c>
      <c r="C142" s="7">
        <v>9</v>
      </c>
      <c r="D142" s="10">
        <v>35537</v>
      </c>
      <c r="E142" s="13">
        <v>27635.702479338845</v>
      </c>
      <c r="F142" s="11">
        <v>0.2</v>
      </c>
      <c r="G142" s="11">
        <f t="shared" si="33"/>
        <v>4219.6295450233019</v>
      </c>
      <c r="H142" s="13">
        <f t="shared" si="34"/>
        <v>843.92590900466041</v>
      </c>
      <c r="I142" s="7">
        <v>0</v>
      </c>
      <c r="J142" s="7">
        <v>51342</v>
      </c>
      <c r="K142" s="7">
        <f t="shared" si="35"/>
        <v>51342</v>
      </c>
      <c r="L142" s="11">
        <f t="shared" ref="L142:L205" si="42">O141</f>
        <v>27639.686894729937</v>
      </c>
      <c r="M142" s="11">
        <f t="shared" si="36"/>
        <v>58325.115743735383</v>
      </c>
      <c r="N142" s="11">
        <f t="shared" si="37"/>
        <v>35537</v>
      </c>
      <c r="O142" s="3">
        <f t="shared" si="31"/>
        <v>22788.115743735383</v>
      </c>
      <c r="P142" s="3"/>
      <c r="Q142" s="3">
        <v>3893.6522786712699</v>
      </c>
      <c r="R142" s="3">
        <f t="shared" si="38"/>
        <v>39430.652278671267</v>
      </c>
      <c r="S142" t="b">
        <f t="shared" si="39"/>
        <v>1</v>
      </c>
      <c r="T142">
        <f t="shared" si="40"/>
        <v>0</v>
      </c>
      <c r="U142">
        <f t="shared" si="41"/>
        <v>0</v>
      </c>
      <c r="V142" s="14">
        <f t="shared" si="32"/>
        <v>0</v>
      </c>
    </row>
    <row r="143" spans="1:22">
      <c r="A143" s="7">
        <v>142</v>
      </c>
      <c r="B143" s="7">
        <v>1982</v>
      </c>
      <c r="C143" s="7">
        <v>10</v>
      </c>
      <c r="D143" s="10">
        <v>16691</v>
      </c>
      <c r="E143" s="13">
        <v>27968.92561983471</v>
      </c>
      <c r="F143" s="11">
        <v>0.05</v>
      </c>
      <c r="G143" s="11">
        <f t="shared" si="33"/>
        <v>3656.0118637564342</v>
      </c>
      <c r="H143" s="13">
        <f t="shared" si="34"/>
        <v>182.80059318782173</v>
      </c>
      <c r="I143" s="7">
        <v>0</v>
      </c>
      <c r="J143" s="7">
        <v>51342</v>
      </c>
      <c r="K143" s="7">
        <f t="shared" si="35"/>
        <v>51342</v>
      </c>
      <c r="L143" s="11">
        <f t="shared" si="42"/>
        <v>22788.115743735383</v>
      </c>
      <c r="M143" s="11">
        <f t="shared" si="36"/>
        <v>56740.291457007625</v>
      </c>
      <c r="N143" s="11">
        <f t="shared" si="37"/>
        <v>16691</v>
      </c>
      <c r="O143" s="3">
        <f t="shared" si="31"/>
        <v>40049.291457007625</v>
      </c>
      <c r="P143" s="3"/>
      <c r="Q143" s="3">
        <v>6166.05068662535</v>
      </c>
      <c r="R143" s="3">
        <f t="shared" si="38"/>
        <v>22857.050686625349</v>
      </c>
      <c r="S143" t="b">
        <f t="shared" si="39"/>
        <v>1</v>
      </c>
      <c r="T143">
        <f t="shared" si="40"/>
        <v>0</v>
      </c>
      <c r="U143">
        <f t="shared" si="41"/>
        <v>0</v>
      </c>
      <c r="V143" s="14">
        <f t="shared" si="32"/>
        <v>0</v>
      </c>
    </row>
    <row r="144" spans="1:22">
      <c r="A144" s="7">
        <v>143</v>
      </c>
      <c r="B144" s="7">
        <v>1982</v>
      </c>
      <c r="C144" s="7">
        <v>11</v>
      </c>
      <c r="D144" s="10">
        <v>4576</v>
      </c>
      <c r="E144" s="13">
        <v>24860.826446280993</v>
      </c>
      <c r="F144" s="11">
        <v>0</v>
      </c>
      <c r="G144" s="11">
        <f t="shared" si="33"/>
        <v>5447.0762105291269</v>
      </c>
      <c r="H144" s="13">
        <f t="shared" si="34"/>
        <v>0</v>
      </c>
      <c r="I144" s="7">
        <v>0</v>
      </c>
      <c r="J144" s="7">
        <v>51342</v>
      </c>
      <c r="K144" s="7">
        <f t="shared" si="35"/>
        <v>51342</v>
      </c>
      <c r="L144" s="11">
        <f t="shared" si="42"/>
        <v>40049.291457007625</v>
      </c>
      <c r="M144" s="11">
        <f t="shared" si="36"/>
        <v>71187.493297919427</v>
      </c>
      <c r="N144" s="11">
        <f t="shared" si="37"/>
        <v>19845.493297919427</v>
      </c>
      <c r="O144" s="3">
        <f t="shared" si="31"/>
        <v>51342</v>
      </c>
      <c r="P144" s="3"/>
      <c r="Q144" s="3">
        <v>6277.3753946308098</v>
      </c>
      <c r="R144" s="3">
        <f t="shared" si="38"/>
        <v>26122.868692550237</v>
      </c>
      <c r="S144" t="b">
        <f t="shared" si="39"/>
        <v>1</v>
      </c>
      <c r="T144">
        <f t="shared" si="40"/>
        <v>0</v>
      </c>
      <c r="U144">
        <f t="shared" si="41"/>
        <v>0</v>
      </c>
      <c r="V144" s="14">
        <f t="shared" si="32"/>
        <v>0</v>
      </c>
    </row>
    <row r="145" spans="1:22">
      <c r="A145" s="7">
        <v>144</v>
      </c>
      <c r="B145" s="7">
        <v>1982</v>
      </c>
      <c r="C145" s="7">
        <v>12</v>
      </c>
      <c r="D145" s="10">
        <v>1561</v>
      </c>
      <c r="E145" s="13">
        <v>31332.89256198347</v>
      </c>
      <c r="F145" s="11">
        <v>0</v>
      </c>
      <c r="G145" s="11">
        <f t="shared" si="33"/>
        <v>6296.3862360000003</v>
      </c>
      <c r="H145" s="13">
        <f t="shared" si="34"/>
        <v>0</v>
      </c>
      <c r="I145" s="7">
        <v>0</v>
      </c>
      <c r="J145" s="7">
        <v>51342</v>
      </c>
      <c r="K145" s="7">
        <f t="shared" si="35"/>
        <v>51342</v>
      </c>
      <c r="L145" s="11">
        <f t="shared" si="42"/>
        <v>51342</v>
      </c>
      <c r="M145" s="11">
        <f t="shared" si="36"/>
        <v>88958.08112898322</v>
      </c>
      <c r="N145" s="11">
        <f t="shared" si="37"/>
        <v>37616.08112898322</v>
      </c>
      <c r="O145" s="3">
        <f t="shared" si="31"/>
        <v>51342</v>
      </c>
      <c r="P145" s="3"/>
      <c r="Q145" s="3">
        <v>6283.18856699976</v>
      </c>
      <c r="R145" s="3">
        <f t="shared" si="38"/>
        <v>43899.269695982977</v>
      </c>
      <c r="S145" t="b">
        <f t="shared" si="39"/>
        <v>1</v>
      </c>
      <c r="T145">
        <f t="shared" si="40"/>
        <v>0</v>
      </c>
      <c r="U145">
        <f t="shared" si="41"/>
        <v>0</v>
      </c>
      <c r="V145" s="14">
        <f t="shared" si="32"/>
        <v>0</v>
      </c>
    </row>
    <row r="146" spans="1:22">
      <c r="A146" s="7">
        <v>145</v>
      </c>
      <c r="B146" s="7">
        <v>1983</v>
      </c>
      <c r="C146" s="7">
        <v>1</v>
      </c>
      <c r="D146" s="10">
        <v>1277</v>
      </c>
      <c r="E146" s="13">
        <v>46470.74380165289</v>
      </c>
      <c r="F146" s="11">
        <v>0</v>
      </c>
      <c r="G146" s="11">
        <f t="shared" si="33"/>
        <v>6296.3862360000003</v>
      </c>
      <c r="H146" s="13">
        <f t="shared" si="34"/>
        <v>0</v>
      </c>
      <c r="I146" s="7">
        <v>0</v>
      </c>
      <c r="J146" s="7">
        <v>51342</v>
      </c>
      <c r="K146" s="7">
        <f t="shared" si="35"/>
        <v>51342</v>
      </c>
      <c r="L146" s="11">
        <f t="shared" si="42"/>
        <v>51342</v>
      </c>
      <c r="M146" s="11">
        <f t="shared" si="36"/>
        <v>103790.53674877332</v>
      </c>
      <c r="N146" s="11">
        <f t="shared" si="37"/>
        <v>52448.536748773317</v>
      </c>
      <c r="O146" s="3">
        <f t="shared" si="31"/>
        <v>51342</v>
      </c>
      <c r="P146" s="3"/>
      <c r="Q146" s="3">
        <v>5977.7929471204297</v>
      </c>
      <c r="R146" s="3">
        <f t="shared" si="38"/>
        <v>58426.329695893743</v>
      </c>
      <c r="S146" t="b">
        <f t="shared" si="39"/>
        <v>1</v>
      </c>
      <c r="T146">
        <f t="shared" si="40"/>
        <v>0</v>
      </c>
      <c r="U146">
        <f t="shared" si="41"/>
        <v>0</v>
      </c>
      <c r="V146" s="14">
        <f t="shared" si="32"/>
        <v>0</v>
      </c>
    </row>
    <row r="147" spans="1:22">
      <c r="A147" s="7">
        <v>146</v>
      </c>
      <c r="B147" s="7">
        <v>1983</v>
      </c>
      <c r="C147" s="7">
        <v>2</v>
      </c>
      <c r="D147" s="10">
        <v>787</v>
      </c>
      <c r="E147" s="13">
        <v>36388.760330578516</v>
      </c>
      <c r="F147" s="11">
        <v>0</v>
      </c>
      <c r="G147" s="11">
        <f t="shared" si="33"/>
        <v>6296.3862360000003</v>
      </c>
      <c r="H147" s="13">
        <f t="shared" si="34"/>
        <v>0</v>
      </c>
      <c r="I147" s="7">
        <v>0</v>
      </c>
      <c r="J147" s="7">
        <v>51342</v>
      </c>
      <c r="K147" s="7">
        <f t="shared" si="35"/>
        <v>51342</v>
      </c>
      <c r="L147" s="11">
        <f t="shared" si="42"/>
        <v>51342</v>
      </c>
      <c r="M147" s="11">
        <f t="shared" si="36"/>
        <v>92468.251433002384</v>
      </c>
      <c r="N147" s="11">
        <f t="shared" si="37"/>
        <v>41126.251433002384</v>
      </c>
      <c r="O147" s="3">
        <f t="shared" si="31"/>
        <v>51342</v>
      </c>
      <c r="P147" s="3"/>
      <c r="Q147" s="3">
        <v>4737.49110242387</v>
      </c>
      <c r="R147" s="3">
        <f t="shared" si="38"/>
        <v>45863.742535426252</v>
      </c>
      <c r="S147" t="b">
        <f t="shared" si="39"/>
        <v>1</v>
      </c>
      <c r="T147">
        <f t="shared" si="40"/>
        <v>0</v>
      </c>
      <c r="U147">
        <f t="shared" si="41"/>
        <v>0</v>
      </c>
      <c r="V147" s="14">
        <f t="shared" si="32"/>
        <v>0</v>
      </c>
    </row>
    <row r="148" spans="1:22">
      <c r="A148" s="7">
        <v>147</v>
      </c>
      <c r="B148" s="7">
        <v>1983</v>
      </c>
      <c r="C148" s="7">
        <v>3</v>
      </c>
      <c r="D148" s="10">
        <v>298</v>
      </c>
      <c r="E148" s="13">
        <v>33498.842975206615</v>
      </c>
      <c r="F148" s="11">
        <v>0.02</v>
      </c>
      <c r="G148" s="11">
        <f t="shared" si="33"/>
        <v>6296.3862360000003</v>
      </c>
      <c r="H148" s="13">
        <f t="shared" si="34"/>
        <v>125.92772472000001</v>
      </c>
      <c r="I148" s="7">
        <v>0</v>
      </c>
      <c r="J148" s="7">
        <v>51342</v>
      </c>
      <c r="K148" s="7">
        <f t="shared" si="35"/>
        <v>51342</v>
      </c>
      <c r="L148" s="11">
        <f t="shared" si="42"/>
        <v>51342</v>
      </c>
      <c r="M148" s="11">
        <f t="shared" si="36"/>
        <v>94118.206097049449</v>
      </c>
      <c r="N148" s="11">
        <f t="shared" si="37"/>
        <v>57776.206097049449</v>
      </c>
      <c r="O148" s="3">
        <f t="shared" si="31"/>
        <v>36342</v>
      </c>
      <c r="P148" s="3"/>
      <c r="Q148" s="3">
        <v>9403.2908465628298</v>
      </c>
      <c r="R148" s="3">
        <f t="shared" si="38"/>
        <v>67179.496943612277</v>
      </c>
      <c r="S148" t="b">
        <f t="shared" si="39"/>
        <v>1</v>
      </c>
      <c r="T148">
        <f t="shared" si="40"/>
        <v>0</v>
      </c>
      <c r="U148">
        <f t="shared" si="41"/>
        <v>0</v>
      </c>
      <c r="V148" s="14">
        <f t="shared" si="32"/>
        <v>0</v>
      </c>
    </row>
    <row r="149" spans="1:22">
      <c r="A149" s="7">
        <v>148</v>
      </c>
      <c r="B149" s="7">
        <v>1983</v>
      </c>
      <c r="C149" s="7">
        <v>4</v>
      </c>
      <c r="D149" s="10">
        <v>2544</v>
      </c>
      <c r="E149" s="13">
        <v>42878.67768595041</v>
      </c>
      <c r="F149" s="11">
        <v>0.13</v>
      </c>
      <c r="G149" s="11">
        <f t="shared" si="33"/>
        <v>5112.6462360000005</v>
      </c>
      <c r="H149" s="13">
        <f t="shared" si="34"/>
        <v>664.64401068000006</v>
      </c>
      <c r="I149" s="7">
        <v>15000</v>
      </c>
      <c r="J149" s="7">
        <v>51342</v>
      </c>
      <c r="K149" s="7">
        <f t="shared" si="35"/>
        <v>36342</v>
      </c>
      <c r="L149" s="11">
        <f t="shared" si="42"/>
        <v>36342</v>
      </c>
      <c r="M149" s="11">
        <f t="shared" si="36"/>
        <v>89993.911703908016</v>
      </c>
      <c r="N149" s="11">
        <f t="shared" si="37"/>
        <v>53651.911703908016</v>
      </c>
      <c r="O149" s="3">
        <f t="shared" si="31"/>
        <v>36342</v>
      </c>
      <c r="P149" s="3"/>
      <c r="Q149" s="3">
        <v>11437.8780286376</v>
      </c>
      <c r="R149" s="3">
        <f t="shared" si="38"/>
        <v>65089.789732545614</v>
      </c>
      <c r="S149" t="b">
        <f t="shared" si="39"/>
        <v>1</v>
      </c>
      <c r="T149">
        <f t="shared" si="40"/>
        <v>0</v>
      </c>
      <c r="U149">
        <f t="shared" si="41"/>
        <v>0</v>
      </c>
      <c r="V149" s="14">
        <f t="shared" si="32"/>
        <v>0</v>
      </c>
    </row>
    <row r="150" spans="1:22">
      <c r="A150" s="7">
        <v>149</v>
      </c>
      <c r="B150" s="7">
        <v>1983</v>
      </c>
      <c r="C150" s="7">
        <v>5</v>
      </c>
      <c r="D150" s="10">
        <v>34448</v>
      </c>
      <c r="E150" s="13">
        <v>21941.157024793389</v>
      </c>
      <c r="F150" s="11">
        <v>0.22</v>
      </c>
      <c r="G150" s="11">
        <f t="shared" si="33"/>
        <v>5112.6462360000005</v>
      </c>
      <c r="H150" s="13">
        <f t="shared" si="34"/>
        <v>1124.7821719200001</v>
      </c>
      <c r="I150" s="7">
        <v>15000</v>
      </c>
      <c r="J150" s="7">
        <v>51342</v>
      </c>
      <c r="K150" s="7">
        <f t="shared" si="35"/>
        <v>36342</v>
      </c>
      <c r="L150" s="11">
        <f t="shared" si="42"/>
        <v>36342</v>
      </c>
      <c r="M150" s="11">
        <f t="shared" si="36"/>
        <v>76359.674241531378</v>
      </c>
      <c r="N150" s="11">
        <f t="shared" si="37"/>
        <v>40017.674241531378</v>
      </c>
      <c r="O150" s="3">
        <f t="shared" si="31"/>
        <v>36342</v>
      </c>
      <c r="P150" s="3"/>
      <c r="Q150" s="3">
        <v>19201.299388658001</v>
      </c>
      <c r="R150" s="3">
        <f t="shared" si="38"/>
        <v>59218.973630189379</v>
      </c>
      <c r="S150" t="b">
        <f t="shared" si="39"/>
        <v>1</v>
      </c>
      <c r="T150">
        <f t="shared" si="40"/>
        <v>0</v>
      </c>
      <c r="U150">
        <f t="shared" si="41"/>
        <v>0</v>
      </c>
      <c r="V150" s="14">
        <f t="shared" si="32"/>
        <v>0</v>
      </c>
    </row>
    <row r="151" spans="1:22">
      <c r="A151" s="7">
        <v>150</v>
      </c>
      <c r="B151" s="7">
        <v>1983</v>
      </c>
      <c r="C151" s="7">
        <v>6</v>
      </c>
      <c r="D151" s="10">
        <v>45953</v>
      </c>
      <c r="E151" s="13">
        <v>29466.446280991735</v>
      </c>
      <c r="F151" s="11">
        <v>0.36</v>
      </c>
      <c r="G151" s="11">
        <f t="shared" si="33"/>
        <v>5112.6462360000005</v>
      </c>
      <c r="H151" s="13">
        <f t="shared" si="34"/>
        <v>1840.5526449600002</v>
      </c>
      <c r="I151" s="7">
        <v>15000</v>
      </c>
      <c r="J151" s="7">
        <v>51342</v>
      </c>
      <c r="K151" s="7">
        <f t="shared" si="35"/>
        <v>36342</v>
      </c>
      <c r="L151" s="11">
        <f t="shared" si="42"/>
        <v>36342</v>
      </c>
      <c r="M151" s="11">
        <f t="shared" si="36"/>
        <v>81190.379027404735</v>
      </c>
      <c r="N151" s="11">
        <f t="shared" si="37"/>
        <v>45953</v>
      </c>
      <c r="O151" s="3">
        <f t="shared" si="31"/>
        <v>35237.379027404735</v>
      </c>
      <c r="P151" s="3"/>
      <c r="Q151" s="3">
        <v>17222.485391373</v>
      </c>
      <c r="R151" s="3">
        <f t="shared" si="38"/>
        <v>63175.485391373004</v>
      </c>
      <c r="S151" t="b">
        <f t="shared" si="39"/>
        <v>1</v>
      </c>
      <c r="T151">
        <f t="shared" si="40"/>
        <v>0</v>
      </c>
      <c r="U151">
        <f t="shared" si="41"/>
        <v>0</v>
      </c>
      <c r="V151" s="14">
        <f t="shared" si="32"/>
        <v>0</v>
      </c>
    </row>
    <row r="152" spans="1:22">
      <c r="A152" s="7">
        <v>151</v>
      </c>
      <c r="B152" s="7">
        <v>1983</v>
      </c>
      <c r="C152" s="7">
        <v>7</v>
      </c>
      <c r="D152" s="10">
        <v>50966</v>
      </c>
      <c r="E152" s="13">
        <v>41605.289256198346</v>
      </c>
      <c r="F152" s="11">
        <v>0.43</v>
      </c>
      <c r="G152" s="11">
        <f t="shared" si="33"/>
        <v>5007.6844652446462</v>
      </c>
      <c r="H152" s="13">
        <f t="shared" si="34"/>
        <v>2153.3043200551979</v>
      </c>
      <c r="I152" s="7">
        <v>0</v>
      </c>
      <c r="J152" s="7">
        <v>51342</v>
      </c>
      <c r="K152" s="7">
        <f t="shared" si="35"/>
        <v>51342</v>
      </c>
      <c r="L152" s="11">
        <f t="shared" si="42"/>
        <v>35237.379027404735</v>
      </c>
      <c r="M152" s="11">
        <f t="shared" si="36"/>
        <v>85102.515016030782</v>
      </c>
      <c r="N152" s="11">
        <f t="shared" si="37"/>
        <v>50966</v>
      </c>
      <c r="O152" s="3">
        <f t="shared" si="31"/>
        <v>34136.515016030782</v>
      </c>
      <c r="P152" s="3"/>
      <c r="Q152" s="3">
        <v>10413.151052482899</v>
      </c>
      <c r="R152" s="3">
        <f t="shared" si="38"/>
        <v>61379.151052482899</v>
      </c>
      <c r="S152" t="b">
        <f t="shared" si="39"/>
        <v>1</v>
      </c>
      <c r="T152">
        <f t="shared" si="40"/>
        <v>0</v>
      </c>
      <c r="U152">
        <f t="shared" si="41"/>
        <v>0</v>
      </c>
      <c r="V152" s="14">
        <f t="shared" si="32"/>
        <v>0</v>
      </c>
    </row>
    <row r="153" spans="1:22">
      <c r="A153" s="7">
        <v>152</v>
      </c>
      <c r="B153" s="7">
        <v>1983</v>
      </c>
      <c r="C153" s="7">
        <v>8</v>
      </c>
      <c r="D153" s="10">
        <v>47807</v>
      </c>
      <c r="E153" s="13">
        <v>38860.165289256198</v>
      </c>
      <c r="F153" s="11">
        <v>0.39</v>
      </c>
      <c r="G153" s="11">
        <f t="shared" si="33"/>
        <v>4900.6517442310333</v>
      </c>
      <c r="H153" s="13">
        <f t="shared" si="34"/>
        <v>1911.254180250103</v>
      </c>
      <c r="I153" s="7">
        <v>0</v>
      </c>
      <c r="J153" s="7">
        <v>51342</v>
      </c>
      <c r="K153" s="7">
        <f t="shared" si="35"/>
        <v>51342</v>
      </c>
      <c r="L153" s="11">
        <f t="shared" si="42"/>
        <v>34136.515016030782</v>
      </c>
      <c r="M153" s="11">
        <f t="shared" si="36"/>
        <v>79170.05859435517</v>
      </c>
      <c r="N153" s="11">
        <f t="shared" si="37"/>
        <v>47807</v>
      </c>
      <c r="O153" s="3">
        <f t="shared" si="31"/>
        <v>31363.05859435517</v>
      </c>
      <c r="P153" s="3"/>
      <c r="Q153" s="3">
        <v>8084.6324693182996</v>
      </c>
      <c r="R153" s="3">
        <f t="shared" si="38"/>
        <v>55891.632469318298</v>
      </c>
      <c r="S153" t="b">
        <f t="shared" si="39"/>
        <v>1</v>
      </c>
      <c r="T153">
        <f t="shared" si="40"/>
        <v>0</v>
      </c>
      <c r="U153">
        <f t="shared" si="41"/>
        <v>0</v>
      </c>
      <c r="V153" s="14">
        <f t="shared" si="32"/>
        <v>0</v>
      </c>
    </row>
    <row r="154" spans="1:22">
      <c r="A154" s="7">
        <v>153</v>
      </c>
      <c r="B154" s="7">
        <v>1983</v>
      </c>
      <c r="C154" s="7">
        <v>9</v>
      </c>
      <c r="D154" s="10">
        <v>35537</v>
      </c>
      <c r="E154" s="13">
        <v>35462.479338842975</v>
      </c>
      <c r="F154" s="11">
        <v>0.2</v>
      </c>
      <c r="G154" s="11">
        <f t="shared" si="33"/>
        <v>4620.2541174266162</v>
      </c>
      <c r="H154" s="13">
        <f t="shared" si="34"/>
        <v>924.05082348532324</v>
      </c>
      <c r="I154" s="7">
        <v>0</v>
      </c>
      <c r="J154" s="7">
        <v>51342</v>
      </c>
      <c r="K154" s="7">
        <f t="shared" si="35"/>
        <v>51342</v>
      </c>
      <c r="L154" s="11">
        <f t="shared" si="42"/>
        <v>31363.05859435517</v>
      </c>
      <c r="M154" s="11">
        <f t="shared" si="36"/>
        <v>72355.299592798925</v>
      </c>
      <c r="N154" s="11">
        <f t="shared" si="37"/>
        <v>35537</v>
      </c>
      <c r="O154" s="3">
        <f t="shared" si="31"/>
        <v>36818.299592798925</v>
      </c>
      <c r="P154" s="3"/>
      <c r="Q154" s="3">
        <v>6453.8124830860897</v>
      </c>
      <c r="R154" s="3">
        <f t="shared" si="38"/>
        <v>41990.812483086091</v>
      </c>
      <c r="S154" t="b">
        <f t="shared" si="39"/>
        <v>1</v>
      </c>
      <c r="T154">
        <f t="shared" si="40"/>
        <v>0</v>
      </c>
      <c r="U154">
        <f t="shared" si="41"/>
        <v>0</v>
      </c>
      <c r="V154" s="14">
        <f t="shared" si="32"/>
        <v>0</v>
      </c>
    </row>
    <row r="155" spans="1:22">
      <c r="A155" s="7">
        <v>154</v>
      </c>
      <c r="B155" s="7">
        <v>1983</v>
      </c>
      <c r="C155" s="7">
        <v>10</v>
      </c>
      <c r="D155" s="10">
        <v>16691</v>
      </c>
      <c r="E155" s="13">
        <v>31412.231404958678</v>
      </c>
      <c r="F155" s="11">
        <v>0.05</v>
      </c>
      <c r="G155" s="11">
        <f t="shared" si="33"/>
        <v>5157.1515272552042</v>
      </c>
      <c r="H155" s="13">
        <f t="shared" si="34"/>
        <v>257.8575763627602</v>
      </c>
      <c r="I155" s="7">
        <v>0</v>
      </c>
      <c r="J155" s="7">
        <v>51342</v>
      </c>
      <c r="K155" s="7">
        <f t="shared" si="35"/>
        <v>51342</v>
      </c>
      <c r="L155" s="11">
        <f t="shared" si="42"/>
        <v>36818.299592798925</v>
      </c>
      <c r="M155" s="11">
        <f t="shared" si="36"/>
        <v>76774.059065060501</v>
      </c>
      <c r="N155" s="11">
        <f t="shared" si="37"/>
        <v>25432.059065060501</v>
      </c>
      <c r="O155" s="3">
        <f t="shared" si="31"/>
        <v>51342</v>
      </c>
      <c r="P155" s="3"/>
      <c r="Q155" s="3">
        <v>8801.3856436656606</v>
      </c>
      <c r="R155" s="3">
        <f t="shared" si="38"/>
        <v>34233.444708726165</v>
      </c>
      <c r="S155" t="b">
        <f t="shared" si="39"/>
        <v>1</v>
      </c>
      <c r="T155">
        <f t="shared" si="40"/>
        <v>0</v>
      </c>
      <c r="U155">
        <f t="shared" si="41"/>
        <v>0</v>
      </c>
      <c r="V155" s="14">
        <f t="shared" si="32"/>
        <v>0</v>
      </c>
    </row>
    <row r="156" spans="1:22">
      <c r="A156" s="7">
        <v>155</v>
      </c>
      <c r="B156" s="7">
        <v>1983</v>
      </c>
      <c r="C156" s="7">
        <v>11</v>
      </c>
      <c r="D156" s="10">
        <v>4576</v>
      </c>
      <c r="E156" s="13">
        <v>19527.272727272728</v>
      </c>
      <c r="F156" s="11">
        <v>0</v>
      </c>
      <c r="G156" s="11">
        <f t="shared" si="33"/>
        <v>6296.3862360000003</v>
      </c>
      <c r="H156" s="13">
        <f t="shared" si="34"/>
        <v>0</v>
      </c>
      <c r="I156" s="7">
        <v>0</v>
      </c>
      <c r="J156" s="7">
        <v>51342</v>
      </c>
      <c r="K156" s="7">
        <f t="shared" si="35"/>
        <v>51342</v>
      </c>
      <c r="L156" s="11">
        <f t="shared" si="42"/>
        <v>51342</v>
      </c>
      <c r="M156" s="11">
        <f t="shared" si="36"/>
        <v>78486.043427226206</v>
      </c>
      <c r="N156" s="11">
        <f t="shared" si="37"/>
        <v>27144.043427226206</v>
      </c>
      <c r="O156" s="3">
        <f t="shared" si="31"/>
        <v>51342</v>
      </c>
      <c r="P156" s="3"/>
      <c r="Q156" s="3">
        <v>7616.7706999534703</v>
      </c>
      <c r="R156" s="3">
        <f t="shared" si="38"/>
        <v>34760.814127179678</v>
      </c>
      <c r="S156" t="b">
        <f t="shared" si="39"/>
        <v>1</v>
      </c>
      <c r="T156">
        <f t="shared" si="40"/>
        <v>0</v>
      </c>
      <c r="U156">
        <f t="shared" si="41"/>
        <v>0</v>
      </c>
      <c r="V156" s="14">
        <f t="shared" si="32"/>
        <v>0</v>
      </c>
    </row>
    <row r="157" spans="1:22">
      <c r="A157" s="7">
        <v>156</v>
      </c>
      <c r="B157" s="7">
        <v>1983</v>
      </c>
      <c r="C157" s="7">
        <v>12</v>
      </c>
      <c r="D157" s="10">
        <v>1561</v>
      </c>
      <c r="E157" s="13">
        <v>28407.272727272728</v>
      </c>
      <c r="F157" s="11">
        <v>0</v>
      </c>
      <c r="G157" s="11">
        <f t="shared" si="33"/>
        <v>6296.3862360000003</v>
      </c>
      <c r="H157" s="13">
        <f t="shared" si="34"/>
        <v>0</v>
      </c>
      <c r="I157" s="7">
        <v>0</v>
      </c>
      <c r="J157" s="7">
        <v>51342</v>
      </c>
      <c r="K157" s="7">
        <f t="shared" si="35"/>
        <v>51342</v>
      </c>
      <c r="L157" s="11">
        <f t="shared" si="42"/>
        <v>51342</v>
      </c>
      <c r="M157" s="11">
        <f t="shared" si="36"/>
        <v>88598.862749664637</v>
      </c>
      <c r="N157" s="11">
        <f t="shared" si="37"/>
        <v>37256.862749664637</v>
      </c>
      <c r="O157" s="3">
        <f t="shared" si="31"/>
        <v>51342</v>
      </c>
      <c r="P157" s="3"/>
      <c r="Q157" s="3">
        <v>8849.5900223918998</v>
      </c>
      <c r="R157" s="3">
        <f t="shared" si="38"/>
        <v>46106.452772056538</v>
      </c>
      <c r="S157" t="b">
        <f t="shared" si="39"/>
        <v>1</v>
      </c>
      <c r="T157">
        <f t="shared" si="40"/>
        <v>0</v>
      </c>
      <c r="U157">
        <f t="shared" si="41"/>
        <v>0</v>
      </c>
      <c r="V157" s="14">
        <f t="shared" si="32"/>
        <v>0</v>
      </c>
    </row>
    <row r="158" spans="1:22">
      <c r="A158" s="7">
        <v>157</v>
      </c>
      <c r="B158" s="7">
        <v>1984</v>
      </c>
      <c r="C158" s="7">
        <v>1</v>
      </c>
      <c r="D158" s="10">
        <v>1277</v>
      </c>
      <c r="E158" s="13">
        <v>28129.586776859505</v>
      </c>
      <c r="F158" s="11">
        <v>0</v>
      </c>
      <c r="G158" s="11">
        <f t="shared" si="33"/>
        <v>6296.3862360000003</v>
      </c>
      <c r="H158" s="13">
        <f t="shared" si="34"/>
        <v>0</v>
      </c>
      <c r="I158" s="7">
        <v>0</v>
      </c>
      <c r="J158" s="7">
        <v>51342</v>
      </c>
      <c r="K158" s="7">
        <f t="shared" si="35"/>
        <v>51342</v>
      </c>
      <c r="L158" s="11">
        <f t="shared" si="42"/>
        <v>51342</v>
      </c>
      <c r="M158" s="11">
        <f t="shared" si="36"/>
        <v>86991.874871862106</v>
      </c>
      <c r="N158" s="11">
        <f t="shared" si="37"/>
        <v>35649.874871862106</v>
      </c>
      <c r="O158" s="3">
        <f t="shared" si="31"/>
        <v>51342</v>
      </c>
      <c r="P158" s="3"/>
      <c r="Q158" s="3">
        <v>7520.2880950026001</v>
      </c>
      <c r="R158" s="3">
        <f t="shared" si="38"/>
        <v>43170.162966864707</v>
      </c>
      <c r="S158" t="b">
        <f t="shared" si="39"/>
        <v>1</v>
      </c>
      <c r="T158">
        <f t="shared" si="40"/>
        <v>0</v>
      </c>
      <c r="U158">
        <f t="shared" si="41"/>
        <v>0</v>
      </c>
      <c r="V158" s="14">
        <f t="shared" si="32"/>
        <v>0</v>
      </c>
    </row>
    <row r="159" spans="1:22">
      <c r="A159" s="7">
        <v>158</v>
      </c>
      <c r="B159" s="7">
        <v>1984</v>
      </c>
      <c r="C159" s="7">
        <v>2</v>
      </c>
      <c r="D159" s="10">
        <v>787</v>
      </c>
      <c r="E159" s="13">
        <v>26786.776859504131</v>
      </c>
      <c r="F159" s="11">
        <v>0</v>
      </c>
      <c r="G159" s="11">
        <f t="shared" si="33"/>
        <v>6296.3862360000003</v>
      </c>
      <c r="H159" s="13">
        <f t="shared" si="34"/>
        <v>0</v>
      </c>
      <c r="I159" s="7">
        <v>0</v>
      </c>
      <c r="J159" s="7">
        <v>51342</v>
      </c>
      <c r="K159" s="7">
        <f t="shared" si="35"/>
        <v>51342</v>
      </c>
      <c r="L159" s="11">
        <f t="shared" si="42"/>
        <v>51342</v>
      </c>
      <c r="M159" s="11">
        <f t="shared" si="36"/>
        <v>84417.364775663416</v>
      </c>
      <c r="N159" s="11">
        <f t="shared" si="37"/>
        <v>33075.364775663416</v>
      </c>
      <c r="O159" s="3">
        <f t="shared" si="31"/>
        <v>51342</v>
      </c>
      <c r="P159" s="3"/>
      <c r="Q159" s="3">
        <v>6288.5879161592902</v>
      </c>
      <c r="R159" s="3">
        <f t="shared" si="38"/>
        <v>39363.952691822706</v>
      </c>
      <c r="S159" t="b">
        <f t="shared" si="39"/>
        <v>1</v>
      </c>
      <c r="T159">
        <f t="shared" si="40"/>
        <v>0</v>
      </c>
      <c r="U159">
        <f t="shared" si="41"/>
        <v>0</v>
      </c>
      <c r="V159" s="14">
        <f t="shared" si="32"/>
        <v>0</v>
      </c>
    </row>
    <row r="160" spans="1:22">
      <c r="A160" s="7">
        <v>159</v>
      </c>
      <c r="B160" s="7">
        <v>1984</v>
      </c>
      <c r="C160" s="7">
        <v>3</v>
      </c>
      <c r="D160" s="10">
        <v>298</v>
      </c>
      <c r="E160" s="13">
        <v>52496.528925619838</v>
      </c>
      <c r="F160" s="11">
        <v>0.02</v>
      </c>
      <c r="G160" s="11">
        <f t="shared" si="33"/>
        <v>6296.3862360000003</v>
      </c>
      <c r="H160" s="13">
        <f t="shared" si="34"/>
        <v>125.92772472000001</v>
      </c>
      <c r="I160" s="7">
        <v>0</v>
      </c>
      <c r="J160" s="7">
        <v>51342</v>
      </c>
      <c r="K160" s="7">
        <f t="shared" si="35"/>
        <v>51342</v>
      </c>
      <c r="L160" s="11">
        <f t="shared" si="42"/>
        <v>51342</v>
      </c>
      <c r="M160" s="11">
        <f t="shared" si="36"/>
        <v>111094.19250097557</v>
      </c>
      <c r="N160" s="11">
        <f t="shared" si="37"/>
        <v>74752.192500975565</v>
      </c>
      <c r="O160" s="3">
        <f t="shared" si="31"/>
        <v>36342</v>
      </c>
      <c r="P160" s="3"/>
      <c r="Q160" s="3">
        <v>7381.59130007572</v>
      </c>
      <c r="R160" s="3">
        <f t="shared" si="38"/>
        <v>82133.783801051279</v>
      </c>
      <c r="S160" t="b">
        <f t="shared" si="39"/>
        <v>1</v>
      </c>
      <c r="T160">
        <f t="shared" si="40"/>
        <v>0</v>
      </c>
      <c r="U160">
        <f t="shared" si="41"/>
        <v>0</v>
      </c>
      <c r="V160" s="14">
        <f t="shared" si="32"/>
        <v>0</v>
      </c>
    </row>
    <row r="161" spans="1:22">
      <c r="A161" s="7">
        <v>160</v>
      </c>
      <c r="B161" s="7">
        <v>1984</v>
      </c>
      <c r="C161" s="7">
        <v>4</v>
      </c>
      <c r="D161" s="10">
        <v>2544</v>
      </c>
      <c r="E161" s="13">
        <v>50451.570247933887</v>
      </c>
      <c r="F161" s="11">
        <v>0.13</v>
      </c>
      <c r="G161" s="11">
        <f t="shared" si="33"/>
        <v>5112.6462360000005</v>
      </c>
      <c r="H161" s="13">
        <f t="shared" si="34"/>
        <v>664.64401068000006</v>
      </c>
      <c r="I161" s="7">
        <v>15000</v>
      </c>
      <c r="J161" s="7">
        <v>51342</v>
      </c>
      <c r="K161" s="7">
        <f t="shared" si="35"/>
        <v>36342</v>
      </c>
      <c r="L161" s="11">
        <f t="shared" si="42"/>
        <v>36342</v>
      </c>
      <c r="M161" s="11">
        <f t="shared" si="36"/>
        <v>101289.35554754778</v>
      </c>
      <c r="N161" s="11">
        <f t="shared" si="37"/>
        <v>64947.355547547777</v>
      </c>
      <c r="O161" s="3">
        <f t="shared" si="31"/>
        <v>36342</v>
      </c>
      <c r="P161" s="3"/>
      <c r="Q161" s="3">
        <v>15160.429310293899</v>
      </c>
      <c r="R161" s="3">
        <f t="shared" si="38"/>
        <v>80107.784857841674</v>
      </c>
      <c r="S161" t="b">
        <f t="shared" si="39"/>
        <v>1</v>
      </c>
      <c r="T161">
        <f t="shared" si="40"/>
        <v>0</v>
      </c>
      <c r="U161">
        <f t="shared" si="41"/>
        <v>0</v>
      </c>
      <c r="V161" s="14">
        <f t="shared" si="32"/>
        <v>0</v>
      </c>
    </row>
    <row r="162" spans="1:22">
      <c r="A162" s="7">
        <v>161</v>
      </c>
      <c r="B162" s="7">
        <v>1984</v>
      </c>
      <c r="C162" s="7">
        <v>5</v>
      </c>
      <c r="D162" s="10">
        <v>34448</v>
      </c>
      <c r="E162" s="13">
        <v>33619.834710743802</v>
      </c>
      <c r="F162" s="11">
        <v>0.22</v>
      </c>
      <c r="G162" s="11">
        <f t="shared" si="33"/>
        <v>5112.6462360000005</v>
      </c>
      <c r="H162" s="13">
        <f t="shared" si="34"/>
        <v>1124.7821719200001</v>
      </c>
      <c r="I162" s="7">
        <v>15000</v>
      </c>
      <c r="J162" s="7">
        <v>51342</v>
      </c>
      <c r="K162" s="7">
        <f t="shared" si="35"/>
        <v>36342</v>
      </c>
      <c r="L162" s="11">
        <f t="shared" si="42"/>
        <v>36342</v>
      </c>
      <c r="M162" s="11">
        <f t="shared" si="36"/>
        <v>93779.968526669603</v>
      </c>
      <c r="N162" s="11">
        <f t="shared" si="37"/>
        <v>57437.968526669603</v>
      </c>
      <c r="O162" s="3">
        <f t="shared" si="31"/>
        <v>36342</v>
      </c>
      <c r="P162" s="3"/>
      <c r="Q162" s="3">
        <v>24942.915987845801</v>
      </c>
      <c r="R162" s="3">
        <f t="shared" si="38"/>
        <v>82380.884514515405</v>
      </c>
      <c r="S162" t="b">
        <f t="shared" si="39"/>
        <v>1</v>
      </c>
      <c r="T162">
        <f t="shared" si="40"/>
        <v>0</v>
      </c>
      <c r="U162">
        <f t="shared" si="41"/>
        <v>0</v>
      </c>
      <c r="V162" s="14">
        <f t="shared" si="32"/>
        <v>0</v>
      </c>
    </row>
    <row r="163" spans="1:22">
      <c r="A163" s="7">
        <v>162</v>
      </c>
      <c r="B163" s="7">
        <v>1984</v>
      </c>
      <c r="C163" s="7">
        <v>6</v>
      </c>
      <c r="D163" s="10">
        <v>45953</v>
      </c>
      <c r="E163" s="13">
        <v>19834.710743801654</v>
      </c>
      <c r="F163" s="11">
        <v>0.36</v>
      </c>
      <c r="G163" s="11">
        <f t="shared" si="33"/>
        <v>5112.6462360000005</v>
      </c>
      <c r="H163" s="13">
        <f t="shared" si="34"/>
        <v>1840.5526449600002</v>
      </c>
      <c r="I163" s="7">
        <v>15000</v>
      </c>
      <c r="J163" s="7">
        <v>51342</v>
      </c>
      <c r="K163" s="7">
        <f t="shared" si="35"/>
        <v>36342</v>
      </c>
      <c r="L163" s="11">
        <f t="shared" si="42"/>
        <v>36342</v>
      </c>
      <c r="M163" s="11">
        <f t="shared" si="36"/>
        <v>67918.879826861448</v>
      </c>
      <c r="N163" s="11">
        <f t="shared" si="37"/>
        <v>45953</v>
      </c>
      <c r="O163" s="3">
        <f t="shared" si="31"/>
        <v>21965.879826861448</v>
      </c>
      <c r="P163" s="3"/>
      <c r="Q163" s="3">
        <v>13582.7217280198</v>
      </c>
      <c r="R163" s="3">
        <f t="shared" si="38"/>
        <v>59535.721728019802</v>
      </c>
      <c r="S163" t="b">
        <f t="shared" si="39"/>
        <v>1</v>
      </c>
      <c r="T163">
        <f t="shared" si="40"/>
        <v>0</v>
      </c>
      <c r="U163">
        <f t="shared" si="41"/>
        <v>0</v>
      </c>
      <c r="V163" s="14">
        <f t="shared" si="32"/>
        <v>0</v>
      </c>
    </row>
    <row r="164" spans="1:22">
      <c r="A164" s="7">
        <v>163</v>
      </c>
      <c r="B164" s="7">
        <v>1984</v>
      </c>
      <c r="C164" s="7">
        <v>7</v>
      </c>
      <c r="D164" s="10">
        <v>50966</v>
      </c>
      <c r="E164" s="13">
        <v>48577.190082644629</v>
      </c>
      <c r="F164" s="11">
        <v>0.43</v>
      </c>
      <c r="G164" s="11">
        <f t="shared" si="33"/>
        <v>3555.8257025869984</v>
      </c>
      <c r="H164" s="13">
        <f t="shared" si="34"/>
        <v>1529.0050521124092</v>
      </c>
      <c r="I164" s="7">
        <v>0</v>
      </c>
      <c r="J164" s="7">
        <v>51342</v>
      </c>
      <c r="K164" s="7">
        <f t="shared" si="35"/>
        <v>51342</v>
      </c>
      <c r="L164" s="11">
        <f t="shared" si="42"/>
        <v>21965.879826861448</v>
      </c>
      <c r="M164" s="11">
        <f t="shared" si="36"/>
        <v>77437.119321519378</v>
      </c>
      <c r="N164" s="11">
        <f t="shared" si="37"/>
        <v>50966</v>
      </c>
      <c r="O164" s="3">
        <f t="shared" si="31"/>
        <v>26471.119321519378</v>
      </c>
      <c r="P164" s="3"/>
      <c r="Q164" s="3">
        <v>8423.0544641257202</v>
      </c>
      <c r="R164" s="3">
        <f t="shared" si="38"/>
        <v>59389.054464125722</v>
      </c>
      <c r="S164" t="b">
        <f t="shared" si="39"/>
        <v>1</v>
      </c>
      <c r="T164">
        <f t="shared" si="40"/>
        <v>0</v>
      </c>
      <c r="U164">
        <f t="shared" si="41"/>
        <v>0</v>
      </c>
      <c r="V164" s="14">
        <f t="shared" si="32"/>
        <v>0</v>
      </c>
    </row>
    <row r="165" spans="1:22">
      <c r="A165" s="7">
        <v>164</v>
      </c>
      <c r="B165" s="7">
        <v>1984</v>
      </c>
      <c r="C165" s="7">
        <v>8</v>
      </c>
      <c r="D165" s="10">
        <v>47807</v>
      </c>
      <c r="E165" s="13">
        <v>44856.198347107435</v>
      </c>
      <c r="F165" s="11">
        <v>0.39</v>
      </c>
      <c r="G165" s="11">
        <f t="shared" si="33"/>
        <v>4088.1783208310117</v>
      </c>
      <c r="H165" s="13">
        <f t="shared" si="34"/>
        <v>1594.3895451240946</v>
      </c>
      <c r="I165" s="7">
        <v>0</v>
      </c>
      <c r="J165" s="7">
        <v>51342</v>
      </c>
      <c r="K165" s="7">
        <f t="shared" si="35"/>
        <v>51342</v>
      </c>
      <c r="L165" s="11">
        <f t="shared" si="42"/>
        <v>26471.119321519378</v>
      </c>
      <c r="M165" s="11">
        <f t="shared" si="36"/>
        <v>76887.374141781373</v>
      </c>
      <c r="N165" s="11">
        <f t="shared" si="37"/>
        <v>47807</v>
      </c>
      <c r="O165" s="3">
        <f t="shared" si="31"/>
        <v>29080.374141781373</v>
      </c>
      <c r="P165" s="3"/>
      <c r="Q165" s="3">
        <v>7154.4460182786597</v>
      </c>
      <c r="R165" s="3">
        <f t="shared" si="38"/>
        <v>54961.446018278657</v>
      </c>
      <c r="S165" t="b">
        <f t="shared" si="39"/>
        <v>1</v>
      </c>
      <c r="T165">
        <f t="shared" si="40"/>
        <v>0</v>
      </c>
      <c r="U165">
        <f t="shared" si="41"/>
        <v>0</v>
      </c>
      <c r="V165" s="14">
        <f t="shared" si="32"/>
        <v>0</v>
      </c>
    </row>
    <row r="166" spans="1:22">
      <c r="A166" s="7">
        <v>165</v>
      </c>
      <c r="B166" s="7">
        <v>1984</v>
      </c>
      <c r="C166" s="7">
        <v>9</v>
      </c>
      <c r="D166" s="10">
        <v>35537</v>
      </c>
      <c r="E166" s="13">
        <v>30767.603305785124</v>
      </c>
      <c r="F166" s="11">
        <v>0.2</v>
      </c>
      <c r="G166" s="11">
        <f t="shared" si="33"/>
        <v>4377.9321717947905</v>
      </c>
      <c r="H166" s="13">
        <f t="shared" si="34"/>
        <v>875.58643435895817</v>
      </c>
      <c r="I166" s="7">
        <v>0</v>
      </c>
      <c r="J166" s="7">
        <v>51342</v>
      </c>
      <c r="K166" s="7">
        <f t="shared" si="35"/>
        <v>51342</v>
      </c>
      <c r="L166" s="11">
        <f t="shared" si="42"/>
        <v>29080.374141781373</v>
      </c>
      <c r="M166" s="11">
        <f t="shared" si="36"/>
        <v>65061.700904651763</v>
      </c>
      <c r="N166" s="11">
        <f t="shared" si="37"/>
        <v>35537</v>
      </c>
      <c r="O166" s="3">
        <f t="shared" si="31"/>
        <v>29524.700904651763</v>
      </c>
      <c r="P166" s="3"/>
      <c r="Q166" s="3">
        <v>6089.3098914442198</v>
      </c>
      <c r="R166" s="3">
        <f t="shared" si="38"/>
        <v>41626.309891444223</v>
      </c>
      <c r="S166" t="b">
        <f t="shared" si="39"/>
        <v>1</v>
      </c>
      <c r="T166">
        <f t="shared" si="40"/>
        <v>0</v>
      </c>
      <c r="U166">
        <f t="shared" si="41"/>
        <v>0</v>
      </c>
      <c r="V166" s="14">
        <f t="shared" si="32"/>
        <v>0</v>
      </c>
    </row>
    <row r="167" spans="1:22">
      <c r="A167" s="7">
        <v>166</v>
      </c>
      <c r="B167" s="7">
        <v>1984</v>
      </c>
      <c r="C167" s="7">
        <v>10</v>
      </c>
      <c r="D167" s="10">
        <v>16691</v>
      </c>
      <c r="E167" s="13">
        <v>18680.330578512396</v>
      </c>
      <c r="F167" s="11">
        <v>0.05</v>
      </c>
      <c r="G167" s="11">
        <f t="shared" si="33"/>
        <v>4425.9172072058391</v>
      </c>
      <c r="H167" s="13">
        <f t="shared" si="34"/>
        <v>221.29586036029195</v>
      </c>
      <c r="I167" s="7">
        <v>0</v>
      </c>
      <c r="J167" s="7">
        <v>51342</v>
      </c>
      <c r="K167" s="7">
        <f t="shared" si="35"/>
        <v>51342</v>
      </c>
      <c r="L167" s="11">
        <f t="shared" si="42"/>
        <v>29524.700904651763</v>
      </c>
      <c r="M167" s="11">
        <f t="shared" si="36"/>
        <v>56613.323056199741</v>
      </c>
      <c r="N167" s="11">
        <f t="shared" si="37"/>
        <v>16691</v>
      </c>
      <c r="O167" s="3">
        <f t="shared" si="31"/>
        <v>39922.323056199741</v>
      </c>
      <c r="P167" s="3"/>
      <c r="Q167" s="3">
        <v>8629.5874333958709</v>
      </c>
      <c r="R167" s="3">
        <f t="shared" si="38"/>
        <v>25320.587433395871</v>
      </c>
      <c r="S167" t="b">
        <f t="shared" si="39"/>
        <v>1</v>
      </c>
      <c r="T167">
        <f t="shared" si="40"/>
        <v>0</v>
      </c>
      <c r="U167">
        <f t="shared" si="41"/>
        <v>0</v>
      </c>
      <c r="V167" s="14">
        <f t="shared" si="32"/>
        <v>0</v>
      </c>
    </row>
    <row r="168" spans="1:22">
      <c r="A168" s="7">
        <v>167</v>
      </c>
      <c r="B168" s="7">
        <v>1984</v>
      </c>
      <c r="C168" s="7">
        <v>11</v>
      </c>
      <c r="D168" s="10">
        <v>4576</v>
      </c>
      <c r="E168" s="13">
        <v>24489.917355371901</v>
      </c>
      <c r="F168" s="11">
        <v>0</v>
      </c>
      <c r="G168" s="11">
        <f t="shared" si="33"/>
        <v>5436.0771429592996</v>
      </c>
      <c r="H168" s="13">
        <f t="shared" si="34"/>
        <v>0</v>
      </c>
      <c r="I168" s="7">
        <v>0</v>
      </c>
      <c r="J168" s="7">
        <v>51342</v>
      </c>
      <c r="K168" s="7">
        <f t="shared" si="35"/>
        <v>51342</v>
      </c>
      <c r="L168" s="11">
        <f t="shared" si="42"/>
        <v>39922.323056199741</v>
      </c>
      <c r="M168" s="11">
        <f t="shared" si="36"/>
        <v>72396.012818886869</v>
      </c>
      <c r="N168" s="11">
        <f t="shared" si="37"/>
        <v>21054.012818886869</v>
      </c>
      <c r="O168" s="3">
        <f t="shared" si="31"/>
        <v>51342</v>
      </c>
      <c r="P168" s="3"/>
      <c r="Q168" s="3">
        <v>7983.7724073152303</v>
      </c>
      <c r="R168" s="3">
        <f t="shared" si="38"/>
        <v>29037.785226202101</v>
      </c>
      <c r="S168" t="b">
        <f t="shared" si="39"/>
        <v>1</v>
      </c>
      <c r="T168">
        <f t="shared" si="40"/>
        <v>0</v>
      </c>
      <c r="U168">
        <f t="shared" si="41"/>
        <v>0</v>
      </c>
      <c r="V168" s="14">
        <f t="shared" si="32"/>
        <v>0</v>
      </c>
    </row>
    <row r="169" spans="1:22">
      <c r="A169" s="7">
        <v>168</v>
      </c>
      <c r="B169" s="7">
        <v>1984</v>
      </c>
      <c r="C169" s="7">
        <v>12</v>
      </c>
      <c r="D169" s="10">
        <v>1561</v>
      </c>
      <c r="E169" s="13">
        <v>29555.702479338845</v>
      </c>
      <c r="F169" s="11">
        <v>0</v>
      </c>
      <c r="G169" s="11">
        <f t="shared" si="33"/>
        <v>6296.3862360000003</v>
      </c>
      <c r="H169" s="13">
        <f t="shared" si="34"/>
        <v>0</v>
      </c>
      <c r="I169" s="7">
        <v>0</v>
      </c>
      <c r="J169" s="7">
        <v>51342</v>
      </c>
      <c r="K169" s="7">
        <f t="shared" si="35"/>
        <v>51342</v>
      </c>
      <c r="L169" s="11">
        <f t="shared" si="42"/>
        <v>51342</v>
      </c>
      <c r="M169" s="11">
        <f t="shared" si="36"/>
        <v>88280.396349212897</v>
      </c>
      <c r="N169" s="11">
        <f t="shared" si="37"/>
        <v>36938.396349212897</v>
      </c>
      <c r="O169" s="3">
        <f t="shared" si="31"/>
        <v>51342</v>
      </c>
      <c r="P169" s="3"/>
      <c r="Q169" s="3">
        <v>7382.6938698740596</v>
      </c>
      <c r="R169" s="3">
        <f t="shared" si="38"/>
        <v>44321.090219086953</v>
      </c>
      <c r="S169" t="b">
        <f t="shared" si="39"/>
        <v>1</v>
      </c>
      <c r="T169">
        <f t="shared" si="40"/>
        <v>0</v>
      </c>
      <c r="U169">
        <f t="shared" si="41"/>
        <v>0</v>
      </c>
      <c r="V169" s="14">
        <f t="shared" si="32"/>
        <v>0</v>
      </c>
    </row>
    <row r="170" spans="1:22">
      <c r="A170" s="7">
        <v>169</v>
      </c>
      <c r="B170" s="7">
        <v>1985</v>
      </c>
      <c r="C170" s="7">
        <v>1</v>
      </c>
      <c r="D170" s="10">
        <v>1277</v>
      </c>
      <c r="E170" s="13">
        <v>34629.421487603307</v>
      </c>
      <c r="F170" s="11">
        <v>0</v>
      </c>
      <c r="G170" s="11">
        <f t="shared" si="33"/>
        <v>6296.3862360000003</v>
      </c>
      <c r="H170" s="13">
        <f t="shared" si="34"/>
        <v>0</v>
      </c>
      <c r="I170" s="7">
        <v>0</v>
      </c>
      <c r="J170" s="7">
        <v>51342</v>
      </c>
      <c r="K170" s="7">
        <f t="shared" si="35"/>
        <v>51342</v>
      </c>
      <c r="L170" s="11">
        <f t="shared" si="42"/>
        <v>51342</v>
      </c>
      <c r="M170" s="11">
        <f t="shared" si="36"/>
        <v>92872.016713151796</v>
      </c>
      <c r="N170" s="11">
        <f t="shared" si="37"/>
        <v>41530.016713151796</v>
      </c>
      <c r="O170" s="3">
        <f t="shared" si="31"/>
        <v>51342</v>
      </c>
      <c r="P170" s="3"/>
      <c r="Q170" s="3">
        <v>6900.5952255484899</v>
      </c>
      <c r="R170" s="3">
        <f t="shared" si="38"/>
        <v>48430.611938700284</v>
      </c>
      <c r="S170" t="b">
        <f t="shared" si="39"/>
        <v>1</v>
      </c>
      <c r="T170">
        <f t="shared" si="40"/>
        <v>0</v>
      </c>
      <c r="U170">
        <f t="shared" si="41"/>
        <v>0</v>
      </c>
      <c r="V170" s="14">
        <f t="shared" si="32"/>
        <v>0</v>
      </c>
    </row>
    <row r="171" spans="1:22">
      <c r="A171" s="7">
        <v>170</v>
      </c>
      <c r="B171" s="7">
        <v>1985</v>
      </c>
      <c r="C171" s="7">
        <v>2</v>
      </c>
      <c r="D171" s="10">
        <v>787</v>
      </c>
      <c r="E171" s="13">
        <v>23462.479338842975</v>
      </c>
      <c r="F171" s="11">
        <v>0</v>
      </c>
      <c r="G171" s="11">
        <f t="shared" si="33"/>
        <v>6296.3862360000003</v>
      </c>
      <c r="H171" s="13">
        <f t="shared" si="34"/>
        <v>0</v>
      </c>
      <c r="I171" s="7">
        <v>0</v>
      </c>
      <c r="J171" s="7">
        <v>51342</v>
      </c>
      <c r="K171" s="7">
        <f t="shared" si="35"/>
        <v>51342</v>
      </c>
      <c r="L171" s="11">
        <f t="shared" si="42"/>
        <v>51342</v>
      </c>
      <c r="M171" s="11">
        <f t="shared" si="36"/>
        <v>80166.373553756523</v>
      </c>
      <c r="N171" s="11">
        <f t="shared" si="37"/>
        <v>28824.373553756523</v>
      </c>
      <c r="O171" s="3">
        <f t="shared" si="31"/>
        <v>51342</v>
      </c>
      <c r="P171" s="3"/>
      <c r="Q171" s="3">
        <v>5361.8942149135501</v>
      </c>
      <c r="R171" s="3">
        <f t="shared" si="38"/>
        <v>34186.26776867007</v>
      </c>
      <c r="S171" t="b">
        <f t="shared" si="39"/>
        <v>1</v>
      </c>
      <c r="T171">
        <f t="shared" si="40"/>
        <v>0</v>
      </c>
      <c r="U171">
        <f t="shared" si="41"/>
        <v>0</v>
      </c>
      <c r="V171" s="14">
        <f t="shared" si="32"/>
        <v>0</v>
      </c>
    </row>
    <row r="172" spans="1:22">
      <c r="A172" s="7">
        <v>171</v>
      </c>
      <c r="B172" s="7">
        <v>1985</v>
      </c>
      <c r="C172" s="7">
        <v>3</v>
      </c>
      <c r="D172" s="10">
        <v>298</v>
      </c>
      <c r="E172" s="13">
        <v>35170.909090909088</v>
      </c>
      <c r="F172" s="11">
        <v>0.02</v>
      </c>
      <c r="G172" s="11">
        <f t="shared" si="33"/>
        <v>6296.3862360000003</v>
      </c>
      <c r="H172" s="13">
        <f t="shared" si="34"/>
        <v>125.92772472000001</v>
      </c>
      <c r="I172" s="7">
        <v>0</v>
      </c>
      <c r="J172" s="7">
        <v>51342</v>
      </c>
      <c r="K172" s="7">
        <f t="shared" si="35"/>
        <v>51342</v>
      </c>
      <c r="L172" s="11">
        <f t="shared" si="42"/>
        <v>51342</v>
      </c>
      <c r="M172" s="11">
        <f t="shared" si="36"/>
        <v>93143.075091107661</v>
      </c>
      <c r="N172" s="11">
        <f t="shared" si="37"/>
        <v>56801.075091107661</v>
      </c>
      <c r="O172" s="3">
        <f t="shared" si="31"/>
        <v>36342</v>
      </c>
      <c r="P172" s="3"/>
      <c r="Q172" s="3">
        <v>6756.0937249185599</v>
      </c>
      <c r="R172" s="3">
        <f t="shared" si="38"/>
        <v>63557.16881602622</v>
      </c>
      <c r="S172" t="b">
        <f t="shared" si="39"/>
        <v>1</v>
      </c>
      <c r="T172">
        <f t="shared" si="40"/>
        <v>0</v>
      </c>
      <c r="U172">
        <f t="shared" si="41"/>
        <v>0</v>
      </c>
      <c r="V172" s="14">
        <f t="shared" si="32"/>
        <v>0</v>
      </c>
    </row>
    <row r="173" spans="1:22">
      <c r="A173" s="7">
        <v>172</v>
      </c>
      <c r="B173" s="7">
        <v>1985</v>
      </c>
      <c r="C173" s="7">
        <v>4</v>
      </c>
      <c r="D173" s="10">
        <v>2544</v>
      </c>
      <c r="E173" s="13">
        <v>28413.223140495869</v>
      </c>
      <c r="F173" s="11">
        <v>0.13</v>
      </c>
      <c r="G173" s="11">
        <f t="shared" si="33"/>
        <v>5112.6462360000005</v>
      </c>
      <c r="H173" s="13">
        <f t="shared" si="34"/>
        <v>664.64401068000006</v>
      </c>
      <c r="I173" s="7">
        <v>15000</v>
      </c>
      <c r="J173" s="7">
        <v>51342</v>
      </c>
      <c r="K173" s="7">
        <f t="shared" si="35"/>
        <v>36342</v>
      </c>
      <c r="L173" s="11">
        <f t="shared" si="42"/>
        <v>36342</v>
      </c>
      <c r="M173" s="11">
        <f t="shared" si="36"/>
        <v>80868.875583691974</v>
      </c>
      <c r="N173" s="11">
        <f t="shared" si="37"/>
        <v>44526.875583691974</v>
      </c>
      <c r="O173" s="3">
        <f t="shared" si="31"/>
        <v>36342</v>
      </c>
      <c r="P173" s="3"/>
      <c r="Q173" s="3">
        <v>16778.296453876101</v>
      </c>
      <c r="R173" s="3">
        <f t="shared" si="38"/>
        <v>61305.172037568074</v>
      </c>
      <c r="S173" t="b">
        <f t="shared" si="39"/>
        <v>1</v>
      </c>
      <c r="T173">
        <f t="shared" si="40"/>
        <v>0</v>
      </c>
      <c r="U173">
        <f t="shared" si="41"/>
        <v>0</v>
      </c>
      <c r="V173" s="14">
        <f t="shared" si="32"/>
        <v>0</v>
      </c>
    </row>
    <row r="174" spans="1:22">
      <c r="A174" s="7">
        <v>173</v>
      </c>
      <c r="B174" s="7">
        <v>1985</v>
      </c>
      <c r="C174" s="7">
        <v>5</v>
      </c>
      <c r="D174" s="10">
        <v>34448</v>
      </c>
      <c r="E174" s="13">
        <v>38340.495867768594</v>
      </c>
      <c r="F174" s="11">
        <v>0.22</v>
      </c>
      <c r="G174" s="11">
        <f t="shared" si="33"/>
        <v>5112.6462360000005</v>
      </c>
      <c r="H174" s="13">
        <f t="shared" si="34"/>
        <v>1124.7821719200001</v>
      </c>
      <c r="I174" s="7">
        <v>15000</v>
      </c>
      <c r="J174" s="7">
        <v>51342</v>
      </c>
      <c r="K174" s="7">
        <f t="shared" si="35"/>
        <v>36342</v>
      </c>
      <c r="L174" s="11">
        <f t="shared" si="42"/>
        <v>36342</v>
      </c>
      <c r="M174" s="11">
        <f t="shared" si="36"/>
        <v>85689.334182017497</v>
      </c>
      <c r="N174" s="11">
        <f t="shared" si="37"/>
        <v>49347.334182017497</v>
      </c>
      <c r="O174" s="3">
        <f t="shared" si="31"/>
        <v>36342</v>
      </c>
      <c r="P174" s="3"/>
      <c r="Q174" s="3">
        <v>12131.6204861689</v>
      </c>
      <c r="R174" s="3">
        <f t="shared" si="38"/>
        <v>61478.954668186401</v>
      </c>
      <c r="S174" t="b">
        <f t="shared" si="39"/>
        <v>1</v>
      </c>
      <c r="T174">
        <f t="shared" si="40"/>
        <v>0</v>
      </c>
      <c r="U174">
        <f t="shared" si="41"/>
        <v>0</v>
      </c>
      <c r="V174" s="14">
        <f t="shared" si="32"/>
        <v>0</v>
      </c>
    </row>
    <row r="175" spans="1:22">
      <c r="A175" s="7">
        <v>174</v>
      </c>
      <c r="B175" s="7">
        <v>1985</v>
      </c>
      <c r="C175" s="7">
        <v>6</v>
      </c>
      <c r="D175" s="10">
        <v>45953</v>
      </c>
      <c r="E175" s="13">
        <v>23821.487603305784</v>
      </c>
      <c r="F175" s="11">
        <v>0.36</v>
      </c>
      <c r="G175" s="11">
        <f t="shared" si="33"/>
        <v>5112.6462360000005</v>
      </c>
      <c r="H175" s="13">
        <f t="shared" si="34"/>
        <v>1840.5526449600002</v>
      </c>
      <c r="I175" s="7">
        <v>15000</v>
      </c>
      <c r="J175" s="7">
        <v>51342</v>
      </c>
      <c r="K175" s="7">
        <f t="shared" si="35"/>
        <v>36342</v>
      </c>
      <c r="L175" s="11">
        <f t="shared" si="42"/>
        <v>36342</v>
      </c>
      <c r="M175" s="11">
        <f t="shared" si="36"/>
        <v>61927.556888393963</v>
      </c>
      <c r="N175" s="11">
        <f t="shared" si="37"/>
        <v>45953</v>
      </c>
      <c r="O175" s="3">
        <f t="shared" si="31"/>
        <v>15974.556888393963</v>
      </c>
      <c r="P175" s="3"/>
      <c r="Q175" s="3">
        <v>3604.6219300481798</v>
      </c>
      <c r="R175" s="3">
        <f t="shared" si="38"/>
        <v>49557.621930048183</v>
      </c>
      <c r="S175" t="b">
        <f t="shared" si="39"/>
        <v>1</v>
      </c>
      <c r="T175">
        <f t="shared" si="40"/>
        <v>0</v>
      </c>
      <c r="U175">
        <f t="shared" si="41"/>
        <v>0</v>
      </c>
      <c r="V175" s="14">
        <f t="shared" si="32"/>
        <v>0</v>
      </c>
    </row>
    <row r="176" spans="1:22">
      <c r="A176" s="7">
        <v>175</v>
      </c>
      <c r="B176" s="7">
        <v>1985</v>
      </c>
      <c r="C176" s="7">
        <v>7</v>
      </c>
      <c r="D176" s="10">
        <v>50966</v>
      </c>
      <c r="E176" s="13">
        <v>51760.661157024791</v>
      </c>
      <c r="F176" s="11">
        <v>0.43</v>
      </c>
      <c r="G176" s="11">
        <f t="shared" si="33"/>
        <v>2784.9847098258988</v>
      </c>
      <c r="H176" s="13">
        <f t="shared" si="34"/>
        <v>1197.5434252251364</v>
      </c>
      <c r="I176" s="7">
        <v>0</v>
      </c>
      <c r="J176" s="7">
        <v>51342</v>
      </c>
      <c r="K176" s="7">
        <f t="shared" si="35"/>
        <v>51342</v>
      </c>
      <c r="L176" s="11">
        <f t="shared" si="42"/>
        <v>15974.556888393963</v>
      </c>
      <c r="M176" s="11">
        <f t="shared" si="36"/>
        <v>70187.622897932248</v>
      </c>
      <c r="N176" s="11">
        <f t="shared" si="37"/>
        <v>50966</v>
      </c>
      <c r="O176" s="3">
        <f t="shared" si="31"/>
        <v>19221.622897932248</v>
      </c>
      <c r="P176" s="3"/>
      <c r="Q176" s="3">
        <v>3649.9482777386302</v>
      </c>
      <c r="R176" s="3">
        <f t="shared" si="38"/>
        <v>54615.948277738629</v>
      </c>
      <c r="S176" t="b">
        <f t="shared" si="39"/>
        <v>1</v>
      </c>
      <c r="T176">
        <f t="shared" si="40"/>
        <v>0</v>
      </c>
      <c r="U176">
        <f t="shared" si="41"/>
        <v>0</v>
      </c>
      <c r="V176" s="14">
        <f t="shared" si="32"/>
        <v>0</v>
      </c>
    </row>
    <row r="177" spans="1:22">
      <c r="A177" s="7">
        <v>176</v>
      </c>
      <c r="B177" s="7">
        <v>1985</v>
      </c>
      <c r="C177" s="7">
        <v>8</v>
      </c>
      <c r="D177" s="10">
        <v>47807</v>
      </c>
      <c r="E177" s="13">
        <v>42384.793388429753</v>
      </c>
      <c r="F177" s="11">
        <v>0.39</v>
      </c>
      <c r="G177" s="11">
        <f t="shared" si="33"/>
        <v>3211.661587965199</v>
      </c>
      <c r="H177" s="13">
        <f t="shared" si="34"/>
        <v>1252.5480193064277</v>
      </c>
      <c r="I177" s="7">
        <v>0</v>
      </c>
      <c r="J177" s="7">
        <v>51342</v>
      </c>
      <c r="K177" s="7">
        <f t="shared" si="35"/>
        <v>51342</v>
      </c>
      <c r="L177" s="11">
        <f t="shared" si="42"/>
        <v>19221.622897932248</v>
      </c>
      <c r="M177" s="11">
        <f t="shared" si="36"/>
        <v>64598.809923699642</v>
      </c>
      <c r="N177" s="11">
        <f t="shared" si="37"/>
        <v>47807</v>
      </c>
      <c r="O177" s="3">
        <f t="shared" si="31"/>
        <v>16791.809923699642</v>
      </c>
      <c r="P177" s="3"/>
      <c r="Q177" s="3">
        <v>4244.9416566440696</v>
      </c>
      <c r="R177" s="3">
        <f t="shared" si="38"/>
        <v>52051.94165664407</v>
      </c>
      <c r="S177" t="b">
        <f t="shared" si="39"/>
        <v>1</v>
      </c>
      <c r="T177">
        <f t="shared" si="40"/>
        <v>0</v>
      </c>
      <c r="U177">
        <f t="shared" si="41"/>
        <v>0</v>
      </c>
      <c r="V177" s="14">
        <f t="shared" si="32"/>
        <v>0</v>
      </c>
    </row>
    <row r="178" spans="1:22">
      <c r="A178" s="7">
        <v>177</v>
      </c>
      <c r="B178" s="7">
        <v>1985</v>
      </c>
      <c r="C178" s="7">
        <v>9</v>
      </c>
      <c r="D178" s="10">
        <v>35537</v>
      </c>
      <c r="E178" s="13">
        <v>34331.900826446283</v>
      </c>
      <c r="F178" s="11">
        <v>0.2</v>
      </c>
      <c r="G178" s="11">
        <f t="shared" si="33"/>
        <v>2894.3606527747029</v>
      </c>
      <c r="H178" s="13">
        <f t="shared" si="34"/>
        <v>578.87213055494055</v>
      </c>
      <c r="I178" s="7">
        <v>0</v>
      </c>
      <c r="J178" s="7">
        <v>51342</v>
      </c>
      <c r="K178" s="7">
        <f t="shared" si="35"/>
        <v>51342</v>
      </c>
      <c r="L178" s="11">
        <f t="shared" si="42"/>
        <v>16791.809923699642</v>
      </c>
      <c r="M178" s="11">
        <f t="shared" si="36"/>
        <v>54867.045335634961</v>
      </c>
      <c r="N178" s="11">
        <f t="shared" si="37"/>
        <v>35537</v>
      </c>
      <c r="O178" s="3">
        <f t="shared" si="31"/>
        <v>19330.045335634961</v>
      </c>
      <c r="P178" s="3"/>
      <c r="Q178" s="3">
        <v>4322.2067160439801</v>
      </c>
      <c r="R178" s="3">
        <f t="shared" si="38"/>
        <v>39859.206716043976</v>
      </c>
      <c r="S178" t="b">
        <f t="shared" si="39"/>
        <v>1</v>
      </c>
      <c r="T178">
        <f t="shared" si="40"/>
        <v>0</v>
      </c>
      <c r="U178">
        <f t="shared" si="41"/>
        <v>0</v>
      </c>
      <c r="V178" s="14">
        <f t="shared" si="32"/>
        <v>0</v>
      </c>
    </row>
    <row r="179" spans="1:22">
      <c r="A179" s="7">
        <v>178</v>
      </c>
      <c r="B179" s="7">
        <v>1985</v>
      </c>
      <c r="C179" s="7">
        <v>10</v>
      </c>
      <c r="D179" s="10">
        <v>16691</v>
      </c>
      <c r="E179" s="13">
        <v>17393.057851239668</v>
      </c>
      <c r="F179" s="11">
        <v>0.05</v>
      </c>
      <c r="G179" s="11">
        <f t="shared" si="33"/>
        <v>3225.5449002390815</v>
      </c>
      <c r="H179" s="13">
        <f t="shared" si="34"/>
        <v>161.27724501195408</v>
      </c>
      <c r="I179" s="7">
        <v>0</v>
      </c>
      <c r="J179" s="7">
        <v>51342</v>
      </c>
      <c r="K179" s="7">
        <f t="shared" si="35"/>
        <v>51342</v>
      </c>
      <c r="L179" s="11">
        <f t="shared" si="42"/>
        <v>19330.045335634961</v>
      </c>
      <c r="M179" s="11">
        <f t="shared" si="36"/>
        <v>42866.207170384863</v>
      </c>
      <c r="N179" s="11">
        <f t="shared" si="37"/>
        <v>16691</v>
      </c>
      <c r="O179" s="3">
        <f t="shared" si="31"/>
        <v>26175.207170384863</v>
      </c>
      <c r="P179" s="3"/>
      <c r="Q179" s="3">
        <v>6304.3812285221902</v>
      </c>
      <c r="R179" s="3">
        <f t="shared" si="38"/>
        <v>22995.38122852219</v>
      </c>
      <c r="S179" t="b">
        <f t="shared" si="39"/>
        <v>1</v>
      </c>
      <c r="T179">
        <f t="shared" si="40"/>
        <v>0</v>
      </c>
      <c r="U179">
        <f t="shared" si="41"/>
        <v>0</v>
      </c>
      <c r="V179" s="14">
        <f t="shared" si="32"/>
        <v>0</v>
      </c>
    </row>
    <row r="180" spans="1:22">
      <c r="A180" s="7">
        <v>179</v>
      </c>
      <c r="B180" s="7">
        <v>1985</v>
      </c>
      <c r="C180" s="7">
        <v>11</v>
      </c>
      <c r="D180" s="10">
        <v>4576</v>
      </c>
      <c r="E180" s="13">
        <v>22563.96694214876</v>
      </c>
      <c r="F180" s="11">
        <v>0</v>
      </c>
      <c r="G180" s="11">
        <f t="shared" si="33"/>
        <v>4054.4580441735511</v>
      </c>
      <c r="H180" s="13">
        <f t="shared" si="34"/>
        <v>0</v>
      </c>
      <c r="I180" s="7">
        <v>0</v>
      </c>
      <c r="J180" s="7">
        <v>51342</v>
      </c>
      <c r="K180" s="7">
        <f t="shared" si="35"/>
        <v>51342</v>
      </c>
      <c r="L180" s="11">
        <f t="shared" si="42"/>
        <v>26175.207170384863</v>
      </c>
      <c r="M180" s="11">
        <f t="shared" si="36"/>
        <v>54867.248585059366</v>
      </c>
      <c r="N180" s="11">
        <f t="shared" si="37"/>
        <v>4576</v>
      </c>
      <c r="O180" s="3">
        <f t="shared" si="31"/>
        <v>50291.248585059366</v>
      </c>
      <c r="P180" s="3"/>
      <c r="Q180" s="3">
        <v>6128.07447252574</v>
      </c>
      <c r="R180" s="3">
        <f t="shared" si="38"/>
        <v>10704.074472525739</v>
      </c>
      <c r="S180" t="b">
        <f t="shared" si="39"/>
        <v>1</v>
      </c>
      <c r="T180">
        <f t="shared" si="40"/>
        <v>0</v>
      </c>
      <c r="U180">
        <f t="shared" si="41"/>
        <v>0</v>
      </c>
      <c r="V180" s="14">
        <f t="shared" si="32"/>
        <v>0</v>
      </c>
    </row>
    <row r="181" spans="1:22">
      <c r="A181" s="7">
        <v>180</v>
      </c>
      <c r="B181" s="7">
        <v>1985</v>
      </c>
      <c r="C181" s="7">
        <v>12</v>
      </c>
      <c r="D181" s="10">
        <v>1561</v>
      </c>
      <c r="E181" s="13">
        <v>25783.14049586777</v>
      </c>
      <c r="F181" s="11">
        <v>0</v>
      </c>
      <c r="G181" s="11">
        <f t="shared" si="33"/>
        <v>6228.1223300266547</v>
      </c>
      <c r="H181" s="13">
        <f t="shared" si="34"/>
        <v>0</v>
      </c>
      <c r="I181" s="7">
        <v>0</v>
      </c>
      <c r="J181" s="7">
        <v>51342</v>
      </c>
      <c r="K181" s="7">
        <f t="shared" si="35"/>
        <v>51342</v>
      </c>
      <c r="L181" s="11">
        <f t="shared" si="42"/>
        <v>50291.248585059366</v>
      </c>
      <c r="M181" s="11">
        <f t="shared" si="36"/>
        <v>82159.674476255153</v>
      </c>
      <c r="N181" s="11">
        <f t="shared" si="37"/>
        <v>30817.674476255153</v>
      </c>
      <c r="O181" s="3">
        <f t="shared" si="31"/>
        <v>51342</v>
      </c>
      <c r="P181" s="3"/>
      <c r="Q181" s="3">
        <v>6085.2853953280201</v>
      </c>
      <c r="R181" s="3">
        <f t="shared" si="38"/>
        <v>36902.959871583174</v>
      </c>
      <c r="S181" t="b">
        <f t="shared" si="39"/>
        <v>1</v>
      </c>
      <c r="T181">
        <f t="shared" si="40"/>
        <v>0</v>
      </c>
      <c r="U181">
        <f t="shared" si="41"/>
        <v>0</v>
      </c>
      <c r="V181" s="14">
        <f t="shared" si="32"/>
        <v>0</v>
      </c>
    </row>
    <row r="182" spans="1:22">
      <c r="A182" s="7">
        <v>181</v>
      </c>
      <c r="B182" s="7">
        <v>1986</v>
      </c>
      <c r="C182" s="7">
        <v>1</v>
      </c>
      <c r="D182" s="10">
        <v>1277</v>
      </c>
      <c r="E182" s="13">
        <v>30888.595041322315</v>
      </c>
      <c r="F182" s="11">
        <v>0</v>
      </c>
      <c r="G182" s="11">
        <f t="shared" si="33"/>
        <v>6296.3862360000003</v>
      </c>
      <c r="H182" s="13">
        <f t="shared" si="34"/>
        <v>0</v>
      </c>
      <c r="I182" s="7">
        <v>0</v>
      </c>
      <c r="J182" s="7">
        <v>51342</v>
      </c>
      <c r="K182" s="7">
        <f t="shared" si="35"/>
        <v>51342</v>
      </c>
      <c r="L182" s="11">
        <f t="shared" si="42"/>
        <v>51342</v>
      </c>
      <c r="M182" s="11">
        <f t="shared" si="36"/>
        <v>88276.187923909994</v>
      </c>
      <c r="N182" s="11">
        <f t="shared" si="37"/>
        <v>36934.187923909994</v>
      </c>
      <c r="O182" s="3">
        <f t="shared" si="31"/>
        <v>51342</v>
      </c>
      <c r="P182" s="3"/>
      <c r="Q182" s="3">
        <v>6045.5928825876699</v>
      </c>
      <c r="R182" s="3">
        <f t="shared" si="38"/>
        <v>42979.780806497663</v>
      </c>
      <c r="S182" t="b">
        <f t="shared" si="39"/>
        <v>1</v>
      </c>
      <c r="T182">
        <f t="shared" si="40"/>
        <v>0</v>
      </c>
      <c r="U182">
        <f t="shared" si="41"/>
        <v>0</v>
      </c>
      <c r="V182" s="14">
        <f t="shared" si="32"/>
        <v>0</v>
      </c>
    </row>
    <row r="183" spans="1:22">
      <c r="A183" s="7">
        <v>182</v>
      </c>
      <c r="B183" s="7">
        <v>1986</v>
      </c>
      <c r="C183" s="7">
        <v>2</v>
      </c>
      <c r="D183" s="10">
        <v>787</v>
      </c>
      <c r="E183" s="13">
        <v>20191.735537190081</v>
      </c>
      <c r="F183" s="11">
        <v>0</v>
      </c>
      <c r="G183" s="11">
        <f t="shared" si="33"/>
        <v>6296.3862360000003</v>
      </c>
      <c r="H183" s="13">
        <f t="shared" si="34"/>
        <v>0</v>
      </c>
      <c r="I183" s="7">
        <v>0</v>
      </c>
      <c r="J183" s="7">
        <v>51342</v>
      </c>
      <c r="K183" s="7">
        <f t="shared" si="35"/>
        <v>51342</v>
      </c>
      <c r="L183" s="11">
        <f t="shared" si="42"/>
        <v>51342</v>
      </c>
      <c r="M183" s="11">
        <f t="shared" si="36"/>
        <v>87371.672369669177</v>
      </c>
      <c r="N183" s="11">
        <f t="shared" si="37"/>
        <v>36029.672369669177</v>
      </c>
      <c r="O183" s="3">
        <f t="shared" si="31"/>
        <v>51342</v>
      </c>
      <c r="P183" s="3"/>
      <c r="Q183" s="3">
        <v>15837.936832479099</v>
      </c>
      <c r="R183" s="3">
        <f t="shared" si="38"/>
        <v>51867.609202148276</v>
      </c>
      <c r="S183" t="b">
        <f t="shared" si="39"/>
        <v>1</v>
      </c>
      <c r="T183">
        <f t="shared" si="40"/>
        <v>0</v>
      </c>
      <c r="U183">
        <f t="shared" si="41"/>
        <v>0</v>
      </c>
      <c r="V183" s="14">
        <f t="shared" si="32"/>
        <v>0</v>
      </c>
    </row>
    <row r="184" spans="1:22">
      <c r="A184" s="7">
        <v>183</v>
      </c>
      <c r="B184" s="7">
        <v>1986</v>
      </c>
      <c r="C184" s="7">
        <v>3</v>
      </c>
      <c r="D184" s="10">
        <v>298</v>
      </c>
      <c r="E184" s="13">
        <v>21566.280991735537</v>
      </c>
      <c r="F184" s="11">
        <v>0.02</v>
      </c>
      <c r="G184" s="11">
        <f t="shared" si="33"/>
        <v>6296.3862360000003</v>
      </c>
      <c r="H184" s="13">
        <f t="shared" si="34"/>
        <v>125.92772472000001</v>
      </c>
      <c r="I184" s="7">
        <v>0</v>
      </c>
      <c r="J184" s="7">
        <v>51342</v>
      </c>
      <c r="K184" s="7">
        <f t="shared" si="35"/>
        <v>51342</v>
      </c>
      <c r="L184" s="11">
        <f t="shared" si="42"/>
        <v>51342</v>
      </c>
      <c r="M184" s="11">
        <f t="shared" si="36"/>
        <v>89223.241743701845</v>
      </c>
      <c r="N184" s="11">
        <f t="shared" si="37"/>
        <v>52881.241743701845</v>
      </c>
      <c r="O184" s="3">
        <f t="shared" si="31"/>
        <v>36342</v>
      </c>
      <c r="P184" s="3"/>
      <c r="Q184" s="3">
        <v>16440.888476686301</v>
      </c>
      <c r="R184" s="3">
        <f t="shared" si="38"/>
        <v>69322.13022038815</v>
      </c>
      <c r="S184" t="b">
        <f t="shared" si="39"/>
        <v>1</v>
      </c>
      <c r="T184">
        <f t="shared" si="40"/>
        <v>0</v>
      </c>
      <c r="U184">
        <f t="shared" si="41"/>
        <v>0</v>
      </c>
      <c r="V184" s="14">
        <f t="shared" si="32"/>
        <v>0</v>
      </c>
    </row>
    <row r="185" spans="1:22">
      <c r="A185" s="7">
        <v>184</v>
      </c>
      <c r="B185" s="7">
        <v>1986</v>
      </c>
      <c r="C185" s="7">
        <v>4</v>
      </c>
      <c r="D185" s="10">
        <v>2544</v>
      </c>
      <c r="E185" s="13">
        <v>30168.595041322315</v>
      </c>
      <c r="F185" s="11">
        <v>0.13</v>
      </c>
      <c r="G185" s="11">
        <f t="shared" si="33"/>
        <v>5112.6462360000005</v>
      </c>
      <c r="H185" s="13">
        <f t="shared" si="34"/>
        <v>664.64401068000006</v>
      </c>
      <c r="I185" s="7">
        <v>15000</v>
      </c>
      <c r="J185" s="7">
        <v>51342</v>
      </c>
      <c r="K185" s="7">
        <f t="shared" si="35"/>
        <v>36342</v>
      </c>
      <c r="L185" s="11">
        <f t="shared" si="42"/>
        <v>36342</v>
      </c>
      <c r="M185" s="11">
        <f t="shared" si="36"/>
        <v>85596.718910935713</v>
      </c>
      <c r="N185" s="11">
        <f t="shared" si="37"/>
        <v>49254.718910935713</v>
      </c>
      <c r="O185" s="3">
        <f t="shared" si="31"/>
        <v>36342</v>
      </c>
      <c r="P185" s="3"/>
      <c r="Q185" s="3">
        <v>19750.767880293399</v>
      </c>
      <c r="R185" s="3">
        <f t="shared" si="38"/>
        <v>69005.486791229108</v>
      </c>
      <c r="S185" t="b">
        <f t="shared" si="39"/>
        <v>1</v>
      </c>
      <c r="T185">
        <f t="shared" si="40"/>
        <v>0</v>
      </c>
      <c r="U185">
        <f t="shared" si="41"/>
        <v>0</v>
      </c>
      <c r="V185" s="14">
        <f t="shared" si="32"/>
        <v>0</v>
      </c>
    </row>
    <row r="186" spans="1:22">
      <c r="A186" s="7">
        <v>185</v>
      </c>
      <c r="B186" s="7">
        <v>1986</v>
      </c>
      <c r="C186" s="7">
        <v>5</v>
      </c>
      <c r="D186" s="10">
        <v>34448</v>
      </c>
      <c r="E186" s="13">
        <v>54059.504132231406</v>
      </c>
      <c r="F186" s="11">
        <v>0.22</v>
      </c>
      <c r="G186" s="11">
        <f t="shared" si="33"/>
        <v>5112.6462360000005</v>
      </c>
      <c r="H186" s="13">
        <f t="shared" si="34"/>
        <v>1124.7821719200001</v>
      </c>
      <c r="I186" s="7">
        <v>15000</v>
      </c>
      <c r="J186" s="7">
        <v>51342</v>
      </c>
      <c r="K186" s="7">
        <f t="shared" si="35"/>
        <v>36342</v>
      </c>
      <c r="L186" s="11">
        <f t="shared" si="42"/>
        <v>36342</v>
      </c>
      <c r="M186" s="11">
        <f t="shared" si="36"/>
        <v>108310.5333969761</v>
      </c>
      <c r="N186" s="11">
        <f t="shared" si="37"/>
        <v>71968.533396976098</v>
      </c>
      <c r="O186" s="3">
        <f t="shared" si="31"/>
        <v>36342</v>
      </c>
      <c r="P186" s="3"/>
      <c r="Q186" s="3">
        <v>19033.811436664699</v>
      </c>
      <c r="R186" s="3">
        <f t="shared" si="38"/>
        <v>91002.344833640789</v>
      </c>
      <c r="S186" t="b">
        <f t="shared" si="39"/>
        <v>1</v>
      </c>
      <c r="T186">
        <f t="shared" si="40"/>
        <v>0</v>
      </c>
      <c r="U186">
        <f t="shared" si="41"/>
        <v>0</v>
      </c>
      <c r="V186" s="14">
        <f t="shared" si="32"/>
        <v>0</v>
      </c>
    </row>
    <row r="187" spans="1:22">
      <c r="A187" s="7">
        <v>186</v>
      </c>
      <c r="B187" s="7">
        <v>1986</v>
      </c>
      <c r="C187" s="7">
        <v>6</v>
      </c>
      <c r="D187" s="10">
        <v>45953</v>
      </c>
      <c r="E187" s="13">
        <v>53928.595041322311</v>
      </c>
      <c r="F187" s="11">
        <v>0.36</v>
      </c>
      <c r="G187" s="11">
        <f t="shared" si="33"/>
        <v>5112.6462360000005</v>
      </c>
      <c r="H187" s="13">
        <f t="shared" si="34"/>
        <v>1840.5526449600002</v>
      </c>
      <c r="I187" s="7">
        <v>15000</v>
      </c>
      <c r="J187" s="7">
        <v>51342</v>
      </c>
      <c r="K187" s="7">
        <f t="shared" si="35"/>
        <v>36342</v>
      </c>
      <c r="L187" s="11">
        <f t="shared" si="42"/>
        <v>36342</v>
      </c>
      <c r="M187" s="11">
        <f t="shared" si="36"/>
        <v>103182.64682392591</v>
      </c>
      <c r="N187" s="11">
        <f t="shared" si="37"/>
        <v>51840.646823925912</v>
      </c>
      <c r="O187" s="3">
        <f t="shared" si="31"/>
        <v>51342</v>
      </c>
      <c r="P187" s="3"/>
      <c r="Q187" s="3">
        <v>14752.6044275636</v>
      </c>
      <c r="R187" s="3">
        <f t="shared" si="38"/>
        <v>66593.251251489506</v>
      </c>
      <c r="S187" t="b">
        <f t="shared" si="39"/>
        <v>1</v>
      </c>
      <c r="T187">
        <f t="shared" si="40"/>
        <v>0</v>
      </c>
      <c r="U187">
        <f t="shared" si="41"/>
        <v>0</v>
      </c>
      <c r="V187" s="14">
        <f t="shared" si="32"/>
        <v>0</v>
      </c>
    </row>
    <row r="188" spans="1:22">
      <c r="A188" s="7">
        <v>187</v>
      </c>
      <c r="B188" s="7">
        <v>1986</v>
      </c>
      <c r="C188" s="7">
        <v>7</v>
      </c>
      <c r="D188" s="10">
        <v>50966</v>
      </c>
      <c r="E188" s="13">
        <v>53674.710743801654</v>
      </c>
      <c r="F188" s="11">
        <v>0.43</v>
      </c>
      <c r="G188" s="11">
        <f t="shared" si="33"/>
        <v>6296.3862360000003</v>
      </c>
      <c r="H188" s="13">
        <f t="shared" si="34"/>
        <v>2707.44608148</v>
      </c>
      <c r="I188" s="7">
        <v>0</v>
      </c>
      <c r="J188" s="7">
        <v>51342</v>
      </c>
      <c r="K188" s="7">
        <f t="shared" si="35"/>
        <v>51342</v>
      </c>
      <c r="L188" s="11">
        <f t="shared" si="42"/>
        <v>51342</v>
      </c>
      <c r="M188" s="11">
        <f t="shared" si="36"/>
        <v>111266.30981540887</v>
      </c>
      <c r="N188" s="11">
        <f t="shared" si="37"/>
        <v>59924.309815408866</v>
      </c>
      <c r="O188" s="3">
        <f t="shared" si="31"/>
        <v>51342</v>
      </c>
      <c r="P188" s="3"/>
      <c r="Q188" s="3">
        <v>8957.0451530872106</v>
      </c>
      <c r="R188" s="3">
        <f t="shared" si="38"/>
        <v>68881.354968496074</v>
      </c>
      <c r="S188" t="b">
        <f t="shared" si="39"/>
        <v>1</v>
      </c>
      <c r="T188">
        <f t="shared" si="40"/>
        <v>0</v>
      </c>
      <c r="U188">
        <f t="shared" si="41"/>
        <v>0</v>
      </c>
      <c r="V188" s="14">
        <f t="shared" si="32"/>
        <v>0</v>
      </c>
    </row>
    <row r="189" spans="1:22">
      <c r="A189" s="7">
        <v>188</v>
      </c>
      <c r="B189" s="7">
        <v>1986</v>
      </c>
      <c r="C189" s="7">
        <v>8</v>
      </c>
      <c r="D189" s="10">
        <v>47807</v>
      </c>
      <c r="E189" s="13">
        <v>41024.132231404961</v>
      </c>
      <c r="F189" s="11">
        <v>0.39</v>
      </c>
      <c r="G189" s="11">
        <f t="shared" si="33"/>
        <v>6296.3862360000003</v>
      </c>
      <c r="H189" s="13">
        <f t="shared" si="34"/>
        <v>2455.5906320400004</v>
      </c>
      <c r="I189" s="7">
        <v>0</v>
      </c>
      <c r="J189" s="7">
        <v>51342</v>
      </c>
      <c r="K189" s="7">
        <f t="shared" si="35"/>
        <v>51342</v>
      </c>
      <c r="L189" s="11">
        <f t="shared" si="42"/>
        <v>51342</v>
      </c>
      <c r="M189" s="11">
        <f t="shared" si="36"/>
        <v>95796.978926801399</v>
      </c>
      <c r="N189" s="11">
        <f t="shared" si="37"/>
        <v>47807</v>
      </c>
      <c r="O189" s="3">
        <f t="shared" si="31"/>
        <v>47989.978926801399</v>
      </c>
      <c r="P189" s="3"/>
      <c r="Q189" s="3">
        <v>5886.4373274364398</v>
      </c>
      <c r="R189" s="3">
        <f t="shared" si="38"/>
        <v>53693.437327436441</v>
      </c>
      <c r="S189" t="b">
        <f t="shared" si="39"/>
        <v>1</v>
      </c>
      <c r="T189">
        <f t="shared" si="40"/>
        <v>0</v>
      </c>
      <c r="U189">
        <f t="shared" si="41"/>
        <v>0</v>
      </c>
      <c r="V189" s="14">
        <f t="shared" si="32"/>
        <v>0</v>
      </c>
    </row>
    <row r="190" spans="1:22">
      <c r="A190" s="7">
        <v>189</v>
      </c>
      <c r="B190" s="7">
        <v>1986</v>
      </c>
      <c r="C190" s="7">
        <v>9</v>
      </c>
      <c r="D190" s="10">
        <v>35537</v>
      </c>
      <c r="E190" s="13">
        <v>24928.264462809919</v>
      </c>
      <c r="F190" s="11">
        <v>0.2</v>
      </c>
      <c r="G190" s="11">
        <f t="shared" si="33"/>
        <v>6070.9024118102716</v>
      </c>
      <c r="H190" s="13">
        <f t="shared" si="34"/>
        <v>1214.1804823620544</v>
      </c>
      <c r="I190" s="7">
        <v>0</v>
      </c>
      <c r="J190" s="7">
        <v>51342</v>
      </c>
      <c r="K190" s="7">
        <f t="shared" si="35"/>
        <v>51342</v>
      </c>
      <c r="L190" s="11">
        <f t="shared" si="42"/>
        <v>47989.978926801399</v>
      </c>
      <c r="M190" s="11">
        <f t="shared" si="36"/>
        <v>76808.971626241007</v>
      </c>
      <c r="N190" s="11">
        <f t="shared" si="37"/>
        <v>35537</v>
      </c>
      <c r="O190" s="3">
        <f t="shared" si="31"/>
        <v>41271.971626241007</v>
      </c>
      <c r="P190" s="3"/>
      <c r="Q190" s="3">
        <v>5104.90871899173</v>
      </c>
      <c r="R190" s="3">
        <f t="shared" si="38"/>
        <v>40641.908718991734</v>
      </c>
      <c r="S190" t="b">
        <f t="shared" si="39"/>
        <v>1</v>
      </c>
      <c r="T190">
        <f t="shared" si="40"/>
        <v>0</v>
      </c>
      <c r="U190">
        <f t="shared" si="41"/>
        <v>0</v>
      </c>
      <c r="V190" s="14">
        <f t="shared" si="32"/>
        <v>0</v>
      </c>
    </row>
    <row r="191" spans="1:22">
      <c r="A191" s="7">
        <v>190</v>
      </c>
      <c r="B191" s="7">
        <v>1986</v>
      </c>
      <c r="C191" s="7">
        <v>10</v>
      </c>
      <c r="D191" s="10">
        <v>16691</v>
      </c>
      <c r="E191" s="13">
        <v>19902.14876033058</v>
      </c>
      <c r="F191" s="11">
        <v>0.05</v>
      </c>
      <c r="G191" s="11">
        <f t="shared" si="33"/>
        <v>5551.3448310145095</v>
      </c>
      <c r="H191" s="13">
        <f t="shared" si="34"/>
        <v>277.5672415507255</v>
      </c>
      <c r="I191" s="7">
        <v>0</v>
      </c>
      <c r="J191" s="7">
        <v>51342</v>
      </c>
      <c r="K191" s="7">
        <f t="shared" si="35"/>
        <v>51342</v>
      </c>
      <c r="L191" s="11">
        <f t="shared" si="42"/>
        <v>41271.971626241007</v>
      </c>
      <c r="M191" s="11">
        <f t="shared" si="36"/>
        <v>68851.23814773676</v>
      </c>
      <c r="N191" s="11">
        <f t="shared" si="37"/>
        <v>17509.23814773676</v>
      </c>
      <c r="O191" s="3">
        <f t="shared" si="31"/>
        <v>51342</v>
      </c>
      <c r="P191" s="3"/>
      <c r="Q191" s="3">
        <v>7954.6850027158998</v>
      </c>
      <c r="R191" s="3">
        <f t="shared" si="38"/>
        <v>25463.923150452662</v>
      </c>
      <c r="S191" t="b">
        <f t="shared" si="39"/>
        <v>1</v>
      </c>
      <c r="T191">
        <f t="shared" si="40"/>
        <v>0</v>
      </c>
      <c r="U191">
        <f t="shared" si="41"/>
        <v>0</v>
      </c>
      <c r="V191" s="14">
        <f t="shared" si="32"/>
        <v>0</v>
      </c>
    </row>
    <row r="192" spans="1:22">
      <c r="A192" s="7">
        <v>191</v>
      </c>
      <c r="B192" s="7">
        <v>1986</v>
      </c>
      <c r="C192" s="7">
        <v>11</v>
      </c>
      <c r="D192" s="10">
        <v>4576</v>
      </c>
      <c r="E192" s="13">
        <v>25485.619834710742</v>
      </c>
      <c r="F192" s="11">
        <v>0</v>
      </c>
      <c r="G192" s="11">
        <f t="shared" si="33"/>
        <v>6296.3862360000003</v>
      </c>
      <c r="H192" s="13">
        <f t="shared" si="34"/>
        <v>0</v>
      </c>
      <c r="I192" s="7">
        <v>0</v>
      </c>
      <c r="J192" s="7">
        <v>51342</v>
      </c>
      <c r="K192" s="7">
        <f t="shared" si="35"/>
        <v>51342</v>
      </c>
      <c r="L192" s="11">
        <f t="shared" si="42"/>
        <v>51342</v>
      </c>
      <c r="M192" s="11">
        <f t="shared" si="36"/>
        <v>84217.196299158531</v>
      </c>
      <c r="N192" s="11">
        <f t="shared" si="37"/>
        <v>32875.196299158531</v>
      </c>
      <c r="O192" s="3">
        <f t="shared" si="31"/>
        <v>51342</v>
      </c>
      <c r="P192" s="3"/>
      <c r="Q192" s="3">
        <v>7389.5764644477904</v>
      </c>
      <c r="R192" s="3">
        <f t="shared" si="38"/>
        <v>40264.772763606321</v>
      </c>
      <c r="S192" t="b">
        <f t="shared" si="39"/>
        <v>1</v>
      </c>
      <c r="T192">
        <f t="shared" si="40"/>
        <v>0</v>
      </c>
      <c r="U192">
        <f t="shared" si="41"/>
        <v>0</v>
      </c>
      <c r="V192" s="14">
        <f t="shared" si="32"/>
        <v>0</v>
      </c>
    </row>
    <row r="193" spans="1:22">
      <c r="A193" s="7">
        <v>192</v>
      </c>
      <c r="B193" s="7">
        <v>1986</v>
      </c>
      <c r="C193" s="7">
        <v>12</v>
      </c>
      <c r="D193" s="10">
        <v>1561</v>
      </c>
      <c r="E193" s="13">
        <v>30991.735537190081</v>
      </c>
      <c r="F193" s="11">
        <v>0</v>
      </c>
      <c r="G193" s="11">
        <f t="shared" si="33"/>
        <v>6296.3862360000003</v>
      </c>
      <c r="H193" s="13">
        <f t="shared" si="34"/>
        <v>0</v>
      </c>
      <c r="I193" s="7">
        <v>0</v>
      </c>
      <c r="J193" s="7">
        <v>51342</v>
      </c>
      <c r="K193" s="7">
        <f t="shared" si="35"/>
        <v>51342</v>
      </c>
      <c r="L193" s="11">
        <f t="shared" si="42"/>
        <v>51342</v>
      </c>
      <c r="M193" s="11">
        <f t="shared" si="36"/>
        <v>88980.326245445249</v>
      </c>
      <c r="N193" s="11">
        <f t="shared" si="37"/>
        <v>37638.326245445249</v>
      </c>
      <c r="O193" s="3">
        <f t="shared" si="31"/>
        <v>51342</v>
      </c>
      <c r="P193" s="3"/>
      <c r="Q193" s="3">
        <v>6646.5907082551703</v>
      </c>
      <c r="R193" s="3">
        <f t="shared" si="38"/>
        <v>44284.91695370042</v>
      </c>
      <c r="S193" t="b">
        <f t="shared" si="39"/>
        <v>1</v>
      </c>
      <c r="T193">
        <f t="shared" si="40"/>
        <v>0</v>
      </c>
      <c r="U193">
        <f t="shared" si="41"/>
        <v>0</v>
      </c>
      <c r="V193" s="14">
        <f t="shared" si="32"/>
        <v>0</v>
      </c>
    </row>
    <row r="194" spans="1:22">
      <c r="A194" s="7">
        <v>193</v>
      </c>
      <c r="B194" s="7">
        <v>1987</v>
      </c>
      <c r="C194" s="7">
        <v>1</v>
      </c>
      <c r="D194" s="10">
        <v>1277</v>
      </c>
      <c r="E194" s="13">
        <v>30573.223140495869</v>
      </c>
      <c r="F194" s="11">
        <v>0</v>
      </c>
      <c r="G194" s="11">
        <f t="shared" si="33"/>
        <v>6296.3862360000003</v>
      </c>
      <c r="H194" s="13">
        <f t="shared" si="34"/>
        <v>0</v>
      </c>
      <c r="I194" s="7">
        <v>0</v>
      </c>
      <c r="J194" s="7">
        <v>51342</v>
      </c>
      <c r="K194" s="7">
        <f t="shared" si="35"/>
        <v>51342</v>
      </c>
      <c r="L194" s="11">
        <f t="shared" si="42"/>
        <v>51342</v>
      </c>
      <c r="M194" s="11">
        <f t="shared" si="36"/>
        <v>88252.413306221846</v>
      </c>
      <c r="N194" s="11">
        <f t="shared" si="37"/>
        <v>36910.413306221846</v>
      </c>
      <c r="O194" s="3">
        <f t="shared" ref="O194:O257" si="43">M194-N194</f>
        <v>51342</v>
      </c>
      <c r="P194" s="3"/>
      <c r="Q194" s="3">
        <v>6337.1901657259696</v>
      </c>
      <c r="R194" s="3">
        <f t="shared" si="38"/>
        <v>43247.603471947819</v>
      </c>
      <c r="S194" t="b">
        <f t="shared" si="39"/>
        <v>1</v>
      </c>
      <c r="T194">
        <f t="shared" si="40"/>
        <v>0</v>
      </c>
      <c r="U194">
        <f t="shared" si="41"/>
        <v>0</v>
      </c>
      <c r="V194" s="14">
        <f t="shared" ref="V194:V257" si="44">INDEX(AL$2:AL$13,MATCH(C194,AK$2:AK$13,0))*(U194)^INDEX(AM$2:AM$13,MATCH(C194,AK$2:AK$13,0))</f>
        <v>0</v>
      </c>
    </row>
    <row r="195" spans="1:22">
      <c r="A195" s="7">
        <v>194</v>
      </c>
      <c r="B195" s="7">
        <v>1987</v>
      </c>
      <c r="C195" s="7">
        <v>2</v>
      </c>
      <c r="D195" s="10">
        <v>787</v>
      </c>
      <c r="E195" s="13">
        <v>31814.876033057852</v>
      </c>
      <c r="F195" s="11">
        <v>0</v>
      </c>
      <c r="G195" s="11">
        <f t="shared" ref="G195:G258" si="45">-1*10^-6*L195^2+0.1666*L195+378.81</f>
        <v>6296.3862360000003</v>
      </c>
      <c r="H195" s="13">
        <f t="shared" ref="H195:H258" si="46">G195*F195</f>
        <v>0</v>
      </c>
      <c r="I195" s="7">
        <v>0</v>
      </c>
      <c r="J195" s="7">
        <v>51342</v>
      </c>
      <c r="K195" s="7">
        <f t="shared" ref="K195:K258" si="47">J195-I195</f>
        <v>51342</v>
      </c>
      <c r="L195" s="11">
        <f t="shared" si="42"/>
        <v>51342</v>
      </c>
      <c r="M195" s="11">
        <f t="shared" ref="M195:M258" si="48">E195+L195-H195+Q195</f>
        <v>88658.966862109271</v>
      </c>
      <c r="N195" s="11">
        <f t="shared" ref="N195:N258" si="49">IF(M195&lt;D195,M195,IF(M195&gt;(K196+D195),(M195-K196),D195))</f>
        <v>37316.966862109271</v>
      </c>
      <c r="O195" s="3">
        <f t="shared" si="43"/>
        <v>51342</v>
      </c>
      <c r="P195" s="3"/>
      <c r="Q195" s="3">
        <v>5502.0908290514199</v>
      </c>
      <c r="R195" s="3">
        <f t="shared" ref="R195:R258" si="50">Q195+N195</f>
        <v>42819.057691160691</v>
      </c>
      <c r="S195" t="b">
        <f t="shared" ref="S195:S258" si="51">R195&gt;=D195</f>
        <v>1</v>
      </c>
      <c r="T195">
        <f t="shared" ref="T195:T258" si="52">IF(AND(R194&lt;D194,R195&gt;D195),1,0)</f>
        <v>0</v>
      </c>
      <c r="U195">
        <f t="shared" ref="U195:U258" si="53">IF(R195&lt;D195,ABS(R195-D195),0)</f>
        <v>0</v>
      </c>
      <c r="V195" s="14">
        <f t="shared" si="44"/>
        <v>0</v>
      </c>
    </row>
    <row r="196" spans="1:22">
      <c r="A196" s="7">
        <v>195</v>
      </c>
      <c r="B196" s="7">
        <v>1987</v>
      </c>
      <c r="C196" s="7">
        <v>3</v>
      </c>
      <c r="D196" s="10">
        <v>298</v>
      </c>
      <c r="E196" s="13">
        <v>31979.504132231406</v>
      </c>
      <c r="F196" s="11">
        <v>0.02</v>
      </c>
      <c r="G196" s="11">
        <f t="shared" si="45"/>
        <v>6296.3862360000003</v>
      </c>
      <c r="H196" s="13">
        <f t="shared" si="46"/>
        <v>125.92772472000001</v>
      </c>
      <c r="I196" s="7">
        <v>0</v>
      </c>
      <c r="J196" s="7">
        <v>51342</v>
      </c>
      <c r="K196" s="7">
        <f t="shared" si="47"/>
        <v>51342</v>
      </c>
      <c r="L196" s="11">
        <f t="shared" si="42"/>
        <v>51342</v>
      </c>
      <c r="M196" s="11">
        <f t="shared" si="48"/>
        <v>90104.067978527455</v>
      </c>
      <c r="N196" s="11">
        <f t="shared" si="49"/>
        <v>53762.067978527455</v>
      </c>
      <c r="O196" s="3">
        <f t="shared" si="43"/>
        <v>36342</v>
      </c>
      <c r="P196" s="3"/>
      <c r="Q196" s="3">
        <v>6908.4915710160403</v>
      </c>
      <c r="R196" s="3">
        <f t="shared" si="50"/>
        <v>60670.559549543497</v>
      </c>
      <c r="S196" t="b">
        <f t="shared" si="51"/>
        <v>1</v>
      </c>
      <c r="T196">
        <f t="shared" si="52"/>
        <v>0</v>
      </c>
      <c r="U196">
        <f t="shared" si="53"/>
        <v>0</v>
      </c>
      <c r="V196" s="14">
        <f t="shared" si="44"/>
        <v>0</v>
      </c>
    </row>
    <row r="197" spans="1:22">
      <c r="A197" s="7">
        <v>196</v>
      </c>
      <c r="B197" s="7">
        <v>1987</v>
      </c>
      <c r="C197" s="7">
        <v>4</v>
      </c>
      <c r="D197" s="10">
        <v>2544</v>
      </c>
      <c r="E197" s="13">
        <v>23982.14876033058</v>
      </c>
      <c r="F197" s="11">
        <v>0.13</v>
      </c>
      <c r="G197" s="11">
        <f t="shared" si="45"/>
        <v>5112.6462360000005</v>
      </c>
      <c r="H197" s="13">
        <f t="shared" si="46"/>
        <v>664.64401068000006</v>
      </c>
      <c r="I197" s="7">
        <v>15000</v>
      </c>
      <c r="J197" s="7">
        <v>51342</v>
      </c>
      <c r="K197" s="7">
        <f t="shared" si="47"/>
        <v>36342</v>
      </c>
      <c r="L197" s="11">
        <f t="shared" si="42"/>
        <v>36342</v>
      </c>
      <c r="M197" s="11">
        <f t="shared" si="48"/>
        <v>68812.64737071842</v>
      </c>
      <c r="N197" s="11">
        <f t="shared" si="49"/>
        <v>32470.64737071842</v>
      </c>
      <c r="O197" s="3">
        <f t="shared" si="43"/>
        <v>36342</v>
      </c>
      <c r="P197" s="3"/>
      <c r="Q197" s="3">
        <v>9153.1426210678401</v>
      </c>
      <c r="R197" s="3">
        <f t="shared" si="50"/>
        <v>41623.78999178626</v>
      </c>
      <c r="S197" t="b">
        <f t="shared" si="51"/>
        <v>1</v>
      </c>
      <c r="T197">
        <f t="shared" si="52"/>
        <v>0</v>
      </c>
      <c r="U197">
        <f t="shared" si="53"/>
        <v>0</v>
      </c>
      <c r="V197" s="14">
        <f t="shared" si="44"/>
        <v>0</v>
      </c>
    </row>
    <row r="198" spans="1:22">
      <c r="A198" s="7">
        <v>197</v>
      </c>
      <c r="B198" s="7">
        <v>1987</v>
      </c>
      <c r="C198" s="7">
        <v>5</v>
      </c>
      <c r="D198" s="10">
        <v>34448</v>
      </c>
      <c r="E198" s="13">
        <v>44423.801652892565</v>
      </c>
      <c r="F198" s="11">
        <v>0.22</v>
      </c>
      <c r="G198" s="11">
        <f t="shared" si="45"/>
        <v>5112.6462360000005</v>
      </c>
      <c r="H198" s="13">
        <f t="shared" si="46"/>
        <v>1124.7821719200001</v>
      </c>
      <c r="I198" s="7">
        <v>15000</v>
      </c>
      <c r="J198" s="7">
        <v>51342</v>
      </c>
      <c r="K198" s="7">
        <f t="shared" si="47"/>
        <v>36342</v>
      </c>
      <c r="L198" s="11">
        <f t="shared" si="42"/>
        <v>36342</v>
      </c>
      <c r="M198" s="11">
        <f t="shared" si="48"/>
        <v>85511.04465403549</v>
      </c>
      <c r="N198" s="11">
        <f t="shared" si="49"/>
        <v>49169.04465403549</v>
      </c>
      <c r="O198" s="3">
        <f t="shared" si="43"/>
        <v>36342</v>
      </c>
      <c r="P198" s="3"/>
      <c r="Q198" s="3">
        <v>5870.0251730629197</v>
      </c>
      <c r="R198" s="3">
        <f t="shared" si="50"/>
        <v>55039.069827098407</v>
      </c>
      <c r="S198" t="b">
        <f t="shared" si="51"/>
        <v>1</v>
      </c>
      <c r="T198">
        <f t="shared" si="52"/>
        <v>0</v>
      </c>
      <c r="U198">
        <f t="shared" si="53"/>
        <v>0</v>
      </c>
      <c r="V198" s="14">
        <f t="shared" si="44"/>
        <v>0</v>
      </c>
    </row>
    <row r="199" spans="1:22">
      <c r="A199" s="7">
        <v>198</v>
      </c>
      <c r="B199" s="7">
        <v>1987</v>
      </c>
      <c r="C199" s="7">
        <v>6</v>
      </c>
      <c r="D199" s="10">
        <v>45953</v>
      </c>
      <c r="E199" s="13">
        <v>44701.487603305788</v>
      </c>
      <c r="F199" s="11">
        <v>0.36</v>
      </c>
      <c r="G199" s="11">
        <f t="shared" si="45"/>
        <v>5112.6462360000005</v>
      </c>
      <c r="H199" s="13">
        <f t="shared" si="46"/>
        <v>1840.5526449600002</v>
      </c>
      <c r="I199" s="7">
        <v>15000</v>
      </c>
      <c r="J199" s="7">
        <v>51342</v>
      </c>
      <c r="K199" s="7">
        <f t="shared" si="47"/>
        <v>36342</v>
      </c>
      <c r="L199" s="11">
        <f t="shared" si="42"/>
        <v>36342</v>
      </c>
      <c r="M199" s="11">
        <f t="shared" si="48"/>
        <v>81411.4349583476</v>
      </c>
      <c r="N199" s="11">
        <f t="shared" si="49"/>
        <v>45953</v>
      </c>
      <c r="O199" s="3">
        <f t="shared" si="43"/>
        <v>35458.4349583476</v>
      </c>
      <c r="P199" s="3"/>
      <c r="Q199" s="3">
        <v>2208.5000000018199</v>
      </c>
      <c r="R199" s="3">
        <f t="shared" si="50"/>
        <v>48161.500000001819</v>
      </c>
      <c r="S199" t="b">
        <f t="shared" si="51"/>
        <v>1</v>
      </c>
      <c r="T199">
        <f t="shared" si="52"/>
        <v>0</v>
      </c>
      <c r="U199">
        <f t="shared" si="53"/>
        <v>0</v>
      </c>
      <c r="V199" s="14">
        <f t="shared" si="44"/>
        <v>0</v>
      </c>
    </row>
    <row r="200" spans="1:22">
      <c r="A200" s="7">
        <v>199</v>
      </c>
      <c r="B200" s="7">
        <v>1987</v>
      </c>
      <c r="C200" s="7">
        <v>7</v>
      </c>
      <c r="D200" s="10">
        <v>50966</v>
      </c>
      <c r="E200" s="13">
        <v>31929.917355371901</v>
      </c>
      <c r="F200" s="11">
        <v>0.43</v>
      </c>
      <c r="G200" s="11">
        <f t="shared" si="45"/>
        <v>5028.8846543653435</v>
      </c>
      <c r="H200" s="13">
        <f t="shared" si="46"/>
        <v>2162.4204013770977</v>
      </c>
      <c r="I200" s="7">
        <v>0</v>
      </c>
      <c r="J200" s="7">
        <v>51342</v>
      </c>
      <c r="K200" s="7">
        <f t="shared" si="47"/>
        <v>51342</v>
      </c>
      <c r="L200" s="11">
        <f t="shared" si="42"/>
        <v>35458.4349583476</v>
      </c>
      <c r="M200" s="11">
        <f t="shared" si="48"/>
        <v>68172.812614319293</v>
      </c>
      <c r="N200" s="11">
        <f t="shared" si="49"/>
        <v>50966</v>
      </c>
      <c r="O200" s="3">
        <f t="shared" si="43"/>
        <v>17206.812614319293</v>
      </c>
      <c r="P200" s="3"/>
      <c r="Q200" s="3">
        <v>2946.8807019768801</v>
      </c>
      <c r="R200" s="3">
        <f t="shared" si="50"/>
        <v>53912.880701976879</v>
      </c>
      <c r="S200" t="b">
        <f t="shared" si="51"/>
        <v>1</v>
      </c>
      <c r="T200">
        <f t="shared" si="52"/>
        <v>0</v>
      </c>
      <c r="U200">
        <f t="shared" si="53"/>
        <v>0</v>
      </c>
      <c r="V200" s="14">
        <f t="shared" si="44"/>
        <v>0</v>
      </c>
    </row>
    <row r="201" spans="1:22">
      <c r="A201" s="7">
        <v>200</v>
      </c>
      <c r="B201" s="7">
        <v>1987</v>
      </c>
      <c r="C201" s="7">
        <v>8</v>
      </c>
      <c r="D201" s="10">
        <v>47807</v>
      </c>
      <c r="E201" s="13">
        <v>39310.413223140495</v>
      </c>
      <c r="F201" s="11">
        <v>0.39</v>
      </c>
      <c r="G201" s="11">
        <f t="shared" si="45"/>
        <v>2949.3905812012968</v>
      </c>
      <c r="H201" s="13">
        <f t="shared" si="46"/>
        <v>1150.2623266685057</v>
      </c>
      <c r="I201" s="7">
        <v>0</v>
      </c>
      <c r="J201" s="7">
        <v>51342</v>
      </c>
      <c r="K201" s="7">
        <f t="shared" si="47"/>
        <v>51342</v>
      </c>
      <c r="L201" s="11">
        <f t="shared" si="42"/>
        <v>17206.812614319293</v>
      </c>
      <c r="M201" s="11">
        <f t="shared" si="48"/>
        <v>57621.9635107918</v>
      </c>
      <c r="N201" s="11">
        <f t="shared" si="49"/>
        <v>47807</v>
      </c>
      <c r="O201" s="3">
        <f t="shared" si="43"/>
        <v>9814.9635107918002</v>
      </c>
      <c r="P201" s="3"/>
      <c r="Q201" s="3">
        <v>2255.0000000005198</v>
      </c>
      <c r="R201" s="3">
        <f t="shared" si="50"/>
        <v>50062.000000000517</v>
      </c>
      <c r="S201" t="b">
        <f t="shared" si="51"/>
        <v>1</v>
      </c>
      <c r="T201">
        <f t="shared" si="52"/>
        <v>0</v>
      </c>
      <c r="U201">
        <f t="shared" si="53"/>
        <v>0</v>
      </c>
      <c r="V201" s="14">
        <f t="shared" si="44"/>
        <v>0</v>
      </c>
    </row>
    <row r="202" spans="1:22">
      <c r="A202" s="7">
        <v>201</v>
      </c>
      <c r="B202" s="7">
        <v>1987</v>
      </c>
      <c r="C202" s="7">
        <v>9</v>
      </c>
      <c r="D202" s="10">
        <v>35537</v>
      </c>
      <c r="E202" s="13">
        <v>11434.710743801654</v>
      </c>
      <c r="F202" s="11">
        <v>0.2</v>
      </c>
      <c r="G202" s="11">
        <f t="shared" si="45"/>
        <v>1917.6494121797393</v>
      </c>
      <c r="H202" s="13">
        <f t="shared" si="46"/>
        <v>383.52988243594791</v>
      </c>
      <c r="I202" s="7">
        <v>0</v>
      </c>
      <c r="J202" s="7">
        <v>51342</v>
      </c>
      <c r="K202" s="7">
        <f t="shared" si="47"/>
        <v>51342</v>
      </c>
      <c r="L202" s="11">
        <f t="shared" si="42"/>
        <v>9814.9635107918002</v>
      </c>
      <c r="M202" s="11">
        <f t="shared" si="48"/>
        <v>23057.644372155686</v>
      </c>
      <c r="N202" s="11">
        <f t="shared" si="49"/>
        <v>23057.644372155686</v>
      </c>
      <c r="O202" s="3">
        <f t="shared" si="43"/>
        <v>0</v>
      </c>
      <c r="P202" s="3"/>
      <c r="Q202" s="3">
        <v>2191.4999999981801</v>
      </c>
      <c r="R202" s="3">
        <f t="shared" si="50"/>
        <v>25249.144372153867</v>
      </c>
      <c r="S202" t="b">
        <f t="shared" si="51"/>
        <v>0</v>
      </c>
      <c r="T202">
        <f t="shared" si="52"/>
        <v>0</v>
      </c>
      <c r="U202">
        <f t="shared" si="53"/>
        <v>10287.855627846133</v>
      </c>
      <c r="V202" s="14">
        <f t="shared" si="44"/>
        <v>8607868.3478496484</v>
      </c>
    </row>
    <row r="203" spans="1:22">
      <c r="A203" s="7">
        <v>202</v>
      </c>
      <c r="B203" s="7">
        <v>1987</v>
      </c>
      <c r="C203" s="7">
        <v>10</v>
      </c>
      <c r="D203" s="10">
        <v>16691</v>
      </c>
      <c r="E203" s="13">
        <v>15363.96694214876</v>
      </c>
      <c r="F203" s="11">
        <v>0.05</v>
      </c>
      <c r="G203" s="11">
        <f t="shared" si="45"/>
        <v>378.81</v>
      </c>
      <c r="H203" s="13">
        <f t="shared" si="46"/>
        <v>18.9405</v>
      </c>
      <c r="I203" s="7">
        <v>0</v>
      </c>
      <c r="J203" s="7">
        <v>51342</v>
      </c>
      <c r="K203" s="7">
        <f t="shared" si="47"/>
        <v>51342</v>
      </c>
      <c r="L203" s="11">
        <f t="shared" si="42"/>
        <v>0</v>
      </c>
      <c r="M203" s="11">
        <f t="shared" si="48"/>
        <v>18121.67001989307</v>
      </c>
      <c r="N203" s="11">
        <f t="shared" si="49"/>
        <v>16691</v>
      </c>
      <c r="O203" s="3">
        <f t="shared" si="43"/>
        <v>1430.6700198930703</v>
      </c>
      <c r="P203" s="3"/>
      <c r="Q203" s="3">
        <v>2776.6435777443098</v>
      </c>
      <c r="R203" s="3">
        <f t="shared" si="50"/>
        <v>19467.643577744311</v>
      </c>
      <c r="S203" t="b">
        <f t="shared" si="51"/>
        <v>1</v>
      </c>
      <c r="T203">
        <f t="shared" si="52"/>
        <v>1</v>
      </c>
      <c r="U203">
        <f t="shared" si="53"/>
        <v>0</v>
      </c>
      <c r="V203" s="14">
        <f t="shared" si="44"/>
        <v>0</v>
      </c>
    </row>
    <row r="204" spans="1:22">
      <c r="A204" s="7">
        <v>203</v>
      </c>
      <c r="B204" s="7">
        <v>1987</v>
      </c>
      <c r="C204" s="7">
        <v>11</v>
      </c>
      <c r="D204" s="10">
        <v>4576</v>
      </c>
      <c r="E204" s="13">
        <v>17736.198347107438</v>
      </c>
      <c r="F204" s="11">
        <v>0</v>
      </c>
      <c r="G204" s="11">
        <f t="shared" si="45"/>
        <v>615.11280860836473</v>
      </c>
      <c r="H204" s="13">
        <f t="shared" si="46"/>
        <v>0</v>
      </c>
      <c r="I204" s="7">
        <v>0</v>
      </c>
      <c r="J204" s="7">
        <v>51342</v>
      </c>
      <c r="K204" s="7">
        <f t="shared" si="47"/>
        <v>51342</v>
      </c>
      <c r="L204" s="11">
        <f t="shared" si="42"/>
        <v>1430.6700198930703</v>
      </c>
      <c r="M204" s="11">
        <f t="shared" si="48"/>
        <v>23009.948003768619</v>
      </c>
      <c r="N204" s="11">
        <f t="shared" si="49"/>
        <v>4576</v>
      </c>
      <c r="O204" s="3">
        <f t="shared" si="43"/>
        <v>18433.948003768619</v>
      </c>
      <c r="P204" s="3"/>
      <c r="Q204" s="3">
        <v>3843.07963676811</v>
      </c>
      <c r="R204" s="3">
        <f t="shared" si="50"/>
        <v>8419.0796367681105</v>
      </c>
      <c r="S204" t="b">
        <f t="shared" si="51"/>
        <v>1</v>
      </c>
      <c r="T204">
        <f t="shared" si="52"/>
        <v>0</v>
      </c>
      <c r="U204">
        <f t="shared" si="53"/>
        <v>0</v>
      </c>
      <c r="V204" s="14">
        <f t="shared" si="44"/>
        <v>0</v>
      </c>
    </row>
    <row r="205" spans="1:22">
      <c r="A205" s="7">
        <v>204</v>
      </c>
      <c r="B205" s="7">
        <v>1987</v>
      </c>
      <c r="C205" s="7">
        <v>12</v>
      </c>
      <c r="D205" s="10">
        <v>1561</v>
      </c>
      <c r="E205" s="13">
        <v>25079.008264462809</v>
      </c>
      <c r="F205" s="11">
        <v>0</v>
      </c>
      <c r="G205" s="11">
        <f t="shared" si="45"/>
        <v>3110.0952984222067</v>
      </c>
      <c r="H205" s="13">
        <f t="shared" si="46"/>
        <v>0</v>
      </c>
      <c r="I205" s="7">
        <v>0</v>
      </c>
      <c r="J205" s="7">
        <v>51342</v>
      </c>
      <c r="K205" s="7">
        <f t="shared" si="47"/>
        <v>51342</v>
      </c>
      <c r="L205" s="11">
        <f t="shared" si="42"/>
        <v>18433.948003768619</v>
      </c>
      <c r="M205" s="11">
        <f t="shared" si="48"/>
        <v>47194.347646459886</v>
      </c>
      <c r="N205" s="11">
        <f t="shared" si="49"/>
        <v>1561</v>
      </c>
      <c r="O205" s="3">
        <f t="shared" si="43"/>
        <v>45633.347646459886</v>
      </c>
      <c r="P205" s="3"/>
      <c r="Q205" s="3">
        <v>3681.3913782284599</v>
      </c>
      <c r="R205" s="3">
        <f t="shared" si="50"/>
        <v>5242.3913782284599</v>
      </c>
      <c r="S205" t="b">
        <f t="shared" si="51"/>
        <v>1</v>
      </c>
      <c r="T205">
        <f t="shared" si="52"/>
        <v>0</v>
      </c>
      <c r="U205">
        <f t="shared" si="53"/>
        <v>0</v>
      </c>
      <c r="V205" s="14">
        <f t="shared" si="44"/>
        <v>0</v>
      </c>
    </row>
    <row r="206" spans="1:22">
      <c r="A206" s="7">
        <v>205</v>
      </c>
      <c r="B206" s="7">
        <v>1988</v>
      </c>
      <c r="C206" s="7">
        <v>1</v>
      </c>
      <c r="D206" s="10">
        <v>1277</v>
      </c>
      <c r="E206" s="13">
        <v>25319.008264462809</v>
      </c>
      <c r="F206" s="11">
        <v>0</v>
      </c>
      <c r="G206" s="11">
        <f t="shared" si="45"/>
        <v>5898.9233004775515</v>
      </c>
      <c r="H206" s="13">
        <f t="shared" si="46"/>
        <v>0</v>
      </c>
      <c r="I206" s="7">
        <v>0</v>
      </c>
      <c r="J206" s="7">
        <v>51342</v>
      </c>
      <c r="K206" s="7">
        <f t="shared" si="47"/>
        <v>51342</v>
      </c>
      <c r="L206" s="11">
        <f t="shared" ref="L206:L269" si="54">O205</f>
        <v>45633.347646459886</v>
      </c>
      <c r="M206" s="11">
        <f t="shared" si="48"/>
        <v>74601.951121878345</v>
      </c>
      <c r="N206" s="11">
        <f t="shared" si="49"/>
        <v>23259.951121878345</v>
      </c>
      <c r="O206" s="3">
        <f t="shared" si="43"/>
        <v>51342</v>
      </c>
      <c r="P206" s="3"/>
      <c r="Q206" s="3">
        <v>3649.5952109556501</v>
      </c>
      <c r="R206" s="3">
        <f t="shared" si="50"/>
        <v>26909.546332833994</v>
      </c>
      <c r="S206" t="b">
        <f t="shared" si="51"/>
        <v>1</v>
      </c>
      <c r="T206">
        <f t="shared" si="52"/>
        <v>0</v>
      </c>
      <c r="U206">
        <f t="shared" si="53"/>
        <v>0</v>
      </c>
      <c r="V206" s="14">
        <f t="shared" si="44"/>
        <v>0</v>
      </c>
    </row>
    <row r="207" spans="1:22">
      <c r="A207" s="7">
        <v>206</v>
      </c>
      <c r="B207" s="7">
        <v>1988</v>
      </c>
      <c r="C207" s="7">
        <v>2</v>
      </c>
      <c r="D207" s="10">
        <v>787</v>
      </c>
      <c r="E207" s="13">
        <v>19519.338842975205</v>
      </c>
      <c r="F207" s="11">
        <v>0</v>
      </c>
      <c r="G207" s="11">
        <f t="shared" si="45"/>
        <v>6296.3862360000003</v>
      </c>
      <c r="H207" s="13">
        <f t="shared" si="46"/>
        <v>0</v>
      </c>
      <c r="I207" s="7">
        <v>0</v>
      </c>
      <c r="J207" s="7">
        <v>51342</v>
      </c>
      <c r="K207" s="7">
        <f t="shared" si="47"/>
        <v>51342</v>
      </c>
      <c r="L207" s="11">
        <f t="shared" si="54"/>
        <v>51342</v>
      </c>
      <c r="M207" s="11">
        <f t="shared" si="48"/>
        <v>74334.433707756369</v>
      </c>
      <c r="N207" s="11">
        <f t="shared" si="49"/>
        <v>22992.433707756369</v>
      </c>
      <c r="O207" s="3">
        <f t="shared" si="43"/>
        <v>51342</v>
      </c>
      <c r="P207" s="3"/>
      <c r="Q207" s="3">
        <v>3473.0948647811601</v>
      </c>
      <c r="R207" s="3">
        <f t="shared" si="50"/>
        <v>26465.528572537529</v>
      </c>
      <c r="S207" t="b">
        <f t="shared" si="51"/>
        <v>1</v>
      </c>
      <c r="T207">
        <f t="shared" si="52"/>
        <v>0</v>
      </c>
      <c r="U207">
        <f t="shared" si="53"/>
        <v>0</v>
      </c>
      <c r="V207" s="14">
        <f t="shared" si="44"/>
        <v>0</v>
      </c>
    </row>
    <row r="208" spans="1:22">
      <c r="A208" s="7">
        <v>207</v>
      </c>
      <c r="B208" s="7">
        <v>1988</v>
      </c>
      <c r="C208" s="7">
        <v>3</v>
      </c>
      <c r="D208" s="10">
        <v>298</v>
      </c>
      <c r="E208" s="13">
        <v>51645.619834710742</v>
      </c>
      <c r="F208" s="11">
        <v>0.02</v>
      </c>
      <c r="G208" s="11">
        <f t="shared" si="45"/>
        <v>6296.3862360000003</v>
      </c>
      <c r="H208" s="13">
        <f t="shared" si="46"/>
        <v>125.92772472000001</v>
      </c>
      <c r="I208" s="7">
        <v>0</v>
      </c>
      <c r="J208" s="7">
        <v>51342</v>
      </c>
      <c r="K208" s="7">
        <f t="shared" si="47"/>
        <v>51342</v>
      </c>
      <c r="L208" s="11">
        <f t="shared" si="54"/>
        <v>51342</v>
      </c>
      <c r="M208" s="11">
        <f t="shared" si="48"/>
        <v>107332.38564260816</v>
      </c>
      <c r="N208" s="11">
        <f t="shared" si="49"/>
        <v>70990.385642608162</v>
      </c>
      <c r="O208" s="3">
        <f t="shared" si="43"/>
        <v>36342</v>
      </c>
      <c r="P208" s="3"/>
      <c r="Q208" s="3">
        <v>4470.6935326174198</v>
      </c>
      <c r="R208" s="3">
        <f t="shared" si="50"/>
        <v>75461.079175225575</v>
      </c>
      <c r="S208" t="b">
        <f t="shared" si="51"/>
        <v>1</v>
      </c>
      <c r="T208">
        <f t="shared" si="52"/>
        <v>0</v>
      </c>
      <c r="U208">
        <f t="shared" si="53"/>
        <v>0</v>
      </c>
      <c r="V208" s="14">
        <f t="shared" si="44"/>
        <v>0</v>
      </c>
    </row>
    <row r="209" spans="1:22">
      <c r="A209" s="7">
        <v>208</v>
      </c>
      <c r="B209" s="7">
        <v>1988</v>
      </c>
      <c r="C209" s="7">
        <v>4</v>
      </c>
      <c r="D209" s="10">
        <v>2544</v>
      </c>
      <c r="E209" s="13">
        <v>58327.933884297519</v>
      </c>
      <c r="F209" s="11">
        <v>0.13</v>
      </c>
      <c r="G209" s="11">
        <f t="shared" si="45"/>
        <v>5112.6462360000005</v>
      </c>
      <c r="H209" s="13">
        <f t="shared" si="46"/>
        <v>664.64401068000006</v>
      </c>
      <c r="I209" s="7">
        <v>15000</v>
      </c>
      <c r="J209" s="7">
        <v>51342</v>
      </c>
      <c r="K209" s="7">
        <f t="shared" si="47"/>
        <v>36342</v>
      </c>
      <c r="L209" s="11">
        <f t="shared" si="54"/>
        <v>36342</v>
      </c>
      <c r="M209" s="11">
        <f t="shared" si="48"/>
        <v>99806.328451010631</v>
      </c>
      <c r="N209" s="11">
        <f t="shared" si="49"/>
        <v>63464.328451010631</v>
      </c>
      <c r="O209" s="3">
        <f t="shared" si="43"/>
        <v>36342</v>
      </c>
      <c r="P209" s="3"/>
      <c r="Q209" s="3">
        <v>5801.0385773931102</v>
      </c>
      <c r="R209" s="3">
        <f t="shared" si="50"/>
        <v>69265.367028403736</v>
      </c>
      <c r="S209" t="b">
        <f t="shared" si="51"/>
        <v>1</v>
      </c>
      <c r="T209">
        <f t="shared" si="52"/>
        <v>0</v>
      </c>
      <c r="U209">
        <f t="shared" si="53"/>
        <v>0</v>
      </c>
      <c r="V209" s="14">
        <f t="shared" si="44"/>
        <v>0</v>
      </c>
    </row>
    <row r="210" spans="1:22">
      <c r="A210" s="7">
        <v>209</v>
      </c>
      <c r="B210" s="7">
        <v>1988</v>
      </c>
      <c r="C210" s="7">
        <v>5</v>
      </c>
      <c r="D210" s="10">
        <v>34448</v>
      </c>
      <c r="E210" s="13">
        <v>114874.71074380165</v>
      </c>
      <c r="F210" s="11">
        <v>0.22</v>
      </c>
      <c r="G210" s="11">
        <f t="shared" si="45"/>
        <v>5112.6462360000005</v>
      </c>
      <c r="H210" s="13">
        <f t="shared" si="46"/>
        <v>1124.7821719200001</v>
      </c>
      <c r="I210" s="7">
        <v>15000</v>
      </c>
      <c r="J210" s="7">
        <v>51342</v>
      </c>
      <c r="K210" s="7">
        <f t="shared" si="47"/>
        <v>36342</v>
      </c>
      <c r="L210" s="11">
        <f t="shared" si="54"/>
        <v>36342</v>
      </c>
      <c r="M210" s="11">
        <f t="shared" si="48"/>
        <v>154807.55540755551</v>
      </c>
      <c r="N210" s="11">
        <f t="shared" si="49"/>
        <v>118465.55540755551</v>
      </c>
      <c r="O210" s="3">
        <f t="shared" si="43"/>
        <v>36342</v>
      </c>
      <c r="P210" s="3"/>
      <c r="Q210" s="3">
        <v>4715.6268356738401</v>
      </c>
      <c r="R210" s="3">
        <f t="shared" si="50"/>
        <v>123181.18224322936</v>
      </c>
      <c r="S210" t="b">
        <f t="shared" si="51"/>
        <v>1</v>
      </c>
      <c r="T210">
        <f t="shared" si="52"/>
        <v>0</v>
      </c>
      <c r="U210">
        <f t="shared" si="53"/>
        <v>0</v>
      </c>
      <c r="V210" s="14">
        <f t="shared" si="44"/>
        <v>0</v>
      </c>
    </row>
    <row r="211" spans="1:22">
      <c r="A211" s="7">
        <v>210</v>
      </c>
      <c r="B211" s="7">
        <v>1988</v>
      </c>
      <c r="C211" s="7">
        <v>6</v>
      </c>
      <c r="D211" s="10">
        <v>45953</v>
      </c>
      <c r="E211" s="13">
        <v>65228.429752066113</v>
      </c>
      <c r="F211" s="11">
        <v>0.36</v>
      </c>
      <c r="G211" s="11">
        <f t="shared" si="45"/>
        <v>5112.6462360000005</v>
      </c>
      <c r="H211" s="13">
        <f t="shared" si="46"/>
        <v>1840.5526449600002</v>
      </c>
      <c r="I211" s="7">
        <v>15000</v>
      </c>
      <c r="J211" s="7">
        <v>51342</v>
      </c>
      <c r="K211" s="7">
        <f t="shared" si="47"/>
        <v>36342</v>
      </c>
      <c r="L211" s="11">
        <f t="shared" si="54"/>
        <v>36342</v>
      </c>
      <c r="M211" s="11">
        <f t="shared" si="48"/>
        <v>102103.37710710533</v>
      </c>
      <c r="N211" s="11">
        <f t="shared" si="49"/>
        <v>50761.377107105334</v>
      </c>
      <c r="O211" s="3">
        <f t="shared" si="43"/>
        <v>51342</v>
      </c>
      <c r="P211" s="3"/>
      <c r="Q211" s="3">
        <v>2373.4999999992201</v>
      </c>
      <c r="R211" s="3">
        <f t="shared" si="50"/>
        <v>53134.877107104556</v>
      </c>
      <c r="S211" t="b">
        <f t="shared" si="51"/>
        <v>1</v>
      </c>
      <c r="T211">
        <f t="shared" si="52"/>
        <v>0</v>
      </c>
      <c r="U211">
        <f t="shared" si="53"/>
        <v>0</v>
      </c>
      <c r="V211" s="14">
        <f t="shared" si="44"/>
        <v>0</v>
      </c>
    </row>
    <row r="212" spans="1:22">
      <c r="A212" s="7">
        <v>211</v>
      </c>
      <c r="B212" s="7">
        <v>1988</v>
      </c>
      <c r="C212" s="7">
        <v>7</v>
      </c>
      <c r="D212" s="10">
        <v>50966</v>
      </c>
      <c r="E212" s="13">
        <v>33572.231404958678</v>
      </c>
      <c r="F212" s="11">
        <v>0.43</v>
      </c>
      <c r="G212" s="11">
        <f t="shared" si="45"/>
        <v>6296.3862360000003</v>
      </c>
      <c r="H212" s="13">
        <f t="shared" si="46"/>
        <v>2707.44608148</v>
      </c>
      <c r="I212" s="7">
        <v>0</v>
      </c>
      <c r="J212" s="7">
        <v>51342</v>
      </c>
      <c r="K212" s="7">
        <f t="shared" si="47"/>
        <v>51342</v>
      </c>
      <c r="L212" s="11">
        <f t="shared" si="54"/>
        <v>51342</v>
      </c>
      <c r="M212" s="11">
        <f t="shared" si="48"/>
        <v>84940.785323479708</v>
      </c>
      <c r="N212" s="11">
        <f t="shared" si="49"/>
        <v>50966</v>
      </c>
      <c r="O212" s="3">
        <f t="shared" si="43"/>
        <v>33974.785323479708</v>
      </c>
      <c r="P212" s="3"/>
      <c r="Q212" s="3">
        <v>2734.00000000104</v>
      </c>
      <c r="R212" s="3">
        <f t="shared" si="50"/>
        <v>53700.00000000104</v>
      </c>
      <c r="S212" t="b">
        <f t="shared" si="51"/>
        <v>1</v>
      </c>
      <c r="T212">
        <f t="shared" si="52"/>
        <v>0</v>
      </c>
      <c r="U212">
        <f t="shared" si="53"/>
        <v>0</v>
      </c>
      <c r="V212" s="14">
        <f t="shared" si="44"/>
        <v>0</v>
      </c>
    </row>
    <row r="213" spans="1:22">
      <c r="A213" s="7">
        <v>212</v>
      </c>
      <c r="B213" s="7">
        <v>1988</v>
      </c>
      <c r="C213" s="7">
        <v>8</v>
      </c>
      <c r="D213" s="10">
        <v>47807</v>
      </c>
      <c r="E213" s="13">
        <v>28351.735537190081</v>
      </c>
      <c r="F213" s="11">
        <v>0.39</v>
      </c>
      <c r="G213" s="11">
        <f t="shared" si="45"/>
        <v>4884.7231971151878</v>
      </c>
      <c r="H213" s="13">
        <f t="shared" si="46"/>
        <v>1905.0420468749232</v>
      </c>
      <c r="I213" s="7">
        <v>0</v>
      </c>
      <c r="J213" s="7">
        <v>51342</v>
      </c>
      <c r="K213" s="7">
        <f t="shared" si="47"/>
        <v>51342</v>
      </c>
      <c r="L213" s="11">
        <f t="shared" si="54"/>
        <v>33974.785323479708</v>
      </c>
      <c r="M213" s="11">
        <f t="shared" si="48"/>
        <v>60948.158570775508</v>
      </c>
      <c r="N213" s="11">
        <f t="shared" si="49"/>
        <v>47807</v>
      </c>
      <c r="O213" s="3">
        <f t="shared" si="43"/>
        <v>13141.158570775508</v>
      </c>
      <c r="P213" s="3"/>
      <c r="Q213" s="3">
        <v>526.67975698064504</v>
      </c>
      <c r="R213" s="3">
        <f t="shared" si="50"/>
        <v>48333.679756980644</v>
      </c>
      <c r="S213" t="b">
        <f t="shared" si="51"/>
        <v>1</v>
      </c>
      <c r="T213">
        <f t="shared" si="52"/>
        <v>0</v>
      </c>
      <c r="U213">
        <f t="shared" si="53"/>
        <v>0</v>
      </c>
      <c r="V213" s="14">
        <f t="shared" si="44"/>
        <v>0</v>
      </c>
    </row>
    <row r="214" spans="1:22">
      <c r="A214" s="7">
        <v>213</v>
      </c>
      <c r="B214" s="7">
        <v>1988</v>
      </c>
      <c r="C214" s="7">
        <v>9</v>
      </c>
      <c r="D214" s="10">
        <v>35537</v>
      </c>
      <c r="E214" s="13">
        <v>28405.289256198346</v>
      </c>
      <c r="F214" s="11">
        <v>0.2</v>
      </c>
      <c r="G214" s="11">
        <f t="shared" si="45"/>
        <v>2395.4369693089329</v>
      </c>
      <c r="H214" s="13">
        <f t="shared" si="46"/>
        <v>479.08739386178661</v>
      </c>
      <c r="I214" s="7">
        <v>0</v>
      </c>
      <c r="J214" s="7">
        <v>51342</v>
      </c>
      <c r="K214" s="7">
        <f t="shared" si="47"/>
        <v>51342</v>
      </c>
      <c r="L214" s="11">
        <f t="shared" si="54"/>
        <v>13141.158570775508</v>
      </c>
      <c r="M214" s="11">
        <f t="shared" si="48"/>
        <v>41785.030195117157</v>
      </c>
      <c r="N214" s="11">
        <f t="shared" si="49"/>
        <v>35537</v>
      </c>
      <c r="O214" s="3">
        <f t="shared" si="43"/>
        <v>6248.0301951171568</v>
      </c>
      <c r="P214" s="3"/>
      <c r="Q214" s="3">
        <v>717.66976200508998</v>
      </c>
      <c r="R214" s="3">
        <f t="shared" si="50"/>
        <v>36254.669762005091</v>
      </c>
      <c r="S214" t="b">
        <f t="shared" si="51"/>
        <v>1</v>
      </c>
      <c r="T214">
        <f t="shared" si="52"/>
        <v>0</v>
      </c>
      <c r="U214">
        <f t="shared" si="53"/>
        <v>0</v>
      </c>
      <c r="V214" s="14">
        <f t="shared" si="44"/>
        <v>0</v>
      </c>
    </row>
    <row r="215" spans="1:22">
      <c r="A215" s="7">
        <v>214</v>
      </c>
      <c r="B215" s="7">
        <v>1988</v>
      </c>
      <c r="C215" s="7">
        <v>10</v>
      </c>
      <c r="D215" s="10">
        <v>16691</v>
      </c>
      <c r="E215" s="13">
        <v>29452.561983471074</v>
      </c>
      <c r="F215" s="11">
        <v>0.05</v>
      </c>
      <c r="G215" s="11">
        <f t="shared" si="45"/>
        <v>1380.6939491874225</v>
      </c>
      <c r="H215" s="13">
        <f t="shared" si="46"/>
        <v>69.034697459371131</v>
      </c>
      <c r="I215" s="7">
        <v>0</v>
      </c>
      <c r="J215" s="7">
        <v>51342</v>
      </c>
      <c r="K215" s="7">
        <f t="shared" si="47"/>
        <v>51342</v>
      </c>
      <c r="L215" s="11">
        <f t="shared" si="54"/>
        <v>6248.0301951171568</v>
      </c>
      <c r="M215" s="11">
        <f t="shared" si="48"/>
        <v>38776.24120291807</v>
      </c>
      <c r="N215" s="11">
        <f t="shared" si="49"/>
        <v>16691</v>
      </c>
      <c r="O215" s="3">
        <f t="shared" si="43"/>
        <v>22085.24120291807</v>
      </c>
      <c r="P215" s="3"/>
      <c r="Q215" s="3">
        <v>3144.6837217892098</v>
      </c>
      <c r="R215" s="3">
        <f t="shared" si="50"/>
        <v>19835.68372178921</v>
      </c>
      <c r="S215" t="b">
        <f t="shared" si="51"/>
        <v>1</v>
      </c>
      <c r="T215">
        <f t="shared" si="52"/>
        <v>0</v>
      </c>
      <c r="U215">
        <f t="shared" si="53"/>
        <v>0</v>
      </c>
      <c r="V215" s="14">
        <f t="shared" si="44"/>
        <v>0</v>
      </c>
    </row>
    <row r="216" spans="1:22">
      <c r="A216" s="7">
        <v>215</v>
      </c>
      <c r="B216" s="7">
        <v>1988</v>
      </c>
      <c r="C216" s="7">
        <v>11</v>
      </c>
      <c r="D216" s="10">
        <v>4576</v>
      </c>
      <c r="E216" s="13">
        <v>22811.900826446283</v>
      </c>
      <c r="F216" s="11">
        <v>0</v>
      </c>
      <c r="G216" s="11">
        <f t="shared" si="45"/>
        <v>3570.4533054150806</v>
      </c>
      <c r="H216" s="13">
        <f t="shared" si="46"/>
        <v>0</v>
      </c>
      <c r="I216" s="7">
        <v>0</v>
      </c>
      <c r="J216" s="7">
        <v>51342</v>
      </c>
      <c r="K216" s="7">
        <f t="shared" si="47"/>
        <v>51342</v>
      </c>
      <c r="L216" s="11">
        <f t="shared" si="54"/>
        <v>22085.24120291807</v>
      </c>
      <c r="M216" s="11">
        <f t="shared" si="48"/>
        <v>48270.113468363867</v>
      </c>
      <c r="N216" s="11">
        <f t="shared" si="49"/>
        <v>4576</v>
      </c>
      <c r="O216" s="3">
        <f t="shared" si="43"/>
        <v>43694.113468363867</v>
      </c>
      <c r="P216" s="3"/>
      <c r="Q216" s="3">
        <v>3372.9714389995102</v>
      </c>
      <c r="R216" s="3">
        <f t="shared" si="50"/>
        <v>7948.9714389995097</v>
      </c>
      <c r="S216" t="b">
        <f t="shared" si="51"/>
        <v>1</v>
      </c>
      <c r="T216">
        <f t="shared" si="52"/>
        <v>0</v>
      </c>
      <c r="U216">
        <f t="shared" si="53"/>
        <v>0</v>
      </c>
      <c r="V216" s="14">
        <f t="shared" si="44"/>
        <v>0</v>
      </c>
    </row>
    <row r="217" spans="1:22">
      <c r="A217" s="7">
        <v>216</v>
      </c>
      <c r="B217" s="7">
        <v>1988</v>
      </c>
      <c r="C217" s="7">
        <v>12</v>
      </c>
      <c r="D217" s="10">
        <v>1561</v>
      </c>
      <c r="E217" s="13">
        <v>27703.14049586777</v>
      </c>
      <c r="F217" s="11">
        <v>0</v>
      </c>
      <c r="G217" s="11">
        <f t="shared" si="45"/>
        <v>5749.0737520431639</v>
      </c>
      <c r="H217" s="13">
        <f t="shared" si="46"/>
        <v>0</v>
      </c>
      <c r="I217" s="7">
        <v>0</v>
      </c>
      <c r="J217" s="7">
        <v>51342</v>
      </c>
      <c r="K217" s="7">
        <f t="shared" si="47"/>
        <v>51342</v>
      </c>
      <c r="L217" s="11">
        <f t="shared" si="54"/>
        <v>43694.113468363867</v>
      </c>
      <c r="M217" s="11">
        <f t="shared" si="48"/>
        <v>74543.04774152227</v>
      </c>
      <c r="N217" s="11">
        <f t="shared" si="49"/>
        <v>23201.04774152227</v>
      </c>
      <c r="O217" s="3">
        <f t="shared" si="43"/>
        <v>51342</v>
      </c>
      <c r="P217" s="3"/>
      <c r="Q217" s="3">
        <v>3145.7937772906298</v>
      </c>
      <c r="R217" s="3">
        <f t="shared" si="50"/>
        <v>26346.8415188129</v>
      </c>
      <c r="S217" t="b">
        <f t="shared" si="51"/>
        <v>1</v>
      </c>
      <c r="T217">
        <f t="shared" si="52"/>
        <v>0</v>
      </c>
      <c r="U217">
        <f t="shared" si="53"/>
        <v>0</v>
      </c>
      <c r="V217" s="14">
        <f t="shared" si="44"/>
        <v>0</v>
      </c>
    </row>
    <row r="218" spans="1:22">
      <c r="A218" s="7">
        <v>217</v>
      </c>
      <c r="B218" s="7">
        <v>1989</v>
      </c>
      <c r="C218" s="7">
        <v>1</v>
      </c>
      <c r="D218" s="10">
        <v>1277</v>
      </c>
      <c r="E218" s="13">
        <v>26483.305785123968</v>
      </c>
      <c r="F218" s="11">
        <v>0</v>
      </c>
      <c r="G218" s="11">
        <f t="shared" si="45"/>
        <v>6296.3862360000003</v>
      </c>
      <c r="H218" s="13">
        <f t="shared" si="46"/>
        <v>0</v>
      </c>
      <c r="I218" s="7">
        <v>0</v>
      </c>
      <c r="J218" s="7">
        <v>51342</v>
      </c>
      <c r="K218" s="7">
        <f t="shared" si="47"/>
        <v>51342</v>
      </c>
      <c r="L218" s="11">
        <f t="shared" si="54"/>
        <v>51342</v>
      </c>
      <c r="M218" s="11">
        <f t="shared" si="48"/>
        <v>80921.402850180457</v>
      </c>
      <c r="N218" s="11">
        <f t="shared" si="49"/>
        <v>29579.402850180457</v>
      </c>
      <c r="O218" s="3">
        <f t="shared" si="43"/>
        <v>51342</v>
      </c>
      <c r="P218" s="3"/>
      <c r="Q218" s="3">
        <v>3096.09706505648</v>
      </c>
      <c r="R218" s="3">
        <f t="shared" si="50"/>
        <v>32675.499915236938</v>
      </c>
      <c r="S218" t="b">
        <f t="shared" si="51"/>
        <v>1</v>
      </c>
      <c r="T218">
        <f t="shared" si="52"/>
        <v>0</v>
      </c>
      <c r="U218">
        <f t="shared" si="53"/>
        <v>0</v>
      </c>
      <c r="V218" s="14">
        <f t="shared" si="44"/>
        <v>0</v>
      </c>
    </row>
    <row r="219" spans="1:22">
      <c r="A219" s="7">
        <v>218</v>
      </c>
      <c r="B219" s="7">
        <v>1989</v>
      </c>
      <c r="C219" s="7">
        <v>2</v>
      </c>
      <c r="D219" s="10">
        <v>787</v>
      </c>
      <c r="E219" s="13">
        <v>26479.338842975205</v>
      </c>
      <c r="F219" s="11">
        <v>0</v>
      </c>
      <c r="G219" s="11">
        <f t="shared" si="45"/>
        <v>6296.3862360000003</v>
      </c>
      <c r="H219" s="13">
        <f t="shared" si="46"/>
        <v>0</v>
      </c>
      <c r="I219" s="7">
        <v>0</v>
      </c>
      <c r="J219" s="7">
        <v>51342</v>
      </c>
      <c r="K219" s="7">
        <f t="shared" si="47"/>
        <v>51342</v>
      </c>
      <c r="L219" s="11">
        <f t="shared" si="54"/>
        <v>51342</v>
      </c>
      <c r="M219" s="11">
        <f t="shared" si="48"/>
        <v>80760.830461012592</v>
      </c>
      <c r="N219" s="11">
        <f t="shared" si="49"/>
        <v>29418.830461012592</v>
      </c>
      <c r="O219" s="3">
        <f t="shared" si="43"/>
        <v>51342</v>
      </c>
      <c r="P219" s="3"/>
      <c r="Q219" s="3">
        <v>2939.4916180373898</v>
      </c>
      <c r="R219" s="3">
        <f t="shared" si="50"/>
        <v>32358.322079049984</v>
      </c>
      <c r="S219" t="b">
        <f t="shared" si="51"/>
        <v>1</v>
      </c>
      <c r="T219">
        <f t="shared" si="52"/>
        <v>0</v>
      </c>
      <c r="U219">
        <f t="shared" si="53"/>
        <v>0</v>
      </c>
      <c r="V219" s="14">
        <f t="shared" si="44"/>
        <v>0</v>
      </c>
    </row>
    <row r="220" spans="1:22">
      <c r="A220" s="7">
        <v>219</v>
      </c>
      <c r="B220" s="7">
        <v>1989</v>
      </c>
      <c r="C220" s="7">
        <v>3</v>
      </c>
      <c r="D220" s="10">
        <v>298</v>
      </c>
      <c r="E220" s="13">
        <v>44255.206611570247</v>
      </c>
      <c r="F220" s="11">
        <v>0.02</v>
      </c>
      <c r="G220" s="11">
        <f t="shared" si="45"/>
        <v>6296.3862360000003</v>
      </c>
      <c r="H220" s="13">
        <f t="shared" si="46"/>
        <v>125.92772472000001</v>
      </c>
      <c r="I220" s="7">
        <v>0</v>
      </c>
      <c r="J220" s="7">
        <v>51342</v>
      </c>
      <c r="K220" s="7">
        <f t="shared" si="47"/>
        <v>51342</v>
      </c>
      <c r="L220" s="11">
        <f t="shared" si="54"/>
        <v>51342</v>
      </c>
      <c r="M220" s="11">
        <f t="shared" si="48"/>
        <v>104480.27131641144</v>
      </c>
      <c r="N220" s="11">
        <f t="shared" si="49"/>
        <v>68138.271316411439</v>
      </c>
      <c r="O220" s="3">
        <f t="shared" si="43"/>
        <v>36342</v>
      </c>
      <c r="P220" s="3"/>
      <c r="Q220" s="3">
        <v>9008.9924295611909</v>
      </c>
      <c r="R220" s="3">
        <f t="shared" si="50"/>
        <v>77147.263745972625</v>
      </c>
      <c r="S220" t="b">
        <f t="shared" si="51"/>
        <v>1</v>
      </c>
      <c r="T220">
        <f t="shared" si="52"/>
        <v>0</v>
      </c>
      <c r="U220">
        <f t="shared" si="53"/>
        <v>0</v>
      </c>
      <c r="V220" s="14">
        <f t="shared" si="44"/>
        <v>0</v>
      </c>
    </row>
    <row r="221" spans="1:22">
      <c r="A221" s="7">
        <v>220</v>
      </c>
      <c r="B221" s="7">
        <v>1989</v>
      </c>
      <c r="C221" s="7">
        <v>4</v>
      </c>
      <c r="D221" s="10">
        <v>2544</v>
      </c>
      <c r="E221" s="13">
        <v>31418.18181818182</v>
      </c>
      <c r="F221" s="11">
        <v>0.13</v>
      </c>
      <c r="G221" s="11">
        <f t="shared" si="45"/>
        <v>5112.6462360000005</v>
      </c>
      <c r="H221" s="13">
        <f t="shared" si="46"/>
        <v>664.64401068000006</v>
      </c>
      <c r="I221" s="7">
        <v>15000</v>
      </c>
      <c r="J221" s="7">
        <v>51342</v>
      </c>
      <c r="K221" s="7">
        <f t="shared" si="47"/>
        <v>36342</v>
      </c>
      <c r="L221" s="11">
        <f t="shared" si="54"/>
        <v>36342</v>
      </c>
      <c r="M221" s="11">
        <f t="shared" si="48"/>
        <v>76780.281213988506</v>
      </c>
      <c r="N221" s="11">
        <f t="shared" si="49"/>
        <v>40438.281213988506</v>
      </c>
      <c r="O221" s="3">
        <f t="shared" si="43"/>
        <v>36342</v>
      </c>
      <c r="P221" s="3"/>
      <c r="Q221" s="3">
        <v>9684.7434064866793</v>
      </c>
      <c r="R221" s="3">
        <f t="shared" si="50"/>
        <v>50123.024620475189</v>
      </c>
      <c r="S221" t="b">
        <f t="shared" si="51"/>
        <v>1</v>
      </c>
      <c r="T221">
        <f t="shared" si="52"/>
        <v>0</v>
      </c>
      <c r="U221">
        <f t="shared" si="53"/>
        <v>0</v>
      </c>
      <c r="V221" s="14">
        <f t="shared" si="44"/>
        <v>0</v>
      </c>
    </row>
    <row r="222" spans="1:22">
      <c r="A222" s="7">
        <v>221</v>
      </c>
      <c r="B222" s="7">
        <v>1989</v>
      </c>
      <c r="C222" s="7">
        <v>5</v>
      </c>
      <c r="D222" s="10">
        <v>34448</v>
      </c>
      <c r="E222" s="13">
        <v>23642.975206611569</v>
      </c>
      <c r="F222" s="11">
        <v>0.22</v>
      </c>
      <c r="G222" s="11">
        <f t="shared" si="45"/>
        <v>5112.6462360000005</v>
      </c>
      <c r="H222" s="13">
        <f t="shared" si="46"/>
        <v>1124.7821719200001</v>
      </c>
      <c r="I222" s="7">
        <v>15000</v>
      </c>
      <c r="J222" s="7">
        <v>51342</v>
      </c>
      <c r="K222" s="7">
        <f t="shared" si="47"/>
        <v>36342</v>
      </c>
      <c r="L222" s="11">
        <f t="shared" si="54"/>
        <v>36342</v>
      </c>
      <c r="M222" s="11">
        <f t="shared" si="48"/>
        <v>65145.223430368198</v>
      </c>
      <c r="N222" s="11">
        <f t="shared" si="49"/>
        <v>34448</v>
      </c>
      <c r="O222" s="3">
        <f t="shared" si="43"/>
        <v>30697.223430368198</v>
      </c>
      <c r="P222" s="3"/>
      <c r="Q222" s="3">
        <v>6285.0303956766302</v>
      </c>
      <c r="R222" s="3">
        <f t="shared" si="50"/>
        <v>40733.030395676629</v>
      </c>
      <c r="S222" t="b">
        <f t="shared" si="51"/>
        <v>1</v>
      </c>
      <c r="T222">
        <f t="shared" si="52"/>
        <v>0</v>
      </c>
      <c r="U222">
        <f t="shared" si="53"/>
        <v>0</v>
      </c>
      <c r="V222" s="14">
        <f t="shared" si="44"/>
        <v>0</v>
      </c>
    </row>
    <row r="223" spans="1:22">
      <c r="A223" s="7">
        <v>222</v>
      </c>
      <c r="B223" s="7">
        <v>1989</v>
      </c>
      <c r="C223" s="7">
        <v>6</v>
      </c>
      <c r="D223" s="10">
        <v>45953</v>
      </c>
      <c r="E223" s="13">
        <v>37719.669421487604</v>
      </c>
      <c r="F223" s="11">
        <v>0.36</v>
      </c>
      <c r="G223" s="11">
        <f t="shared" si="45"/>
        <v>4550.6478971653951</v>
      </c>
      <c r="H223" s="13">
        <f t="shared" si="46"/>
        <v>1638.2332429795422</v>
      </c>
      <c r="I223" s="7">
        <v>15000</v>
      </c>
      <c r="J223" s="7">
        <v>51342</v>
      </c>
      <c r="K223" s="7">
        <f t="shared" si="47"/>
        <v>36342</v>
      </c>
      <c r="L223" s="11">
        <f t="shared" si="54"/>
        <v>30697.223430368198</v>
      </c>
      <c r="M223" s="11">
        <f t="shared" si="48"/>
        <v>68885.659608874717</v>
      </c>
      <c r="N223" s="11">
        <f t="shared" si="49"/>
        <v>45953</v>
      </c>
      <c r="O223" s="3">
        <f t="shared" si="43"/>
        <v>22932.659608874717</v>
      </c>
      <c r="P223" s="3"/>
      <c r="Q223" s="3">
        <v>2106.9999999984402</v>
      </c>
      <c r="R223" s="3">
        <f t="shared" si="50"/>
        <v>48059.999999998443</v>
      </c>
      <c r="S223" t="b">
        <f t="shared" si="51"/>
        <v>1</v>
      </c>
      <c r="T223">
        <f t="shared" si="52"/>
        <v>0</v>
      </c>
      <c r="U223">
        <f t="shared" si="53"/>
        <v>0</v>
      </c>
      <c r="V223" s="14">
        <f t="shared" si="44"/>
        <v>0</v>
      </c>
    </row>
    <row r="224" spans="1:22">
      <c r="A224" s="7">
        <v>223</v>
      </c>
      <c r="B224" s="7">
        <v>1989</v>
      </c>
      <c r="C224" s="7">
        <v>7</v>
      </c>
      <c r="D224" s="10">
        <v>50966</v>
      </c>
      <c r="E224" s="13">
        <v>42906.446280991739</v>
      </c>
      <c r="F224" s="11">
        <v>0.43</v>
      </c>
      <c r="G224" s="11">
        <f t="shared" si="45"/>
        <v>3673.484214102014</v>
      </c>
      <c r="H224" s="13">
        <f t="shared" si="46"/>
        <v>1579.598212063866</v>
      </c>
      <c r="I224" s="7">
        <v>0</v>
      </c>
      <c r="J224" s="7">
        <v>51342</v>
      </c>
      <c r="K224" s="7">
        <f t="shared" si="47"/>
        <v>51342</v>
      </c>
      <c r="L224" s="11">
        <f t="shared" si="54"/>
        <v>22932.659608874717</v>
      </c>
      <c r="M224" s="11">
        <f t="shared" si="48"/>
        <v>66529.507677803616</v>
      </c>
      <c r="N224" s="11">
        <f t="shared" si="49"/>
        <v>50966</v>
      </c>
      <c r="O224" s="3">
        <f t="shared" si="43"/>
        <v>15563.507677803616</v>
      </c>
      <c r="P224" s="3"/>
      <c r="Q224" s="3">
        <v>2270.00000000104</v>
      </c>
      <c r="R224" s="3">
        <f t="shared" si="50"/>
        <v>53236.00000000104</v>
      </c>
      <c r="S224" t="b">
        <f t="shared" si="51"/>
        <v>1</v>
      </c>
      <c r="T224">
        <f t="shared" si="52"/>
        <v>0</v>
      </c>
      <c r="U224">
        <f t="shared" si="53"/>
        <v>0</v>
      </c>
      <c r="V224" s="14">
        <f t="shared" si="44"/>
        <v>0</v>
      </c>
    </row>
    <row r="225" spans="1:22">
      <c r="A225" s="7">
        <v>224</v>
      </c>
      <c r="B225" s="7">
        <v>1989</v>
      </c>
      <c r="C225" s="7">
        <v>8</v>
      </c>
      <c r="D225" s="10">
        <v>47807</v>
      </c>
      <c r="E225" s="13">
        <v>40994.380165289258</v>
      </c>
      <c r="F225" s="11">
        <v>0.39</v>
      </c>
      <c r="G225" s="11">
        <f t="shared" si="45"/>
        <v>2729.4676078850302</v>
      </c>
      <c r="H225" s="13">
        <f t="shared" si="46"/>
        <v>1064.4923670751618</v>
      </c>
      <c r="I225" s="7">
        <v>0</v>
      </c>
      <c r="J225" s="7">
        <v>51342</v>
      </c>
      <c r="K225" s="7">
        <f t="shared" si="47"/>
        <v>51342</v>
      </c>
      <c r="L225" s="11">
        <f t="shared" si="54"/>
        <v>15563.507677803616</v>
      </c>
      <c r="M225" s="11">
        <f t="shared" si="48"/>
        <v>57683.395476018755</v>
      </c>
      <c r="N225" s="11">
        <f t="shared" si="49"/>
        <v>47807</v>
      </c>
      <c r="O225" s="3">
        <f t="shared" si="43"/>
        <v>9876.3954760187553</v>
      </c>
      <c r="P225" s="3"/>
      <c r="Q225" s="3">
        <v>2190.00000000104</v>
      </c>
      <c r="R225" s="3">
        <f t="shared" si="50"/>
        <v>49997.00000000104</v>
      </c>
      <c r="S225" t="b">
        <f t="shared" si="51"/>
        <v>1</v>
      </c>
      <c r="T225">
        <f t="shared" si="52"/>
        <v>0</v>
      </c>
      <c r="U225">
        <f t="shared" si="53"/>
        <v>0</v>
      </c>
      <c r="V225" s="14">
        <f t="shared" si="44"/>
        <v>0</v>
      </c>
    </row>
    <row r="226" spans="1:22">
      <c r="A226" s="7">
        <v>225</v>
      </c>
      <c r="B226" s="7">
        <v>1989</v>
      </c>
      <c r="C226" s="7">
        <v>9</v>
      </c>
      <c r="D226" s="10">
        <v>35537</v>
      </c>
      <c r="E226" s="13">
        <v>26322.644628099173</v>
      </c>
      <c r="F226" s="11">
        <v>0.2</v>
      </c>
      <c r="G226" s="11">
        <f t="shared" si="45"/>
        <v>1926.6742987060009</v>
      </c>
      <c r="H226" s="13">
        <f t="shared" si="46"/>
        <v>385.33485974120021</v>
      </c>
      <c r="I226" s="7">
        <v>0</v>
      </c>
      <c r="J226" s="7">
        <v>51342</v>
      </c>
      <c r="K226" s="7">
        <f t="shared" si="47"/>
        <v>51342</v>
      </c>
      <c r="L226" s="11">
        <f t="shared" si="54"/>
        <v>9876.3954760187553</v>
      </c>
      <c r="M226" s="11">
        <f t="shared" si="48"/>
        <v>36655.306500009159</v>
      </c>
      <c r="N226" s="11">
        <f t="shared" si="49"/>
        <v>35537</v>
      </c>
      <c r="O226" s="3">
        <f t="shared" si="43"/>
        <v>1118.3065000091592</v>
      </c>
      <c r="P226" s="3"/>
      <c r="Q226" s="3">
        <v>841.601255632429</v>
      </c>
      <c r="R226" s="3">
        <f t="shared" si="50"/>
        <v>36378.601255632428</v>
      </c>
      <c r="S226" t="b">
        <f t="shared" si="51"/>
        <v>1</v>
      </c>
      <c r="T226">
        <f t="shared" si="52"/>
        <v>0</v>
      </c>
      <c r="U226">
        <f t="shared" si="53"/>
        <v>0</v>
      </c>
      <c r="V226" s="14">
        <f t="shared" si="44"/>
        <v>0</v>
      </c>
    </row>
    <row r="227" spans="1:22">
      <c r="A227" s="7">
        <v>226</v>
      </c>
      <c r="B227" s="7">
        <v>1989</v>
      </c>
      <c r="C227" s="7">
        <v>10</v>
      </c>
      <c r="D227" s="10">
        <v>16691</v>
      </c>
      <c r="E227" s="13">
        <v>19205.950413223141</v>
      </c>
      <c r="F227" s="11">
        <v>0.05</v>
      </c>
      <c r="G227" s="11">
        <f t="shared" si="45"/>
        <v>563.86925347356316</v>
      </c>
      <c r="H227" s="13">
        <f t="shared" si="46"/>
        <v>28.193462673678159</v>
      </c>
      <c r="I227" s="7">
        <v>0</v>
      </c>
      <c r="J227" s="7">
        <v>51342</v>
      </c>
      <c r="K227" s="7">
        <f t="shared" si="47"/>
        <v>51342</v>
      </c>
      <c r="L227" s="11">
        <f t="shared" si="54"/>
        <v>1118.3065000091592</v>
      </c>
      <c r="M227" s="11">
        <f t="shared" si="48"/>
        <v>22657.563997464633</v>
      </c>
      <c r="N227" s="11">
        <f t="shared" si="49"/>
        <v>16691</v>
      </c>
      <c r="O227" s="3">
        <f t="shared" si="43"/>
        <v>5966.5639974646328</v>
      </c>
      <c r="P227" s="3"/>
      <c r="Q227" s="3">
        <v>2361.5005469060102</v>
      </c>
      <c r="R227" s="3">
        <f t="shared" si="50"/>
        <v>19052.500546906009</v>
      </c>
      <c r="S227" t="b">
        <f t="shared" si="51"/>
        <v>1</v>
      </c>
      <c r="T227">
        <f t="shared" si="52"/>
        <v>0</v>
      </c>
      <c r="U227">
        <f t="shared" si="53"/>
        <v>0</v>
      </c>
      <c r="V227" s="14">
        <f t="shared" si="44"/>
        <v>0</v>
      </c>
    </row>
    <row r="228" spans="1:22">
      <c r="A228" s="7">
        <v>227</v>
      </c>
      <c r="B228" s="7">
        <v>1989</v>
      </c>
      <c r="C228" s="7">
        <v>11</v>
      </c>
      <c r="D228" s="10">
        <v>4576</v>
      </c>
      <c r="E228" s="13">
        <v>21734.876033057852</v>
      </c>
      <c r="F228" s="11">
        <v>0</v>
      </c>
      <c r="G228" s="11">
        <f t="shared" si="45"/>
        <v>1337.2396760417666</v>
      </c>
      <c r="H228" s="13">
        <f t="shared" si="46"/>
        <v>0</v>
      </c>
      <c r="I228" s="7">
        <v>0</v>
      </c>
      <c r="J228" s="7">
        <v>51342</v>
      </c>
      <c r="K228" s="7">
        <f t="shared" si="47"/>
        <v>51342</v>
      </c>
      <c r="L228" s="11">
        <f t="shared" si="54"/>
        <v>5966.5639974646328</v>
      </c>
      <c r="M228" s="11">
        <f t="shared" si="48"/>
        <v>31025.316779176075</v>
      </c>
      <c r="N228" s="11">
        <f t="shared" si="49"/>
        <v>4576</v>
      </c>
      <c r="O228" s="3">
        <f t="shared" si="43"/>
        <v>26449.316779176075</v>
      </c>
      <c r="P228" s="3"/>
      <c r="Q228" s="3">
        <v>3323.8767486535899</v>
      </c>
      <c r="R228" s="3">
        <f t="shared" si="50"/>
        <v>7899.8767486535899</v>
      </c>
      <c r="S228" t="b">
        <f t="shared" si="51"/>
        <v>1</v>
      </c>
      <c r="T228">
        <f t="shared" si="52"/>
        <v>0</v>
      </c>
      <c r="U228">
        <f t="shared" si="53"/>
        <v>0</v>
      </c>
      <c r="V228" s="14">
        <f t="shared" si="44"/>
        <v>0</v>
      </c>
    </row>
    <row r="229" spans="1:22">
      <c r="A229" s="7">
        <v>228</v>
      </c>
      <c r="B229" s="7">
        <v>1989</v>
      </c>
      <c r="C229" s="7">
        <v>12</v>
      </c>
      <c r="D229" s="10">
        <v>1561</v>
      </c>
      <c r="E229" s="13">
        <v>25136.528925619834</v>
      </c>
      <c r="F229" s="11">
        <v>0</v>
      </c>
      <c r="G229" s="11">
        <f t="shared" si="45"/>
        <v>4085.6998173255292</v>
      </c>
      <c r="H229" s="13">
        <f t="shared" si="46"/>
        <v>0</v>
      </c>
      <c r="I229" s="7">
        <v>0</v>
      </c>
      <c r="J229" s="7">
        <v>51342</v>
      </c>
      <c r="K229" s="7">
        <f t="shared" si="47"/>
        <v>51342</v>
      </c>
      <c r="L229" s="11">
        <f t="shared" si="54"/>
        <v>26449.316779176075</v>
      </c>
      <c r="M229" s="11">
        <f t="shared" si="48"/>
        <v>54788.635254217792</v>
      </c>
      <c r="N229" s="11">
        <f t="shared" si="49"/>
        <v>3446.635254217792</v>
      </c>
      <c r="O229" s="3">
        <f t="shared" si="43"/>
        <v>51342</v>
      </c>
      <c r="P229" s="3"/>
      <c r="Q229" s="3">
        <v>3202.7895494218801</v>
      </c>
      <c r="R229" s="3">
        <f t="shared" si="50"/>
        <v>6649.4248036396721</v>
      </c>
      <c r="S229" t="b">
        <f t="shared" si="51"/>
        <v>1</v>
      </c>
      <c r="T229">
        <f t="shared" si="52"/>
        <v>0</v>
      </c>
      <c r="U229">
        <f t="shared" si="53"/>
        <v>0</v>
      </c>
      <c r="V229" s="14">
        <f t="shared" si="44"/>
        <v>0</v>
      </c>
    </row>
    <row r="230" spans="1:22">
      <c r="A230" s="7">
        <v>229</v>
      </c>
      <c r="B230" s="7">
        <v>1990</v>
      </c>
      <c r="C230" s="7">
        <v>1</v>
      </c>
      <c r="D230" s="10">
        <v>1277</v>
      </c>
      <c r="E230" s="13">
        <v>29055.867768595042</v>
      </c>
      <c r="F230" s="11">
        <v>0</v>
      </c>
      <c r="G230" s="11">
        <f t="shared" si="45"/>
        <v>6296.3862360000003</v>
      </c>
      <c r="H230" s="13">
        <f t="shared" si="46"/>
        <v>0</v>
      </c>
      <c r="I230" s="7">
        <v>0</v>
      </c>
      <c r="J230" s="7">
        <v>51342</v>
      </c>
      <c r="K230" s="7">
        <f t="shared" si="47"/>
        <v>51342</v>
      </c>
      <c r="L230" s="11">
        <f t="shared" si="54"/>
        <v>51342</v>
      </c>
      <c r="M230" s="11">
        <f t="shared" si="48"/>
        <v>83718.256716305666</v>
      </c>
      <c r="N230" s="11">
        <f t="shared" si="49"/>
        <v>32376.256716305666</v>
      </c>
      <c r="O230" s="3">
        <f t="shared" si="43"/>
        <v>51342</v>
      </c>
      <c r="P230" s="3"/>
      <c r="Q230" s="3">
        <v>3320.38894771063</v>
      </c>
      <c r="R230" s="3">
        <f t="shared" si="50"/>
        <v>35696.645664016294</v>
      </c>
      <c r="S230" t="b">
        <f t="shared" si="51"/>
        <v>1</v>
      </c>
      <c r="T230">
        <f t="shared" si="52"/>
        <v>0</v>
      </c>
      <c r="U230">
        <f t="shared" si="53"/>
        <v>0</v>
      </c>
      <c r="V230" s="14">
        <f t="shared" si="44"/>
        <v>0</v>
      </c>
    </row>
    <row r="231" spans="1:22">
      <c r="A231" s="7">
        <v>230</v>
      </c>
      <c r="B231" s="7">
        <v>1990</v>
      </c>
      <c r="C231" s="7">
        <v>2</v>
      </c>
      <c r="D231" s="10">
        <v>787</v>
      </c>
      <c r="E231" s="13">
        <v>28998.347107438018</v>
      </c>
      <c r="F231" s="11">
        <v>0</v>
      </c>
      <c r="G231" s="11">
        <f t="shared" si="45"/>
        <v>6296.3862360000003</v>
      </c>
      <c r="H231" s="13">
        <f t="shared" si="46"/>
        <v>0</v>
      </c>
      <c r="I231" s="7">
        <v>0</v>
      </c>
      <c r="J231" s="7">
        <v>51342</v>
      </c>
      <c r="K231" s="7">
        <f t="shared" si="47"/>
        <v>51342</v>
      </c>
      <c r="L231" s="11">
        <f t="shared" si="54"/>
        <v>51342</v>
      </c>
      <c r="M231" s="11">
        <f t="shared" si="48"/>
        <v>83091.339825613075</v>
      </c>
      <c r="N231" s="11">
        <f t="shared" si="49"/>
        <v>31749.339825613075</v>
      </c>
      <c r="O231" s="3">
        <f t="shared" si="43"/>
        <v>51342</v>
      </c>
      <c r="P231" s="3"/>
      <c r="Q231" s="3">
        <v>2750.99271817505</v>
      </c>
      <c r="R231" s="3">
        <f t="shared" si="50"/>
        <v>34500.332543788129</v>
      </c>
      <c r="S231" t="b">
        <f t="shared" si="51"/>
        <v>1</v>
      </c>
      <c r="T231">
        <f t="shared" si="52"/>
        <v>0</v>
      </c>
      <c r="U231">
        <f t="shared" si="53"/>
        <v>0</v>
      </c>
      <c r="V231" s="14">
        <f t="shared" si="44"/>
        <v>0</v>
      </c>
    </row>
    <row r="232" spans="1:22">
      <c r="A232" s="7">
        <v>231</v>
      </c>
      <c r="B232" s="7">
        <v>1990</v>
      </c>
      <c r="C232" s="7">
        <v>3</v>
      </c>
      <c r="D232" s="10">
        <v>298</v>
      </c>
      <c r="E232" s="13">
        <v>53365.289256198346</v>
      </c>
      <c r="F232" s="11">
        <v>0.02</v>
      </c>
      <c r="G232" s="11">
        <f t="shared" si="45"/>
        <v>6296.3862360000003</v>
      </c>
      <c r="H232" s="13">
        <f t="shared" si="46"/>
        <v>125.92772472000001</v>
      </c>
      <c r="I232" s="7">
        <v>0</v>
      </c>
      <c r="J232" s="7">
        <v>51342</v>
      </c>
      <c r="K232" s="7">
        <f t="shared" si="47"/>
        <v>51342</v>
      </c>
      <c r="L232" s="11">
        <f t="shared" si="54"/>
        <v>51342</v>
      </c>
      <c r="M232" s="11">
        <f t="shared" si="48"/>
        <v>109585.55291813823</v>
      </c>
      <c r="N232" s="11">
        <f t="shared" si="49"/>
        <v>73243.55291813823</v>
      </c>
      <c r="O232" s="3">
        <f t="shared" si="43"/>
        <v>36342</v>
      </c>
      <c r="P232" s="3"/>
      <c r="Q232" s="3">
        <v>5004.1913866598798</v>
      </c>
      <c r="R232" s="3">
        <f t="shared" si="50"/>
        <v>78247.744304798107</v>
      </c>
      <c r="S232" t="b">
        <f t="shared" si="51"/>
        <v>1</v>
      </c>
      <c r="T232">
        <f t="shared" si="52"/>
        <v>0</v>
      </c>
      <c r="U232">
        <f t="shared" si="53"/>
        <v>0</v>
      </c>
      <c r="V232" s="14">
        <f t="shared" si="44"/>
        <v>0</v>
      </c>
    </row>
    <row r="233" spans="1:22">
      <c r="A233" s="7">
        <v>232</v>
      </c>
      <c r="B233" s="7">
        <v>1990</v>
      </c>
      <c r="C233" s="7">
        <v>4</v>
      </c>
      <c r="D233" s="10">
        <v>2544</v>
      </c>
      <c r="E233" s="13">
        <v>42458.181818181816</v>
      </c>
      <c r="F233" s="11">
        <v>0.13</v>
      </c>
      <c r="G233" s="11">
        <f t="shared" si="45"/>
        <v>5112.6462360000005</v>
      </c>
      <c r="H233" s="13">
        <f t="shared" si="46"/>
        <v>664.64401068000006</v>
      </c>
      <c r="I233" s="7">
        <v>15000</v>
      </c>
      <c r="J233" s="7">
        <v>51342</v>
      </c>
      <c r="K233" s="7">
        <f t="shared" si="47"/>
        <v>36342</v>
      </c>
      <c r="L233" s="11">
        <f t="shared" si="54"/>
        <v>36342</v>
      </c>
      <c r="M233" s="11">
        <f t="shared" si="48"/>
        <v>83215.679377885506</v>
      </c>
      <c r="N233" s="11">
        <f t="shared" si="49"/>
        <v>46873.679377885506</v>
      </c>
      <c r="O233" s="3">
        <f t="shared" si="43"/>
        <v>36342</v>
      </c>
      <c r="P233" s="3"/>
      <c r="Q233" s="3">
        <v>5080.1415703836801</v>
      </c>
      <c r="R233" s="3">
        <f t="shared" si="50"/>
        <v>51953.820948269189</v>
      </c>
      <c r="S233" t="b">
        <f t="shared" si="51"/>
        <v>1</v>
      </c>
      <c r="T233">
        <f t="shared" si="52"/>
        <v>0</v>
      </c>
      <c r="U233">
        <f t="shared" si="53"/>
        <v>0</v>
      </c>
      <c r="V233" s="14">
        <f t="shared" si="44"/>
        <v>0</v>
      </c>
    </row>
    <row r="234" spans="1:22">
      <c r="A234" s="7">
        <v>233</v>
      </c>
      <c r="B234" s="7">
        <v>1990</v>
      </c>
      <c r="C234" s="7">
        <v>5</v>
      </c>
      <c r="D234" s="10">
        <v>34448</v>
      </c>
      <c r="E234" s="13">
        <v>67860.495867768594</v>
      </c>
      <c r="F234" s="11">
        <v>0.22</v>
      </c>
      <c r="G234" s="11">
        <f t="shared" si="45"/>
        <v>5112.6462360000005</v>
      </c>
      <c r="H234" s="13">
        <f t="shared" si="46"/>
        <v>1124.7821719200001</v>
      </c>
      <c r="I234" s="7">
        <v>15000</v>
      </c>
      <c r="J234" s="7">
        <v>51342</v>
      </c>
      <c r="K234" s="7">
        <f t="shared" si="47"/>
        <v>36342</v>
      </c>
      <c r="L234" s="11">
        <f t="shared" si="54"/>
        <v>36342</v>
      </c>
      <c r="M234" s="11">
        <f t="shared" si="48"/>
        <v>106080.94329670211</v>
      </c>
      <c r="N234" s="11">
        <f t="shared" si="49"/>
        <v>69738.943296702113</v>
      </c>
      <c r="O234" s="3">
        <f t="shared" si="43"/>
        <v>36342</v>
      </c>
      <c r="P234" s="3"/>
      <c r="Q234" s="3">
        <v>3003.22960085352</v>
      </c>
      <c r="R234" s="3">
        <f t="shared" si="50"/>
        <v>72742.172897555633</v>
      </c>
      <c r="S234" t="b">
        <f t="shared" si="51"/>
        <v>1</v>
      </c>
      <c r="T234">
        <f t="shared" si="52"/>
        <v>0</v>
      </c>
      <c r="U234">
        <f t="shared" si="53"/>
        <v>0</v>
      </c>
      <c r="V234" s="14">
        <f t="shared" si="44"/>
        <v>0</v>
      </c>
    </row>
    <row r="235" spans="1:22">
      <c r="A235" s="7">
        <v>234</v>
      </c>
      <c r="B235" s="7">
        <v>1990</v>
      </c>
      <c r="C235" s="7">
        <v>6</v>
      </c>
      <c r="D235" s="10">
        <v>45953</v>
      </c>
      <c r="E235" s="13">
        <v>62501.157024793385</v>
      </c>
      <c r="F235" s="11">
        <v>0.36</v>
      </c>
      <c r="G235" s="11">
        <f t="shared" si="45"/>
        <v>5112.6462360000005</v>
      </c>
      <c r="H235" s="13">
        <f t="shared" si="46"/>
        <v>1840.5526449600002</v>
      </c>
      <c r="I235" s="7">
        <v>15000</v>
      </c>
      <c r="J235" s="7">
        <v>51342</v>
      </c>
      <c r="K235" s="7">
        <f t="shared" si="47"/>
        <v>36342</v>
      </c>
      <c r="L235" s="11">
        <f t="shared" si="54"/>
        <v>36342</v>
      </c>
      <c r="M235" s="11">
        <f t="shared" si="48"/>
        <v>99125.104379834171</v>
      </c>
      <c r="N235" s="11">
        <f t="shared" si="49"/>
        <v>47783.104379834171</v>
      </c>
      <c r="O235" s="3">
        <f t="shared" si="43"/>
        <v>51342</v>
      </c>
      <c r="P235" s="3"/>
      <c r="Q235" s="3">
        <v>2122.5000000007799</v>
      </c>
      <c r="R235" s="3">
        <f t="shared" si="50"/>
        <v>49905.604379834949</v>
      </c>
      <c r="S235" t="b">
        <f t="shared" si="51"/>
        <v>1</v>
      </c>
      <c r="T235">
        <f t="shared" si="52"/>
        <v>0</v>
      </c>
      <c r="U235">
        <f t="shared" si="53"/>
        <v>0</v>
      </c>
      <c r="V235" s="14">
        <f t="shared" si="44"/>
        <v>0</v>
      </c>
    </row>
    <row r="236" spans="1:22">
      <c r="A236" s="7">
        <v>235</v>
      </c>
      <c r="B236" s="7">
        <v>1990</v>
      </c>
      <c r="C236" s="7">
        <v>7</v>
      </c>
      <c r="D236" s="10">
        <v>50966</v>
      </c>
      <c r="E236" s="13">
        <v>24134.876033057852</v>
      </c>
      <c r="F236" s="11">
        <v>0.43</v>
      </c>
      <c r="G236" s="11">
        <f t="shared" si="45"/>
        <v>6296.3862360000003</v>
      </c>
      <c r="H236" s="13">
        <f t="shared" si="46"/>
        <v>2707.44608148</v>
      </c>
      <c r="I236" s="7">
        <v>0</v>
      </c>
      <c r="J236" s="7">
        <v>51342</v>
      </c>
      <c r="K236" s="7">
        <f t="shared" si="47"/>
        <v>51342</v>
      </c>
      <c r="L236" s="11">
        <f t="shared" si="54"/>
        <v>51342</v>
      </c>
      <c r="M236" s="11">
        <f t="shared" si="48"/>
        <v>73946.017854765742</v>
      </c>
      <c r="N236" s="11">
        <f t="shared" si="49"/>
        <v>50966</v>
      </c>
      <c r="O236" s="3">
        <f t="shared" si="43"/>
        <v>22980.017854765742</v>
      </c>
      <c r="P236" s="3"/>
      <c r="Q236" s="3">
        <v>1176.5879031878901</v>
      </c>
      <c r="R236" s="3">
        <f t="shared" si="50"/>
        <v>52142.587903187887</v>
      </c>
      <c r="S236" t="b">
        <f t="shared" si="51"/>
        <v>1</v>
      </c>
      <c r="T236">
        <f t="shared" si="52"/>
        <v>0</v>
      </c>
      <c r="U236">
        <f t="shared" si="53"/>
        <v>0</v>
      </c>
      <c r="V236" s="14">
        <f t="shared" si="44"/>
        <v>0</v>
      </c>
    </row>
    <row r="237" spans="1:22">
      <c r="A237" s="7">
        <v>236</v>
      </c>
      <c r="B237" s="7">
        <v>1990</v>
      </c>
      <c r="C237" s="7">
        <v>8</v>
      </c>
      <c r="D237" s="10">
        <v>47807</v>
      </c>
      <c r="E237" s="13">
        <v>34018.512396694212</v>
      </c>
      <c r="F237" s="11">
        <v>0.39</v>
      </c>
      <c r="G237" s="11">
        <f t="shared" si="45"/>
        <v>3679.1997539986201</v>
      </c>
      <c r="H237" s="13">
        <f t="shared" si="46"/>
        <v>1434.8879040594618</v>
      </c>
      <c r="I237" s="7">
        <v>0</v>
      </c>
      <c r="J237" s="7">
        <v>51342</v>
      </c>
      <c r="K237" s="7">
        <f t="shared" si="47"/>
        <v>51342</v>
      </c>
      <c r="L237" s="11">
        <f t="shared" si="54"/>
        <v>22980.017854765742</v>
      </c>
      <c r="M237" s="11">
        <f t="shared" si="48"/>
        <v>56014.479895090692</v>
      </c>
      <c r="N237" s="11">
        <f t="shared" si="49"/>
        <v>47807</v>
      </c>
      <c r="O237" s="3">
        <f t="shared" si="43"/>
        <v>8207.4798950906916</v>
      </c>
      <c r="P237" s="3"/>
      <c r="Q237" s="3">
        <v>450.83754769019703</v>
      </c>
      <c r="R237" s="3">
        <f t="shared" si="50"/>
        <v>48257.8375476902</v>
      </c>
      <c r="S237" t="b">
        <f t="shared" si="51"/>
        <v>1</v>
      </c>
      <c r="T237">
        <f t="shared" si="52"/>
        <v>0</v>
      </c>
      <c r="U237">
        <f t="shared" si="53"/>
        <v>0</v>
      </c>
      <c r="V237" s="14">
        <f t="shared" si="44"/>
        <v>0</v>
      </c>
    </row>
    <row r="238" spans="1:22">
      <c r="A238" s="7">
        <v>237</v>
      </c>
      <c r="B238" s="7">
        <v>1990</v>
      </c>
      <c r="C238" s="7">
        <v>9</v>
      </c>
      <c r="D238" s="10">
        <v>35537</v>
      </c>
      <c r="E238" s="13">
        <v>29097.520661157025</v>
      </c>
      <c r="F238" s="11">
        <v>0.2</v>
      </c>
      <c r="G238" s="11">
        <f t="shared" si="45"/>
        <v>1678.8134242937913</v>
      </c>
      <c r="H238" s="13">
        <f t="shared" si="46"/>
        <v>335.76268485875829</v>
      </c>
      <c r="I238" s="7">
        <v>0</v>
      </c>
      <c r="J238" s="7">
        <v>51342</v>
      </c>
      <c r="K238" s="7">
        <f t="shared" si="47"/>
        <v>51342</v>
      </c>
      <c r="L238" s="11">
        <f t="shared" si="54"/>
        <v>8207.4798950906916</v>
      </c>
      <c r="M238" s="11">
        <f t="shared" si="48"/>
        <v>38680.843813676453</v>
      </c>
      <c r="N238" s="11">
        <f t="shared" si="49"/>
        <v>35537</v>
      </c>
      <c r="O238" s="3">
        <f t="shared" si="43"/>
        <v>3143.8438136764526</v>
      </c>
      <c r="P238" s="3"/>
      <c r="Q238" s="3">
        <v>1711.6059422875001</v>
      </c>
      <c r="R238" s="3">
        <f t="shared" si="50"/>
        <v>37248.605942287497</v>
      </c>
      <c r="S238" t="b">
        <f t="shared" si="51"/>
        <v>1</v>
      </c>
      <c r="T238">
        <f t="shared" si="52"/>
        <v>0</v>
      </c>
      <c r="U238">
        <f t="shared" si="53"/>
        <v>0</v>
      </c>
      <c r="V238" s="14">
        <f t="shared" si="44"/>
        <v>0</v>
      </c>
    </row>
    <row r="239" spans="1:22">
      <c r="A239" s="7">
        <v>238</v>
      </c>
      <c r="B239" s="7">
        <v>1990</v>
      </c>
      <c r="C239" s="7">
        <v>10</v>
      </c>
      <c r="D239" s="10">
        <v>16691</v>
      </c>
      <c r="E239" s="13">
        <v>24922.314049586777</v>
      </c>
      <c r="F239" s="11">
        <v>0.05</v>
      </c>
      <c r="G239" s="11">
        <f t="shared" si="45"/>
        <v>892.69062543370524</v>
      </c>
      <c r="H239" s="13">
        <f t="shared" si="46"/>
        <v>44.634531271685262</v>
      </c>
      <c r="I239" s="7">
        <v>0</v>
      </c>
      <c r="J239" s="7">
        <v>51342</v>
      </c>
      <c r="K239" s="7">
        <f t="shared" si="47"/>
        <v>51342</v>
      </c>
      <c r="L239" s="11">
        <f t="shared" si="54"/>
        <v>3143.8438136764526</v>
      </c>
      <c r="M239" s="11">
        <f t="shared" si="48"/>
        <v>30337.115101081006</v>
      </c>
      <c r="N239" s="11">
        <f t="shared" si="49"/>
        <v>16691</v>
      </c>
      <c r="O239" s="3">
        <f t="shared" si="43"/>
        <v>13646.115101081006</v>
      </c>
      <c r="P239" s="3"/>
      <c r="Q239" s="3">
        <v>2315.5917690894598</v>
      </c>
      <c r="R239" s="3">
        <f t="shared" si="50"/>
        <v>19006.59176908946</v>
      </c>
      <c r="S239" t="b">
        <f t="shared" si="51"/>
        <v>1</v>
      </c>
      <c r="T239">
        <f t="shared" si="52"/>
        <v>0</v>
      </c>
      <c r="U239">
        <f t="shared" si="53"/>
        <v>0</v>
      </c>
      <c r="V239" s="14">
        <f t="shared" si="44"/>
        <v>0</v>
      </c>
    </row>
    <row r="240" spans="1:22">
      <c r="A240" s="7">
        <v>239</v>
      </c>
      <c r="B240" s="7">
        <v>1990</v>
      </c>
      <c r="C240" s="7">
        <v>11</v>
      </c>
      <c r="D240" s="10">
        <v>4576</v>
      </c>
      <c r="E240" s="13">
        <v>31428.099173553717</v>
      </c>
      <c r="F240" s="11">
        <v>0</v>
      </c>
      <c r="G240" s="11">
        <f t="shared" si="45"/>
        <v>2466.0363184881444</v>
      </c>
      <c r="H240" s="13">
        <f t="shared" si="46"/>
        <v>0</v>
      </c>
      <c r="I240" s="7">
        <v>0</v>
      </c>
      <c r="J240" s="7">
        <v>51342</v>
      </c>
      <c r="K240" s="7">
        <f t="shared" si="47"/>
        <v>51342</v>
      </c>
      <c r="L240" s="11">
        <f t="shared" si="54"/>
        <v>13646.115101081006</v>
      </c>
      <c r="M240" s="11">
        <f t="shared" si="48"/>
        <v>47558.692813048743</v>
      </c>
      <c r="N240" s="11">
        <f t="shared" si="49"/>
        <v>4576</v>
      </c>
      <c r="O240" s="3">
        <f t="shared" si="43"/>
        <v>42982.692813048743</v>
      </c>
      <c r="P240" s="3"/>
      <c r="Q240" s="3">
        <v>2484.47853841402</v>
      </c>
      <c r="R240" s="3">
        <f t="shared" si="50"/>
        <v>7060.4785384140196</v>
      </c>
      <c r="S240" t="b">
        <f t="shared" si="51"/>
        <v>1</v>
      </c>
      <c r="T240">
        <f t="shared" si="52"/>
        <v>0</v>
      </c>
      <c r="U240">
        <f t="shared" si="53"/>
        <v>0</v>
      </c>
      <c r="V240" s="14">
        <f t="shared" si="44"/>
        <v>0</v>
      </c>
    </row>
    <row r="241" spans="1:22">
      <c r="A241" s="7">
        <v>240</v>
      </c>
      <c r="B241" s="7">
        <v>1990</v>
      </c>
      <c r="C241" s="7">
        <v>12</v>
      </c>
      <c r="D241" s="10">
        <v>1561</v>
      </c>
      <c r="E241" s="13">
        <v>34016.528925619838</v>
      </c>
      <c r="F241" s="11">
        <v>0</v>
      </c>
      <c r="G241" s="11">
        <f t="shared" si="45"/>
        <v>5692.21474119301</v>
      </c>
      <c r="H241" s="13">
        <f t="shared" si="46"/>
        <v>0</v>
      </c>
      <c r="I241" s="7">
        <v>0</v>
      </c>
      <c r="J241" s="7">
        <v>51342</v>
      </c>
      <c r="K241" s="7">
        <f t="shared" si="47"/>
        <v>51342</v>
      </c>
      <c r="L241" s="11">
        <f t="shared" si="54"/>
        <v>42982.692813048743</v>
      </c>
      <c r="M241" s="11">
        <f t="shared" si="48"/>
        <v>79455.309464310296</v>
      </c>
      <c r="N241" s="11">
        <f t="shared" si="49"/>
        <v>28113.309464310296</v>
      </c>
      <c r="O241" s="3">
        <f t="shared" si="43"/>
        <v>51342</v>
      </c>
      <c r="P241" s="3"/>
      <c r="Q241" s="3">
        <v>2456.0877256417202</v>
      </c>
      <c r="R241" s="3">
        <f t="shared" si="50"/>
        <v>30569.397189952015</v>
      </c>
      <c r="S241" t="b">
        <f t="shared" si="51"/>
        <v>1</v>
      </c>
      <c r="T241">
        <f t="shared" si="52"/>
        <v>0</v>
      </c>
      <c r="U241">
        <f t="shared" si="53"/>
        <v>0</v>
      </c>
      <c r="V241" s="14">
        <f t="shared" si="44"/>
        <v>0</v>
      </c>
    </row>
    <row r="242" spans="1:22">
      <c r="A242" s="7">
        <v>241</v>
      </c>
      <c r="B242" s="7">
        <v>1991</v>
      </c>
      <c r="C242" s="7">
        <v>1</v>
      </c>
      <c r="D242" s="10">
        <v>1277</v>
      </c>
      <c r="E242" s="13">
        <v>27568.264462809919</v>
      </c>
      <c r="F242" s="11">
        <v>0</v>
      </c>
      <c r="G242" s="11">
        <f t="shared" si="45"/>
        <v>6296.3862360000003</v>
      </c>
      <c r="H242" s="13">
        <f t="shared" si="46"/>
        <v>0</v>
      </c>
      <c r="I242" s="7">
        <v>0</v>
      </c>
      <c r="J242" s="7">
        <v>51342</v>
      </c>
      <c r="K242" s="7">
        <f t="shared" si="47"/>
        <v>51342</v>
      </c>
      <c r="L242" s="11">
        <f t="shared" si="54"/>
        <v>51342</v>
      </c>
      <c r="M242" s="11">
        <f t="shared" si="48"/>
        <v>81395.554073845997</v>
      </c>
      <c r="N242" s="11">
        <f t="shared" si="49"/>
        <v>30053.554073845997</v>
      </c>
      <c r="O242" s="3">
        <f t="shared" si="43"/>
        <v>51342</v>
      </c>
      <c r="P242" s="3"/>
      <c r="Q242" s="3">
        <v>2485.2896110360698</v>
      </c>
      <c r="R242" s="3">
        <f t="shared" si="50"/>
        <v>32538.843684882067</v>
      </c>
      <c r="S242" t="b">
        <f t="shared" si="51"/>
        <v>1</v>
      </c>
      <c r="T242">
        <f t="shared" si="52"/>
        <v>0</v>
      </c>
      <c r="U242">
        <f t="shared" si="53"/>
        <v>0</v>
      </c>
      <c r="V242" s="14">
        <f t="shared" si="44"/>
        <v>0</v>
      </c>
    </row>
    <row r="243" spans="1:22">
      <c r="A243" s="7">
        <v>242</v>
      </c>
      <c r="B243" s="7">
        <v>1991</v>
      </c>
      <c r="C243" s="7">
        <v>2</v>
      </c>
      <c r="D243" s="10">
        <v>787</v>
      </c>
      <c r="E243" s="13">
        <v>34663.140495867767</v>
      </c>
      <c r="F243" s="11">
        <v>0</v>
      </c>
      <c r="G243" s="11">
        <f t="shared" si="45"/>
        <v>6296.3862360000003</v>
      </c>
      <c r="H243" s="13">
        <f t="shared" si="46"/>
        <v>0</v>
      </c>
      <c r="I243" s="7">
        <v>0</v>
      </c>
      <c r="J243" s="7">
        <v>51342</v>
      </c>
      <c r="K243" s="7">
        <f t="shared" si="47"/>
        <v>51342</v>
      </c>
      <c r="L243" s="11">
        <f t="shared" si="54"/>
        <v>51342</v>
      </c>
      <c r="M243" s="11">
        <f t="shared" si="48"/>
        <v>88428.929412122714</v>
      </c>
      <c r="N243" s="11">
        <f t="shared" si="49"/>
        <v>37086.929412122714</v>
      </c>
      <c r="O243" s="3">
        <f t="shared" si="43"/>
        <v>51342</v>
      </c>
      <c r="P243" s="3"/>
      <c r="Q243" s="3">
        <v>2423.78891625496</v>
      </c>
      <c r="R243" s="3">
        <f t="shared" si="50"/>
        <v>39510.718328377676</v>
      </c>
      <c r="S243" t="b">
        <f t="shared" si="51"/>
        <v>1</v>
      </c>
      <c r="T243">
        <f t="shared" si="52"/>
        <v>0</v>
      </c>
      <c r="U243">
        <f t="shared" si="53"/>
        <v>0</v>
      </c>
      <c r="V243" s="14">
        <f t="shared" si="44"/>
        <v>0</v>
      </c>
    </row>
    <row r="244" spans="1:22">
      <c r="A244" s="7">
        <v>243</v>
      </c>
      <c r="B244" s="7">
        <v>1991</v>
      </c>
      <c r="C244" s="7">
        <v>3</v>
      </c>
      <c r="D244" s="10">
        <v>298</v>
      </c>
      <c r="E244" s="13">
        <v>45143.801652892565</v>
      </c>
      <c r="F244" s="11">
        <v>0.02</v>
      </c>
      <c r="G244" s="11">
        <f t="shared" si="45"/>
        <v>6296.3862360000003</v>
      </c>
      <c r="H244" s="13">
        <f t="shared" si="46"/>
        <v>125.92772472000001</v>
      </c>
      <c r="I244" s="7">
        <v>0</v>
      </c>
      <c r="J244" s="7">
        <v>51342</v>
      </c>
      <c r="K244" s="7">
        <f t="shared" si="47"/>
        <v>51342</v>
      </c>
      <c r="L244" s="11">
        <f t="shared" si="54"/>
        <v>51342</v>
      </c>
      <c r="M244" s="11">
        <f t="shared" si="48"/>
        <v>99991.560487036026</v>
      </c>
      <c r="N244" s="11">
        <f t="shared" si="49"/>
        <v>63649.560487036026</v>
      </c>
      <c r="O244" s="3">
        <f t="shared" si="43"/>
        <v>36342</v>
      </c>
      <c r="P244" s="3"/>
      <c r="Q244" s="3">
        <v>3631.68655886345</v>
      </c>
      <c r="R244" s="3">
        <f t="shared" si="50"/>
        <v>67281.247045899479</v>
      </c>
      <c r="S244" t="b">
        <f t="shared" si="51"/>
        <v>1</v>
      </c>
      <c r="T244">
        <f t="shared" si="52"/>
        <v>0</v>
      </c>
      <c r="U244">
        <f t="shared" si="53"/>
        <v>0</v>
      </c>
      <c r="V244" s="14">
        <f t="shared" si="44"/>
        <v>0</v>
      </c>
    </row>
    <row r="245" spans="1:22">
      <c r="A245" s="7">
        <v>244</v>
      </c>
      <c r="B245" s="7">
        <v>1991</v>
      </c>
      <c r="C245" s="7">
        <v>4</v>
      </c>
      <c r="D245" s="10">
        <v>2544</v>
      </c>
      <c r="E245" s="13">
        <v>83863.140495867774</v>
      </c>
      <c r="F245" s="11">
        <v>0.13</v>
      </c>
      <c r="G245" s="11">
        <f t="shared" si="45"/>
        <v>5112.6462360000005</v>
      </c>
      <c r="H245" s="13">
        <f t="shared" si="46"/>
        <v>664.64401068000006</v>
      </c>
      <c r="I245" s="7">
        <v>15000</v>
      </c>
      <c r="J245" s="7">
        <v>51342</v>
      </c>
      <c r="K245" s="7">
        <f t="shared" si="47"/>
        <v>36342</v>
      </c>
      <c r="L245" s="11">
        <f t="shared" si="54"/>
        <v>36342</v>
      </c>
      <c r="M245" s="11">
        <f t="shared" si="48"/>
        <v>124383.63701461584</v>
      </c>
      <c r="N245" s="11">
        <f t="shared" si="49"/>
        <v>88041.637014615844</v>
      </c>
      <c r="O245" s="3">
        <f t="shared" si="43"/>
        <v>36342</v>
      </c>
      <c r="P245" s="3"/>
      <c r="Q245" s="3">
        <v>4843.1405294280703</v>
      </c>
      <c r="R245" s="3">
        <f t="shared" si="50"/>
        <v>92884.777544043915</v>
      </c>
      <c r="S245" t="b">
        <f t="shared" si="51"/>
        <v>1</v>
      </c>
      <c r="T245">
        <f t="shared" si="52"/>
        <v>0</v>
      </c>
      <c r="U245">
        <f t="shared" si="53"/>
        <v>0</v>
      </c>
      <c r="V245" s="14">
        <f t="shared" si="44"/>
        <v>0</v>
      </c>
    </row>
    <row r="246" spans="1:22">
      <c r="A246" s="7">
        <v>245</v>
      </c>
      <c r="B246" s="7">
        <v>1991</v>
      </c>
      <c r="C246" s="7">
        <v>5</v>
      </c>
      <c r="D246" s="10">
        <v>34448</v>
      </c>
      <c r="E246" s="13">
        <v>91945.78512396694</v>
      </c>
      <c r="F246" s="11">
        <v>0.22</v>
      </c>
      <c r="G246" s="11">
        <f t="shared" si="45"/>
        <v>5112.6462360000005</v>
      </c>
      <c r="H246" s="13">
        <f t="shared" si="46"/>
        <v>1124.7821719200001</v>
      </c>
      <c r="I246" s="7">
        <v>15000</v>
      </c>
      <c r="J246" s="7">
        <v>51342</v>
      </c>
      <c r="K246" s="7">
        <f t="shared" si="47"/>
        <v>36342</v>
      </c>
      <c r="L246" s="11">
        <f t="shared" si="54"/>
        <v>36342</v>
      </c>
      <c r="M246" s="11">
        <f t="shared" si="48"/>
        <v>134495.33837852257</v>
      </c>
      <c r="N246" s="11">
        <f t="shared" si="49"/>
        <v>98153.338378522574</v>
      </c>
      <c r="O246" s="3">
        <f t="shared" si="43"/>
        <v>36342</v>
      </c>
      <c r="P246" s="3"/>
      <c r="Q246" s="3">
        <v>7332.3354264756299</v>
      </c>
      <c r="R246" s="3">
        <f t="shared" si="50"/>
        <v>105485.67380499821</v>
      </c>
      <c r="S246" t="b">
        <f t="shared" si="51"/>
        <v>1</v>
      </c>
      <c r="T246">
        <f t="shared" si="52"/>
        <v>0</v>
      </c>
      <c r="U246">
        <f t="shared" si="53"/>
        <v>0</v>
      </c>
      <c r="V246" s="14">
        <f t="shared" si="44"/>
        <v>0</v>
      </c>
    </row>
    <row r="247" spans="1:22">
      <c r="A247" s="7">
        <v>246</v>
      </c>
      <c r="B247" s="7">
        <v>1991</v>
      </c>
      <c r="C247" s="7">
        <v>6</v>
      </c>
      <c r="D247" s="10">
        <v>45953</v>
      </c>
      <c r="E247" s="13">
        <v>68568.595041322318</v>
      </c>
      <c r="F247" s="11">
        <v>0.36</v>
      </c>
      <c r="G247" s="11">
        <f t="shared" si="45"/>
        <v>5112.6462360000005</v>
      </c>
      <c r="H247" s="13">
        <f t="shared" si="46"/>
        <v>1840.5526449600002</v>
      </c>
      <c r="I247" s="7">
        <v>15000</v>
      </c>
      <c r="J247" s="7">
        <v>51342</v>
      </c>
      <c r="K247" s="7">
        <f t="shared" si="47"/>
        <v>36342</v>
      </c>
      <c r="L247" s="11">
        <f t="shared" si="54"/>
        <v>36342</v>
      </c>
      <c r="M247" s="11">
        <f t="shared" si="48"/>
        <v>108706.67002410311</v>
      </c>
      <c r="N247" s="11">
        <f t="shared" si="49"/>
        <v>57364.670024103107</v>
      </c>
      <c r="O247" s="3">
        <f t="shared" si="43"/>
        <v>51342</v>
      </c>
      <c r="P247" s="3"/>
      <c r="Q247" s="3">
        <v>5636.6276277407896</v>
      </c>
      <c r="R247" s="3">
        <f t="shared" si="50"/>
        <v>63001.297651843895</v>
      </c>
      <c r="S247" t="b">
        <f t="shared" si="51"/>
        <v>1</v>
      </c>
      <c r="T247">
        <f t="shared" si="52"/>
        <v>0</v>
      </c>
      <c r="U247">
        <f t="shared" si="53"/>
        <v>0</v>
      </c>
      <c r="V247" s="14">
        <f t="shared" si="44"/>
        <v>0</v>
      </c>
    </row>
    <row r="248" spans="1:22">
      <c r="A248" s="7">
        <v>247</v>
      </c>
      <c r="B248" s="7">
        <v>1991</v>
      </c>
      <c r="C248" s="7">
        <v>7</v>
      </c>
      <c r="D248" s="10">
        <v>50966</v>
      </c>
      <c r="E248" s="13">
        <v>30357.024793388431</v>
      </c>
      <c r="F248" s="11">
        <v>0.43</v>
      </c>
      <c r="G248" s="11">
        <f t="shared" si="45"/>
        <v>6296.3862360000003</v>
      </c>
      <c r="H248" s="13">
        <f t="shared" si="46"/>
        <v>2707.44608148</v>
      </c>
      <c r="I248" s="7">
        <v>0</v>
      </c>
      <c r="J248" s="7">
        <v>51342</v>
      </c>
      <c r="K248" s="7">
        <f t="shared" si="47"/>
        <v>51342</v>
      </c>
      <c r="L248" s="11">
        <f t="shared" si="54"/>
        <v>51342</v>
      </c>
      <c r="M248" s="11">
        <f t="shared" si="48"/>
        <v>81628.578711909999</v>
      </c>
      <c r="N248" s="11">
        <f t="shared" si="49"/>
        <v>50966</v>
      </c>
      <c r="O248" s="3">
        <f t="shared" si="43"/>
        <v>30662.578711909999</v>
      </c>
      <c r="P248" s="3"/>
      <c r="Q248" s="3">
        <v>2637.0000000015598</v>
      </c>
      <c r="R248" s="3">
        <f t="shared" si="50"/>
        <v>53603.000000001557</v>
      </c>
      <c r="S248" t="b">
        <f t="shared" si="51"/>
        <v>1</v>
      </c>
      <c r="T248">
        <f t="shared" si="52"/>
        <v>0</v>
      </c>
      <c r="U248">
        <f t="shared" si="53"/>
        <v>0</v>
      </c>
      <c r="V248" s="14">
        <f t="shared" si="44"/>
        <v>0</v>
      </c>
    </row>
    <row r="249" spans="1:22">
      <c r="A249" s="7">
        <v>248</v>
      </c>
      <c r="B249" s="7">
        <v>1991</v>
      </c>
      <c r="C249" s="7">
        <v>8</v>
      </c>
      <c r="D249" s="10">
        <v>47807</v>
      </c>
      <c r="E249" s="13">
        <v>32608.264462809919</v>
      </c>
      <c r="F249" s="11">
        <v>0.39</v>
      </c>
      <c r="G249" s="11">
        <f t="shared" si="45"/>
        <v>4547.0018801401293</v>
      </c>
      <c r="H249" s="13">
        <f t="shared" si="46"/>
        <v>1773.3307332546506</v>
      </c>
      <c r="I249" s="7">
        <v>0</v>
      </c>
      <c r="J249" s="7">
        <v>51342</v>
      </c>
      <c r="K249" s="7">
        <f t="shared" si="47"/>
        <v>51342</v>
      </c>
      <c r="L249" s="11">
        <f t="shared" si="54"/>
        <v>30662.578711909999</v>
      </c>
      <c r="M249" s="11">
        <f t="shared" si="48"/>
        <v>63782.512441466824</v>
      </c>
      <c r="N249" s="11">
        <f t="shared" si="49"/>
        <v>47807</v>
      </c>
      <c r="O249" s="3">
        <f t="shared" si="43"/>
        <v>15975.512441466824</v>
      </c>
      <c r="P249" s="3"/>
      <c r="Q249" s="3">
        <v>2285.0000000015598</v>
      </c>
      <c r="R249" s="3">
        <f t="shared" si="50"/>
        <v>50092.000000001557</v>
      </c>
      <c r="S249" t="b">
        <f t="shared" si="51"/>
        <v>1</v>
      </c>
      <c r="T249">
        <f t="shared" si="52"/>
        <v>0</v>
      </c>
      <c r="U249">
        <f t="shared" si="53"/>
        <v>0</v>
      </c>
      <c r="V249" s="14">
        <f t="shared" si="44"/>
        <v>0</v>
      </c>
    </row>
    <row r="250" spans="1:22">
      <c r="A250" s="7">
        <v>249</v>
      </c>
      <c r="B250" s="7">
        <v>1991</v>
      </c>
      <c r="C250" s="7">
        <v>9</v>
      </c>
      <c r="D250" s="10">
        <v>35537</v>
      </c>
      <c r="E250" s="13">
        <v>27552.396694214876</v>
      </c>
      <c r="F250" s="11">
        <v>0.2</v>
      </c>
      <c r="G250" s="11">
        <f t="shared" si="45"/>
        <v>2785.1133749809119</v>
      </c>
      <c r="H250" s="13">
        <f t="shared" si="46"/>
        <v>557.02267499618245</v>
      </c>
      <c r="I250" s="7">
        <v>0</v>
      </c>
      <c r="J250" s="7">
        <v>51342</v>
      </c>
      <c r="K250" s="7">
        <f t="shared" si="47"/>
        <v>51342</v>
      </c>
      <c r="L250" s="11">
        <f t="shared" si="54"/>
        <v>15975.512441466824</v>
      </c>
      <c r="M250" s="11">
        <f t="shared" si="48"/>
        <v>44173.386460686299</v>
      </c>
      <c r="N250" s="11">
        <f t="shared" si="49"/>
        <v>35537</v>
      </c>
      <c r="O250" s="3">
        <f t="shared" si="43"/>
        <v>8636.386460686299</v>
      </c>
      <c r="P250" s="3"/>
      <c r="Q250" s="3">
        <v>1202.5000000007799</v>
      </c>
      <c r="R250" s="3">
        <f t="shared" si="50"/>
        <v>36739.500000000779</v>
      </c>
      <c r="S250" t="b">
        <f t="shared" si="51"/>
        <v>1</v>
      </c>
      <c r="T250">
        <f t="shared" si="52"/>
        <v>0</v>
      </c>
      <c r="U250">
        <f t="shared" si="53"/>
        <v>0</v>
      </c>
      <c r="V250" s="14">
        <f t="shared" si="44"/>
        <v>0</v>
      </c>
    </row>
    <row r="251" spans="1:22">
      <c r="A251" s="7">
        <v>250</v>
      </c>
      <c r="B251" s="7">
        <v>1991</v>
      </c>
      <c r="C251" s="7">
        <v>10</v>
      </c>
      <c r="D251" s="10">
        <v>16691</v>
      </c>
      <c r="E251" s="13">
        <v>27631.735537190081</v>
      </c>
      <c r="F251" s="11">
        <v>0.05</v>
      </c>
      <c r="G251" s="11">
        <f t="shared" si="45"/>
        <v>1743.0448132520116</v>
      </c>
      <c r="H251" s="13">
        <f t="shared" si="46"/>
        <v>87.15224066260059</v>
      </c>
      <c r="I251" s="7">
        <v>0</v>
      </c>
      <c r="J251" s="7">
        <v>51342</v>
      </c>
      <c r="K251" s="7">
        <f t="shared" si="47"/>
        <v>51342</v>
      </c>
      <c r="L251" s="11">
        <f t="shared" si="54"/>
        <v>8636.386460686299</v>
      </c>
      <c r="M251" s="11">
        <f t="shared" si="48"/>
        <v>36663.652153933319</v>
      </c>
      <c r="N251" s="11">
        <f t="shared" si="49"/>
        <v>16691</v>
      </c>
      <c r="O251" s="3">
        <f t="shared" si="43"/>
        <v>19972.652153933319</v>
      </c>
      <c r="P251" s="3"/>
      <c r="Q251" s="3">
        <v>482.68239671953501</v>
      </c>
      <c r="R251" s="3">
        <f t="shared" si="50"/>
        <v>17173.682396719534</v>
      </c>
      <c r="S251" t="b">
        <f t="shared" si="51"/>
        <v>1</v>
      </c>
      <c r="T251">
        <f t="shared" si="52"/>
        <v>0</v>
      </c>
      <c r="U251">
        <f t="shared" si="53"/>
        <v>0</v>
      </c>
      <c r="V251" s="14">
        <f t="shared" si="44"/>
        <v>0</v>
      </c>
    </row>
    <row r="252" spans="1:22">
      <c r="A252" s="7">
        <v>251</v>
      </c>
      <c r="B252" s="7">
        <v>1991</v>
      </c>
      <c r="C252" s="7">
        <v>11</v>
      </c>
      <c r="D252" s="10">
        <v>4576</v>
      </c>
      <c r="E252" s="13">
        <v>33443.305785123965</v>
      </c>
      <c r="F252" s="11">
        <v>0</v>
      </c>
      <c r="G252" s="11">
        <f t="shared" si="45"/>
        <v>3307.3470147832736</v>
      </c>
      <c r="H252" s="13">
        <f t="shared" si="46"/>
        <v>0</v>
      </c>
      <c r="I252" s="7">
        <v>0</v>
      </c>
      <c r="J252" s="7">
        <v>51342</v>
      </c>
      <c r="K252" s="7">
        <f t="shared" si="47"/>
        <v>51342</v>
      </c>
      <c r="L252" s="11">
        <f t="shared" si="54"/>
        <v>19972.652153933319</v>
      </c>
      <c r="M252" s="11">
        <f t="shared" si="48"/>
        <v>57136.036186263154</v>
      </c>
      <c r="N252" s="11">
        <f t="shared" si="49"/>
        <v>5794.0361862631544</v>
      </c>
      <c r="O252" s="3">
        <f t="shared" si="43"/>
        <v>51342</v>
      </c>
      <c r="P252" s="3"/>
      <c r="Q252" s="3">
        <v>3720.07824720587</v>
      </c>
      <c r="R252" s="3">
        <f t="shared" si="50"/>
        <v>9514.1144334690252</v>
      </c>
      <c r="S252" t="b">
        <f t="shared" si="51"/>
        <v>1</v>
      </c>
      <c r="T252">
        <f t="shared" si="52"/>
        <v>0</v>
      </c>
      <c r="U252">
        <f t="shared" si="53"/>
        <v>0</v>
      </c>
      <c r="V252" s="14">
        <f t="shared" si="44"/>
        <v>0</v>
      </c>
    </row>
    <row r="253" spans="1:22">
      <c r="A253" s="7">
        <v>252</v>
      </c>
      <c r="B253" s="7">
        <v>1991</v>
      </c>
      <c r="C253" s="7">
        <v>12</v>
      </c>
      <c r="D253" s="10">
        <v>1561</v>
      </c>
      <c r="E253" s="13">
        <v>43390.413223140495</v>
      </c>
      <c r="F253" s="11">
        <v>0</v>
      </c>
      <c r="G253" s="11">
        <f t="shared" si="45"/>
        <v>6296.3862360000003</v>
      </c>
      <c r="H253" s="13">
        <f t="shared" si="46"/>
        <v>0</v>
      </c>
      <c r="I253" s="7">
        <v>0</v>
      </c>
      <c r="J253" s="7">
        <v>51342</v>
      </c>
      <c r="K253" s="7">
        <f t="shared" si="47"/>
        <v>51342</v>
      </c>
      <c r="L253" s="11">
        <f t="shared" si="54"/>
        <v>51342</v>
      </c>
      <c r="M253" s="11">
        <f t="shared" si="48"/>
        <v>97884.100884573738</v>
      </c>
      <c r="N253" s="11">
        <f t="shared" si="49"/>
        <v>46542.100884573738</v>
      </c>
      <c r="O253" s="3">
        <f t="shared" si="43"/>
        <v>51342</v>
      </c>
      <c r="P253" s="3"/>
      <c r="Q253" s="3">
        <v>3151.68766143324</v>
      </c>
      <c r="R253" s="3">
        <f t="shared" si="50"/>
        <v>49693.788546006981</v>
      </c>
      <c r="S253" t="b">
        <f t="shared" si="51"/>
        <v>1</v>
      </c>
      <c r="T253">
        <f t="shared" si="52"/>
        <v>0</v>
      </c>
      <c r="U253">
        <f t="shared" si="53"/>
        <v>0</v>
      </c>
      <c r="V253" s="14">
        <f t="shared" si="44"/>
        <v>0</v>
      </c>
    </row>
    <row r="254" spans="1:22">
      <c r="A254" s="7">
        <v>253</v>
      </c>
      <c r="B254" s="7">
        <v>1992</v>
      </c>
      <c r="C254" s="7">
        <v>1</v>
      </c>
      <c r="D254" s="10">
        <v>1277</v>
      </c>
      <c r="E254" s="13">
        <v>47781.818181818184</v>
      </c>
      <c r="F254" s="11">
        <v>0</v>
      </c>
      <c r="G254" s="11">
        <f t="shared" si="45"/>
        <v>6296.3862360000003</v>
      </c>
      <c r="H254" s="13">
        <f t="shared" si="46"/>
        <v>0</v>
      </c>
      <c r="I254" s="7">
        <v>0</v>
      </c>
      <c r="J254" s="7">
        <v>51342</v>
      </c>
      <c r="K254" s="7">
        <f t="shared" si="47"/>
        <v>51342</v>
      </c>
      <c r="L254" s="11">
        <f t="shared" si="54"/>
        <v>51342</v>
      </c>
      <c r="M254" s="11">
        <f t="shared" si="48"/>
        <v>102081.20223768604</v>
      </c>
      <c r="N254" s="11">
        <f t="shared" si="49"/>
        <v>50739.20223768604</v>
      </c>
      <c r="O254" s="3">
        <f t="shared" si="43"/>
        <v>51342</v>
      </c>
      <c r="P254" s="3"/>
      <c r="Q254" s="3">
        <v>2957.3840558678598</v>
      </c>
      <c r="R254" s="3">
        <f t="shared" si="50"/>
        <v>53696.586293553897</v>
      </c>
      <c r="S254" t="b">
        <f t="shared" si="51"/>
        <v>1</v>
      </c>
      <c r="T254">
        <f t="shared" si="52"/>
        <v>0</v>
      </c>
      <c r="U254">
        <f t="shared" si="53"/>
        <v>0</v>
      </c>
      <c r="V254" s="14">
        <f t="shared" si="44"/>
        <v>0</v>
      </c>
    </row>
    <row r="255" spans="1:22">
      <c r="A255" s="7">
        <v>254</v>
      </c>
      <c r="B255" s="7">
        <v>1992</v>
      </c>
      <c r="C255" s="7">
        <v>2</v>
      </c>
      <c r="D255" s="10">
        <v>787</v>
      </c>
      <c r="E255" s="13">
        <v>35926.611570247936</v>
      </c>
      <c r="F255" s="11">
        <v>0</v>
      </c>
      <c r="G255" s="11">
        <f t="shared" si="45"/>
        <v>6296.3862360000003</v>
      </c>
      <c r="H255" s="13">
        <f t="shared" si="46"/>
        <v>0</v>
      </c>
      <c r="I255" s="7">
        <v>0</v>
      </c>
      <c r="J255" s="7">
        <v>51342</v>
      </c>
      <c r="K255" s="7">
        <f t="shared" si="47"/>
        <v>51342</v>
      </c>
      <c r="L255" s="11">
        <f t="shared" si="54"/>
        <v>51342</v>
      </c>
      <c r="M255" s="11">
        <f t="shared" si="48"/>
        <v>90733.704696860237</v>
      </c>
      <c r="N255" s="11">
        <f t="shared" si="49"/>
        <v>39391.704696860237</v>
      </c>
      <c r="O255" s="3">
        <f t="shared" si="43"/>
        <v>51342</v>
      </c>
      <c r="P255" s="3"/>
      <c r="Q255" s="3">
        <v>3465.0931266122998</v>
      </c>
      <c r="R255" s="3">
        <f t="shared" si="50"/>
        <v>42856.797823472538</v>
      </c>
      <c r="S255" t="b">
        <f t="shared" si="51"/>
        <v>1</v>
      </c>
      <c r="T255">
        <f t="shared" si="52"/>
        <v>0</v>
      </c>
      <c r="U255">
        <f t="shared" si="53"/>
        <v>0</v>
      </c>
      <c r="V255" s="14">
        <f t="shared" si="44"/>
        <v>0</v>
      </c>
    </row>
    <row r="256" spans="1:22">
      <c r="A256" s="7">
        <v>255</v>
      </c>
      <c r="B256" s="7">
        <v>1992</v>
      </c>
      <c r="C256" s="7">
        <v>3</v>
      </c>
      <c r="D256" s="10">
        <v>298</v>
      </c>
      <c r="E256" s="13">
        <v>88357.68595041323</v>
      </c>
      <c r="F256" s="11">
        <v>0.02</v>
      </c>
      <c r="G256" s="11">
        <f t="shared" si="45"/>
        <v>6296.3862360000003</v>
      </c>
      <c r="H256" s="13">
        <f t="shared" si="46"/>
        <v>125.92772472000001</v>
      </c>
      <c r="I256" s="7">
        <v>0</v>
      </c>
      <c r="J256" s="7">
        <v>51342</v>
      </c>
      <c r="K256" s="7">
        <f t="shared" si="47"/>
        <v>51342</v>
      </c>
      <c r="L256" s="11">
        <f t="shared" si="54"/>
        <v>51342</v>
      </c>
      <c r="M256" s="11">
        <f t="shared" si="48"/>
        <v>143665.65417553278</v>
      </c>
      <c r="N256" s="11">
        <f t="shared" si="49"/>
        <v>107323.65417553278</v>
      </c>
      <c r="O256" s="3">
        <f t="shared" si="43"/>
        <v>36342</v>
      </c>
      <c r="P256" s="3"/>
      <c r="Q256" s="3">
        <v>4091.8959498395602</v>
      </c>
      <c r="R256" s="3">
        <f t="shared" si="50"/>
        <v>111415.55012537233</v>
      </c>
      <c r="S256" t="b">
        <f t="shared" si="51"/>
        <v>1</v>
      </c>
      <c r="T256">
        <f t="shared" si="52"/>
        <v>0</v>
      </c>
      <c r="U256">
        <f t="shared" si="53"/>
        <v>0</v>
      </c>
      <c r="V256" s="14">
        <f t="shared" si="44"/>
        <v>0</v>
      </c>
    </row>
    <row r="257" spans="1:22">
      <c r="A257" s="7">
        <v>256</v>
      </c>
      <c r="B257" s="7">
        <v>1992</v>
      </c>
      <c r="C257" s="7">
        <v>4</v>
      </c>
      <c r="D257" s="10">
        <v>2544</v>
      </c>
      <c r="E257" s="13">
        <v>126426.44628099173</v>
      </c>
      <c r="F257" s="11">
        <v>0.13</v>
      </c>
      <c r="G257" s="11">
        <f t="shared" si="45"/>
        <v>5112.6462360000005</v>
      </c>
      <c r="H257" s="13">
        <f t="shared" si="46"/>
        <v>664.64401068000006</v>
      </c>
      <c r="I257" s="7">
        <v>15000</v>
      </c>
      <c r="J257" s="7">
        <v>51342</v>
      </c>
      <c r="K257" s="7">
        <f t="shared" si="47"/>
        <v>36342</v>
      </c>
      <c r="L257" s="11">
        <f t="shared" si="54"/>
        <v>36342</v>
      </c>
      <c r="M257" s="11">
        <f t="shared" si="48"/>
        <v>166391.45029964656</v>
      </c>
      <c r="N257" s="11">
        <f t="shared" si="49"/>
        <v>130049.45029964656</v>
      </c>
      <c r="O257" s="3">
        <f t="shared" si="43"/>
        <v>36342</v>
      </c>
      <c r="P257" s="3"/>
      <c r="Q257" s="3">
        <v>4287.6480293348404</v>
      </c>
      <c r="R257" s="3">
        <f t="shared" si="50"/>
        <v>134337.0983289814</v>
      </c>
      <c r="S257" t="b">
        <f t="shared" si="51"/>
        <v>1</v>
      </c>
      <c r="T257">
        <f t="shared" si="52"/>
        <v>0</v>
      </c>
      <c r="U257">
        <f t="shared" si="53"/>
        <v>0</v>
      </c>
      <c r="V257" s="14">
        <f t="shared" si="44"/>
        <v>0</v>
      </c>
    </row>
    <row r="258" spans="1:22">
      <c r="A258" s="7">
        <v>257</v>
      </c>
      <c r="B258" s="7">
        <v>1992</v>
      </c>
      <c r="C258" s="7">
        <v>5</v>
      </c>
      <c r="D258" s="10">
        <v>34448</v>
      </c>
      <c r="E258" s="13">
        <v>160026.44628099175</v>
      </c>
      <c r="F258" s="11">
        <v>0.22</v>
      </c>
      <c r="G258" s="11">
        <f t="shared" si="45"/>
        <v>5112.6462360000005</v>
      </c>
      <c r="H258" s="13">
        <f t="shared" si="46"/>
        <v>1124.7821719200001</v>
      </c>
      <c r="I258" s="7">
        <v>15000</v>
      </c>
      <c r="J258" s="7">
        <v>51342</v>
      </c>
      <c r="K258" s="7">
        <f t="shared" si="47"/>
        <v>36342</v>
      </c>
      <c r="L258" s="11">
        <f t="shared" si="54"/>
        <v>36342</v>
      </c>
      <c r="M258" s="11">
        <f t="shared" si="48"/>
        <v>196990.16410907253</v>
      </c>
      <c r="N258" s="11">
        <f t="shared" si="49"/>
        <v>160648.16410907253</v>
      </c>
      <c r="O258" s="3">
        <f t="shared" ref="O258:O321" si="55">M258-N258</f>
        <v>36342</v>
      </c>
      <c r="P258" s="3"/>
      <c r="Q258" s="3">
        <v>1746.5000000007799</v>
      </c>
      <c r="R258" s="3">
        <f t="shared" si="50"/>
        <v>162394.66410907332</v>
      </c>
      <c r="S258" t="b">
        <f t="shared" si="51"/>
        <v>1</v>
      </c>
      <c r="T258">
        <f t="shared" si="52"/>
        <v>0</v>
      </c>
      <c r="U258">
        <f t="shared" si="53"/>
        <v>0</v>
      </c>
      <c r="V258" s="14">
        <f t="shared" ref="V258:V321" si="56">INDEX(AL$2:AL$13,MATCH(C258,AK$2:AK$13,0))*(U258)^INDEX(AM$2:AM$13,MATCH(C258,AK$2:AK$13,0))</f>
        <v>0</v>
      </c>
    </row>
    <row r="259" spans="1:22">
      <c r="A259" s="7">
        <v>258</v>
      </c>
      <c r="B259" s="7">
        <v>1992</v>
      </c>
      <c r="C259" s="7">
        <v>6</v>
      </c>
      <c r="D259" s="10">
        <v>45953</v>
      </c>
      <c r="E259" s="13">
        <v>144119.00826446281</v>
      </c>
      <c r="F259" s="11">
        <v>0.36</v>
      </c>
      <c r="G259" s="11">
        <f t="shared" ref="G259:G322" si="57">-1*10^-6*L259^2+0.1666*L259+378.81</f>
        <v>5112.6462360000005</v>
      </c>
      <c r="H259" s="13">
        <f t="shared" ref="H259:H322" si="58">G259*F259</f>
        <v>1840.5526449600002</v>
      </c>
      <c r="I259" s="7">
        <v>15000</v>
      </c>
      <c r="J259" s="7">
        <v>51342</v>
      </c>
      <c r="K259" s="7">
        <f t="shared" ref="K259:K322" si="59">J259-I259</f>
        <v>36342</v>
      </c>
      <c r="L259" s="11">
        <f t="shared" si="54"/>
        <v>36342</v>
      </c>
      <c r="M259" s="11">
        <f t="shared" ref="M259:M322" si="60">E259+L259-H259+Q259</f>
        <v>180594.21770115459</v>
      </c>
      <c r="N259" s="11">
        <f t="shared" ref="N259:N322" si="61">IF(M259&lt;D259,M259,IF(M259&gt;(K260+D259),(M259-K260),D259))</f>
        <v>129252.21770115459</v>
      </c>
      <c r="O259" s="3">
        <f t="shared" si="55"/>
        <v>51342</v>
      </c>
      <c r="P259" s="3"/>
      <c r="Q259" s="3">
        <v>1973.7620816517799</v>
      </c>
      <c r="R259" s="3">
        <f t="shared" ref="R259:R322" si="62">Q259+N259</f>
        <v>131225.97978280636</v>
      </c>
      <c r="S259" t="b">
        <f t="shared" ref="S259:S322" si="63">R259&gt;=D259</f>
        <v>1</v>
      </c>
      <c r="T259">
        <f t="shared" ref="T259:T322" si="64">IF(AND(R258&lt;D258,R259&gt;D259),1,0)</f>
        <v>0</v>
      </c>
      <c r="U259">
        <f t="shared" ref="U259:U322" si="65">IF(R259&lt;D259,ABS(R259-D259),0)</f>
        <v>0</v>
      </c>
      <c r="V259" s="14">
        <f t="shared" si="56"/>
        <v>0</v>
      </c>
    </row>
    <row r="260" spans="1:22">
      <c r="A260" s="7">
        <v>259</v>
      </c>
      <c r="B260" s="7">
        <v>1992</v>
      </c>
      <c r="C260" s="7">
        <v>7</v>
      </c>
      <c r="D260" s="10">
        <v>50966</v>
      </c>
      <c r="E260" s="13">
        <v>76958.677685950417</v>
      </c>
      <c r="F260" s="11">
        <v>0.43</v>
      </c>
      <c r="G260" s="11">
        <f t="shared" si="57"/>
        <v>6296.3862360000003</v>
      </c>
      <c r="H260" s="13">
        <f t="shared" si="58"/>
        <v>2707.44608148</v>
      </c>
      <c r="I260" s="7">
        <v>0</v>
      </c>
      <c r="J260" s="7">
        <v>51342</v>
      </c>
      <c r="K260" s="7">
        <f t="shared" si="59"/>
        <v>51342</v>
      </c>
      <c r="L260" s="11">
        <f t="shared" si="54"/>
        <v>51342</v>
      </c>
      <c r="M260" s="11">
        <f t="shared" si="60"/>
        <v>126014.35651752145</v>
      </c>
      <c r="N260" s="11">
        <f t="shared" si="61"/>
        <v>74672.356517521446</v>
      </c>
      <c r="O260" s="3">
        <f t="shared" si="55"/>
        <v>51342</v>
      </c>
      <c r="P260" s="3"/>
      <c r="Q260" s="3">
        <v>421.124913051021</v>
      </c>
      <c r="R260" s="3">
        <f t="shared" si="62"/>
        <v>75093.481430572472</v>
      </c>
      <c r="S260" t="b">
        <f t="shared" si="63"/>
        <v>1</v>
      </c>
      <c r="T260">
        <f t="shared" si="64"/>
        <v>0</v>
      </c>
      <c r="U260">
        <f t="shared" si="65"/>
        <v>0</v>
      </c>
      <c r="V260" s="14">
        <f t="shared" si="56"/>
        <v>0</v>
      </c>
    </row>
    <row r="261" spans="1:22">
      <c r="A261" s="7">
        <v>260</v>
      </c>
      <c r="B261" s="7">
        <v>1992</v>
      </c>
      <c r="C261" s="7">
        <v>8</v>
      </c>
      <c r="D261" s="10">
        <v>47807</v>
      </c>
      <c r="E261" s="13">
        <v>92469.421487603307</v>
      </c>
      <c r="F261" s="11">
        <v>0.39</v>
      </c>
      <c r="G261" s="11">
        <f t="shared" si="57"/>
        <v>6296.3862360000003</v>
      </c>
      <c r="H261" s="13">
        <f t="shared" si="58"/>
        <v>2455.5906320400004</v>
      </c>
      <c r="I261" s="7">
        <v>0</v>
      </c>
      <c r="J261" s="7">
        <v>51342</v>
      </c>
      <c r="K261" s="7">
        <f t="shared" si="59"/>
        <v>51342</v>
      </c>
      <c r="L261" s="11">
        <f t="shared" si="54"/>
        <v>51342</v>
      </c>
      <c r="M261" s="11">
        <f t="shared" si="60"/>
        <v>141696.65058377985</v>
      </c>
      <c r="N261" s="11">
        <f t="shared" si="61"/>
        <v>90354.650583779847</v>
      </c>
      <c r="O261" s="3">
        <f t="shared" si="55"/>
        <v>51342</v>
      </c>
      <c r="P261" s="3"/>
      <c r="Q261" s="3">
        <v>340.819728216545</v>
      </c>
      <c r="R261" s="3">
        <f t="shared" si="62"/>
        <v>90695.470311996396</v>
      </c>
      <c r="S261" t="b">
        <f t="shared" si="63"/>
        <v>1</v>
      </c>
      <c r="T261">
        <f t="shared" si="64"/>
        <v>0</v>
      </c>
      <c r="U261">
        <f t="shared" si="65"/>
        <v>0</v>
      </c>
      <c r="V261" s="14">
        <f t="shared" si="56"/>
        <v>0</v>
      </c>
    </row>
    <row r="262" spans="1:22">
      <c r="A262" s="7">
        <v>261</v>
      </c>
      <c r="B262" s="7">
        <v>1992</v>
      </c>
      <c r="C262" s="7">
        <v>9</v>
      </c>
      <c r="D262" s="10">
        <v>35537</v>
      </c>
      <c r="E262" s="13">
        <v>99649.586776859505</v>
      </c>
      <c r="F262" s="11">
        <v>0.2</v>
      </c>
      <c r="G262" s="11">
        <f t="shared" si="57"/>
        <v>6296.3862360000003</v>
      </c>
      <c r="H262" s="13">
        <f t="shared" si="58"/>
        <v>1259.2772472000001</v>
      </c>
      <c r="I262" s="7">
        <v>0</v>
      </c>
      <c r="J262" s="7">
        <v>51342</v>
      </c>
      <c r="K262" s="7">
        <f t="shared" si="59"/>
        <v>51342</v>
      </c>
      <c r="L262" s="11">
        <f t="shared" si="54"/>
        <v>51342</v>
      </c>
      <c r="M262" s="11">
        <f t="shared" si="60"/>
        <v>151357.91777468025</v>
      </c>
      <c r="N262" s="11">
        <f t="shared" si="61"/>
        <v>100015.91777468025</v>
      </c>
      <c r="O262" s="3">
        <f t="shared" si="55"/>
        <v>51342</v>
      </c>
      <c r="P262" s="3"/>
      <c r="Q262" s="3">
        <v>1625.60824502072</v>
      </c>
      <c r="R262" s="3">
        <f t="shared" si="62"/>
        <v>101641.52601970096</v>
      </c>
      <c r="S262" t="b">
        <f t="shared" si="63"/>
        <v>1</v>
      </c>
      <c r="T262">
        <f t="shared" si="64"/>
        <v>0</v>
      </c>
      <c r="U262">
        <f t="shared" si="65"/>
        <v>0</v>
      </c>
      <c r="V262" s="14">
        <f t="shared" si="56"/>
        <v>0</v>
      </c>
    </row>
    <row r="263" spans="1:22">
      <c r="A263" s="7">
        <v>262</v>
      </c>
      <c r="B263" s="7">
        <v>1992</v>
      </c>
      <c r="C263" s="7">
        <v>10</v>
      </c>
      <c r="D263" s="10">
        <v>16691</v>
      </c>
      <c r="E263" s="13">
        <v>109188.09917355372</v>
      </c>
      <c r="F263" s="11">
        <v>0.05</v>
      </c>
      <c r="G263" s="11">
        <f t="shared" si="57"/>
        <v>6296.3862360000003</v>
      </c>
      <c r="H263" s="13">
        <f t="shared" si="58"/>
        <v>314.81931180000004</v>
      </c>
      <c r="I263" s="7">
        <v>0</v>
      </c>
      <c r="J263" s="7">
        <v>51342</v>
      </c>
      <c r="K263" s="7">
        <f t="shared" si="59"/>
        <v>51342</v>
      </c>
      <c r="L263" s="11">
        <f t="shared" si="54"/>
        <v>51342</v>
      </c>
      <c r="M263" s="11">
        <f t="shared" si="60"/>
        <v>161987.77169099808</v>
      </c>
      <c r="N263" s="11">
        <f t="shared" si="61"/>
        <v>110645.77169099808</v>
      </c>
      <c r="O263" s="3">
        <f t="shared" si="55"/>
        <v>51342</v>
      </c>
      <c r="P263" s="3"/>
      <c r="Q263" s="3">
        <v>1772.4918292443699</v>
      </c>
      <c r="R263" s="3">
        <f t="shared" si="62"/>
        <v>112418.26352024246</v>
      </c>
      <c r="S263" t="b">
        <f t="shared" si="63"/>
        <v>1</v>
      </c>
      <c r="T263">
        <f t="shared" si="64"/>
        <v>0</v>
      </c>
      <c r="U263">
        <f t="shared" si="65"/>
        <v>0</v>
      </c>
      <c r="V263" s="14">
        <f t="shared" si="56"/>
        <v>0</v>
      </c>
    </row>
    <row r="264" spans="1:22">
      <c r="A264" s="7">
        <v>263</v>
      </c>
      <c r="B264" s="7">
        <v>1992</v>
      </c>
      <c r="C264" s="7">
        <v>11</v>
      </c>
      <c r="D264" s="10">
        <v>4576</v>
      </c>
      <c r="E264" s="13">
        <v>110380.1652892562</v>
      </c>
      <c r="F264" s="11">
        <v>0</v>
      </c>
      <c r="G264" s="11">
        <f t="shared" si="57"/>
        <v>6296.3862360000003</v>
      </c>
      <c r="H264" s="13">
        <f t="shared" si="58"/>
        <v>0</v>
      </c>
      <c r="I264" s="7">
        <v>0</v>
      </c>
      <c r="J264" s="7">
        <v>51342</v>
      </c>
      <c r="K264" s="7">
        <f t="shared" si="59"/>
        <v>51342</v>
      </c>
      <c r="L264" s="11">
        <f t="shared" si="54"/>
        <v>51342</v>
      </c>
      <c r="M264" s="11">
        <f t="shared" si="60"/>
        <v>163748.94683655078</v>
      </c>
      <c r="N264" s="11">
        <f t="shared" si="61"/>
        <v>112406.94683655078</v>
      </c>
      <c r="O264" s="3">
        <f t="shared" si="55"/>
        <v>51342</v>
      </c>
      <c r="P264" s="3"/>
      <c r="Q264" s="3">
        <v>2026.7815472945699</v>
      </c>
      <c r="R264" s="3">
        <f t="shared" si="62"/>
        <v>114433.72838384534</v>
      </c>
      <c r="S264" t="b">
        <f t="shared" si="63"/>
        <v>1</v>
      </c>
      <c r="T264">
        <f t="shared" si="64"/>
        <v>0</v>
      </c>
      <c r="U264">
        <f t="shared" si="65"/>
        <v>0</v>
      </c>
      <c r="V264" s="14">
        <f t="shared" si="56"/>
        <v>0</v>
      </c>
    </row>
    <row r="265" spans="1:22">
      <c r="A265" s="7">
        <v>264</v>
      </c>
      <c r="B265" s="7">
        <v>1992</v>
      </c>
      <c r="C265" s="7">
        <v>12</v>
      </c>
      <c r="D265" s="10">
        <v>1561</v>
      </c>
      <c r="E265" s="13">
        <v>85586.776859504127</v>
      </c>
      <c r="F265" s="11">
        <v>0</v>
      </c>
      <c r="G265" s="11">
        <f t="shared" si="57"/>
        <v>6296.3862360000003</v>
      </c>
      <c r="H265" s="13">
        <f t="shared" si="58"/>
        <v>0</v>
      </c>
      <c r="I265" s="7">
        <v>0</v>
      </c>
      <c r="J265" s="7">
        <v>51342</v>
      </c>
      <c r="K265" s="7">
        <f t="shared" si="59"/>
        <v>51342</v>
      </c>
      <c r="L265" s="11">
        <f t="shared" si="54"/>
        <v>51342</v>
      </c>
      <c r="M265" s="11">
        <f t="shared" si="60"/>
        <v>138825.67199052346</v>
      </c>
      <c r="N265" s="11">
        <f t="shared" si="61"/>
        <v>87483.671990523464</v>
      </c>
      <c r="O265" s="3">
        <f t="shared" si="55"/>
        <v>51342</v>
      </c>
      <c r="P265" s="3"/>
      <c r="Q265" s="3">
        <v>1896.8951310193499</v>
      </c>
      <c r="R265" s="3">
        <f t="shared" si="62"/>
        <v>89380.567121542816</v>
      </c>
      <c r="S265" t="b">
        <f t="shared" si="63"/>
        <v>1</v>
      </c>
      <c r="T265">
        <f t="shared" si="64"/>
        <v>0</v>
      </c>
      <c r="U265">
        <f t="shared" si="65"/>
        <v>0</v>
      </c>
      <c r="V265" s="14">
        <f t="shared" si="56"/>
        <v>0</v>
      </c>
    </row>
    <row r="266" spans="1:22">
      <c r="A266" s="7">
        <v>265</v>
      </c>
      <c r="B266" s="7">
        <v>1993</v>
      </c>
      <c r="C266" s="7">
        <v>1</v>
      </c>
      <c r="D266" s="10">
        <v>1277</v>
      </c>
      <c r="E266" s="13">
        <v>92945.454545454544</v>
      </c>
      <c r="F266" s="11">
        <v>0</v>
      </c>
      <c r="G266" s="11">
        <f t="shared" si="57"/>
        <v>6296.3862360000003</v>
      </c>
      <c r="H266" s="13">
        <f t="shared" si="58"/>
        <v>0</v>
      </c>
      <c r="I266" s="7">
        <v>0</v>
      </c>
      <c r="J266" s="7">
        <v>51342</v>
      </c>
      <c r="K266" s="7">
        <f t="shared" si="59"/>
        <v>51342</v>
      </c>
      <c r="L266" s="11">
        <f t="shared" si="54"/>
        <v>51342</v>
      </c>
      <c r="M266" s="11">
        <f t="shared" si="60"/>
        <v>145646.44559680347</v>
      </c>
      <c r="N266" s="11">
        <f t="shared" si="61"/>
        <v>94304.445596803474</v>
      </c>
      <c r="O266" s="3">
        <f t="shared" si="55"/>
        <v>51342</v>
      </c>
      <c r="P266" s="3"/>
      <c r="Q266" s="3">
        <v>1358.9910513489499</v>
      </c>
      <c r="R266" s="3">
        <f t="shared" si="62"/>
        <v>95663.436648152419</v>
      </c>
      <c r="S266" t="b">
        <f t="shared" si="63"/>
        <v>1</v>
      </c>
      <c r="T266">
        <f t="shared" si="64"/>
        <v>0</v>
      </c>
      <c r="U266">
        <f t="shared" si="65"/>
        <v>0</v>
      </c>
      <c r="V266" s="14">
        <f t="shared" si="56"/>
        <v>0</v>
      </c>
    </row>
    <row r="267" spans="1:22">
      <c r="A267" s="7">
        <v>266</v>
      </c>
      <c r="B267" s="7">
        <v>1993</v>
      </c>
      <c r="C267" s="7">
        <v>2</v>
      </c>
      <c r="D267" s="10">
        <v>787</v>
      </c>
      <c r="E267" s="13">
        <v>88066.115702479336</v>
      </c>
      <c r="F267" s="11">
        <v>0</v>
      </c>
      <c r="G267" s="11">
        <f t="shared" si="57"/>
        <v>6296.3862360000003</v>
      </c>
      <c r="H267" s="13">
        <f t="shared" si="58"/>
        <v>0</v>
      </c>
      <c r="I267" s="7">
        <v>0</v>
      </c>
      <c r="J267" s="7">
        <v>51342</v>
      </c>
      <c r="K267" s="7">
        <f t="shared" si="59"/>
        <v>51342</v>
      </c>
      <c r="L267" s="11">
        <f t="shared" si="54"/>
        <v>51342</v>
      </c>
      <c r="M267" s="11">
        <f t="shared" si="60"/>
        <v>140422.21238163637</v>
      </c>
      <c r="N267" s="11">
        <f t="shared" si="61"/>
        <v>89080.212381636375</v>
      </c>
      <c r="O267" s="3">
        <f t="shared" si="55"/>
        <v>51342</v>
      </c>
      <c r="P267" s="3"/>
      <c r="Q267" s="3">
        <v>1014.0966791570499</v>
      </c>
      <c r="R267" s="3">
        <f t="shared" si="62"/>
        <v>90094.309060793428</v>
      </c>
      <c r="S267" t="b">
        <f t="shared" si="63"/>
        <v>1</v>
      </c>
      <c r="T267">
        <f t="shared" si="64"/>
        <v>0</v>
      </c>
      <c r="U267">
        <f t="shared" si="65"/>
        <v>0</v>
      </c>
      <c r="V267" s="14">
        <f t="shared" si="56"/>
        <v>0</v>
      </c>
    </row>
    <row r="268" spans="1:22">
      <c r="A268" s="7">
        <v>267</v>
      </c>
      <c r="B268" s="7">
        <v>1993</v>
      </c>
      <c r="C268" s="7">
        <v>3</v>
      </c>
      <c r="D268" s="10">
        <v>298</v>
      </c>
      <c r="E268" s="13">
        <v>117302.47933884297</v>
      </c>
      <c r="F268" s="11">
        <v>0.02</v>
      </c>
      <c r="G268" s="11">
        <f t="shared" si="57"/>
        <v>6296.3862360000003</v>
      </c>
      <c r="H268" s="13">
        <f t="shared" si="58"/>
        <v>125.92772472000001</v>
      </c>
      <c r="I268" s="7">
        <v>0</v>
      </c>
      <c r="J268" s="7">
        <v>51342</v>
      </c>
      <c r="K268" s="7">
        <f t="shared" si="59"/>
        <v>51342</v>
      </c>
      <c r="L268" s="11">
        <f t="shared" si="54"/>
        <v>51342</v>
      </c>
      <c r="M268" s="11">
        <f t="shared" si="60"/>
        <v>173988.63549049894</v>
      </c>
      <c r="N268" s="11">
        <f t="shared" si="61"/>
        <v>137646.63549049894</v>
      </c>
      <c r="O268" s="3">
        <f t="shared" si="55"/>
        <v>36342</v>
      </c>
      <c r="P268" s="3"/>
      <c r="Q268" s="3">
        <v>5470.0838763759803</v>
      </c>
      <c r="R268" s="3">
        <f t="shared" si="62"/>
        <v>143116.71936687492</v>
      </c>
      <c r="S268" t="b">
        <f t="shared" si="63"/>
        <v>1</v>
      </c>
      <c r="T268">
        <f t="shared" si="64"/>
        <v>0</v>
      </c>
      <c r="U268">
        <f t="shared" si="65"/>
        <v>0</v>
      </c>
      <c r="V268" s="14">
        <f t="shared" si="56"/>
        <v>0</v>
      </c>
    </row>
    <row r="269" spans="1:22">
      <c r="A269" s="7">
        <v>268</v>
      </c>
      <c r="B269" s="7">
        <v>1993</v>
      </c>
      <c r="C269" s="7">
        <v>4</v>
      </c>
      <c r="D269" s="10">
        <v>2544</v>
      </c>
      <c r="E269" s="13">
        <v>124958.67768595042</v>
      </c>
      <c r="F269" s="11">
        <v>0.13</v>
      </c>
      <c r="G269" s="11">
        <f t="shared" si="57"/>
        <v>5112.6462360000005</v>
      </c>
      <c r="H269" s="13">
        <f t="shared" si="58"/>
        <v>664.64401068000006</v>
      </c>
      <c r="I269" s="7">
        <v>15000</v>
      </c>
      <c r="J269" s="7">
        <v>51342</v>
      </c>
      <c r="K269" s="7">
        <f t="shared" si="59"/>
        <v>36342</v>
      </c>
      <c r="L269" s="11">
        <f t="shared" si="54"/>
        <v>36342</v>
      </c>
      <c r="M269" s="11">
        <f t="shared" si="60"/>
        <v>167964.66649400632</v>
      </c>
      <c r="N269" s="11">
        <f t="shared" si="61"/>
        <v>131622.66649400632</v>
      </c>
      <c r="O269" s="3">
        <f t="shared" si="55"/>
        <v>36342</v>
      </c>
      <c r="P269" s="3"/>
      <c r="Q269" s="3">
        <v>7328.6328187359104</v>
      </c>
      <c r="R269" s="3">
        <f t="shared" si="62"/>
        <v>138951.29931274222</v>
      </c>
      <c r="S269" t="b">
        <f t="shared" si="63"/>
        <v>1</v>
      </c>
      <c r="T269">
        <f t="shared" si="64"/>
        <v>0</v>
      </c>
      <c r="U269">
        <f t="shared" si="65"/>
        <v>0</v>
      </c>
      <c r="V269" s="14">
        <f t="shared" si="56"/>
        <v>0</v>
      </c>
    </row>
    <row r="270" spans="1:22">
      <c r="A270" s="7">
        <v>269</v>
      </c>
      <c r="B270" s="7">
        <v>1993</v>
      </c>
      <c r="C270" s="7">
        <v>5</v>
      </c>
      <c r="D270" s="10">
        <v>34448</v>
      </c>
      <c r="E270" s="13">
        <v>132138.84297520661</v>
      </c>
      <c r="F270" s="11">
        <v>0.22</v>
      </c>
      <c r="G270" s="11">
        <f t="shared" si="57"/>
        <v>5112.6462360000005</v>
      </c>
      <c r="H270" s="13">
        <f t="shared" si="58"/>
        <v>1124.7821719200001</v>
      </c>
      <c r="I270" s="7">
        <v>15000</v>
      </c>
      <c r="J270" s="7">
        <v>51342</v>
      </c>
      <c r="K270" s="7">
        <f t="shared" si="59"/>
        <v>36342</v>
      </c>
      <c r="L270" s="11">
        <f t="shared" ref="L270:L333" si="66">O269</f>
        <v>36342</v>
      </c>
      <c r="M270" s="11">
        <f t="shared" si="60"/>
        <v>182024.66332243211</v>
      </c>
      <c r="N270" s="11">
        <f t="shared" si="61"/>
        <v>145682.66332243211</v>
      </c>
      <c r="O270" s="3">
        <f t="shared" si="55"/>
        <v>36342</v>
      </c>
      <c r="P270" s="3"/>
      <c r="Q270" s="3">
        <v>14668.602519145499</v>
      </c>
      <c r="R270" s="3">
        <f t="shared" si="62"/>
        <v>160351.26584157761</v>
      </c>
      <c r="S270" t="b">
        <f t="shared" si="63"/>
        <v>1</v>
      </c>
      <c r="T270">
        <f t="shared" si="64"/>
        <v>0</v>
      </c>
      <c r="U270">
        <f t="shared" si="65"/>
        <v>0</v>
      </c>
      <c r="V270" s="14">
        <f t="shared" si="56"/>
        <v>0</v>
      </c>
    </row>
    <row r="271" spans="1:22">
      <c r="A271" s="7">
        <v>270</v>
      </c>
      <c r="B271" s="7">
        <v>1993</v>
      </c>
      <c r="C271" s="7">
        <v>6</v>
      </c>
      <c r="D271" s="10">
        <v>45953</v>
      </c>
      <c r="E271" s="13">
        <v>94942.809917355378</v>
      </c>
      <c r="F271" s="11">
        <v>0.36</v>
      </c>
      <c r="G271" s="11">
        <f t="shared" si="57"/>
        <v>5112.6462360000005</v>
      </c>
      <c r="H271" s="13">
        <f t="shared" si="58"/>
        <v>1840.5526449600002</v>
      </c>
      <c r="I271" s="7">
        <v>15000</v>
      </c>
      <c r="J271" s="7">
        <v>51342</v>
      </c>
      <c r="K271" s="7">
        <f t="shared" si="59"/>
        <v>36342</v>
      </c>
      <c r="L271" s="11">
        <f t="shared" si="66"/>
        <v>36342</v>
      </c>
      <c r="M271" s="11">
        <f t="shared" si="60"/>
        <v>137061.48697296789</v>
      </c>
      <c r="N271" s="11">
        <f t="shared" si="61"/>
        <v>85719.48697296789</v>
      </c>
      <c r="O271" s="3">
        <f t="shared" si="55"/>
        <v>51342</v>
      </c>
      <c r="P271" s="3"/>
      <c r="Q271" s="3">
        <v>7617.2297005725304</v>
      </c>
      <c r="R271" s="3">
        <f t="shared" si="62"/>
        <v>93336.716673540417</v>
      </c>
      <c r="S271" t="b">
        <f t="shared" si="63"/>
        <v>1</v>
      </c>
      <c r="T271">
        <f t="shared" si="64"/>
        <v>0</v>
      </c>
      <c r="U271">
        <f t="shared" si="65"/>
        <v>0</v>
      </c>
      <c r="V271" s="14">
        <f t="shared" si="56"/>
        <v>0</v>
      </c>
    </row>
    <row r="272" spans="1:22">
      <c r="A272" s="7">
        <v>271</v>
      </c>
      <c r="B272" s="7">
        <v>1993</v>
      </c>
      <c r="C272" s="7">
        <v>7</v>
      </c>
      <c r="D272" s="10">
        <v>50966</v>
      </c>
      <c r="E272" s="13">
        <v>68136.198347107435</v>
      </c>
      <c r="F272" s="11">
        <v>0.43</v>
      </c>
      <c r="G272" s="11">
        <f t="shared" si="57"/>
        <v>6296.3862360000003</v>
      </c>
      <c r="H272" s="13">
        <f t="shared" si="58"/>
        <v>2707.44608148</v>
      </c>
      <c r="I272" s="7">
        <v>0</v>
      </c>
      <c r="J272" s="7">
        <v>51342</v>
      </c>
      <c r="K272" s="7">
        <f t="shared" si="59"/>
        <v>51342</v>
      </c>
      <c r="L272" s="11">
        <f t="shared" si="66"/>
        <v>51342</v>
      </c>
      <c r="M272" s="11">
        <f t="shared" si="60"/>
        <v>121167.09885724266</v>
      </c>
      <c r="N272" s="11">
        <f t="shared" si="61"/>
        <v>69825.098857242658</v>
      </c>
      <c r="O272" s="3">
        <f t="shared" si="55"/>
        <v>51342</v>
      </c>
      <c r="P272" s="3"/>
      <c r="Q272" s="3">
        <v>4396.3465916152199</v>
      </c>
      <c r="R272" s="3">
        <f t="shared" si="62"/>
        <v>74221.445448857878</v>
      </c>
      <c r="S272" t="b">
        <f t="shared" si="63"/>
        <v>1</v>
      </c>
      <c r="T272">
        <f t="shared" si="64"/>
        <v>0</v>
      </c>
      <c r="U272">
        <f t="shared" si="65"/>
        <v>0</v>
      </c>
      <c r="V272" s="14">
        <f t="shared" si="56"/>
        <v>0</v>
      </c>
    </row>
    <row r="273" spans="1:22">
      <c r="A273" s="7">
        <v>272</v>
      </c>
      <c r="B273" s="7">
        <v>1993</v>
      </c>
      <c r="C273" s="7">
        <v>8</v>
      </c>
      <c r="D273" s="10">
        <v>47807</v>
      </c>
      <c r="E273" s="13">
        <v>66452.231404958671</v>
      </c>
      <c r="F273" s="11">
        <v>0.39</v>
      </c>
      <c r="G273" s="11">
        <f t="shared" si="57"/>
        <v>6296.3862360000003</v>
      </c>
      <c r="H273" s="13">
        <f t="shared" si="58"/>
        <v>2455.5906320400004</v>
      </c>
      <c r="I273" s="7">
        <v>0</v>
      </c>
      <c r="J273" s="7">
        <v>51342</v>
      </c>
      <c r="K273" s="7">
        <f t="shared" si="59"/>
        <v>51342</v>
      </c>
      <c r="L273" s="11">
        <f t="shared" si="66"/>
        <v>51342</v>
      </c>
      <c r="M273" s="11">
        <f t="shared" si="60"/>
        <v>119175.78523673711</v>
      </c>
      <c r="N273" s="11">
        <f t="shared" si="61"/>
        <v>67833.785236737109</v>
      </c>
      <c r="O273" s="3">
        <f t="shared" si="55"/>
        <v>51342</v>
      </c>
      <c r="P273" s="3"/>
      <c r="Q273" s="3">
        <v>3837.1444638184298</v>
      </c>
      <c r="R273" s="3">
        <f t="shared" si="62"/>
        <v>71670.929700555542</v>
      </c>
      <c r="S273" t="b">
        <f t="shared" si="63"/>
        <v>1</v>
      </c>
      <c r="T273">
        <f t="shared" si="64"/>
        <v>0</v>
      </c>
      <c r="U273">
        <f t="shared" si="65"/>
        <v>0</v>
      </c>
      <c r="V273" s="14">
        <f t="shared" si="56"/>
        <v>0</v>
      </c>
    </row>
    <row r="274" spans="1:22">
      <c r="A274" s="7">
        <v>273</v>
      </c>
      <c r="B274" s="7">
        <v>1993</v>
      </c>
      <c r="C274" s="7">
        <v>9</v>
      </c>
      <c r="D274" s="10">
        <v>35537</v>
      </c>
      <c r="E274" s="13">
        <v>65742.148760330572</v>
      </c>
      <c r="F274" s="11">
        <v>0.2</v>
      </c>
      <c r="G274" s="11">
        <f t="shared" si="57"/>
        <v>6296.3862360000003</v>
      </c>
      <c r="H274" s="13">
        <f t="shared" si="58"/>
        <v>1259.2772472000001</v>
      </c>
      <c r="I274" s="7">
        <v>0</v>
      </c>
      <c r="J274" s="7">
        <v>51342</v>
      </c>
      <c r="K274" s="7">
        <f t="shared" si="59"/>
        <v>51342</v>
      </c>
      <c r="L274" s="11">
        <f t="shared" si="66"/>
        <v>51342</v>
      </c>
      <c r="M274" s="11">
        <f t="shared" si="60"/>
        <v>119257.77628638144</v>
      </c>
      <c r="N274" s="11">
        <f t="shared" si="61"/>
        <v>67915.776286381442</v>
      </c>
      <c r="O274" s="3">
        <f t="shared" si="55"/>
        <v>51342</v>
      </c>
      <c r="P274" s="3"/>
      <c r="Q274" s="3">
        <v>3432.9047732508802</v>
      </c>
      <c r="R274" s="3">
        <f t="shared" si="62"/>
        <v>71348.681059632319</v>
      </c>
      <c r="S274" t="b">
        <f t="shared" si="63"/>
        <v>1</v>
      </c>
      <c r="T274">
        <f t="shared" si="64"/>
        <v>0</v>
      </c>
      <c r="U274">
        <f t="shared" si="65"/>
        <v>0</v>
      </c>
      <c r="V274" s="14">
        <f t="shared" si="56"/>
        <v>0</v>
      </c>
    </row>
    <row r="275" spans="1:22">
      <c r="A275" s="7">
        <v>274</v>
      </c>
      <c r="B275" s="7">
        <v>1993</v>
      </c>
      <c r="C275" s="7">
        <v>10</v>
      </c>
      <c r="D275" s="10">
        <v>16691</v>
      </c>
      <c r="E275" s="13">
        <v>45026.776859504134</v>
      </c>
      <c r="F275" s="11">
        <v>0.05</v>
      </c>
      <c r="G275" s="11">
        <f t="shared" si="57"/>
        <v>6296.3862360000003</v>
      </c>
      <c r="H275" s="13">
        <f t="shared" si="58"/>
        <v>314.81931180000004</v>
      </c>
      <c r="I275" s="7">
        <v>0</v>
      </c>
      <c r="J275" s="7">
        <v>51342</v>
      </c>
      <c r="K275" s="7">
        <f t="shared" si="59"/>
        <v>51342</v>
      </c>
      <c r="L275" s="11">
        <f t="shared" si="66"/>
        <v>51342</v>
      </c>
      <c r="M275" s="11">
        <f t="shared" si="60"/>
        <v>100448.44467156974</v>
      </c>
      <c r="N275" s="11">
        <f t="shared" si="61"/>
        <v>49106.444671569741</v>
      </c>
      <c r="O275" s="3">
        <f t="shared" si="55"/>
        <v>51342</v>
      </c>
      <c r="P275" s="3"/>
      <c r="Q275" s="3">
        <v>4394.4871238656096</v>
      </c>
      <c r="R275" s="3">
        <f t="shared" si="62"/>
        <v>53500.931795435354</v>
      </c>
      <c r="S275" t="b">
        <f t="shared" si="63"/>
        <v>1</v>
      </c>
      <c r="T275">
        <f t="shared" si="64"/>
        <v>0</v>
      </c>
      <c r="U275">
        <f t="shared" si="65"/>
        <v>0</v>
      </c>
      <c r="V275" s="14">
        <f t="shared" si="56"/>
        <v>0</v>
      </c>
    </row>
    <row r="276" spans="1:22">
      <c r="A276" s="7">
        <v>275</v>
      </c>
      <c r="B276" s="7">
        <v>1993</v>
      </c>
      <c r="C276" s="7">
        <v>11</v>
      </c>
      <c r="D276" s="10">
        <v>4576</v>
      </c>
      <c r="E276" s="13">
        <v>92540.826446280989</v>
      </c>
      <c r="F276" s="11">
        <v>0</v>
      </c>
      <c r="G276" s="11">
        <f t="shared" si="57"/>
        <v>6296.3862360000003</v>
      </c>
      <c r="H276" s="13">
        <f t="shared" si="58"/>
        <v>0</v>
      </c>
      <c r="I276" s="7">
        <v>0</v>
      </c>
      <c r="J276" s="7">
        <v>51342</v>
      </c>
      <c r="K276" s="7">
        <f t="shared" si="59"/>
        <v>51342</v>
      </c>
      <c r="L276" s="11">
        <f t="shared" si="66"/>
        <v>51342</v>
      </c>
      <c r="M276" s="11">
        <f t="shared" si="60"/>
        <v>147727.10593841787</v>
      </c>
      <c r="N276" s="11">
        <f t="shared" si="61"/>
        <v>96385.105938417866</v>
      </c>
      <c r="O276" s="3">
        <f t="shared" si="55"/>
        <v>51342</v>
      </c>
      <c r="P276" s="3"/>
      <c r="Q276" s="3">
        <v>3844.27949213689</v>
      </c>
      <c r="R276" s="3">
        <f t="shared" si="62"/>
        <v>100229.38543055476</v>
      </c>
      <c r="S276" t="b">
        <f t="shared" si="63"/>
        <v>1</v>
      </c>
      <c r="T276">
        <f t="shared" si="64"/>
        <v>0</v>
      </c>
      <c r="U276">
        <f t="shared" si="65"/>
        <v>0</v>
      </c>
      <c r="V276" s="14">
        <f t="shared" si="56"/>
        <v>0</v>
      </c>
    </row>
    <row r="277" spans="1:22">
      <c r="A277" s="7">
        <v>276</v>
      </c>
      <c r="B277" s="7">
        <v>1993</v>
      </c>
      <c r="C277" s="7">
        <v>12</v>
      </c>
      <c r="D277" s="10">
        <v>1561</v>
      </c>
      <c r="E277" s="13">
        <v>105738.84297520661</v>
      </c>
      <c r="F277" s="11">
        <v>0</v>
      </c>
      <c r="G277" s="11">
        <f t="shared" si="57"/>
        <v>6296.3862360000003</v>
      </c>
      <c r="H277" s="13">
        <f t="shared" si="58"/>
        <v>0</v>
      </c>
      <c r="I277" s="7">
        <v>0</v>
      </c>
      <c r="J277" s="7">
        <v>51342</v>
      </c>
      <c r="K277" s="7">
        <f t="shared" si="59"/>
        <v>51342</v>
      </c>
      <c r="L277" s="11">
        <f t="shared" si="66"/>
        <v>51342</v>
      </c>
      <c r="M277" s="11">
        <f t="shared" si="60"/>
        <v>161019.44118742211</v>
      </c>
      <c r="N277" s="11">
        <f t="shared" si="61"/>
        <v>109677.44118742211</v>
      </c>
      <c r="O277" s="3">
        <f t="shared" si="55"/>
        <v>51342</v>
      </c>
      <c r="P277" s="3"/>
      <c r="Q277" s="3">
        <v>3938.5982122155001</v>
      </c>
      <c r="R277" s="3">
        <f t="shared" si="62"/>
        <v>113616.03939963761</v>
      </c>
      <c r="S277" t="b">
        <f t="shared" si="63"/>
        <v>1</v>
      </c>
      <c r="T277">
        <f t="shared" si="64"/>
        <v>0</v>
      </c>
      <c r="U277">
        <f t="shared" si="65"/>
        <v>0</v>
      </c>
      <c r="V277" s="14">
        <f t="shared" si="56"/>
        <v>0</v>
      </c>
    </row>
    <row r="278" spans="1:22">
      <c r="A278" s="7">
        <v>277</v>
      </c>
      <c r="B278" s="7">
        <v>1994</v>
      </c>
      <c r="C278" s="7">
        <v>1</v>
      </c>
      <c r="D278" s="10">
        <v>1277</v>
      </c>
      <c r="E278" s="13">
        <v>71101.487603305781</v>
      </c>
      <c r="F278" s="11">
        <v>0</v>
      </c>
      <c r="G278" s="11">
        <f t="shared" si="57"/>
        <v>6296.3862360000003</v>
      </c>
      <c r="H278" s="13">
        <f t="shared" si="58"/>
        <v>0</v>
      </c>
      <c r="I278" s="7">
        <v>0</v>
      </c>
      <c r="J278" s="7">
        <v>51342</v>
      </c>
      <c r="K278" s="7">
        <f t="shared" si="59"/>
        <v>51342</v>
      </c>
      <c r="L278" s="11">
        <f t="shared" si="66"/>
        <v>51342</v>
      </c>
      <c r="M278" s="11">
        <f t="shared" si="60"/>
        <v>126279.67653836928</v>
      </c>
      <c r="N278" s="11">
        <f t="shared" si="61"/>
        <v>74937.676538369284</v>
      </c>
      <c r="O278" s="3">
        <f t="shared" si="55"/>
        <v>51342</v>
      </c>
      <c r="P278" s="3"/>
      <c r="Q278" s="3">
        <v>3836.1889350635001</v>
      </c>
      <c r="R278" s="3">
        <f t="shared" si="62"/>
        <v>78773.865473432787</v>
      </c>
      <c r="S278" t="b">
        <f t="shared" si="63"/>
        <v>1</v>
      </c>
      <c r="T278">
        <f t="shared" si="64"/>
        <v>0</v>
      </c>
      <c r="U278">
        <f t="shared" si="65"/>
        <v>0</v>
      </c>
      <c r="V278" s="14">
        <f t="shared" si="56"/>
        <v>0</v>
      </c>
    </row>
    <row r="279" spans="1:22">
      <c r="A279" s="7">
        <v>278</v>
      </c>
      <c r="B279" s="7">
        <v>1994</v>
      </c>
      <c r="C279" s="7">
        <v>2</v>
      </c>
      <c r="D279" s="10">
        <v>787</v>
      </c>
      <c r="E279" s="13">
        <v>77698.512396694219</v>
      </c>
      <c r="F279" s="11">
        <v>0</v>
      </c>
      <c r="G279" s="11">
        <f t="shared" si="57"/>
        <v>6296.3862360000003</v>
      </c>
      <c r="H279" s="13">
        <f t="shared" si="58"/>
        <v>0</v>
      </c>
      <c r="I279" s="7">
        <v>0</v>
      </c>
      <c r="J279" s="7">
        <v>51342</v>
      </c>
      <c r="K279" s="7">
        <f t="shared" si="59"/>
        <v>51342</v>
      </c>
      <c r="L279" s="11">
        <f t="shared" si="66"/>
        <v>51342</v>
      </c>
      <c r="M279" s="11">
        <f t="shared" si="60"/>
        <v>131921.10570895983</v>
      </c>
      <c r="N279" s="11">
        <f t="shared" si="61"/>
        <v>80579.105708959833</v>
      </c>
      <c r="O279" s="3">
        <f t="shared" si="55"/>
        <v>51342</v>
      </c>
      <c r="P279" s="3"/>
      <c r="Q279" s="3">
        <v>2880.5933122656002</v>
      </c>
      <c r="R279" s="3">
        <f t="shared" si="62"/>
        <v>83459.699021225431</v>
      </c>
      <c r="S279" t="b">
        <f t="shared" si="63"/>
        <v>1</v>
      </c>
      <c r="T279">
        <f t="shared" si="64"/>
        <v>0</v>
      </c>
      <c r="U279">
        <f t="shared" si="65"/>
        <v>0</v>
      </c>
      <c r="V279" s="14">
        <f t="shared" si="56"/>
        <v>0</v>
      </c>
    </row>
    <row r="280" spans="1:22">
      <c r="A280" s="7">
        <v>279</v>
      </c>
      <c r="B280" s="7">
        <v>1994</v>
      </c>
      <c r="C280" s="7">
        <v>3</v>
      </c>
      <c r="D280" s="10">
        <v>298</v>
      </c>
      <c r="E280" s="13">
        <v>108297.52066115703</v>
      </c>
      <c r="F280" s="11">
        <v>0.02</v>
      </c>
      <c r="G280" s="11">
        <f t="shared" si="57"/>
        <v>6296.3862360000003</v>
      </c>
      <c r="H280" s="13">
        <f t="shared" si="58"/>
        <v>125.92772472000001</v>
      </c>
      <c r="I280" s="7">
        <v>0</v>
      </c>
      <c r="J280" s="7">
        <v>51342</v>
      </c>
      <c r="K280" s="7">
        <f t="shared" si="59"/>
        <v>51342</v>
      </c>
      <c r="L280" s="11">
        <f t="shared" si="66"/>
        <v>51342</v>
      </c>
      <c r="M280" s="11">
        <f t="shared" si="60"/>
        <v>165425.58840941516</v>
      </c>
      <c r="N280" s="11">
        <f t="shared" si="61"/>
        <v>129083.58840941516</v>
      </c>
      <c r="O280" s="3">
        <f t="shared" si="55"/>
        <v>36342</v>
      </c>
      <c r="P280" s="3"/>
      <c r="Q280" s="3">
        <v>5911.9954729781302</v>
      </c>
      <c r="R280" s="3">
        <f t="shared" si="62"/>
        <v>134995.58388239329</v>
      </c>
      <c r="S280" t="b">
        <f t="shared" si="63"/>
        <v>1</v>
      </c>
      <c r="T280">
        <f t="shared" si="64"/>
        <v>0</v>
      </c>
      <c r="U280">
        <f t="shared" si="65"/>
        <v>0</v>
      </c>
      <c r="V280" s="14">
        <f t="shared" si="56"/>
        <v>0</v>
      </c>
    </row>
    <row r="281" spans="1:22">
      <c r="A281" s="7">
        <v>280</v>
      </c>
      <c r="B281" s="7">
        <v>1994</v>
      </c>
      <c r="C281" s="7">
        <v>4</v>
      </c>
      <c r="D281" s="10">
        <v>2544</v>
      </c>
      <c r="E281" s="13">
        <v>92052.892561983477</v>
      </c>
      <c r="F281" s="11">
        <v>0.13</v>
      </c>
      <c r="G281" s="11">
        <f t="shared" si="57"/>
        <v>5112.6462360000005</v>
      </c>
      <c r="H281" s="13">
        <f t="shared" si="58"/>
        <v>664.64401068000006</v>
      </c>
      <c r="I281" s="7">
        <v>15000</v>
      </c>
      <c r="J281" s="7">
        <v>51342</v>
      </c>
      <c r="K281" s="7">
        <f t="shared" si="59"/>
        <v>36342</v>
      </c>
      <c r="L281" s="11">
        <f t="shared" si="66"/>
        <v>36342</v>
      </c>
      <c r="M281" s="11">
        <f t="shared" si="60"/>
        <v>136761.88960202006</v>
      </c>
      <c r="N281" s="11">
        <f t="shared" si="61"/>
        <v>100419.88960202006</v>
      </c>
      <c r="O281" s="3">
        <f t="shared" si="55"/>
        <v>36342</v>
      </c>
      <c r="P281" s="3"/>
      <c r="Q281" s="3">
        <v>9031.6410507165892</v>
      </c>
      <c r="R281" s="3">
        <f t="shared" si="62"/>
        <v>109451.53065273665</v>
      </c>
      <c r="S281" t="b">
        <f t="shared" si="63"/>
        <v>1</v>
      </c>
      <c r="T281">
        <f t="shared" si="64"/>
        <v>0</v>
      </c>
      <c r="U281">
        <f t="shared" si="65"/>
        <v>0</v>
      </c>
      <c r="V281" s="14">
        <f t="shared" si="56"/>
        <v>0</v>
      </c>
    </row>
    <row r="282" spans="1:22">
      <c r="A282" s="7">
        <v>281</v>
      </c>
      <c r="B282" s="7">
        <v>1994</v>
      </c>
      <c r="C282" s="7">
        <v>5</v>
      </c>
      <c r="D282" s="10">
        <v>34448</v>
      </c>
      <c r="E282" s="13">
        <v>138287.60330578513</v>
      </c>
      <c r="F282" s="11">
        <v>0.22</v>
      </c>
      <c r="G282" s="11">
        <f t="shared" si="57"/>
        <v>5112.6462360000005</v>
      </c>
      <c r="H282" s="13">
        <f t="shared" si="58"/>
        <v>1124.7821719200001</v>
      </c>
      <c r="I282" s="7">
        <v>15000</v>
      </c>
      <c r="J282" s="7">
        <v>51342</v>
      </c>
      <c r="K282" s="7">
        <f t="shared" si="59"/>
        <v>36342</v>
      </c>
      <c r="L282" s="11">
        <f t="shared" si="66"/>
        <v>36342</v>
      </c>
      <c r="M282" s="11">
        <f t="shared" si="60"/>
        <v>180806.74924673638</v>
      </c>
      <c r="N282" s="11">
        <f t="shared" si="61"/>
        <v>144464.74924673638</v>
      </c>
      <c r="O282" s="3">
        <f t="shared" si="55"/>
        <v>36342</v>
      </c>
      <c r="P282" s="3"/>
      <c r="Q282" s="3">
        <v>7301.9281128712501</v>
      </c>
      <c r="R282" s="3">
        <f t="shared" si="62"/>
        <v>151766.67735960762</v>
      </c>
      <c r="S282" t="b">
        <f t="shared" si="63"/>
        <v>1</v>
      </c>
      <c r="T282">
        <f t="shared" si="64"/>
        <v>0</v>
      </c>
      <c r="U282">
        <f t="shared" si="65"/>
        <v>0</v>
      </c>
      <c r="V282" s="14">
        <f t="shared" si="56"/>
        <v>0</v>
      </c>
    </row>
    <row r="283" spans="1:22">
      <c r="A283" s="7">
        <v>282</v>
      </c>
      <c r="B283" s="7">
        <v>1994</v>
      </c>
      <c r="C283" s="7">
        <v>6</v>
      </c>
      <c r="D283" s="10">
        <v>45953</v>
      </c>
      <c r="E283" s="13">
        <v>114882.64462809918</v>
      </c>
      <c r="F283" s="11">
        <v>0.36</v>
      </c>
      <c r="G283" s="11">
        <f t="shared" si="57"/>
        <v>5112.6462360000005</v>
      </c>
      <c r="H283" s="13">
        <f t="shared" si="58"/>
        <v>1840.5526449600002</v>
      </c>
      <c r="I283" s="7">
        <v>15000</v>
      </c>
      <c r="J283" s="7">
        <v>51342</v>
      </c>
      <c r="K283" s="7">
        <f t="shared" si="59"/>
        <v>36342</v>
      </c>
      <c r="L283" s="11">
        <f t="shared" si="66"/>
        <v>36342</v>
      </c>
      <c r="M283" s="11">
        <f t="shared" si="60"/>
        <v>151581.59198313838</v>
      </c>
      <c r="N283" s="11">
        <f t="shared" si="61"/>
        <v>100239.59198313838</v>
      </c>
      <c r="O283" s="3">
        <f t="shared" si="55"/>
        <v>51342</v>
      </c>
      <c r="P283" s="3"/>
      <c r="Q283" s="3">
        <v>2197.4999999992201</v>
      </c>
      <c r="R283" s="3">
        <f t="shared" si="62"/>
        <v>102437.09198313759</v>
      </c>
      <c r="S283" t="b">
        <f t="shared" si="63"/>
        <v>1</v>
      </c>
      <c r="T283">
        <f t="shared" si="64"/>
        <v>0</v>
      </c>
      <c r="U283">
        <f t="shared" si="65"/>
        <v>0</v>
      </c>
      <c r="V283" s="14">
        <f t="shared" si="56"/>
        <v>0</v>
      </c>
    </row>
    <row r="284" spans="1:22">
      <c r="A284" s="7">
        <v>283</v>
      </c>
      <c r="B284" s="7">
        <v>1994</v>
      </c>
      <c r="C284" s="7">
        <v>7</v>
      </c>
      <c r="D284" s="10">
        <v>50966</v>
      </c>
      <c r="E284" s="13">
        <v>63020.826446280989</v>
      </c>
      <c r="F284" s="11">
        <v>0.43</v>
      </c>
      <c r="G284" s="11">
        <f t="shared" si="57"/>
        <v>6296.3862360000003</v>
      </c>
      <c r="H284" s="13">
        <f t="shared" si="58"/>
        <v>2707.44608148</v>
      </c>
      <c r="I284" s="7">
        <v>0</v>
      </c>
      <c r="J284" s="7">
        <v>51342</v>
      </c>
      <c r="K284" s="7">
        <f t="shared" si="59"/>
        <v>51342</v>
      </c>
      <c r="L284" s="11">
        <f t="shared" si="66"/>
        <v>51342</v>
      </c>
      <c r="M284" s="11">
        <f t="shared" si="60"/>
        <v>113965.38036480203</v>
      </c>
      <c r="N284" s="11">
        <f t="shared" si="61"/>
        <v>62623.380364802026</v>
      </c>
      <c r="O284" s="3">
        <f t="shared" si="55"/>
        <v>51342</v>
      </c>
      <c r="P284" s="3"/>
      <c r="Q284" s="3">
        <v>2310.00000000104</v>
      </c>
      <c r="R284" s="3">
        <f t="shared" si="62"/>
        <v>64933.380364803066</v>
      </c>
      <c r="S284" t="b">
        <f t="shared" si="63"/>
        <v>1</v>
      </c>
      <c r="T284">
        <f t="shared" si="64"/>
        <v>0</v>
      </c>
      <c r="U284">
        <f t="shared" si="65"/>
        <v>0</v>
      </c>
      <c r="V284" s="14">
        <f t="shared" si="56"/>
        <v>0</v>
      </c>
    </row>
    <row r="285" spans="1:22">
      <c r="A285" s="7">
        <v>284</v>
      </c>
      <c r="B285" s="7">
        <v>1994</v>
      </c>
      <c r="C285" s="7">
        <v>8</v>
      </c>
      <c r="D285" s="10">
        <v>47807</v>
      </c>
      <c r="E285" s="13">
        <v>65571.57024793388</v>
      </c>
      <c r="F285" s="11">
        <v>0.39</v>
      </c>
      <c r="G285" s="11">
        <f t="shared" si="57"/>
        <v>6296.3862360000003</v>
      </c>
      <c r="H285" s="13">
        <f t="shared" si="58"/>
        <v>2455.5906320400004</v>
      </c>
      <c r="I285" s="7">
        <v>0</v>
      </c>
      <c r="J285" s="7">
        <v>51342</v>
      </c>
      <c r="K285" s="7">
        <f t="shared" si="59"/>
        <v>51342</v>
      </c>
      <c r="L285" s="11">
        <f t="shared" si="66"/>
        <v>51342</v>
      </c>
      <c r="M285" s="11">
        <f t="shared" si="60"/>
        <v>116142.47961589362</v>
      </c>
      <c r="N285" s="11">
        <f t="shared" si="61"/>
        <v>64800.479615893622</v>
      </c>
      <c r="O285" s="3">
        <f t="shared" si="55"/>
        <v>51342</v>
      </c>
      <c r="P285" s="3"/>
      <c r="Q285" s="3">
        <v>1684.4999999997401</v>
      </c>
      <c r="R285" s="3">
        <f t="shared" si="62"/>
        <v>66484.97961589336</v>
      </c>
      <c r="S285" t="b">
        <f t="shared" si="63"/>
        <v>1</v>
      </c>
      <c r="T285">
        <f t="shared" si="64"/>
        <v>0</v>
      </c>
      <c r="U285">
        <f t="shared" si="65"/>
        <v>0</v>
      </c>
      <c r="V285" s="14">
        <f t="shared" si="56"/>
        <v>0</v>
      </c>
    </row>
    <row r="286" spans="1:22">
      <c r="A286" s="7">
        <v>285</v>
      </c>
      <c r="B286" s="7">
        <v>1994</v>
      </c>
      <c r="C286" s="7">
        <v>9</v>
      </c>
      <c r="D286" s="10">
        <v>35537</v>
      </c>
      <c r="E286" s="13">
        <v>72019.834710743802</v>
      </c>
      <c r="F286" s="11">
        <v>0.2</v>
      </c>
      <c r="G286" s="11">
        <f t="shared" si="57"/>
        <v>6296.3862360000003</v>
      </c>
      <c r="H286" s="13">
        <f t="shared" si="58"/>
        <v>1259.2772472000001</v>
      </c>
      <c r="I286" s="7">
        <v>0</v>
      </c>
      <c r="J286" s="7">
        <v>51342</v>
      </c>
      <c r="K286" s="7">
        <f t="shared" si="59"/>
        <v>51342</v>
      </c>
      <c r="L286" s="11">
        <f t="shared" si="66"/>
        <v>51342</v>
      </c>
      <c r="M286" s="11">
        <f t="shared" si="60"/>
        <v>122521.29077298811</v>
      </c>
      <c r="N286" s="11">
        <f t="shared" si="61"/>
        <v>71179.290772988112</v>
      </c>
      <c r="O286" s="3">
        <f t="shared" si="55"/>
        <v>51342</v>
      </c>
      <c r="P286" s="3"/>
      <c r="Q286" s="3">
        <v>418.73330944432098</v>
      </c>
      <c r="R286" s="3">
        <f t="shared" si="62"/>
        <v>71598.024082432428</v>
      </c>
      <c r="S286" t="b">
        <f t="shared" si="63"/>
        <v>1</v>
      </c>
      <c r="T286">
        <f t="shared" si="64"/>
        <v>0</v>
      </c>
      <c r="U286">
        <f t="shared" si="65"/>
        <v>0</v>
      </c>
      <c r="V286" s="14">
        <f t="shared" si="56"/>
        <v>0</v>
      </c>
    </row>
    <row r="287" spans="1:22">
      <c r="A287" s="7">
        <v>286</v>
      </c>
      <c r="B287" s="7">
        <v>1994</v>
      </c>
      <c r="C287" s="7">
        <v>10</v>
      </c>
      <c r="D287" s="10">
        <v>16691</v>
      </c>
      <c r="E287" s="13">
        <v>77252.231404958671</v>
      </c>
      <c r="F287" s="11">
        <v>0.05</v>
      </c>
      <c r="G287" s="11">
        <f t="shared" si="57"/>
        <v>6296.3862360000003</v>
      </c>
      <c r="H287" s="13">
        <f t="shared" si="58"/>
        <v>314.81931180000004</v>
      </c>
      <c r="I287" s="7">
        <v>0</v>
      </c>
      <c r="J287" s="7">
        <v>51342</v>
      </c>
      <c r="K287" s="7">
        <f t="shared" si="59"/>
        <v>51342</v>
      </c>
      <c r="L287" s="11">
        <f t="shared" si="66"/>
        <v>51342</v>
      </c>
      <c r="M287" s="11">
        <f t="shared" si="60"/>
        <v>128767.86814245651</v>
      </c>
      <c r="N287" s="11">
        <f t="shared" si="61"/>
        <v>77425.868142456515</v>
      </c>
      <c r="O287" s="3">
        <f t="shared" si="55"/>
        <v>51342</v>
      </c>
      <c r="P287" s="3"/>
      <c r="Q287" s="3">
        <v>488.456049297844</v>
      </c>
      <c r="R287" s="3">
        <f t="shared" si="62"/>
        <v>77914.324191754364</v>
      </c>
      <c r="S287" t="b">
        <f t="shared" si="63"/>
        <v>1</v>
      </c>
      <c r="T287">
        <f t="shared" si="64"/>
        <v>0</v>
      </c>
      <c r="U287">
        <f t="shared" si="65"/>
        <v>0</v>
      </c>
      <c r="V287" s="14">
        <f t="shared" si="56"/>
        <v>0</v>
      </c>
    </row>
    <row r="288" spans="1:22">
      <c r="A288" s="7">
        <v>287</v>
      </c>
      <c r="B288" s="7">
        <v>1994</v>
      </c>
      <c r="C288" s="7">
        <v>11</v>
      </c>
      <c r="D288" s="10">
        <v>4576</v>
      </c>
      <c r="E288" s="13">
        <v>84892.561983471081</v>
      </c>
      <c r="F288" s="11">
        <v>0</v>
      </c>
      <c r="G288" s="11">
        <f t="shared" si="57"/>
        <v>6296.3862360000003</v>
      </c>
      <c r="H288" s="13">
        <f t="shared" si="58"/>
        <v>0</v>
      </c>
      <c r="I288" s="7">
        <v>0</v>
      </c>
      <c r="J288" s="7">
        <v>51342</v>
      </c>
      <c r="K288" s="7">
        <f t="shared" si="59"/>
        <v>51342</v>
      </c>
      <c r="L288" s="11">
        <f t="shared" si="66"/>
        <v>51342</v>
      </c>
      <c r="M288" s="11">
        <f t="shared" si="60"/>
        <v>139074.34363940122</v>
      </c>
      <c r="N288" s="11">
        <f t="shared" si="61"/>
        <v>87732.343639401224</v>
      </c>
      <c r="O288" s="3">
        <f t="shared" si="55"/>
        <v>51342</v>
      </c>
      <c r="P288" s="3"/>
      <c r="Q288" s="3">
        <v>2839.78165593012</v>
      </c>
      <c r="R288" s="3">
        <f t="shared" si="62"/>
        <v>90572.125295331338</v>
      </c>
      <c r="S288" t="b">
        <f t="shared" si="63"/>
        <v>1</v>
      </c>
      <c r="T288">
        <f t="shared" si="64"/>
        <v>0</v>
      </c>
      <c r="U288">
        <f t="shared" si="65"/>
        <v>0</v>
      </c>
      <c r="V288" s="14">
        <f t="shared" si="56"/>
        <v>0</v>
      </c>
    </row>
    <row r="289" spans="1:22">
      <c r="A289" s="7">
        <v>288</v>
      </c>
      <c r="B289" s="7">
        <v>1994</v>
      </c>
      <c r="C289" s="7">
        <v>12</v>
      </c>
      <c r="D289" s="10">
        <v>1561</v>
      </c>
      <c r="E289" s="13">
        <v>73570.909090909088</v>
      </c>
      <c r="F289" s="11">
        <v>0</v>
      </c>
      <c r="G289" s="11">
        <f t="shared" si="57"/>
        <v>6296.3862360000003</v>
      </c>
      <c r="H289" s="13">
        <f t="shared" si="58"/>
        <v>0</v>
      </c>
      <c r="I289" s="7">
        <v>0</v>
      </c>
      <c r="J289" s="7">
        <v>51342</v>
      </c>
      <c r="K289" s="7">
        <f t="shared" si="59"/>
        <v>51342</v>
      </c>
      <c r="L289" s="11">
        <f t="shared" si="66"/>
        <v>51342</v>
      </c>
      <c r="M289" s="11">
        <f t="shared" si="60"/>
        <v>127622.49869173017</v>
      </c>
      <c r="N289" s="11">
        <f t="shared" si="61"/>
        <v>76280.498691730172</v>
      </c>
      <c r="O289" s="3">
        <f t="shared" si="55"/>
        <v>51342</v>
      </c>
      <c r="P289" s="3"/>
      <c r="Q289" s="3">
        <v>2709.5896008210898</v>
      </c>
      <c r="R289" s="3">
        <f t="shared" si="62"/>
        <v>78990.088292551256</v>
      </c>
      <c r="S289" t="b">
        <f t="shared" si="63"/>
        <v>1</v>
      </c>
      <c r="T289">
        <f t="shared" si="64"/>
        <v>0</v>
      </c>
      <c r="U289">
        <f t="shared" si="65"/>
        <v>0</v>
      </c>
      <c r="V289" s="14">
        <f t="shared" si="56"/>
        <v>0</v>
      </c>
    </row>
    <row r="290" spans="1:22">
      <c r="A290" s="7">
        <v>289</v>
      </c>
      <c r="B290" s="7">
        <v>1995</v>
      </c>
      <c r="C290" s="7">
        <v>1</v>
      </c>
      <c r="D290" s="10">
        <v>1277</v>
      </c>
      <c r="E290" s="13">
        <v>67096.859504132226</v>
      </c>
      <c r="F290" s="11">
        <v>0</v>
      </c>
      <c r="G290" s="11">
        <f t="shared" si="57"/>
        <v>6296.3862360000003</v>
      </c>
      <c r="H290" s="13">
        <f t="shared" si="58"/>
        <v>0</v>
      </c>
      <c r="I290" s="7">
        <v>0</v>
      </c>
      <c r="J290" s="7">
        <v>51342</v>
      </c>
      <c r="K290" s="7">
        <f t="shared" si="59"/>
        <v>51342</v>
      </c>
      <c r="L290" s="11">
        <f t="shared" si="66"/>
        <v>51342</v>
      </c>
      <c r="M290" s="11">
        <f t="shared" si="60"/>
        <v>121035.64648602575</v>
      </c>
      <c r="N290" s="11">
        <f t="shared" si="61"/>
        <v>69693.646486025755</v>
      </c>
      <c r="O290" s="3">
        <f t="shared" si="55"/>
        <v>51342</v>
      </c>
      <c r="P290" s="3"/>
      <c r="Q290" s="3">
        <v>2596.7869818935301</v>
      </c>
      <c r="R290" s="3">
        <f t="shared" si="62"/>
        <v>72290.433467919283</v>
      </c>
      <c r="S290" t="b">
        <f t="shared" si="63"/>
        <v>1</v>
      </c>
      <c r="T290">
        <f t="shared" si="64"/>
        <v>0</v>
      </c>
      <c r="U290">
        <f t="shared" si="65"/>
        <v>0</v>
      </c>
      <c r="V290" s="14">
        <f t="shared" si="56"/>
        <v>0</v>
      </c>
    </row>
    <row r="291" spans="1:22">
      <c r="A291" s="7">
        <v>290</v>
      </c>
      <c r="B291" s="7">
        <v>1995</v>
      </c>
      <c r="C291" s="7">
        <v>2</v>
      </c>
      <c r="D291" s="10">
        <v>787</v>
      </c>
      <c r="E291" s="13">
        <v>54793.388429752064</v>
      </c>
      <c r="F291" s="11">
        <v>0</v>
      </c>
      <c r="G291" s="11">
        <f t="shared" si="57"/>
        <v>6296.3862360000003</v>
      </c>
      <c r="H291" s="13">
        <f t="shared" si="58"/>
        <v>0</v>
      </c>
      <c r="I291" s="7">
        <v>0</v>
      </c>
      <c r="J291" s="7">
        <v>51342</v>
      </c>
      <c r="K291" s="7">
        <f t="shared" si="59"/>
        <v>51342</v>
      </c>
      <c r="L291" s="11">
        <f t="shared" si="66"/>
        <v>51342</v>
      </c>
      <c r="M291" s="11">
        <f t="shared" si="60"/>
        <v>108937.87764321444</v>
      </c>
      <c r="N291" s="11">
        <f t="shared" si="61"/>
        <v>57595.877643214437</v>
      </c>
      <c r="O291" s="3">
        <f t="shared" si="55"/>
        <v>51342</v>
      </c>
      <c r="P291" s="3"/>
      <c r="Q291" s="3">
        <v>2802.4892134623801</v>
      </c>
      <c r="R291" s="3">
        <f t="shared" si="62"/>
        <v>60398.366856676817</v>
      </c>
      <c r="S291" t="b">
        <f t="shared" si="63"/>
        <v>1</v>
      </c>
      <c r="T291">
        <f t="shared" si="64"/>
        <v>0</v>
      </c>
      <c r="U291">
        <f t="shared" si="65"/>
        <v>0</v>
      </c>
      <c r="V291" s="14">
        <f t="shared" si="56"/>
        <v>0</v>
      </c>
    </row>
    <row r="292" spans="1:22">
      <c r="A292" s="7">
        <v>291</v>
      </c>
      <c r="B292" s="7">
        <v>1995</v>
      </c>
      <c r="C292" s="7">
        <v>3</v>
      </c>
      <c r="D292" s="10">
        <v>298</v>
      </c>
      <c r="E292" s="13">
        <v>61993.388429752064</v>
      </c>
      <c r="F292" s="11">
        <v>0.02</v>
      </c>
      <c r="G292" s="11">
        <f t="shared" si="57"/>
        <v>6296.3862360000003</v>
      </c>
      <c r="H292" s="13">
        <f t="shared" si="58"/>
        <v>125.92772472000001</v>
      </c>
      <c r="I292" s="7">
        <v>0</v>
      </c>
      <c r="J292" s="7">
        <v>51342</v>
      </c>
      <c r="K292" s="7">
        <f t="shared" si="59"/>
        <v>51342</v>
      </c>
      <c r="L292" s="11">
        <f t="shared" si="66"/>
        <v>51342</v>
      </c>
      <c r="M292" s="11">
        <f t="shared" si="60"/>
        <v>120801.05101603782</v>
      </c>
      <c r="N292" s="11">
        <f t="shared" si="61"/>
        <v>84459.051016037818</v>
      </c>
      <c r="O292" s="3">
        <f t="shared" si="55"/>
        <v>36342</v>
      </c>
      <c r="P292" s="3"/>
      <c r="Q292" s="3">
        <v>7591.5903110057598</v>
      </c>
      <c r="R292" s="3">
        <f t="shared" si="62"/>
        <v>92050.641327043573</v>
      </c>
      <c r="S292" t="b">
        <f t="shared" si="63"/>
        <v>1</v>
      </c>
      <c r="T292">
        <f t="shared" si="64"/>
        <v>0</v>
      </c>
      <c r="U292">
        <f t="shared" si="65"/>
        <v>0</v>
      </c>
      <c r="V292" s="14">
        <f t="shared" si="56"/>
        <v>0</v>
      </c>
    </row>
    <row r="293" spans="1:22">
      <c r="A293" s="7">
        <v>292</v>
      </c>
      <c r="B293" s="7">
        <v>1995</v>
      </c>
      <c r="C293" s="7">
        <v>4</v>
      </c>
      <c r="D293" s="10">
        <v>2544</v>
      </c>
      <c r="E293" s="13">
        <v>47650.909090909088</v>
      </c>
      <c r="F293" s="11">
        <v>0.13</v>
      </c>
      <c r="G293" s="11">
        <f t="shared" si="57"/>
        <v>5112.6462360000005</v>
      </c>
      <c r="H293" s="13">
        <f t="shared" si="58"/>
        <v>664.64401068000006</v>
      </c>
      <c r="I293" s="7">
        <v>15000</v>
      </c>
      <c r="J293" s="7">
        <v>51342</v>
      </c>
      <c r="K293" s="7">
        <f t="shared" si="59"/>
        <v>36342</v>
      </c>
      <c r="L293" s="11">
        <f t="shared" si="66"/>
        <v>36342</v>
      </c>
      <c r="M293" s="11">
        <f t="shared" si="60"/>
        <v>92024.4087341454</v>
      </c>
      <c r="N293" s="11">
        <f t="shared" si="61"/>
        <v>55682.4087341454</v>
      </c>
      <c r="O293" s="3">
        <f t="shared" si="55"/>
        <v>36342</v>
      </c>
      <c r="P293" s="3"/>
      <c r="Q293" s="3">
        <v>8696.1436539163096</v>
      </c>
      <c r="R293" s="3">
        <f t="shared" si="62"/>
        <v>64378.552388061711</v>
      </c>
      <c r="S293" t="b">
        <f t="shared" si="63"/>
        <v>1</v>
      </c>
      <c r="T293">
        <f t="shared" si="64"/>
        <v>0</v>
      </c>
      <c r="U293">
        <f t="shared" si="65"/>
        <v>0</v>
      </c>
      <c r="V293" s="14">
        <f t="shared" si="56"/>
        <v>0</v>
      </c>
    </row>
    <row r="294" spans="1:22">
      <c r="A294" s="7">
        <v>293</v>
      </c>
      <c r="B294" s="7">
        <v>1995</v>
      </c>
      <c r="C294" s="7">
        <v>5</v>
      </c>
      <c r="D294" s="10">
        <v>34448</v>
      </c>
      <c r="E294" s="13">
        <v>39625.78512396694</v>
      </c>
      <c r="F294" s="11">
        <v>0.22</v>
      </c>
      <c r="G294" s="11">
        <f t="shared" si="57"/>
        <v>5112.6462360000005</v>
      </c>
      <c r="H294" s="13">
        <f t="shared" si="58"/>
        <v>1124.7821719200001</v>
      </c>
      <c r="I294" s="7">
        <v>15000</v>
      </c>
      <c r="J294" s="7">
        <v>51342</v>
      </c>
      <c r="K294" s="7">
        <f t="shared" si="59"/>
        <v>36342</v>
      </c>
      <c r="L294" s="11">
        <f t="shared" si="66"/>
        <v>36342</v>
      </c>
      <c r="M294" s="11">
        <f t="shared" si="60"/>
        <v>83927.029567368183</v>
      </c>
      <c r="N294" s="11">
        <f t="shared" si="61"/>
        <v>47585.029567368183</v>
      </c>
      <c r="O294" s="3">
        <f t="shared" si="55"/>
        <v>36342</v>
      </c>
      <c r="P294" s="3"/>
      <c r="Q294" s="3">
        <v>9084.0266153212397</v>
      </c>
      <c r="R294" s="3">
        <f t="shared" si="62"/>
        <v>56669.056182689426</v>
      </c>
      <c r="S294" t="b">
        <f t="shared" si="63"/>
        <v>1</v>
      </c>
      <c r="T294">
        <f t="shared" si="64"/>
        <v>0</v>
      </c>
      <c r="U294">
        <f t="shared" si="65"/>
        <v>0</v>
      </c>
      <c r="V294" s="14">
        <f t="shared" si="56"/>
        <v>0</v>
      </c>
    </row>
    <row r="295" spans="1:22">
      <c r="A295" s="7">
        <v>294</v>
      </c>
      <c r="B295" s="7">
        <v>1995</v>
      </c>
      <c r="C295" s="7">
        <v>6</v>
      </c>
      <c r="D295" s="10">
        <v>45953</v>
      </c>
      <c r="E295" s="13">
        <v>43200</v>
      </c>
      <c r="F295" s="11">
        <v>0.36</v>
      </c>
      <c r="G295" s="11">
        <f t="shared" si="57"/>
        <v>5112.6462360000005</v>
      </c>
      <c r="H295" s="13">
        <f t="shared" si="58"/>
        <v>1840.5526449600002</v>
      </c>
      <c r="I295" s="7">
        <v>15000</v>
      </c>
      <c r="J295" s="7">
        <v>51342</v>
      </c>
      <c r="K295" s="7">
        <f t="shared" si="59"/>
        <v>36342</v>
      </c>
      <c r="L295" s="11">
        <f t="shared" si="66"/>
        <v>36342</v>
      </c>
      <c r="M295" s="11">
        <f t="shared" si="60"/>
        <v>87908.0554470278</v>
      </c>
      <c r="N295" s="11">
        <f t="shared" si="61"/>
        <v>45953</v>
      </c>
      <c r="O295" s="3">
        <f t="shared" si="55"/>
        <v>41955.0554470278</v>
      </c>
      <c r="P295" s="3"/>
      <c r="Q295" s="3">
        <v>10206.6080919878</v>
      </c>
      <c r="R295" s="3">
        <f t="shared" si="62"/>
        <v>56159.6080919878</v>
      </c>
      <c r="S295" t="b">
        <f t="shared" si="63"/>
        <v>1</v>
      </c>
      <c r="T295">
        <f t="shared" si="64"/>
        <v>0</v>
      </c>
      <c r="U295">
        <f t="shared" si="65"/>
        <v>0</v>
      </c>
      <c r="V295" s="14">
        <f t="shared" si="56"/>
        <v>0</v>
      </c>
    </row>
    <row r="296" spans="1:22">
      <c r="A296" s="7">
        <v>295</v>
      </c>
      <c r="B296" s="7">
        <v>1995</v>
      </c>
      <c r="C296" s="7">
        <v>7</v>
      </c>
      <c r="D296" s="10">
        <v>50966</v>
      </c>
      <c r="E296" s="13">
        <v>50469.421487603307</v>
      </c>
      <c r="F296" s="11">
        <v>0.43</v>
      </c>
      <c r="G296" s="11">
        <f t="shared" si="57"/>
        <v>5608.2955599116549</v>
      </c>
      <c r="H296" s="13">
        <f t="shared" si="58"/>
        <v>2411.5670907620115</v>
      </c>
      <c r="I296" s="7">
        <v>0</v>
      </c>
      <c r="J296" s="7">
        <v>51342</v>
      </c>
      <c r="K296" s="7">
        <f t="shared" si="59"/>
        <v>51342</v>
      </c>
      <c r="L296" s="11">
        <f t="shared" si="66"/>
        <v>41955.0554470278</v>
      </c>
      <c r="M296" s="11">
        <f t="shared" si="60"/>
        <v>96466.058298828313</v>
      </c>
      <c r="N296" s="11">
        <f t="shared" si="61"/>
        <v>50966</v>
      </c>
      <c r="O296" s="3">
        <f t="shared" si="55"/>
        <v>45500.058298828313</v>
      </c>
      <c r="P296" s="3"/>
      <c r="Q296" s="3">
        <v>6453.1484549592096</v>
      </c>
      <c r="R296" s="3">
        <f t="shared" si="62"/>
        <v>57419.148454959213</v>
      </c>
      <c r="S296" t="b">
        <f t="shared" si="63"/>
        <v>1</v>
      </c>
      <c r="T296">
        <f t="shared" si="64"/>
        <v>0</v>
      </c>
      <c r="U296">
        <f t="shared" si="65"/>
        <v>0</v>
      </c>
      <c r="V296" s="14">
        <f t="shared" si="56"/>
        <v>0</v>
      </c>
    </row>
    <row r="297" spans="1:22">
      <c r="A297" s="7">
        <v>296</v>
      </c>
      <c r="B297" s="7">
        <v>1995</v>
      </c>
      <c r="C297" s="7">
        <v>8</v>
      </c>
      <c r="D297" s="10">
        <v>47807</v>
      </c>
      <c r="E297" s="13">
        <v>46962.644628099173</v>
      </c>
      <c r="F297" s="11">
        <v>0.39</v>
      </c>
      <c r="G297" s="11">
        <f t="shared" si="57"/>
        <v>5888.8644073880223</v>
      </c>
      <c r="H297" s="13">
        <f t="shared" si="58"/>
        <v>2296.6571188813286</v>
      </c>
      <c r="I297" s="7">
        <v>0</v>
      </c>
      <c r="J297" s="7">
        <v>51342</v>
      </c>
      <c r="K297" s="7">
        <f t="shared" si="59"/>
        <v>51342</v>
      </c>
      <c r="L297" s="11">
        <f t="shared" si="66"/>
        <v>45500.058298828313</v>
      </c>
      <c r="M297" s="11">
        <f t="shared" si="60"/>
        <v>94745.88541942247</v>
      </c>
      <c r="N297" s="11">
        <f t="shared" si="61"/>
        <v>47807</v>
      </c>
      <c r="O297" s="3">
        <f t="shared" si="55"/>
        <v>46938.88541942247</v>
      </c>
      <c r="P297" s="3"/>
      <c r="Q297" s="3">
        <v>4579.8396113763101</v>
      </c>
      <c r="R297" s="3">
        <f t="shared" si="62"/>
        <v>52386.839611376308</v>
      </c>
      <c r="S297" t="b">
        <f t="shared" si="63"/>
        <v>1</v>
      </c>
      <c r="T297">
        <f t="shared" si="64"/>
        <v>0</v>
      </c>
      <c r="U297">
        <f t="shared" si="65"/>
        <v>0</v>
      </c>
      <c r="V297" s="14">
        <f t="shared" si="56"/>
        <v>0</v>
      </c>
    </row>
    <row r="298" spans="1:22">
      <c r="A298" s="7">
        <v>297</v>
      </c>
      <c r="B298" s="7">
        <v>1995</v>
      </c>
      <c r="C298" s="7">
        <v>9</v>
      </c>
      <c r="D298" s="10">
        <v>35537</v>
      </c>
      <c r="E298" s="13">
        <v>29220.495867768594</v>
      </c>
      <c r="F298" s="11">
        <v>0.2</v>
      </c>
      <c r="G298" s="11">
        <f t="shared" si="57"/>
        <v>5995.5693464581136</v>
      </c>
      <c r="H298" s="13">
        <f t="shared" si="58"/>
        <v>1199.1138692916227</v>
      </c>
      <c r="I298" s="7">
        <v>0</v>
      </c>
      <c r="J298" s="7">
        <v>51342</v>
      </c>
      <c r="K298" s="7">
        <f t="shared" si="59"/>
        <v>51342</v>
      </c>
      <c r="L298" s="11">
        <f t="shared" si="66"/>
        <v>46938.88541942247</v>
      </c>
      <c r="M298" s="11">
        <f t="shared" si="60"/>
        <v>79684.178317710408</v>
      </c>
      <c r="N298" s="11">
        <f t="shared" si="61"/>
        <v>35537</v>
      </c>
      <c r="O298" s="3">
        <f t="shared" si="55"/>
        <v>44147.178317710408</v>
      </c>
      <c r="P298" s="3"/>
      <c r="Q298" s="3">
        <v>4723.9108998109696</v>
      </c>
      <c r="R298" s="3">
        <f t="shared" si="62"/>
        <v>40260.910899810973</v>
      </c>
      <c r="S298" t="b">
        <f t="shared" si="63"/>
        <v>1</v>
      </c>
      <c r="T298">
        <f t="shared" si="64"/>
        <v>0</v>
      </c>
      <c r="U298">
        <f t="shared" si="65"/>
        <v>0</v>
      </c>
      <c r="V298" s="14">
        <f t="shared" si="56"/>
        <v>0</v>
      </c>
    </row>
    <row r="299" spans="1:22">
      <c r="A299" s="7">
        <v>298</v>
      </c>
      <c r="B299" s="7">
        <v>1995</v>
      </c>
      <c r="C299" s="7">
        <v>10</v>
      </c>
      <c r="D299" s="10">
        <v>16691</v>
      </c>
      <c r="E299" s="13">
        <v>26981.157024793389</v>
      </c>
      <c r="F299" s="11">
        <v>0.05</v>
      </c>
      <c r="G299" s="11">
        <f t="shared" si="57"/>
        <v>5784.7565543148348</v>
      </c>
      <c r="H299" s="13">
        <f t="shared" si="58"/>
        <v>289.23782771574173</v>
      </c>
      <c r="I299" s="7">
        <v>0</v>
      </c>
      <c r="J299" s="7">
        <v>51342</v>
      </c>
      <c r="K299" s="7">
        <f t="shared" si="59"/>
        <v>51342</v>
      </c>
      <c r="L299" s="11">
        <f t="shared" si="66"/>
        <v>44147.178317710408</v>
      </c>
      <c r="M299" s="11">
        <f t="shared" si="60"/>
        <v>75982.788923758766</v>
      </c>
      <c r="N299" s="11">
        <f t="shared" si="61"/>
        <v>24640.788923758766</v>
      </c>
      <c r="O299" s="3">
        <f t="shared" si="55"/>
        <v>51342</v>
      </c>
      <c r="P299" s="3"/>
      <c r="Q299" s="3">
        <v>5143.6914089707097</v>
      </c>
      <c r="R299" s="3">
        <f t="shared" si="62"/>
        <v>29784.480332729476</v>
      </c>
      <c r="S299" t="b">
        <f t="shared" si="63"/>
        <v>1</v>
      </c>
      <c r="T299">
        <f t="shared" si="64"/>
        <v>0</v>
      </c>
      <c r="U299">
        <f t="shared" si="65"/>
        <v>0</v>
      </c>
      <c r="V299" s="14">
        <f t="shared" si="56"/>
        <v>0</v>
      </c>
    </row>
    <row r="300" spans="1:22">
      <c r="A300" s="7">
        <v>299</v>
      </c>
      <c r="B300" s="7">
        <v>1995</v>
      </c>
      <c r="C300" s="7">
        <v>11</v>
      </c>
      <c r="D300" s="10">
        <v>4576</v>
      </c>
      <c r="E300" s="13">
        <v>27540.495867768594</v>
      </c>
      <c r="F300" s="11">
        <v>0</v>
      </c>
      <c r="G300" s="11">
        <f t="shared" si="57"/>
        <v>6296.3862360000003</v>
      </c>
      <c r="H300" s="13">
        <f t="shared" si="58"/>
        <v>0</v>
      </c>
      <c r="I300" s="7">
        <v>0</v>
      </c>
      <c r="J300" s="7">
        <v>51342</v>
      </c>
      <c r="K300" s="7">
        <f t="shared" si="59"/>
        <v>51342</v>
      </c>
      <c r="L300" s="11">
        <f t="shared" si="66"/>
        <v>51342</v>
      </c>
      <c r="M300" s="11">
        <f t="shared" si="60"/>
        <v>83756.672837128499</v>
      </c>
      <c r="N300" s="11">
        <f t="shared" si="61"/>
        <v>32414.672837128499</v>
      </c>
      <c r="O300" s="3">
        <f t="shared" si="55"/>
        <v>51342</v>
      </c>
      <c r="P300" s="3"/>
      <c r="Q300" s="3">
        <v>4874.1769693599099</v>
      </c>
      <c r="R300" s="3">
        <f t="shared" si="62"/>
        <v>37288.849806488412</v>
      </c>
      <c r="S300" t="b">
        <f t="shared" si="63"/>
        <v>1</v>
      </c>
      <c r="T300">
        <f t="shared" si="64"/>
        <v>0</v>
      </c>
      <c r="U300">
        <f t="shared" si="65"/>
        <v>0</v>
      </c>
      <c r="V300" s="14">
        <f t="shared" si="56"/>
        <v>0</v>
      </c>
    </row>
    <row r="301" spans="1:22">
      <c r="A301" s="7">
        <v>300</v>
      </c>
      <c r="B301" s="7">
        <v>1995</v>
      </c>
      <c r="C301" s="7">
        <v>12</v>
      </c>
      <c r="D301" s="10">
        <v>1561</v>
      </c>
      <c r="E301" s="13">
        <v>25289.256198347106</v>
      </c>
      <c r="F301" s="11">
        <v>0</v>
      </c>
      <c r="G301" s="11">
        <f t="shared" si="57"/>
        <v>6296.3862360000003</v>
      </c>
      <c r="H301" s="13">
        <f t="shared" si="58"/>
        <v>0</v>
      </c>
      <c r="I301" s="7">
        <v>0</v>
      </c>
      <c r="J301" s="7">
        <v>51342</v>
      </c>
      <c r="K301" s="7">
        <f t="shared" si="59"/>
        <v>51342</v>
      </c>
      <c r="L301" s="11">
        <f t="shared" si="66"/>
        <v>51342</v>
      </c>
      <c r="M301" s="11">
        <f t="shared" si="60"/>
        <v>81884.450002553422</v>
      </c>
      <c r="N301" s="11">
        <f t="shared" si="61"/>
        <v>30542.450002553422</v>
      </c>
      <c r="O301" s="3">
        <f t="shared" si="55"/>
        <v>51342</v>
      </c>
      <c r="P301" s="3"/>
      <c r="Q301" s="3">
        <v>5253.1938042063102</v>
      </c>
      <c r="R301" s="3">
        <f t="shared" si="62"/>
        <v>35795.643806759734</v>
      </c>
      <c r="S301" t="b">
        <f t="shared" si="63"/>
        <v>1</v>
      </c>
      <c r="T301">
        <f t="shared" si="64"/>
        <v>0</v>
      </c>
      <c r="U301">
        <f t="shared" si="65"/>
        <v>0</v>
      </c>
      <c r="V301" s="14">
        <f t="shared" si="56"/>
        <v>0</v>
      </c>
    </row>
    <row r="302" spans="1:22">
      <c r="A302" s="7">
        <v>301</v>
      </c>
      <c r="B302" s="7">
        <v>1996</v>
      </c>
      <c r="C302" s="7">
        <v>1</v>
      </c>
      <c r="D302" s="10">
        <v>1277</v>
      </c>
      <c r="E302" s="13">
        <v>21354.049586776859</v>
      </c>
      <c r="F302" s="11">
        <v>0</v>
      </c>
      <c r="G302" s="11">
        <f t="shared" si="57"/>
        <v>6296.3862360000003</v>
      </c>
      <c r="H302" s="13">
        <f t="shared" si="58"/>
        <v>0</v>
      </c>
      <c r="I302" s="7">
        <v>0</v>
      </c>
      <c r="J302" s="7">
        <v>51342</v>
      </c>
      <c r="K302" s="7">
        <f t="shared" si="59"/>
        <v>51342</v>
      </c>
      <c r="L302" s="11">
        <f t="shared" si="66"/>
        <v>51342</v>
      </c>
      <c r="M302" s="11">
        <f t="shared" si="60"/>
        <v>77727.440397506158</v>
      </c>
      <c r="N302" s="11">
        <f t="shared" si="61"/>
        <v>26385.440397506158</v>
      </c>
      <c r="O302" s="3">
        <f t="shared" si="55"/>
        <v>51342</v>
      </c>
      <c r="P302" s="3"/>
      <c r="Q302" s="3">
        <v>5031.3908107293</v>
      </c>
      <c r="R302" s="3">
        <f t="shared" si="62"/>
        <v>31416.831208235457</v>
      </c>
      <c r="S302" t="b">
        <f t="shared" si="63"/>
        <v>1</v>
      </c>
      <c r="T302">
        <f t="shared" si="64"/>
        <v>0</v>
      </c>
      <c r="U302">
        <f t="shared" si="65"/>
        <v>0</v>
      </c>
      <c r="V302" s="14">
        <f t="shared" si="56"/>
        <v>0</v>
      </c>
    </row>
    <row r="303" spans="1:22">
      <c r="A303" s="7">
        <v>302</v>
      </c>
      <c r="B303" s="7">
        <v>1996</v>
      </c>
      <c r="C303" s="7">
        <v>2</v>
      </c>
      <c r="D303" s="10">
        <v>787</v>
      </c>
      <c r="E303" s="13">
        <v>22766.280991735537</v>
      </c>
      <c r="F303" s="11">
        <v>0</v>
      </c>
      <c r="G303" s="11">
        <f t="shared" si="57"/>
        <v>6296.3862360000003</v>
      </c>
      <c r="H303" s="13">
        <f t="shared" si="58"/>
        <v>0</v>
      </c>
      <c r="I303" s="7">
        <v>0</v>
      </c>
      <c r="J303" s="7">
        <v>51342</v>
      </c>
      <c r="K303" s="7">
        <f t="shared" si="59"/>
        <v>51342</v>
      </c>
      <c r="L303" s="11">
        <f t="shared" si="66"/>
        <v>51342</v>
      </c>
      <c r="M303" s="11">
        <f t="shared" si="60"/>
        <v>79071.571903155404</v>
      </c>
      <c r="N303" s="11">
        <f t="shared" si="61"/>
        <v>27729.571903155404</v>
      </c>
      <c r="O303" s="3">
        <f t="shared" si="55"/>
        <v>51342</v>
      </c>
      <c r="P303" s="3"/>
      <c r="Q303" s="3">
        <v>4963.2909114198701</v>
      </c>
      <c r="R303" s="3">
        <f t="shared" si="62"/>
        <v>32692.862814575274</v>
      </c>
      <c r="S303" t="b">
        <f t="shared" si="63"/>
        <v>1</v>
      </c>
      <c r="T303">
        <f t="shared" si="64"/>
        <v>0</v>
      </c>
      <c r="U303">
        <f t="shared" si="65"/>
        <v>0</v>
      </c>
      <c r="V303" s="14">
        <f t="shared" si="56"/>
        <v>0</v>
      </c>
    </row>
    <row r="304" spans="1:22">
      <c r="A304" s="7">
        <v>303</v>
      </c>
      <c r="B304" s="7">
        <v>1996</v>
      </c>
      <c r="C304" s="7">
        <v>3</v>
      </c>
      <c r="D304" s="10">
        <v>298</v>
      </c>
      <c r="E304" s="13">
        <v>40976.528925619838</v>
      </c>
      <c r="F304" s="11">
        <v>0.02</v>
      </c>
      <c r="G304" s="11">
        <f t="shared" si="57"/>
        <v>6296.3862360000003</v>
      </c>
      <c r="H304" s="13">
        <f t="shared" si="58"/>
        <v>125.92772472000001</v>
      </c>
      <c r="I304" s="7">
        <v>0</v>
      </c>
      <c r="J304" s="7">
        <v>51342</v>
      </c>
      <c r="K304" s="7">
        <f t="shared" si="59"/>
        <v>51342</v>
      </c>
      <c r="L304" s="11">
        <f t="shared" si="66"/>
        <v>51342</v>
      </c>
      <c r="M304" s="11">
        <f t="shared" si="60"/>
        <v>98747.289473610756</v>
      </c>
      <c r="N304" s="11">
        <f t="shared" si="61"/>
        <v>62405.289473610756</v>
      </c>
      <c r="O304" s="3">
        <f t="shared" si="55"/>
        <v>36342</v>
      </c>
      <c r="P304" s="3"/>
      <c r="Q304" s="3">
        <v>6554.6882727109096</v>
      </c>
      <c r="R304" s="3">
        <f t="shared" si="62"/>
        <v>68959.97774632166</v>
      </c>
      <c r="S304" t="b">
        <f t="shared" si="63"/>
        <v>1</v>
      </c>
      <c r="T304">
        <f t="shared" si="64"/>
        <v>0</v>
      </c>
      <c r="U304">
        <f t="shared" si="65"/>
        <v>0</v>
      </c>
      <c r="V304" s="14">
        <f t="shared" si="56"/>
        <v>0</v>
      </c>
    </row>
    <row r="305" spans="1:22">
      <c r="A305" s="7">
        <v>304</v>
      </c>
      <c r="B305" s="7">
        <v>1996</v>
      </c>
      <c r="C305" s="7">
        <v>4</v>
      </c>
      <c r="D305" s="10">
        <v>2544</v>
      </c>
      <c r="E305" s="13">
        <v>29640.991735537191</v>
      </c>
      <c r="F305" s="11">
        <v>0.13</v>
      </c>
      <c r="G305" s="11">
        <f t="shared" si="57"/>
        <v>5112.6462360000005</v>
      </c>
      <c r="H305" s="13">
        <f t="shared" si="58"/>
        <v>664.64401068000006</v>
      </c>
      <c r="I305" s="7">
        <v>15000</v>
      </c>
      <c r="J305" s="7">
        <v>51342</v>
      </c>
      <c r="K305" s="7">
        <f t="shared" si="59"/>
        <v>36342</v>
      </c>
      <c r="L305" s="11">
        <f t="shared" si="66"/>
        <v>36342</v>
      </c>
      <c r="M305" s="11">
        <f t="shared" si="60"/>
        <v>76470.789889817883</v>
      </c>
      <c r="N305" s="11">
        <f t="shared" si="61"/>
        <v>40128.789889817883</v>
      </c>
      <c r="O305" s="3">
        <f t="shared" si="55"/>
        <v>36342</v>
      </c>
      <c r="P305" s="3"/>
      <c r="Q305" s="3">
        <v>11152.442164960699</v>
      </c>
      <c r="R305" s="3">
        <f t="shared" si="62"/>
        <v>51281.232054778578</v>
      </c>
      <c r="S305" t="b">
        <f t="shared" si="63"/>
        <v>1</v>
      </c>
      <c r="T305">
        <f t="shared" si="64"/>
        <v>0</v>
      </c>
      <c r="U305">
        <f t="shared" si="65"/>
        <v>0</v>
      </c>
      <c r="V305" s="14">
        <f t="shared" si="56"/>
        <v>0</v>
      </c>
    </row>
    <row r="306" spans="1:22">
      <c r="A306" s="7">
        <v>305</v>
      </c>
      <c r="B306" s="7">
        <v>1996</v>
      </c>
      <c r="C306" s="7">
        <v>5</v>
      </c>
      <c r="D306" s="10">
        <v>34448</v>
      </c>
      <c r="E306" s="13">
        <v>28994.380165289258</v>
      </c>
      <c r="F306" s="11">
        <v>0.22</v>
      </c>
      <c r="G306" s="11">
        <f t="shared" si="57"/>
        <v>5112.6462360000005</v>
      </c>
      <c r="H306" s="13">
        <f t="shared" si="58"/>
        <v>1124.7821719200001</v>
      </c>
      <c r="I306" s="7">
        <v>15000</v>
      </c>
      <c r="J306" s="7">
        <v>51342</v>
      </c>
      <c r="K306" s="7">
        <f t="shared" si="59"/>
        <v>36342</v>
      </c>
      <c r="L306" s="11">
        <f t="shared" si="66"/>
        <v>36342</v>
      </c>
      <c r="M306" s="11">
        <f t="shared" si="60"/>
        <v>79564.087023221058</v>
      </c>
      <c r="N306" s="11">
        <f t="shared" si="61"/>
        <v>43222.087023221058</v>
      </c>
      <c r="O306" s="3">
        <f t="shared" si="55"/>
        <v>36342</v>
      </c>
      <c r="P306" s="3"/>
      <c r="Q306" s="3">
        <v>15352.4890298518</v>
      </c>
      <c r="R306" s="3">
        <f t="shared" si="62"/>
        <v>58574.576053072858</v>
      </c>
      <c r="S306" t="b">
        <f t="shared" si="63"/>
        <v>1</v>
      </c>
      <c r="T306">
        <f t="shared" si="64"/>
        <v>0</v>
      </c>
      <c r="U306">
        <f t="shared" si="65"/>
        <v>0</v>
      </c>
      <c r="V306" s="14">
        <f t="shared" si="56"/>
        <v>0</v>
      </c>
    </row>
    <row r="307" spans="1:22">
      <c r="A307" s="7">
        <v>306</v>
      </c>
      <c r="B307" s="7">
        <v>1996</v>
      </c>
      <c r="C307" s="7">
        <v>6</v>
      </c>
      <c r="D307" s="10">
        <v>45953</v>
      </c>
      <c r="E307" s="13">
        <v>47430.74380165289</v>
      </c>
      <c r="F307" s="11">
        <v>0.36</v>
      </c>
      <c r="G307" s="11">
        <f t="shared" si="57"/>
        <v>5112.6462360000005</v>
      </c>
      <c r="H307" s="13">
        <f t="shared" si="58"/>
        <v>1840.5526449600002</v>
      </c>
      <c r="I307" s="7">
        <v>15000</v>
      </c>
      <c r="J307" s="7">
        <v>51342</v>
      </c>
      <c r="K307" s="7">
        <f t="shared" si="59"/>
        <v>36342</v>
      </c>
      <c r="L307" s="11">
        <f t="shared" si="66"/>
        <v>36342</v>
      </c>
      <c r="M307" s="11">
        <f t="shared" si="60"/>
        <v>91429.478623002666</v>
      </c>
      <c r="N307" s="11">
        <f t="shared" si="61"/>
        <v>45953</v>
      </c>
      <c r="O307" s="3">
        <f t="shared" si="55"/>
        <v>45476.478623002666</v>
      </c>
      <c r="P307" s="3"/>
      <c r="Q307" s="3">
        <v>9497.2874663097791</v>
      </c>
      <c r="R307" s="3">
        <f t="shared" si="62"/>
        <v>55450.287466309775</v>
      </c>
      <c r="S307" t="b">
        <f t="shared" si="63"/>
        <v>1</v>
      </c>
      <c r="T307">
        <f t="shared" si="64"/>
        <v>0</v>
      </c>
      <c r="U307">
        <f t="shared" si="65"/>
        <v>0</v>
      </c>
      <c r="V307" s="14">
        <f t="shared" si="56"/>
        <v>0</v>
      </c>
    </row>
    <row r="308" spans="1:22">
      <c r="A308" s="7">
        <v>307</v>
      </c>
      <c r="B308" s="7">
        <v>1996</v>
      </c>
      <c r="C308" s="7">
        <v>7</v>
      </c>
      <c r="D308" s="10">
        <v>50966</v>
      </c>
      <c r="E308" s="13">
        <v>52321.983471074382</v>
      </c>
      <c r="F308" s="11">
        <v>0.43</v>
      </c>
      <c r="G308" s="11">
        <f t="shared" si="57"/>
        <v>5887.0812306438265</v>
      </c>
      <c r="H308" s="13">
        <f t="shared" si="58"/>
        <v>2531.4449291768456</v>
      </c>
      <c r="I308" s="7">
        <v>0</v>
      </c>
      <c r="J308" s="7">
        <v>51342</v>
      </c>
      <c r="K308" s="7">
        <f t="shared" si="59"/>
        <v>51342</v>
      </c>
      <c r="L308" s="11">
        <f t="shared" si="66"/>
        <v>45476.478623002666</v>
      </c>
      <c r="M308" s="11">
        <f t="shared" si="60"/>
        <v>99880.167519359413</v>
      </c>
      <c r="N308" s="11">
        <f t="shared" si="61"/>
        <v>50966</v>
      </c>
      <c r="O308" s="3">
        <f t="shared" si="55"/>
        <v>48914.167519359413</v>
      </c>
      <c r="P308" s="3"/>
      <c r="Q308" s="3">
        <v>4613.1503544591997</v>
      </c>
      <c r="R308" s="3">
        <f t="shared" si="62"/>
        <v>55579.150354459198</v>
      </c>
      <c r="S308" t="b">
        <f t="shared" si="63"/>
        <v>1</v>
      </c>
      <c r="T308">
        <f t="shared" si="64"/>
        <v>0</v>
      </c>
      <c r="U308">
        <f t="shared" si="65"/>
        <v>0</v>
      </c>
      <c r="V308" s="14">
        <f t="shared" si="56"/>
        <v>0</v>
      </c>
    </row>
    <row r="309" spans="1:22">
      <c r="A309" s="7">
        <v>308</v>
      </c>
      <c r="B309" s="7">
        <v>1996</v>
      </c>
      <c r="C309" s="7">
        <v>8</v>
      </c>
      <c r="D309" s="10">
        <v>47807</v>
      </c>
      <c r="E309" s="13">
        <v>42378.842975206615</v>
      </c>
      <c r="F309" s="11">
        <v>0.39</v>
      </c>
      <c r="G309" s="11">
        <f t="shared" si="57"/>
        <v>6135.3145246133236</v>
      </c>
      <c r="H309" s="13">
        <f t="shared" si="58"/>
        <v>2392.7726645991961</v>
      </c>
      <c r="I309" s="7">
        <v>0</v>
      </c>
      <c r="J309" s="7">
        <v>51342</v>
      </c>
      <c r="K309" s="7">
        <f t="shared" si="59"/>
        <v>51342</v>
      </c>
      <c r="L309" s="11">
        <f t="shared" si="66"/>
        <v>48914.167519359413</v>
      </c>
      <c r="M309" s="11">
        <f t="shared" si="60"/>
        <v>92140.777944473244</v>
      </c>
      <c r="N309" s="11">
        <f t="shared" si="61"/>
        <v>47807</v>
      </c>
      <c r="O309" s="3">
        <f t="shared" si="55"/>
        <v>44333.777944473244</v>
      </c>
      <c r="P309" s="3"/>
      <c r="Q309" s="3">
        <v>3240.5401145064102</v>
      </c>
      <c r="R309" s="3">
        <f t="shared" si="62"/>
        <v>51047.54011450641</v>
      </c>
      <c r="S309" t="b">
        <f t="shared" si="63"/>
        <v>1</v>
      </c>
      <c r="T309">
        <f t="shared" si="64"/>
        <v>0</v>
      </c>
      <c r="U309">
        <f t="shared" si="65"/>
        <v>0</v>
      </c>
      <c r="V309" s="14">
        <f t="shared" si="56"/>
        <v>0</v>
      </c>
    </row>
    <row r="310" spans="1:22">
      <c r="A310" s="7">
        <v>309</v>
      </c>
      <c r="B310" s="7">
        <v>1996</v>
      </c>
      <c r="C310" s="7">
        <v>9</v>
      </c>
      <c r="D310" s="10">
        <v>35537</v>
      </c>
      <c r="E310" s="13">
        <v>16625.454545454544</v>
      </c>
      <c r="F310" s="11">
        <v>0.2</v>
      </c>
      <c r="G310" s="11">
        <f t="shared" si="57"/>
        <v>5799.3335387193802</v>
      </c>
      <c r="H310" s="13">
        <f t="shared" si="58"/>
        <v>1159.8667077438761</v>
      </c>
      <c r="I310" s="7">
        <v>0</v>
      </c>
      <c r="J310" s="7">
        <v>51342</v>
      </c>
      <c r="K310" s="7">
        <f t="shared" si="59"/>
        <v>51342</v>
      </c>
      <c r="L310" s="11">
        <f t="shared" si="66"/>
        <v>44333.777944473244</v>
      </c>
      <c r="M310" s="11">
        <f t="shared" si="60"/>
        <v>63289.474067931616</v>
      </c>
      <c r="N310" s="11">
        <f t="shared" si="61"/>
        <v>35537</v>
      </c>
      <c r="O310" s="3">
        <f t="shared" si="55"/>
        <v>27752.474067931616</v>
      </c>
      <c r="P310" s="3"/>
      <c r="Q310" s="3">
        <v>3490.1082857476999</v>
      </c>
      <c r="R310" s="3">
        <f t="shared" si="62"/>
        <v>39027.108285747701</v>
      </c>
      <c r="S310" t="b">
        <f t="shared" si="63"/>
        <v>1</v>
      </c>
      <c r="T310">
        <f t="shared" si="64"/>
        <v>0</v>
      </c>
      <c r="U310">
        <f t="shared" si="65"/>
        <v>0</v>
      </c>
      <c r="V310" s="14">
        <f t="shared" si="56"/>
        <v>0</v>
      </c>
    </row>
    <row r="311" spans="1:22">
      <c r="A311" s="7">
        <v>310</v>
      </c>
      <c r="B311" s="7">
        <v>1996</v>
      </c>
      <c r="C311" s="7">
        <v>10</v>
      </c>
      <c r="D311" s="10">
        <v>16691</v>
      </c>
      <c r="E311" s="13">
        <v>15671.404958677685</v>
      </c>
      <c r="F311" s="11">
        <v>0.05</v>
      </c>
      <c r="G311" s="11">
        <f t="shared" si="57"/>
        <v>4232.1723628261907</v>
      </c>
      <c r="H311" s="13">
        <f t="shared" si="58"/>
        <v>211.60861814130953</v>
      </c>
      <c r="I311" s="7">
        <v>0</v>
      </c>
      <c r="J311" s="7">
        <v>51342</v>
      </c>
      <c r="K311" s="7">
        <f t="shared" si="59"/>
        <v>51342</v>
      </c>
      <c r="L311" s="11">
        <f t="shared" si="66"/>
        <v>27752.474067931616</v>
      </c>
      <c r="M311" s="11">
        <f t="shared" si="60"/>
        <v>47709.555951767368</v>
      </c>
      <c r="N311" s="11">
        <f t="shared" si="61"/>
        <v>16691</v>
      </c>
      <c r="O311" s="3">
        <f t="shared" si="55"/>
        <v>31018.555951767368</v>
      </c>
      <c r="P311" s="3"/>
      <c r="Q311" s="3">
        <v>4497.2855432993802</v>
      </c>
      <c r="R311" s="3">
        <f t="shared" si="62"/>
        <v>21188.285543299382</v>
      </c>
      <c r="S311" t="b">
        <f t="shared" si="63"/>
        <v>1</v>
      </c>
      <c r="T311">
        <f t="shared" si="64"/>
        <v>0</v>
      </c>
      <c r="U311">
        <f t="shared" si="65"/>
        <v>0</v>
      </c>
      <c r="V311" s="14">
        <f t="shared" si="56"/>
        <v>0</v>
      </c>
    </row>
    <row r="312" spans="1:22">
      <c r="A312" s="7">
        <v>311</v>
      </c>
      <c r="B312" s="7">
        <v>1996</v>
      </c>
      <c r="C312" s="7">
        <v>11</v>
      </c>
      <c r="D312" s="10">
        <v>4576</v>
      </c>
      <c r="E312" s="13">
        <v>19215.867768595042</v>
      </c>
      <c r="F312" s="11">
        <v>0</v>
      </c>
      <c r="G312" s="11">
        <f t="shared" si="57"/>
        <v>4584.3506082315216</v>
      </c>
      <c r="H312" s="13">
        <f t="shared" si="58"/>
        <v>0</v>
      </c>
      <c r="I312" s="7">
        <v>0</v>
      </c>
      <c r="J312" s="7">
        <v>51342</v>
      </c>
      <c r="K312" s="7">
        <f t="shared" si="59"/>
        <v>51342</v>
      </c>
      <c r="L312" s="11">
        <f t="shared" si="66"/>
        <v>31018.555951767368</v>
      </c>
      <c r="M312" s="11">
        <f t="shared" si="60"/>
        <v>54640.000418295574</v>
      </c>
      <c r="N312" s="11">
        <f t="shared" si="61"/>
        <v>4576</v>
      </c>
      <c r="O312" s="3">
        <f t="shared" si="55"/>
        <v>50064.000418295574</v>
      </c>
      <c r="P312" s="3"/>
      <c r="Q312" s="3">
        <v>4405.5766979331702</v>
      </c>
      <c r="R312" s="3">
        <f t="shared" si="62"/>
        <v>8981.5766979331711</v>
      </c>
      <c r="S312" t="b">
        <f t="shared" si="63"/>
        <v>1</v>
      </c>
      <c r="T312">
        <f t="shared" si="64"/>
        <v>0</v>
      </c>
      <c r="U312">
        <f t="shared" si="65"/>
        <v>0</v>
      </c>
      <c r="V312" s="14">
        <f t="shared" si="56"/>
        <v>0</v>
      </c>
    </row>
    <row r="313" spans="1:22">
      <c r="A313" s="7">
        <v>312</v>
      </c>
      <c r="B313" s="7">
        <v>1996</v>
      </c>
      <c r="C313" s="7">
        <v>12</v>
      </c>
      <c r="D313" s="10">
        <v>1561</v>
      </c>
      <c r="E313" s="13">
        <v>19271.404958677685</v>
      </c>
      <c r="F313" s="11">
        <v>0</v>
      </c>
      <c r="G313" s="11">
        <f t="shared" si="57"/>
        <v>6213.0683318049441</v>
      </c>
      <c r="H313" s="13">
        <f t="shared" si="58"/>
        <v>0</v>
      </c>
      <c r="I313" s="7">
        <v>0</v>
      </c>
      <c r="J313" s="7">
        <v>51342</v>
      </c>
      <c r="K313" s="7">
        <f t="shared" si="59"/>
        <v>51342</v>
      </c>
      <c r="L313" s="11">
        <f t="shared" si="66"/>
        <v>50064.000418295574</v>
      </c>
      <c r="M313" s="11">
        <f t="shared" si="60"/>
        <v>74632.296616569773</v>
      </c>
      <c r="N313" s="11">
        <f t="shared" si="61"/>
        <v>23290.296616569773</v>
      </c>
      <c r="O313" s="3">
        <f t="shared" si="55"/>
        <v>51342</v>
      </c>
      <c r="P313" s="3"/>
      <c r="Q313" s="3">
        <v>5296.8912395965199</v>
      </c>
      <c r="R313" s="3">
        <f t="shared" si="62"/>
        <v>28587.187856166292</v>
      </c>
      <c r="S313" t="b">
        <f t="shared" si="63"/>
        <v>1</v>
      </c>
      <c r="T313">
        <f t="shared" si="64"/>
        <v>0</v>
      </c>
      <c r="U313">
        <f t="shared" si="65"/>
        <v>0</v>
      </c>
      <c r="V313" s="14">
        <f t="shared" si="56"/>
        <v>0</v>
      </c>
    </row>
    <row r="314" spans="1:22">
      <c r="A314" s="7">
        <v>313</v>
      </c>
      <c r="B314" s="7">
        <v>1997</v>
      </c>
      <c r="C314" s="7">
        <v>1</v>
      </c>
      <c r="D314" s="10">
        <v>1277</v>
      </c>
      <c r="E314" s="13">
        <v>20029.090909090908</v>
      </c>
      <c r="F314" s="11">
        <v>0</v>
      </c>
      <c r="G314" s="11">
        <f t="shared" si="57"/>
        <v>6296.3862360000003</v>
      </c>
      <c r="H314" s="13">
        <f t="shared" si="58"/>
        <v>0</v>
      </c>
      <c r="I314" s="7">
        <v>0</v>
      </c>
      <c r="J314" s="7">
        <v>51342</v>
      </c>
      <c r="K314" s="7">
        <f t="shared" si="59"/>
        <v>51342</v>
      </c>
      <c r="L314" s="11">
        <f t="shared" si="66"/>
        <v>51342</v>
      </c>
      <c r="M314" s="11">
        <f t="shared" si="60"/>
        <v>78988.48621765642</v>
      </c>
      <c r="N314" s="11">
        <f t="shared" si="61"/>
        <v>27646.48621765642</v>
      </c>
      <c r="O314" s="3">
        <f t="shared" si="55"/>
        <v>51342</v>
      </c>
      <c r="P314" s="3"/>
      <c r="Q314" s="3">
        <v>7617.3953085655103</v>
      </c>
      <c r="R314" s="3">
        <f t="shared" si="62"/>
        <v>35263.881526221929</v>
      </c>
      <c r="S314" t="b">
        <f t="shared" si="63"/>
        <v>1</v>
      </c>
      <c r="T314">
        <f t="shared" si="64"/>
        <v>0</v>
      </c>
      <c r="U314">
        <f t="shared" si="65"/>
        <v>0</v>
      </c>
      <c r="V314" s="14">
        <f t="shared" si="56"/>
        <v>0</v>
      </c>
    </row>
    <row r="315" spans="1:22">
      <c r="A315" s="7">
        <v>314</v>
      </c>
      <c r="B315" s="7">
        <v>1997</v>
      </c>
      <c r="C315" s="7">
        <v>2</v>
      </c>
      <c r="D315" s="10">
        <v>787</v>
      </c>
      <c r="E315" s="13">
        <v>16462.809917355371</v>
      </c>
      <c r="F315" s="11">
        <v>0</v>
      </c>
      <c r="G315" s="11">
        <f t="shared" si="57"/>
        <v>6296.3862360000003</v>
      </c>
      <c r="H315" s="13">
        <f t="shared" si="58"/>
        <v>0</v>
      </c>
      <c r="I315" s="7">
        <v>0</v>
      </c>
      <c r="J315" s="7">
        <v>51342</v>
      </c>
      <c r="K315" s="7">
        <f t="shared" si="59"/>
        <v>51342</v>
      </c>
      <c r="L315" s="11">
        <f t="shared" si="66"/>
        <v>51342</v>
      </c>
      <c r="M315" s="11">
        <f t="shared" si="60"/>
        <v>74172.499109414915</v>
      </c>
      <c r="N315" s="11">
        <f t="shared" si="61"/>
        <v>22830.499109414915</v>
      </c>
      <c r="O315" s="3">
        <f t="shared" si="55"/>
        <v>51342</v>
      </c>
      <c r="P315" s="3"/>
      <c r="Q315" s="3">
        <v>6367.6891920595499</v>
      </c>
      <c r="R315" s="3">
        <f t="shared" si="62"/>
        <v>29198.188301474467</v>
      </c>
      <c r="S315" t="b">
        <f t="shared" si="63"/>
        <v>1</v>
      </c>
      <c r="T315">
        <f t="shared" si="64"/>
        <v>0</v>
      </c>
      <c r="U315">
        <f t="shared" si="65"/>
        <v>0</v>
      </c>
      <c r="V315" s="14">
        <f t="shared" si="56"/>
        <v>0</v>
      </c>
    </row>
    <row r="316" spans="1:22">
      <c r="A316" s="7">
        <v>315</v>
      </c>
      <c r="B316" s="7">
        <v>1997</v>
      </c>
      <c r="C316" s="7">
        <v>3</v>
      </c>
      <c r="D316" s="10">
        <v>298</v>
      </c>
      <c r="E316" s="13">
        <v>25630.413223140495</v>
      </c>
      <c r="F316" s="11">
        <v>0.02</v>
      </c>
      <c r="G316" s="11">
        <f t="shared" si="57"/>
        <v>6296.3862360000003</v>
      </c>
      <c r="H316" s="13">
        <f t="shared" si="58"/>
        <v>125.92772472000001</v>
      </c>
      <c r="I316" s="7">
        <v>0</v>
      </c>
      <c r="J316" s="7">
        <v>51342</v>
      </c>
      <c r="K316" s="7">
        <f t="shared" si="59"/>
        <v>51342</v>
      </c>
      <c r="L316" s="11">
        <f t="shared" si="66"/>
        <v>51342</v>
      </c>
      <c r="M316" s="11">
        <f t="shared" si="60"/>
        <v>85682.674433484004</v>
      </c>
      <c r="N316" s="11">
        <f t="shared" si="61"/>
        <v>49340.674433484004</v>
      </c>
      <c r="O316" s="3">
        <f t="shared" si="55"/>
        <v>36342</v>
      </c>
      <c r="P316" s="3"/>
      <c r="Q316" s="3">
        <v>8836.1889350634992</v>
      </c>
      <c r="R316" s="3">
        <f t="shared" si="62"/>
        <v>58176.863368547507</v>
      </c>
      <c r="S316" t="b">
        <f t="shared" si="63"/>
        <v>1</v>
      </c>
      <c r="T316">
        <f t="shared" si="64"/>
        <v>0</v>
      </c>
      <c r="U316">
        <f t="shared" si="65"/>
        <v>0</v>
      </c>
      <c r="V316" s="14">
        <f t="shared" si="56"/>
        <v>0</v>
      </c>
    </row>
    <row r="317" spans="1:22">
      <c r="A317" s="7">
        <v>316</v>
      </c>
      <c r="B317" s="7">
        <v>1997</v>
      </c>
      <c r="C317" s="7">
        <v>4</v>
      </c>
      <c r="D317" s="10">
        <v>2544</v>
      </c>
      <c r="E317" s="13">
        <v>37404.297520661159</v>
      </c>
      <c r="F317" s="11">
        <v>0.13</v>
      </c>
      <c r="G317" s="11">
        <f t="shared" si="57"/>
        <v>5112.6462360000005</v>
      </c>
      <c r="H317" s="13">
        <f t="shared" si="58"/>
        <v>664.64401068000006</v>
      </c>
      <c r="I317" s="7">
        <v>15000</v>
      </c>
      <c r="J317" s="7">
        <v>51342</v>
      </c>
      <c r="K317" s="7">
        <f t="shared" si="59"/>
        <v>36342</v>
      </c>
      <c r="L317" s="11">
        <f t="shared" si="66"/>
        <v>36342</v>
      </c>
      <c r="M317" s="11">
        <f t="shared" si="60"/>
        <v>85769.180905208661</v>
      </c>
      <c r="N317" s="11">
        <f t="shared" si="61"/>
        <v>49427.180905208661</v>
      </c>
      <c r="O317" s="3">
        <f t="shared" si="55"/>
        <v>36342</v>
      </c>
      <c r="P317" s="3"/>
      <c r="Q317" s="3">
        <v>12687.5273952275</v>
      </c>
      <c r="R317" s="3">
        <f t="shared" si="62"/>
        <v>62114.708300436163</v>
      </c>
      <c r="S317" t="b">
        <f t="shared" si="63"/>
        <v>1</v>
      </c>
      <c r="T317">
        <f t="shared" si="64"/>
        <v>0</v>
      </c>
      <c r="U317">
        <f t="shared" si="65"/>
        <v>0</v>
      </c>
      <c r="V317" s="14">
        <f t="shared" si="56"/>
        <v>0</v>
      </c>
    </row>
    <row r="318" spans="1:22">
      <c r="A318" s="7">
        <v>317</v>
      </c>
      <c r="B318" s="7">
        <v>1997</v>
      </c>
      <c r="C318" s="7">
        <v>5</v>
      </c>
      <c r="D318" s="10">
        <v>34448</v>
      </c>
      <c r="E318" s="13">
        <v>20160</v>
      </c>
      <c r="F318" s="11">
        <v>0.22</v>
      </c>
      <c r="G318" s="11">
        <f t="shared" si="57"/>
        <v>5112.6462360000005</v>
      </c>
      <c r="H318" s="13">
        <f t="shared" si="58"/>
        <v>1124.7821719200001</v>
      </c>
      <c r="I318" s="7">
        <v>15000</v>
      </c>
      <c r="J318" s="7">
        <v>51342</v>
      </c>
      <c r="K318" s="7">
        <f t="shared" si="59"/>
        <v>36342</v>
      </c>
      <c r="L318" s="11">
        <f t="shared" si="66"/>
        <v>36342</v>
      </c>
      <c r="M318" s="11">
        <f t="shared" si="60"/>
        <v>77874.317647551201</v>
      </c>
      <c r="N318" s="11">
        <f t="shared" si="61"/>
        <v>41532.317647551201</v>
      </c>
      <c r="O318" s="3">
        <f t="shared" si="55"/>
        <v>36342</v>
      </c>
      <c r="P318" s="3"/>
      <c r="Q318" s="3">
        <v>22497.099819471201</v>
      </c>
      <c r="R318" s="3">
        <f t="shared" si="62"/>
        <v>64029.417467022402</v>
      </c>
      <c r="S318" t="b">
        <f t="shared" si="63"/>
        <v>1</v>
      </c>
      <c r="T318">
        <f t="shared" si="64"/>
        <v>0</v>
      </c>
      <c r="U318">
        <f t="shared" si="65"/>
        <v>0</v>
      </c>
      <c r="V318" s="14">
        <f t="shared" si="56"/>
        <v>0</v>
      </c>
    </row>
    <row r="319" spans="1:22">
      <c r="A319" s="7">
        <v>318</v>
      </c>
      <c r="B319" s="7">
        <v>1997</v>
      </c>
      <c r="C319" s="7">
        <v>6</v>
      </c>
      <c r="D319" s="10">
        <v>45953</v>
      </c>
      <c r="E319" s="13">
        <v>29686.611570247933</v>
      </c>
      <c r="F319" s="11">
        <v>0.36</v>
      </c>
      <c r="G319" s="11">
        <f t="shared" si="57"/>
        <v>5112.6462360000005</v>
      </c>
      <c r="H319" s="13">
        <f t="shared" si="58"/>
        <v>1840.5526449600002</v>
      </c>
      <c r="I319" s="7">
        <v>15000</v>
      </c>
      <c r="J319" s="7">
        <v>51342</v>
      </c>
      <c r="K319" s="7">
        <f t="shared" si="59"/>
        <v>36342</v>
      </c>
      <c r="L319" s="11">
        <f t="shared" si="66"/>
        <v>36342</v>
      </c>
      <c r="M319" s="11">
        <f t="shared" si="60"/>
        <v>76663.480117911429</v>
      </c>
      <c r="N319" s="11">
        <f t="shared" si="61"/>
        <v>45953</v>
      </c>
      <c r="O319" s="3">
        <f t="shared" si="55"/>
        <v>30710.480117911429</v>
      </c>
      <c r="P319" s="3"/>
      <c r="Q319" s="3">
        <v>12475.4211926235</v>
      </c>
      <c r="R319" s="3">
        <f t="shared" si="62"/>
        <v>58428.4211926235</v>
      </c>
      <c r="S319" t="b">
        <f t="shared" si="63"/>
        <v>1</v>
      </c>
      <c r="T319">
        <f t="shared" si="64"/>
        <v>0</v>
      </c>
      <c r="U319">
        <f t="shared" si="65"/>
        <v>0</v>
      </c>
      <c r="V319" s="14">
        <f t="shared" si="56"/>
        <v>0</v>
      </c>
    </row>
    <row r="320" spans="1:22">
      <c r="A320" s="7">
        <v>319</v>
      </c>
      <c r="B320" s="7">
        <v>1997</v>
      </c>
      <c r="C320" s="7">
        <v>7</v>
      </c>
      <c r="D320" s="10">
        <v>50966</v>
      </c>
      <c r="E320" s="13">
        <v>53869.090909090912</v>
      </c>
      <c r="F320" s="11">
        <v>0.43</v>
      </c>
      <c r="G320" s="11">
        <f t="shared" si="57"/>
        <v>4552.0423985714115</v>
      </c>
      <c r="H320" s="13">
        <f t="shared" si="58"/>
        <v>1957.3782313857068</v>
      </c>
      <c r="I320" s="7">
        <v>0</v>
      </c>
      <c r="J320" s="7">
        <v>51342</v>
      </c>
      <c r="K320" s="7">
        <f t="shared" si="59"/>
        <v>51342</v>
      </c>
      <c r="L320" s="11">
        <f t="shared" si="66"/>
        <v>30710.480117911429</v>
      </c>
      <c r="M320" s="11">
        <f t="shared" si="60"/>
        <v>88210.139235465322</v>
      </c>
      <c r="N320" s="11">
        <f t="shared" si="61"/>
        <v>50966</v>
      </c>
      <c r="O320" s="3">
        <f t="shared" si="55"/>
        <v>37244.139235465322</v>
      </c>
      <c r="P320" s="3"/>
      <c r="Q320" s="3">
        <v>5587.9464398486898</v>
      </c>
      <c r="R320" s="3">
        <f t="shared" si="62"/>
        <v>56553.946439848689</v>
      </c>
      <c r="S320" t="b">
        <f t="shared" si="63"/>
        <v>1</v>
      </c>
      <c r="T320">
        <f t="shared" si="64"/>
        <v>0</v>
      </c>
      <c r="U320">
        <f t="shared" si="65"/>
        <v>0</v>
      </c>
      <c r="V320" s="14">
        <f t="shared" si="56"/>
        <v>0</v>
      </c>
    </row>
    <row r="321" spans="1:22">
      <c r="A321" s="7">
        <v>320</v>
      </c>
      <c r="B321" s="7">
        <v>1997</v>
      </c>
      <c r="C321" s="7">
        <v>8</v>
      </c>
      <c r="D321" s="10">
        <v>47807</v>
      </c>
      <c r="E321" s="13">
        <v>44830.413223140495</v>
      </c>
      <c r="F321" s="11">
        <v>0.39</v>
      </c>
      <c r="G321" s="11">
        <f t="shared" si="57"/>
        <v>5196.5576892377949</v>
      </c>
      <c r="H321" s="13">
        <f t="shared" si="58"/>
        <v>2026.6574988027401</v>
      </c>
      <c r="I321" s="7">
        <v>0</v>
      </c>
      <c r="J321" s="7">
        <v>51342</v>
      </c>
      <c r="K321" s="7">
        <f t="shared" si="59"/>
        <v>51342</v>
      </c>
      <c r="L321" s="11">
        <f t="shared" si="66"/>
        <v>37244.139235465322</v>
      </c>
      <c r="M321" s="11">
        <f t="shared" si="60"/>
        <v>84936.532766044853</v>
      </c>
      <c r="N321" s="11">
        <f t="shared" si="61"/>
        <v>47807</v>
      </c>
      <c r="O321" s="3">
        <f t="shared" si="55"/>
        <v>37129.532766044853</v>
      </c>
      <c r="P321" s="3"/>
      <c r="Q321" s="3">
        <v>4888.6378062417798</v>
      </c>
      <c r="R321" s="3">
        <f t="shared" si="62"/>
        <v>52695.637806241779</v>
      </c>
      <c r="S321" t="b">
        <f t="shared" si="63"/>
        <v>1</v>
      </c>
      <c r="T321">
        <f t="shared" si="64"/>
        <v>0</v>
      </c>
      <c r="U321">
        <f t="shared" si="65"/>
        <v>0</v>
      </c>
      <c r="V321" s="14">
        <f t="shared" si="56"/>
        <v>0</v>
      </c>
    </row>
    <row r="322" spans="1:22">
      <c r="A322" s="7">
        <v>321</v>
      </c>
      <c r="B322" s="7">
        <v>1997</v>
      </c>
      <c r="C322" s="7">
        <v>9</v>
      </c>
      <c r="D322" s="10">
        <v>35537</v>
      </c>
      <c r="E322" s="13">
        <v>29170.909090909092</v>
      </c>
      <c r="F322" s="11">
        <v>0.2</v>
      </c>
      <c r="G322" s="11">
        <f t="shared" si="57"/>
        <v>5185.9879553982746</v>
      </c>
      <c r="H322" s="13">
        <f t="shared" si="58"/>
        <v>1037.197591079655</v>
      </c>
      <c r="I322" s="7">
        <v>0</v>
      </c>
      <c r="J322" s="7">
        <v>51342</v>
      </c>
      <c r="K322" s="7">
        <f t="shared" si="59"/>
        <v>51342</v>
      </c>
      <c r="L322" s="11">
        <f t="shared" si="66"/>
        <v>37129.532766044853</v>
      </c>
      <c r="M322" s="11">
        <f t="shared" si="60"/>
        <v>70212.959879493879</v>
      </c>
      <c r="N322" s="11">
        <f t="shared" si="61"/>
        <v>35537</v>
      </c>
      <c r="O322" s="3">
        <f t="shared" ref="O322:O361" si="67">M322-N322</f>
        <v>34675.959879493879</v>
      </c>
      <c r="P322" s="3"/>
      <c r="Q322" s="3">
        <v>4949.7156136195899</v>
      </c>
      <c r="R322" s="3">
        <f t="shared" si="62"/>
        <v>40486.715613619592</v>
      </c>
      <c r="S322" t="b">
        <f t="shared" si="63"/>
        <v>1</v>
      </c>
      <c r="T322">
        <f t="shared" si="64"/>
        <v>0</v>
      </c>
      <c r="U322">
        <f t="shared" si="65"/>
        <v>0</v>
      </c>
      <c r="V322" s="14">
        <f t="shared" ref="V322:V361" si="68">INDEX(AL$2:AL$13,MATCH(C322,AK$2:AK$13,0))*(U322)^INDEX(AM$2:AM$13,MATCH(C322,AK$2:AK$13,0))</f>
        <v>0</v>
      </c>
    </row>
    <row r="323" spans="1:22">
      <c r="A323" s="7">
        <v>322</v>
      </c>
      <c r="B323" s="7">
        <v>1997</v>
      </c>
      <c r="C323" s="7">
        <v>10</v>
      </c>
      <c r="D323" s="10">
        <v>16691</v>
      </c>
      <c r="E323" s="13">
        <v>18021.81818181818</v>
      </c>
      <c r="F323" s="11">
        <v>0.05</v>
      </c>
      <c r="G323" s="11">
        <f t="shared" ref="G323:G361" si="69">-1*10^-6*L323^2+0.1666*L323+378.81</f>
        <v>4953.4027223594112</v>
      </c>
      <c r="H323" s="13">
        <f t="shared" ref="H323:H361" si="70">G323*F323</f>
        <v>247.67013611797057</v>
      </c>
      <c r="I323" s="7">
        <v>0</v>
      </c>
      <c r="J323" s="7">
        <v>51342</v>
      </c>
      <c r="K323" s="7">
        <f t="shared" ref="K323:K361" si="71">J323-I323</f>
        <v>51342</v>
      </c>
      <c r="L323" s="11">
        <f t="shared" si="66"/>
        <v>34675.959879493879</v>
      </c>
      <c r="M323" s="11">
        <f t="shared" ref="M323:M361" si="72">E323+L323-H323+Q323</f>
        <v>58807.996217459404</v>
      </c>
      <c r="N323" s="11">
        <f t="shared" ref="N323:N361" si="73">IF(M323&lt;D323,M323,IF(M323&gt;(K324+D323),(M323-K324),D323))</f>
        <v>16691</v>
      </c>
      <c r="O323" s="3">
        <f t="shared" si="67"/>
        <v>42116.996217459404</v>
      </c>
      <c r="P323" s="3"/>
      <c r="Q323" s="3">
        <v>6357.8882922653202</v>
      </c>
      <c r="R323" s="3">
        <f t="shared" ref="R323:R361" si="74">Q323+N323</f>
        <v>23048.888292265321</v>
      </c>
      <c r="S323" t="b">
        <f t="shared" ref="S323:S361" si="75">R323&gt;=D323</f>
        <v>1</v>
      </c>
      <c r="T323">
        <f t="shared" ref="T323:T361" si="76">IF(AND(R322&lt;D322,R323&gt;D323),1,0)</f>
        <v>0</v>
      </c>
      <c r="U323">
        <f t="shared" ref="U323:U361" si="77">IF(R323&lt;D323,ABS(R323-D323),0)</f>
        <v>0</v>
      </c>
      <c r="V323" s="14">
        <f t="shared" si="68"/>
        <v>0</v>
      </c>
    </row>
    <row r="324" spans="1:22">
      <c r="A324" s="7">
        <v>323</v>
      </c>
      <c r="B324" s="7">
        <v>1997</v>
      </c>
      <c r="C324" s="7">
        <v>11</v>
      </c>
      <c r="D324" s="10">
        <v>4576</v>
      </c>
      <c r="E324" s="13">
        <v>18674.380165289258</v>
      </c>
      <c r="F324" s="11">
        <v>0</v>
      </c>
      <c r="G324" s="11">
        <f t="shared" si="69"/>
        <v>5621.6601994472476</v>
      </c>
      <c r="H324" s="13">
        <f t="shared" si="70"/>
        <v>0</v>
      </c>
      <c r="I324" s="7">
        <v>0</v>
      </c>
      <c r="J324" s="7">
        <v>51342</v>
      </c>
      <c r="K324" s="7">
        <f t="shared" si="71"/>
        <v>51342</v>
      </c>
      <c r="L324" s="11">
        <f t="shared" si="66"/>
        <v>42116.996217459404</v>
      </c>
      <c r="M324" s="11">
        <f t="shared" si="72"/>
        <v>66526.255008071123</v>
      </c>
      <c r="N324" s="11">
        <f t="shared" si="73"/>
        <v>15184.255008071123</v>
      </c>
      <c r="O324" s="3">
        <f t="shared" si="67"/>
        <v>51342</v>
      </c>
      <c r="P324" s="3"/>
      <c r="Q324" s="3">
        <v>5734.8786253224598</v>
      </c>
      <c r="R324" s="3">
        <f t="shared" si="74"/>
        <v>20919.133633393583</v>
      </c>
      <c r="S324" t="b">
        <f t="shared" si="75"/>
        <v>1</v>
      </c>
      <c r="T324">
        <f t="shared" si="76"/>
        <v>0</v>
      </c>
      <c r="U324">
        <f t="shared" si="77"/>
        <v>0</v>
      </c>
      <c r="V324" s="14">
        <f t="shared" si="68"/>
        <v>0</v>
      </c>
    </row>
    <row r="325" spans="1:22">
      <c r="A325" s="7">
        <v>324</v>
      </c>
      <c r="B325" s="7">
        <v>1997</v>
      </c>
      <c r="C325" s="7">
        <v>12</v>
      </c>
      <c r="D325" s="10">
        <v>1561</v>
      </c>
      <c r="E325" s="13">
        <v>19812.89256198347</v>
      </c>
      <c r="F325" s="11">
        <v>0</v>
      </c>
      <c r="G325" s="11">
        <f t="shared" si="69"/>
        <v>6296.3862360000003</v>
      </c>
      <c r="H325" s="13">
        <f t="shared" si="70"/>
        <v>0</v>
      </c>
      <c r="I325" s="7">
        <v>0</v>
      </c>
      <c r="J325" s="7">
        <v>51342</v>
      </c>
      <c r="K325" s="7">
        <f t="shared" si="71"/>
        <v>51342</v>
      </c>
      <c r="L325" s="11">
        <f t="shared" si="66"/>
        <v>51342</v>
      </c>
      <c r="M325" s="11">
        <f t="shared" si="72"/>
        <v>76988.783936158361</v>
      </c>
      <c r="N325" s="11">
        <f t="shared" si="73"/>
        <v>25646.783936158361</v>
      </c>
      <c r="O325" s="3">
        <f t="shared" si="67"/>
        <v>51342</v>
      </c>
      <c r="P325" s="3"/>
      <c r="Q325" s="3">
        <v>5833.8913741749002</v>
      </c>
      <c r="R325" s="3">
        <f t="shared" si="74"/>
        <v>31480.675310333259</v>
      </c>
      <c r="S325" t="b">
        <f t="shared" si="75"/>
        <v>1</v>
      </c>
      <c r="T325">
        <f t="shared" si="76"/>
        <v>0</v>
      </c>
      <c r="U325">
        <f t="shared" si="77"/>
        <v>0</v>
      </c>
      <c r="V325" s="14">
        <f t="shared" si="68"/>
        <v>0</v>
      </c>
    </row>
    <row r="326" spans="1:22">
      <c r="A326" s="7">
        <v>325</v>
      </c>
      <c r="B326" s="7">
        <v>1998</v>
      </c>
      <c r="C326" s="7">
        <v>1</v>
      </c>
      <c r="D326" s="10">
        <v>1277</v>
      </c>
      <c r="E326" s="13">
        <v>19073.057851239668</v>
      </c>
      <c r="F326" s="11">
        <v>0</v>
      </c>
      <c r="G326" s="11">
        <f t="shared" si="69"/>
        <v>6296.3862360000003</v>
      </c>
      <c r="H326" s="13">
        <f t="shared" si="70"/>
        <v>0</v>
      </c>
      <c r="I326" s="7">
        <v>0</v>
      </c>
      <c r="J326" s="7">
        <v>51342</v>
      </c>
      <c r="K326" s="7">
        <f t="shared" si="71"/>
        <v>51342</v>
      </c>
      <c r="L326" s="11">
        <f t="shared" si="66"/>
        <v>51342</v>
      </c>
      <c r="M326" s="11">
        <f t="shared" si="72"/>
        <v>76674.354703565026</v>
      </c>
      <c r="N326" s="11">
        <f t="shared" si="73"/>
        <v>25332.354703565026</v>
      </c>
      <c r="O326" s="3">
        <f t="shared" si="67"/>
        <v>51342</v>
      </c>
      <c r="P326" s="3"/>
      <c r="Q326" s="3">
        <v>6259.2968523253703</v>
      </c>
      <c r="R326" s="3">
        <f t="shared" si="74"/>
        <v>31591.651555890396</v>
      </c>
      <c r="S326" t="b">
        <f t="shared" si="75"/>
        <v>1</v>
      </c>
      <c r="T326">
        <f t="shared" si="76"/>
        <v>0</v>
      </c>
      <c r="U326">
        <f t="shared" si="77"/>
        <v>0</v>
      </c>
      <c r="V326" s="14">
        <f t="shared" si="68"/>
        <v>0</v>
      </c>
    </row>
    <row r="327" spans="1:22">
      <c r="A327" s="7">
        <v>326</v>
      </c>
      <c r="B327" s="7">
        <v>1998</v>
      </c>
      <c r="C327" s="7">
        <v>2</v>
      </c>
      <c r="D327" s="10">
        <v>787</v>
      </c>
      <c r="E327" s="13">
        <v>23287.933884297519</v>
      </c>
      <c r="F327" s="11">
        <v>0</v>
      </c>
      <c r="G327" s="11">
        <f t="shared" si="69"/>
        <v>6296.3862360000003</v>
      </c>
      <c r="H327" s="13">
        <f t="shared" si="70"/>
        <v>0</v>
      </c>
      <c r="I327" s="7">
        <v>0</v>
      </c>
      <c r="J327" s="7">
        <v>51342</v>
      </c>
      <c r="K327" s="7">
        <f t="shared" si="71"/>
        <v>51342</v>
      </c>
      <c r="L327" s="11">
        <f t="shared" si="66"/>
        <v>51342</v>
      </c>
      <c r="M327" s="11">
        <f t="shared" si="72"/>
        <v>80199.427399403547</v>
      </c>
      <c r="N327" s="11">
        <f t="shared" si="73"/>
        <v>28857.427399403547</v>
      </c>
      <c r="O327" s="3">
        <f t="shared" si="67"/>
        <v>51342</v>
      </c>
      <c r="P327" s="3"/>
      <c r="Q327" s="3">
        <v>5569.4935151060199</v>
      </c>
      <c r="R327" s="3">
        <f t="shared" si="74"/>
        <v>34426.920914509567</v>
      </c>
      <c r="S327" t="b">
        <f t="shared" si="75"/>
        <v>1</v>
      </c>
      <c r="T327">
        <f t="shared" si="76"/>
        <v>0</v>
      </c>
      <c r="U327">
        <f t="shared" si="77"/>
        <v>0</v>
      </c>
      <c r="V327" s="14">
        <f t="shared" si="68"/>
        <v>0</v>
      </c>
    </row>
    <row r="328" spans="1:22">
      <c r="A328" s="7">
        <v>327</v>
      </c>
      <c r="B328" s="7">
        <v>1998</v>
      </c>
      <c r="C328" s="7">
        <v>3</v>
      </c>
      <c r="D328" s="10">
        <v>298</v>
      </c>
      <c r="E328" s="13">
        <v>26614.214876033056</v>
      </c>
      <c r="F328" s="11">
        <v>0.02</v>
      </c>
      <c r="G328" s="11">
        <f t="shared" si="69"/>
        <v>6296.3862360000003</v>
      </c>
      <c r="H328" s="13">
        <f t="shared" si="70"/>
        <v>125.92772472000001</v>
      </c>
      <c r="I328" s="7">
        <v>0</v>
      </c>
      <c r="J328" s="7">
        <v>51342</v>
      </c>
      <c r="K328" s="7">
        <f t="shared" si="71"/>
        <v>51342</v>
      </c>
      <c r="L328" s="11">
        <f t="shared" si="66"/>
        <v>51342</v>
      </c>
      <c r="M328" s="11">
        <f t="shared" si="72"/>
        <v>85898.382186343981</v>
      </c>
      <c r="N328" s="11">
        <f t="shared" si="73"/>
        <v>49556.382186343981</v>
      </c>
      <c r="O328" s="3">
        <f t="shared" si="67"/>
        <v>36342</v>
      </c>
      <c r="P328" s="3"/>
      <c r="Q328" s="3">
        <v>8068.0950350309104</v>
      </c>
      <c r="R328" s="3">
        <f t="shared" si="74"/>
        <v>57624.477221374895</v>
      </c>
      <c r="S328" t="b">
        <f t="shared" si="75"/>
        <v>1</v>
      </c>
      <c r="T328">
        <f t="shared" si="76"/>
        <v>0</v>
      </c>
      <c r="U328">
        <f t="shared" si="77"/>
        <v>0</v>
      </c>
      <c r="V328" s="14">
        <f t="shared" si="68"/>
        <v>0</v>
      </c>
    </row>
    <row r="329" spans="1:22">
      <c r="A329" s="7">
        <v>328</v>
      </c>
      <c r="B329" s="7">
        <v>1998</v>
      </c>
      <c r="C329" s="7">
        <v>4</v>
      </c>
      <c r="D329" s="10">
        <v>2544</v>
      </c>
      <c r="E329" s="13">
        <v>20874.049586776859</v>
      </c>
      <c r="F329" s="11">
        <v>0.13</v>
      </c>
      <c r="G329" s="11">
        <f t="shared" si="69"/>
        <v>5112.6462360000005</v>
      </c>
      <c r="H329" s="13">
        <f t="shared" si="70"/>
        <v>664.64401068000006</v>
      </c>
      <c r="I329" s="7">
        <v>15000</v>
      </c>
      <c r="J329" s="7">
        <v>51342</v>
      </c>
      <c r="K329" s="7">
        <f t="shared" si="71"/>
        <v>36342</v>
      </c>
      <c r="L329" s="11">
        <f t="shared" si="66"/>
        <v>36342</v>
      </c>
      <c r="M329" s="11">
        <f t="shared" si="72"/>
        <v>67911.747005092155</v>
      </c>
      <c r="N329" s="11">
        <f t="shared" si="73"/>
        <v>31569.747005092155</v>
      </c>
      <c r="O329" s="3">
        <f t="shared" si="67"/>
        <v>36342</v>
      </c>
      <c r="P329" s="3"/>
      <c r="Q329" s="3">
        <v>11360.3414289953</v>
      </c>
      <c r="R329" s="3">
        <f t="shared" si="74"/>
        <v>42930.088434087455</v>
      </c>
      <c r="S329" t="b">
        <f t="shared" si="75"/>
        <v>1</v>
      </c>
      <c r="T329">
        <f t="shared" si="76"/>
        <v>0</v>
      </c>
      <c r="U329">
        <f t="shared" si="77"/>
        <v>0</v>
      </c>
      <c r="V329" s="14">
        <f t="shared" si="68"/>
        <v>0</v>
      </c>
    </row>
    <row r="330" spans="1:22">
      <c r="A330" s="7">
        <v>329</v>
      </c>
      <c r="B330" s="7">
        <v>1998</v>
      </c>
      <c r="C330" s="7">
        <v>5</v>
      </c>
      <c r="D330" s="10">
        <v>34448</v>
      </c>
      <c r="E330" s="13">
        <v>9699.1735537190089</v>
      </c>
      <c r="F330" s="11">
        <v>0.22</v>
      </c>
      <c r="G330" s="11">
        <f t="shared" si="69"/>
        <v>5112.6462360000005</v>
      </c>
      <c r="H330" s="13">
        <f t="shared" si="70"/>
        <v>1124.7821719200001</v>
      </c>
      <c r="I330" s="7">
        <v>15000</v>
      </c>
      <c r="J330" s="7">
        <v>51342</v>
      </c>
      <c r="K330" s="7">
        <f t="shared" si="71"/>
        <v>36342</v>
      </c>
      <c r="L330" s="11">
        <f t="shared" si="66"/>
        <v>36342</v>
      </c>
      <c r="M330" s="11">
        <f t="shared" si="72"/>
        <v>59551.707026064309</v>
      </c>
      <c r="N330" s="11">
        <f t="shared" si="73"/>
        <v>34448</v>
      </c>
      <c r="O330" s="3">
        <f t="shared" si="67"/>
        <v>25103.707026064309</v>
      </c>
      <c r="P330" s="3"/>
      <c r="Q330" s="3">
        <v>14635.3156442653</v>
      </c>
      <c r="R330" s="3">
        <f t="shared" si="74"/>
        <v>49083.315644265298</v>
      </c>
      <c r="S330" t="b">
        <f t="shared" si="75"/>
        <v>1</v>
      </c>
      <c r="T330">
        <f t="shared" si="76"/>
        <v>0</v>
      </c>
      <c r="U330">
        <f t="shared" si="77"/>
        <v>0</v>
      </c>
      <c r="V330" s="14">
        <f t="shared" si="68"/>
        <v>0</v>
      </c>
    </row>
    <row r="331" spans="1:22">
      <c r="A331" s="7">
        <v>330</v>
      </c>
      <c r="B331" s="7">
        <v>1998</v>
      </c>
      <c r="C331" s="7">
        <v>6</v>
      </c>
      <c r="D331" s="10">
        <v>45953</v>
      </c>
      <c r="E331" s="13">
        <v>36591.074380165286</v>
      </c>
      <c r="F331" s="11">
        <v>0.36</v>
      </c>
      <c r="G331" s="11">
        <f t="shared" si="69"/>
        <v>3930.8914840918437</v>
      </c>
      <c r="H331" s="13">
        <f t="shared" si="70"/>
        <v>1415.1209342730638</v>
      </c>
      <c r="I331" s="7">
        <v>15000</v>
      </c>
      <c r="J331" s="7">
        <v>51342</v>
      </c>
      <c r="K331" s="7">
        <f t="shared" si="71"/>
        <v>36342</v>
      </c>
      <c r="L331" s="11">
        <f t="shared" si="66"/>
        <v>25103.707026064309</v>
      </c>
      <c r="M331" s="11">
        <f t="shared" si="72"/>
        <v>69534.284372036986</v>
      </c>
      <c r="N331" s="11">
        <f t="shared" si="73"/>
        <v>45953</v>
      </c>
      <c r="O331" s="3">
        <f t="shared" si="67"/>
        <v>23581.284372036986</v>
      </c>
      <c r="P331" s="3"/>
      <c r="Q331" s="3">
        <v>9254.6239000804599</v>
      </c>
      <c r="R331" s="3">
        <f t="shared" si="74"/>
        <v>55207.623900080463</v>
      </c>
      <c r="S331" t="b">
        <f t="shared" si="75"/>
        <v>1</v>
      </c>
      <c r="T331">
        <f t="shared" si="76"/>
        <v>0</v>
      </c>
      <c r="U331">
        <f t="shared" si="77"/>
        <v>0</v>
      </c>
      <c r="V331" s="14">
        <f t="shared" si="68"/>
        <v>0</v>
      </c>
    </row>
    <row r="332" spans="1:22">
      <c r="A332" s="7">
        <v>331</v>
      </c>
      <c r="B332" s="7">
        <v>1998</v>
      </c>
      <c r="C332" s="7">
        <v>7</v>
      </c>
      <c r="D332" s="10">
        <v>50966</v>
      </c>
      <c r="E332" s="13">
        <v>41595.371900826445</v>
      </c>
      <c r="F332" s="11">
        <v>0.43</v>
      </c>
      <c r="G332" s="11">
        <f t="shared" si="69"/>
        <v>3751.3750037464861</v>
      </c>
      <c r="H332" s="13">
        <f t="shared" si="70"/>
        <v>1613.091251610989</v>
      </c>
      <c r="I332" s="7">
        <v>0</v>
      </c>
      <c r="J332" s="7">
        <v>51342</v>
      </c>
      <c r="K332" s="7">
        <f t="shared" si="71"/>
        <v>51342</v>
      </c>
      <c r="L332" s="11">
        <f t="shared" si="66"/>
        <v>23581.284372036986</v>
      </c>
      <c r="M332" s="11">
        <f t="shared" si="72"/>
        <v>71303.619085698418</v>
      </c>
      <c r="N332" s="11">
        <f t="shared" si="73"/>
        <v>50966</v>
      </c>
      <c r="O332" s="3">
        <f t="shared" si="67"/>
        <v>20337.619085698418</v>
      </c>
      <c r="P332" s="3"/>
      <c r="Q332" s="3">
        <v>7740.0540644459797</v>
      </c>
      <c r="R332" s="3">
        <f t="shared" si="74"/>
        <v>58706.054064445983</v>
      </c>
      <c r="S332" t="b">
        <f t="shared" si="75"/>
        <v>1</v>
      </c>
      <c r="T332">
        <f t="shared" si="76"/>
        <v>0</v>
      </c>
      <c r="U332">
        <f t="shared" si="77"/>
        <v>0</v>
      </c>
      <c r="V332" s="14">
        <f t="shared" si="68"/>
        <v>0</v>
      </c>
    </row>
    <row r="333" spans="1:22">
      <c r="A333" s="7">
        <v>332</v>
      </c>
      <c r="B333" s="7">
        <v>1998</v>
      </c>
      <c r="C333" s="7">
        <v>8</v>
      </c>
      <c r="D333" s="10">
        <v>47807</v>
      </c>
      <c r="E333" s="13">
        <v>40456.859504132233</v>
      </c>
      <c r="F333" s="11">
        <v>0.39</v>
      </c>
      <c r="G333" s="11">
        <f t="shared" si="69"/>
        <v>3353.4385896023919</v>
      </c>
      <c r="H333" s="13">
        <f t="shared" si="70"/>
        <v>1307.8410499449328</v>
      </c>
      <c r="I333" s="7">
        <v>0</v>
      </c>
      <c r="J333" s="7">
        <v>51342</v>
      </c>
      <c r="K333" s="7">
        <f t="shared" si="71"/>
        <v>51342</v>
      </c>
      <c r="L333" s="11">
        <f t="shared" si="66"/>
        <v>20337.619085698418</v>
      </c>
      <c r="M333" s="11">
        <f t="shared" si="72"/>
        <v>64759.97324929943</v>
      </c>
      <c r="N333" s="11">
        <f t="shared" si="73"/>
        <v>47807</v>
      </c>
      <c r="O333" s="3">
        <f t="shared" si="67"/>
        <v>16952.97324929943</v>
      </c>
      <c r="P333" s="3"/>
      <c r="Q333" s="3">
        <v>5273.33570941371</v>
      </c>
      <c r="R333" s="3">
        <f t="shared" si="74"/>
        <v>53080.33570941371</v>
      </c>
      <c r="S333" t="b">
        <f t="shared" si="75"/>
        <v>1</v>
      </c>
      <c r="T333">
        <f t="shared" si="76"/>
        <v>0</v>
      </c>
      <c r="U333">
        <f t="shared" si="77"/>
        <v>0</v>
      </c>
      <c r="V333" s="14">
        <f t="shared" si="68"/>
        <v>0</v>
      </c>
    </row>
    <row r="334" spans="1:22">
      <c r="A334" s="7">
        <v>333</v>
      </c>
      <c r="B334" s="7">
        <v>1998</v>
      </c>
      <c r="C334" s="7">
        <v>9</v>
      </c>
      <c r="D334" s="10">
        <v>35537</v>
      </c>
      <c r="E334" s="13">
        <v>25059.173553719007</v>
      </c>
      <c r="F334" s="11">
        <v>0.2</v>
      </c>
      <c r="G334" s="11">
        <f t="shared" si="69"/>
        <v>2915.7720413418233</v>
      </c>
      <c r="H334" s="13">
        <f t="shared" si="70"/>
        <v>583.1544082683647</v>
      </c>
      <c r="I334" s="7">
        <v>0</v>
      </c>
      <c r="J334" s="7">
        <v>51342</v>
      </c>
      <c r="K334" s="7">
        <f t="shared" si="71"/>
        <v>51342</v>
      </c>
      <c r="L334" s="11">
        <f t="shared" ref="L334:L361" si="78">O333</f>
        <v>16952.97324929943</v>
      </c>
      <c r="M334" s="11">
        <f t="shared" si="72"/>
        <v>47088.206239394494</v>
      </c>
      <c r="N334" s="11">
        <f t="shared" si="73"/>
        <v>35537</v>
      </c>
      <c r="O334" s="3">
        <f t="shared" si="67"/>
        <v>11551.206239394494</v>
      </c>
      <c r="P334" s="3"/>
      <c r="Q334" s="3">
        <v>5659.2138446444196</v>
      </c>
      <c r="R334" s="3">
        <f t="shared" si="74"/>
        <v>41196.213844644422</v>
      </c>
      <c r="S334" t="b">
        <f t="shared" si="75"/>
        <v>1</v>
      </c>
      <c r="T334">
        <f t="shared" si="76"/>
        <v>0</v>
      </c>
      <c r="U334">
        <f t="shared" si="77"/>
        <v>0</v>
      </c>
      <c r="V334" s="14">
        <f t="shared" si="68"/>
        <v>0</v>
      </c>
    </row>
    <row r="335" spans="1:22">
      <c r="A335" s="7">
        <v>334</v>
      </c>
      <c r="B335" s="7">
        <v>1998</v>
      </c>
      <c r="C335" s="7">
        <v>10</v>
      </c>
      <c r="D335" s="10">
        <v>16691</v>
      </c>
      <c r="E335" s="13">
        <v>13739.504132231405</v>
      </c>
      <c r="F335" s="11">
        <v>0.05</v>
      </c>
      <c r="G335" s="11">
        <f t="shared" si="69"/>
        <v>2169.8105938980966</v>
      </c>
      <c r="H335" s="13">
        <f t="shared" si="70"/>
        <v>108.49052969490484</v>
      </c>
      <c r="I335" s="7">
        <v>0</v>
      </c>
      <c r="J335" s="7">
        <v>51342</v>
      </c>
      <c r="K335" s="7">
        <f t="shared" si="71"/>
        <v>51342</v>
      </c>
      <c r="L335" s="11">
        <f t="shared" si="78"/>
        <v>11551.206239394494</v>
      </c>
      <c r="M335" s="11">
        <f t="shared" si="72"/>
        <v>31394.301385496288</v>
      </c>
      <c r="N335" s="11">
        <f t="shared" si="73"/>
        <v>16691</v>
      </c>
      <c r="O335" s="3">
        <f t="shared" si="67"/>
        <v>14703.301385496288</v>
      </c>
      <c r="P335" s="3"/>
      <c r="Q335" s="3">
        <v>6212.0815435652903</v>
      </c>
      <c r="R335" s="3">
        <f t="shared" si="74"/>
        <v>22903.081543565291</v>
      </c>
      <c r="S335" t="b">
        <f t="shared" si="75"/>
        <v>1</v>
      </c>
      <c r="T335">
        <f t="shared" si="76"/>
        <v>0</v>
      </c>
      <c r="U335">
        <f t="shared" si="77"/>
        <v>0</v>
      </c>
      <c r="V335" s="14">
        <f t="shared" si="68"/>
        <v>0</v>
      </c>
    </row>
    <row r="336" spans="1:22">
      <c r="A336" s="7">
        <v>335</v>
      </c>
      <c r="B336" s="7">
        <v>1998</v>
      </c>
      <c r="C336" s="7">
        <v>11</v>
      </c>
      <c r="D336" s="10">
        <v>4576</v>
      </c>
      <c r="E336" s="13">
        <v>18971.900826446283</v>
      </c>
      <c r="F336" s="11">
        <v>0</v>
      </c>
      <c r="G336" s="11">
        <f t="shared" si="69"/>
        <v>2612.1929391909443</v>
      </c>
      <c r="H336" s="13">
        <f t="shared" si="70"/>
        <v>0</v>
      </c>
      <c r="I336" s="7">
        <v>0</v>
      </c>
      <c r="J336" s="7">
        <v>51342</v>
      </c>
      <c r="K336" s="7">
        <f t="shared" si="71"/>
        <v>51342</v>
      </c>
      <c r="L336" s="11">
        <f t="shared" si="78"/>
        <v>14703.301385496288</v>
      </c>
      <c r="M336" s="11">
        <f t="shared" si="72"/>
        <v>39687.579819820108</v>
      </c>
      <c r="N336" s="11">
        <f t="shared" si="73"/>
        <v>4576</v>
      </c>
      <c r="O336" s="3">
        <f t="shared" si="67"/>
        <v>35111.579819820108</v>
      </c>
      <c r="P336" s="3"/>
      <c r="Q336" s="3">
        <v>6012.37760787754</v>
      </c>
      <c r="R336" s="3">
        <f t="shared" si="74"/>
        <v>10588.377607877541</v>
      </c>
      <c r="S336" t="b">
        <f t="shared" si="75"/>
        <v>1</v>
      </c>
      <c r="T336">
        <f t="shared" si="76"/>
        <v>0</v>
      </c>
      <c r="U336">
        <f t="shared" si="77"/>
        <v>0</v>
      </c>
      <c r="V336" s="14">
        <f t="shared" si="68"/>
        <v>0</v>
      </c>
    </row>
    <row r="337" spans="1:22">
      <c r="A337" s="7">
        <v>336</v>
      </c>
      <c r="B337" s="7">
        <v>1998</v>
      </c>
      <c r="C337" s="7">
        <v>12</v>
      </c>
      <c r="D337" s="10">
        <v>1561</v>
      </c>
      <c r="E337" s="13">
        <v>20497.190082644629</v>
      </c>
      <c r="F337" s="11">
        <v>0</v>
      </c>
      <c r="G337" s="11">
        <f t="shared" si="69"/>
        <v>4995.5761605384314</v>
      </c>
      <c r="H337" s="13">
        <f t="shared" si="70"/>
        <v>0</v>
      </c>
      <c r="I337" s="7">
        <v>0</v>
      </c>
      <c r="J337" s="7">
        <v>51342</v>
      </c>
      <c r="K337" s="7">
        <f t="shared" si="71"/>
        <v>51342</v>
      </c>
      <c r="L337" s="11">
        <f t="shared" si="78"/>
        <v>35111.579819820108</v>
      </c>
      <c r="M337" s="11">
        <f t="shared" si="72"/>
        <v>61831.763022753476</v>
      </c>
      <c r="N337" s="11">
        <f t="shared" si="73"/>
        <v>10489.763022753476</v>
      </c>
      <c r="O337" s="3">
        <f t="shared" si="67"/>
        <v>51342</v>
      </c>
      <c r="P337" s="3"/>
      <c r="Q337" s="3">
        <v>6222.9931202887401</v>
      </c>
      <c r="R337" s="3">
        <f t="shared" si="74"/>
        <v>16712.756143042214</v>
      </c>
      <c r="S337" t="b">
        <f t="shared" si="75"/>
        <v>1</v>
      </c>
      <c r="T337">
        <f t="shared" si="76"/>
        <v>0</v>
      </c>
      <c r="U337">
        <f t="shared" si="77"/>
        <v>0</v>
      </c>
      <c r="V337" s="14">
        <f t="shared" si="68"/>
        <v>0</v>
      </c>
    </row>
    <row r="338" spans="1:22">
      <c r="A338" s="7">
        <v>337</v>
      </c>
      <c r="B338" s="7">
        <v>1999</v>
      </c>
      <c r="C338" s="7">
        <v>1</v>
      </c>
      <c r="D338" s="10">
        <v>1277</v>
      </c>
      <c r="E338" s="13">
        <v>16520.330578512396</v>
      </c>
      <c r="F338" s="11">
        <v>0</v>
      </c>
      <c r="G338" s="11">
        <f t="shared" si="69"/>
        <v>6296.3862360000003</v>
      </c>
      <c r="H338" s="13">
        <f t="shared" si="70"/>
        <v>0</v>
      </c>
      <c r="I338" s="7">
        <v>0</v>
      </c>
      <c r="J338" s="7">
        <v>51342</v>
      </c>
      <c r="K338" s="7">
        <f t="shared" si="71"/>
        <v>51342</v>
      </c>
      <c r="L338" s="11">
        <f t="shared" si="78"/>
        <v>51342</v>
      </c>
      <c r="M338" s="11">
        <f t="shared" si="72"/>
        <v>74036.218807120516</v>
      </c>
      <c r="N338" s="11">
        <f t="shared" si="73"/>
        <v>22694.218807120516</v>
      </c>
      <c r="O338" s="3">
        <f t="shared" si="67"/>
        <v>51342</v>
      </c>
      <c r="P338" s="3"/>
      <c r="Q338" s="3">
        <v>6173.8882286081198</v>
      </c>
      <c r="R338" s="3">
        <f t="shared" si="74"/>
        <v>28868.107035728637</v>
      </c>
      <c r="S338" t="b">
        <f t="shared" si="75"/>
        <v>1</v>
      </c>
      <c r="T338">
        <f t="shared" si="76"/>
        <v>0</v>
      </c>
      <c r="U338">
        <f t="shared" si="77"/>
        <v>0</v>
      </c>
      <c r="V338" s="14">
        <f t="shared" si="68"/>
        <v>0</v>
      </c>
    </row>
    <row r="339" spans="1:22">
      <c r="A339" s="7">
        <v>338</v>
      </c>
      <c r="B339" s="7">
        <v>1999</v>
      </c>
      <c r="C339" s="7">
        <v>2</v>
      </c>
      <c r="D339" s="10">
        <v>787</v>
      </c>
      <c r="E339" s="13">
        <v>17529.917355371901</v>
      </c>
      <c r="F339" s="11">
        <v>0</v>
      </c>
      <c r="G339" s="11">
        <f t="shared" si="69"/>
        <v>6296.3862360000003</v>
      </c>
      <c r="H339" s="13">
        <f t="shared" si="70"/>
        <v>0</v>
      </c>
      <c r="I339" s="7">
        <v>0</v>
      </c>
      <c r="J339" s="7">
        <v>51342</v>
      </c>
      <c r="K339" s="7">
        <f t="shared" si="71"/>
        <v>51342</v>
      </c>
      <c r="L339" s="11">
        <f t="shared" si="78"/>
        <v>51342</v>
      </c>
      <c r="M339" s="11">
        <f t="shared" si="72"/>
        <v>74802.210622724</v>
      </c>
      <c r="N339" s="11">
        <f t="shared" si="73"/>
        <v>23460.210622724</v>
      </c>
      <c r="O339" s="3">
        <f t="shared" si="67"/>
        <v>51342</v>
      </c>
      <c r="P339" s="3"/>
      <c r="Q339" s="3">
        <v>5930.2932673521</v>
      </c>
      <c r="R339" s="3">
        <f t="shared" si="74"/>
        <v>29390.503890076099</v>
      </c>
      <c r="S339" t="b">
        <f t="shared" si="75"/>
        <v>1</v>
      </c>
      <c r="T339">
        <f t="shared" si="76"/>
        <v>0</v>
      </c>
      <c r="U339">
        <f t="shared" si="77"/>
        <v>0</v>
      </c>
      <c r="V339" s="14">
        <f t="shared" si="68"/>
        <v>0</v>
      </c>
    </row>
    <row r="340" spans="1:22">
      <c r="A340" s="7">
        <v>339</v>
      </c>
      <c r="B340" s="7">
        <v>1999</v>
      </c>
      <c r="C340" s="7">
        <v>3</v>
      </c>
      <c r="D340" s="10">
        <v>298</v>
      </c>
      <c r="E340" s="13">
        <v>37598.67768595041</v>
      </c>
      <c r="F340" s="11">
        <v>0.02</v>
      </c>
      <c r="G340" s="11">
        <f t="shared" si="69"/>
        <v>6296.3862360000003</v>
      </c>
      <c r="H340" s="13">
        <f t="shared" si="70"/>
        <v>125.92772472000001</v>
      </c>
      <c r="I340" s="7">
        <v>0</v>
      </c>
      <c r="J340" s="7">
        <v>51342</v>
      </c>
      <c r="K340" s="7">
        <f t="shared" si="71"/>
        <v>51342</v>
      </c>
      <c r="L340" s="11">
        <f t="shared" si="78"/>
        <v>51342</v>
      </c>
      <c r="M340" s="11">
        <f t="shared" si="72"/>
        <v>96498.648064323948</v>
      </c>
      <c r="N340" s="11">
        <f t="shared" si="73"/>
        <v>60156.648064323948</v>
      </c>
      <c r="O340" s="3">
        <f t="shared" si="67"/>
        <v>36342</v>
      </c>
      <c r="P340" s="3"/>
      <c r="Q340" s="3">
        <v>7683.8981030935201</v>
      </c>
      <c r="R340" s="3">
        <f t="shared" si="74"/>
        <v>67840.546167417473</v>
      </c>
      <c r="S340" t="b">
        <f t="shared" si="75"/>
        <v>1</v>
      </c>
      <c r="T340">
        <f t="shared" si="76"/>
        <v>0</v>
      </c>
      <c r="U340">
        <f t="shared" si="77"/>
        <v>0</v>
      </c>
      <c r="V340" s="14">
        <f t="shared" si="68"/>
        <v>0</v>
      </c>
    </row>
    <row r="341" spans="1:22">
      <c r="A341" s="7">
        <v>340</v>
      </c>
      <c r="B341" s="7">
        <v>1999</v>
      </c>
      <c r="C341" s="7">
        <v>4</v>
      </c>
      <c r="D341" s="10">
        <v>2544</v>
      </c>
      <c r="E341" s="13">
        <v>26620.165289256198</v>
      </c>
      <c r="F341" s="11">
        <v>0.13</v>
      </c>
      <c r="G341" s="11">
        <f t="shared" si="69"/>
        <v>5112.6462360000005</v>
      </c>
      <c r="H341" s="13">
        <f t="shared" si="70"/>
        <v>664.64401068000006</v>
      </c>
      <c r="I341" s="7">
        <v>15000</v>
      </c>
      <c r="J341" s="7">
        <v>51342</v>
      </c>
      <c r="K341" s="7">
        <f t="shared" si="71"/>
        <v>36342</v>
      </c>
      <c r="L341" s="11">
        <f t="shared" si="78"/>
        <v>36342</v>
      </c>
      <c r="M341" s="11">
        <f t="shared" si="72"/>
        <v>73348.0649156297</v>
      </c>
      <c r="N341" s="11">
        <f t="shared" si="73"/>
        <v>37006.0649156297</v>
      </c>
      <c r="O341" s="3">
        <f t="shared" si="67"/>
        <v>36342</v>
      </c>
      <c r="P341" s="3"/>
      <c r="Q341" s="3">
        <v>11050.543637053501</v>
      </c>
      <c r="R341" s="3">
        <f t="shared" si="74"/>
        <v>48056.608552683203</v>
      </c>
      <c r="S341" t="b">
        <f t="shared" si="75"/>
        <v>1</v>
      </c>
      <c r="T341">
        <f t="shared" si="76"/>
        <v>0</v>
      </c>
      <c r="U341">
        <f t="shared" si="77"/>
        <v>0</v>
      </c>
      <c r="V341" s="14">
        <f t="shared" si="68"/>
        <v>0</v>
      </c>
    </row>
    <row r="342" spans="1:22">
      <c r="A342" s="7">
        <v>341</v>
      </c>
      <c r="B342" s="7">
        <v>1999</v>
      </c>
      <c r="C342" s="7">
        <v>5</v>
      </c>
      <c r="D342" s="10">
        <v>34448</v>
      </c>
      <c r="E342" s="13">
        <v>16089.917355371901</v>
      </c>
      <c r="F342" s="11">
        <v>0.22</v>
      </c>
      <c r="G342" s="11">
        <f t="shared" si="69"/>
        <v>5112.6462360000005</v>
      </c>
      <c r="H342" s="13">
        <f t="shared" si="70"/>
        <v>1124.7821719200001</v>
      </c>
      <c r="I342" s="7">
        <v>15000</v>
      </c>
      <c r="J342" s="7">
        <v>51342</v>
      </c>
      <c r="K342" s="7">
        <f t="shared" si="71"/>
        <v>36342</v>
      </c>
      <c r="L342" s="11">
        <f t="shared" si="78"/>
        <v>36342</v>
      </c>
      <c r="M342" s="11">
        <f t="shared" si="72"/>
        <v>67598.196893732209</v>
      </c>
      <c r="N342" s="11">
        <f t="shared" si="73"/>
        <v>34448</v>
      </c>
      <c r="O342" s="3">
        <f t="shared" si="67"/>
        <v>33150.196893732209</v>
      </c>
      <c r="P342" s="3"/>
      <c r="Q342" s="3">
        <v>16291.061710280301</v>
      </c>
      <c r="R342" s="3">
        <f t="shared" si="74"/>
        <v>50739.061710280301</v>
      </c>
      <c r="S342" t="b">
        <f t="shared" si="75"/>
        <v>1</v>
      </c>
      <c r="T342">
        <f t="shared" si="76"/>
        <v>0</v>
      </c>
      <c r="U342">
        <f t="shared" si="77"/>
        <v>0</v>
      </c>
      <c r="V342" s="14">
        <f t="shared" si="68"/>
        <v>0</v>
      </c>
    </row>
    <row r="343" spans="1:22">
      <c r="A343" s="7">
        <v>342</v>
      </c>
      <c r="B343" s="7">
        <v>1999</v>
      </c>
      <c r="C343" s="7">
        <v>6</v>
      </c>
      <c r="D343" s="10">
        <v>45953</v>
      </c>
      <c r="E343" s="13">
        <v>17904.793388429753</v>
      </c>
      <c r="F343" s="11">
        <v>0.36</v>
      </c>
      <c r="G343" s="11">
        <f t="shared" si="69"/>
        <v>4802.6972484025737</v>
      </c>
      <c r="H343" s="13">
        <f t="shared" si="70"/>
        <v>1728.9710094249265</v>
      </c>
      <c r="I343" s="7">
        <v>15000</v>
      </c>
      <c r="J343" s="7">
        <v>51342</v>
      </c>
      <c r="K343" s="7">
        <f t="shared" si="71"/>
        <v>36342</v>
      </c>
      <c r="L343" s="11">
        <f t="shared" si="78"/>
        <v>33150.196893732209</v>
      </c>
      <c r="M343" s="11">
        <f t="shared" si="72"/>
        <v>61332.798777844539</v>
      </c>
      <c r="N343" s="11">
        <f t="shared" si="73"/>
        <v>45953</v>
      </c>
      <c r="O343" s="3">
        <f t="shared" si="67"/>
        <v>15379.798777844539</v>
      </c>
      <c r="P343" s="3"/>
      <c r="Q343" s="3">
        <v>12006.779505107501</v>
      </c>
      <c r="R343" s="3">
        <f t="shared" si="74"/>
        <v>57959.779505107501</v>
      </c>
      <c r="S343" t="b">
        <f t="shared" si="75"/>
        <v>1</v>
      </c>
      <c r="T343">
        <f t="shared" si="76"/>
        <v>0</v>
      </c>
      <c r="U343">
        <f t="shared" si="77"/>
        <v>0</v>
      </c>
      <c r="V343" s="14">
        <f t="shared" si="68"/>
        <v>0</v>
      </c>
    </row>
    <row r="344" spans="1:22">
      <c r="A344" s="7">
        <v>343</v>
      </c>
      <c r="B344" s="7">
        <v>1999</v>
      </c>
      <c r="C344" s="7">
        <v>7</v>
      </c>
      <c r="D344" s="10">
        <v>50966</v>
      </c>
      <c r="E344" s="13">
        <v>31640.330578512396</v>
      </c>
      <c r="F344" s="11">
        <v>0.43</v>
      </c>
      <c r="G344" s="11">
        <f t="shared" si="69"/>
        <v>2704.5462659419118</v>
      </c>
      <c r="H344" s="13">
        <f t="shared" si="70"/>
        <v>1162.9548943550221</v>
      </c>
      <c r="I344" s="7">
        <v>0</v>
      </c>
      <c r="J344" s="7">
        <v>51342</v>
      </c>
      <c r="K344" s="7">
        <f t="shared" si="71"/>
        <v>51342</v>
      </c>
      <c r="L344" s="11">
        <f t="shared" si="78"/>
        <v>15379.798777844539</v>
      </c>
      <c r="M344" s="11">
        <f t="shared" si="72"/>
        <v>52156.523497916816</v>
      </c>
      <c r="N344" s="11">
        <f t="shared" si="73"/>
        <v>50966</v>
      </c>
      <c r="O344" s="3">
        <f t="shared" si="67"/>
        <v>1190.5234979168163</v>
      </c>
      <c r="P344" s="3"/>
      <c r="Q344" s="3">
        <v>6299.34903591491</v>
      </c>
      <c r="R344" s="3">
        <f t="shared" si="74"/>
        <v>57265.349035914907</v>
      </c>
      <c r="S344" t="b">
        <f t="shared" si="75"/>
        <v>1</v>
      </c>
      <c r="T344">
        <f t="shared" si="76"/>
        <v>0</v>
      </c>
      <c r="U344">
        <f t="shared" si="77"/>
        <v>0</v>
      </c>
      <c r="V344" s="14">
        <f t="shared" si="68"/>
        <v>0</v>
      </c>
    </row>
    <row r="345" spans="1:22">
      <c r="A345" s="7">
        <v>344</v>
      </c>
      <c r="B345" s="7">
        <v>1999</v>
      </c>
      <c r="C345" s="7">
        <v>8</v>
      </c>
      <c r="D345" s="10">
        <v>47807</v>
      </c>
      <c r="E345" s="13">
        <v>30071.404958677685</v>
      </c>
      <c r="F345" s="11">
        <v>0.39</v>
      </c>
      <c r="G345" s="11">
        <f t="shared" si="69"/>
        <v>575.73386855384956</v>
      </c>
      <c r="H345" s="13">
        <f t="shared" si="70"/>
        <v>224.53620873600133</v>
      </c>
      <c r="I345" s="7">
        <v>0</v>
      </c>
      <c r="J345" s="7">
        <v>51342</v>
      </c>
      <c r="K345" s="7">
        <f t="shared" si="71"/>
        <v>51342</v>
      </c>
      <c r="L345" s="11">
        <f t="shared" si="78"/>
        <v>1190.5234979168163</v>
      </c>
      <c r="M345" s="11">
        <f t="shared" si="72"/>
        <v>35954.429049790473</v>
      </c>
      <c r="N345" s="11">
        <f t="shared" si="73"/>
        <v>35954.429049790473</v>
      </c>
      <c r="O345" s="3">
        <f t="shared" si="67"/>
        <v>0</v>
      </c>
      <c r="P345" s="3"/>
      <c r="Q345" s="3">
        <v>4917.0368019319703</v>
      </c>
      <c r="R345" s="3">
        <f t="shared" si="74"/>
        <v>40871.465851722445</v>
      </c>
      <c r="S345" t="b">
        <f t="shared" si="75"/>
        <v>0</v>
      </c>
      <c r="T345">
        <f t="shared" si="76"/>
        <v>0</v>
      </c>
      <c r="U345">
        <f t="shared" si="77"/>
        <v>6935.5341482775548</v>
      </c>
      <c r="V345" s="14">
        <f t="shared" si="68"/>
        <v>4403309.4446165906</v>
      </c>
    </row>
    <row r="346" spans="1:22">
      <c r="A346" s="7">
        <v>345</v>
      </c>
      <c r="B346" s="7">
        <v>1999</v>
      </c>
      <c r="C346" s="7">
        <v>9</v>
      </c>
      <c r="D346" s="10">
        <v>35537</v>
      </c>
      <c r="E346" s="13">
        <v>12684.297520661157</v>
      </c>
      <c r="F346" s="11">
        <v>0.2</v>
      </c>
      <c r="G346" s="11">
        <f t="shared" si="69"/>
        <v>378.81</v>
      </c>
      <c r="H346" s="13">
        <f t="shared" si="70"/>
        <v>75.762</v>
      </c>
      <c r="I346" s="7">
        <v>0</v>
      </c>
      <c r="J346" s="7">
        <v>51342</v>
      </c>
      <c r="K346" s="7">
        <f t="shared" si="71"/>
        <v>51342</v>
      </c>
      <c r="L346" s="11">
        <f t="shared" si="78"/>
        <v>0</v>
      </c>
      <c r="M346" s="11">
        <f t="shared" si="72"/>
        <v>17512.549873946697</v>
      </c>
      <c r="N346" s="11">
        <f t="shared" si="73"/>
        <v>17512.549873946697</v>
      </c>
      <c r="O346" s="3">
        <f t="shared" si="67"/>
        <v>0</v>
      </c>
      <c r="P346" s="3"/>
      <c r="Q346" s="3">
        <v>4904.01435328554</v>
      </c>
      <c r="R346" s="3">
        <f t="shared" si="74"/>
        <v>22416.564227232237</v>
      </c>
      <c r="S346" t="b">
        <f t="shared" si="75"/>
        <v>0</v>
      </c>
      <c r="T346">
        <f t="shared" si="76"/>
        <v>0</v>
      </c>
      <c r="U346">
        <f t="shared" si="77"/>
        <v>13120.435772767763</v>
      </c>
      <c r="V346" s="14">
        <f t="shared" si="68"/>
        <v>13015336.283636324</v>
      </c>
    </row>
    <row r="347" spans="1:22">
      <c r="A347" s="7">
        <v>346</v>
      </c>
      <c r="B347" s="7">
        <v>1999</v>
      </c>
      <c r="C347" s="7">
        <v>10</v>
      </c>
      <c r="D347" s="10">
        <v>16691</v>
      </c>
      <c r="E347" s="13">
        <v>21502.809917355371</v>
      </c>
      <c r="F347" s="11">
        <v>0.05</v>
      </c>
      <c r="G347" s="11">
        <f t="shared" si="69"/>
        <v>378.81</v>
      </c>
      <c r="H347" s="13">
        <f t="shared" si="70"/>
        <v>18.9405</v>
      </c>
      <c r="I347" s="7">
        <v>0</v>
      </c>
      <c r="J347" s="7">
        <v>51342</v>
      </c>
      <c r="K347" s="7">
        <f t="shared" si="71"/>
        <v>51342</v>
      </c>
      <c r="L347" s="11">
        <f t="shared" si="78"/>
        <v>0</v>
      </c>
      <c r="M347" s="11">
        <f t="shared" si="72"/>
        <v>27452.64785637597</v>
      </c>
      <c r="N347" s="11">
        <f t="shared" si="73"/>
        <v>16691</v>
      </c>
      <c r="O347" s="3">
        <f t="shared" si="67"/>
        <v>10761.64785637597</v>
      </c>
      <c r="P347" s="3"/>
      <c r="Q347" s="3">
        <v>5968.7784390205998</v>
      </c>
      <c r="R347" s="3">
        <f t="shared" si="74"/>
        <v>22659.7784390206</v>
      </c>
      <c r="S347" t="b">
        <f t="shared" si="75"/>
        <v>1</v>
      </c>
      <c r="T347">
        <f t="shared" si="76"/>
        <v>1</v>
      </c>
      <c r="U347">
        <f t="shared" si="77"/>
        <v>0</v>
      </c>
      <c r="V347" s="14">
        <f t="shared" si="68"/>
        <v>0</v>
      </c>
    </row>
    <row r="348" spans="1:22">
      <c r="A348" s="7">
        <v>347</v>
      </c>
      <c r="B348" s="7">
        <v>1999</v>
      </c>
      <c r="C348" s="7">
        <v>11</v>
      </c>
      <c r="D348" s="10">
        <v>4576</v>
      </c>
      <c r="E348" s="13">
        <v>19063.14049586777</v>
      </c>
      <c r="F348" s="11">
        <v>0</v>
      </c>
      <c r="G348" s="11">
        <f t="shared" si="69"/>
        <v>2055.8874682875953</v>
      </c>
      <c r="H348" s="13">
        <f t="shared" si="70"/>
        <v>0</v>
      </c>
      <c r="I348" s="7">
        <v>0</v>
      </c>
      <c r="J348" s="7">
        <v>51342</v>
      </c>
      <c r="K348" s="7">
        <f t="shared" si="71"/>
        <v>51342</v>
      </c>
      <c r="L348" s="11">
        <f t="shared" si="78"/>
        <v>10761.64785637597</v>
      </c>
      <c r="M348" s="11">
        <f t="shared" si="72"/>
        <v>35702.563266283832</v>
      </c>
      <c r="N348" s="11">
        <f t="shared" si="73"/>
        <v>4576</v>
      </c>
      <c r="O348" s="3">
        <f t="shared" si="67"/>
        <v>31126.563266283832</v>
      </c>
      <c r="P348" s="3"/>
      <c r="Q348" s="3">
        <v>5877.7749140400902</v>
      </c>
      <c r="R348" s="3">
        <f t="shared" si="74"/>
        <v>10453.77491404009</v>
      </c>
      <c r="S348" t="b">
        <f t="shared" si="75"/>
        <v>1</v>
      </c>
      <c r="T348">
        <f t="shared" si="76"/>
        <v>0</v>
      </c>
      <c r="U348">
        <f t="shared" si="77"/>
        <v>0</v>
      </c>
      <c r="V348" s="14">
        <f t="shared" si="68"/>
        <v>0</v>
      </c>
    </row>
    <row r="349" spans="1:22">
      <c r="A349" s="7">
        <v>348</v>
      </c>
      <c r="B349" s="7">
        <v>1999</v>
      </c>
      <c r="C349" s="7">
        <v>12</v>
      </c>
      <c r="D349" s="10">
        <v>1561</v>
      </c>
      <c r="E349" s="13">
        <v>22312.066115702481</v>
      </c>
      <c r="F349" s="11">
        <v>0</v>
      </c>
      <c r="G349" s="11">
        <f t="shared" si="69"/>
        <v>4595.6324993929165</v>
      </c>
      <c r="H349" s="13">
        <f t="shared" si="70"/>
        <v>0</v>
      </c>
      <c r="I349" s="7">
        <v>0</v>
      </c>
      <c r="J349" s="7">
        <v>51342</v>
      </c>
      <c r="K349" s="7">
        <f t="shared" si="71"/>
        <v>51342</v>
      </c>
      <c r="L349" s="11">
        <f t="shared" si="78"/>
        <v>31126.563266283832</v>
      </c>
      <c r="M349" s="11">
        <f t="shared" si="72"/>
        <v>59807.915678827296</v>
      </c>
      <c r="N349" s="11">
        <f t="shared" si="73"/>
        <v>8465.9156788272958</v>
      </c>
      <c r="O349" s="3">
        <f t="shared" si="67"/>
        <v>51342</v>
      </c>
      <c r="P349" s="3"/>
      <c r="Q349" s="3">
        <v>6369.28629684098</v>
      </c>
      <c r="R349" s="3">
        <f t="shared" si="74"/>
        <v>14835.201975668275</v>
      </c>
      <c r="S349" t="b">
        <f t="shared" si="75"/>
        <v>1</v>
      </c>
      <c r="T349">
        <f t="shared" si="76"/>
        <v>0</v>
      </c>
      <c r="U349">
        <f t="shared" si="77"/>
        <v>0</v>
      </c>
      <c r="V349" s="14">
        <f t="shared" si="68"/>
        <v>0</v>
      </c>
    </row>
    <row r="350" spans="1:22">
      <c r="A350" s="7">
        <v>349</v>
      </c>
      <c r="B350" s="7">
        <v>2000</v>
      </c>
      <c r="C350" s="7">
        <v>1</v>
      </c>
      <c r="D350" s="10">
        <v>1277</v>
      </c>
      <c r="E350" s="13">
        <v>23248.264462809919</v>
      </c>
      <c r="F350" s="11">
        <v>0</v>
      </c>
      <c r="G350" s="11">
        <f t="shared" si="69"/>
        <v>6296.3862360000003</v>
      </c>
      <c r="H350" s="13">
        <f t="shared" si="70"/>
        <v>0</v>
      </c>
      <c r="I350" s="7">
        <v>0</v>
      </c>
      <c r="J350" s="7">
        <v>51342</v>
      </c>
      <c r="K350" s="7">
        <f t="shared" si="71"/>
        <v>51342</v>
      </c>
      <c r="L350" s="11">
        <f t="shared" si="78"/>
        <v>51342</v>
      </c>
      <c r="M350" s="11">
        <f t="shared" si="72"/>
        <v>80365.054852941277</v>
      </c>
      <c r="N350" s="11">
        <f t="shared" si="73"/>
        <v>29023.054852941277</v>
      </c>
      <c r="O350" s="3">
        <f t="shared" si="67"/>
        <v>51342</v>
      </c>
      <c r="P350" s="3"/>
      <c r="Q350" s="3">
        <v>5774.7903901313503</v>
      </c>
      <c r="R350" s="3">
        <f t="shared" si="74"/>
        <v>34797.845243072625</v>
      </c>
      <c r="S350" t="b">
        <f t="shared" si="75"/>
        <v>1</v>
      </c>
      <c r="T350">
        <f t="shared" si="76"/>
        <v>0</v>
      </c>
      <c r="U350">
        <f t="shared" si="77"/>
        <v>0</v>
      </c>
      <c r="V350" s="14">
        <f t="shared" si="68"/>
        <v>0</v>
      </c>
    </row>
    <row r="351" spans="1:22">
      <c r="A351" s="7">
        <v>350</v>
      </c>
      <c r="B351" s="7">
        <v>2000</v>
      </c>
      <c r="C351" s="7">
        <v>2</v>
      </c>
      <c r="D351" s="10">
        <v>787</v>
      </c>
      <c r="E351" s="13">
        <v>21219.173553719007</v>
      </c>
      <c r="F351" s="11">
        <v>0</v>
      </c>
      <c r="G351" s="11">
        <f t="shared" si="69"/>
        <v>6296.3862360000003</v>
      </c>
      <c r="H351" s="13">
        <f t="shared" si="70"/>
        <v>0</v>
      </c>
      <c r="I351" s="7">
        <v>0</v>
      </c>
      <c r="J351" s="7">
        <v>51342</v>
      </c>
      <c r="K351" s="7">
        <f t="shared" si="71"/>
        <v>51342</v>
      </c>
      <c r="L351" s="11">
        <f t="shared" si="78"/>
        <v>51342</v>
      </c>
      <c r="M351" s="11">
        <f t="shared" si="72"/>
        <v>77979.161007123286</v>
      </c>
      <c r="N351" s="11">
        <f t="shared" si="73"/>
        <v>26637.161007123286</v>
      </c>
      <c r="O351" s="3">
        <f t="shared" si="67"/>
        <v>51342</v>
      </c>
      <c r="P351" s="3"/>
      <c r="Q351" s="3">
        <v>5417.9874534042701</v>
      </c>
      <c r="R351" s="3">
        <f t="shared" si="74"/>
        <v>32055.148460527555</v>
      </c>
      <c r="S351" t="b">
        <f t="shared" si="75"/>
        <v>1</v>
      </c>
      <c r="T351">
        <f t="shared" si="76"/>
        <v>0</v>
      </c>
      <c r="U351">
        <f t="shared" si="77"/>
        <v>0</v>
      </c>
      <c r="V351" s="14">
        <f t="shared" si="68"/>
        <v>0</v>
      </c>
    </row>
    <row r="352" spans="1:22">
      <c r="A352" s="7">
        <v>351</v>
      </c>
      <c r="B352" s="7">
        <v>2000</v>
      </c>
      <c r="C352" s="7">
        <v>3</v>
      </c>
      <c r="D352" s="10">
        <v>298</v>
      </c>
      <c r="E352" s="13">
        <v>40659.173553719011</v>
      </c>
      <c r="F352" s="11">
        <v>0.02</v>
      </c>
      <c r="G352" s="11">
        <f t="shared" si="69"/>
        <v>6296.3862360000003</v>
      </c>
      <c r="H352" s="13">
        <f t="shared" si="70"/>
        <v>125.92772472000001</v>
      </c>
      <c r="I352" s="7">
        <v>0</v>
      </c>
      <c r="J352" s="7">
        <v>51342</v>
      </c>
      <c r="K352" s="7">
        <f t="shared" si="71"/>
        <v>51342</v>
      </c>
      <c r="L352" s="11">
        <f t="shared" si="78"/>
        <v>51342</v>
      </c>
      <c r="M352" s="11">
        <f t="shared" si="72"/>
        <v>98079.633083940716</v>
      </c>
      <c r="N352" s="11">
        <f t="shared" si="73"/>
        <v>61737.633083940716</v>
      </c>
      <c r="O352" s="3">
        <f t="shared" si="67"/>
        <v>36342</v>
      </c>
      <c r="P352" s="3"/>
      <c r="Q352" s="3">
        <v>6204.3872549417001</v>
      </c>
      <c r="R352" s="3">
        <f t="shared" si="74"/>
        <v>67942.020338882416</v>
      </c>
      <c r="S352" t="b">
        <f t="shared" si="75"/>
        <v>1</v>
      </c>
      <c r="T352">
        <f t="shared" si="76"/>
        <v>0</v>
      </c>
      <c r="U352">
        <f t="shared" si="77"/>
        <v>0</v>
      </c>
      <c r="V352" s="14">
        <f t="shared" si="68"/>
        <v>0</v>
      </c>
    </row>
    <row r="353" spans="1:22">
      <c r="A353" s="7">
        <v>352</v>
      </c>
      <c r="B353" s="7">
        <v>2000</v>
      </c>
      <c r="C353" s="7">
        <v>4</v>
      </c>
      <c r="D353" s="10">
        <v>2544</v>
      </c>
      <c r="E353" s="13">
        <v>74245.289256198346</v>
      </c>
      <c r="F353" s="11">
        <v>0.13</v>
      </c>
      <c r="G353" s="11">
        <f t="shared" si="69"/>
        <v>5112.6462360000005</v>
      </c>
      <c r="H353" s="13">
        <f t="shared" si="70"/>
        <v>664.64401068000006</v>
      </c>
      <c r="I353" s="7">
        <v>15000</v>
      </c>
      <c r="J353" s="7">
        <v>51342</v>
      </c>
      <c r="K353" s="7">
        <f t="shared" si="71"/>
        <v>36342</v>
      </c>
      <c r="L353" s="11">
        <f t="shared" si="78"/>
        <v>36342</v>
      </c>
      <c r="M353" s="11">
        <f t="shared" si="72"/>
        <v>119072.9827993051</v>
      </c>
      <c r="N353" s="11">
        <f t="shared" si="73"/>
        <v>82730.9827993051</v>
      </c>
      <c r="O353" s="3">
        <f t="shared" si="67"/>
        <v>36342</v>
      </c>
      <c r="P353" s="3"/>
      <c r="Q353" s="3">
        <v>9150.3375537867596</v>
      </c>
      <c r="R353" s="3">
        <f t="shared" si="74"/>
        <v>91881.320353091854</v>
      </c>
      <c r="S353" t="b">
        <f t="shared" si="75"/>
        <v>1</v>
      </c>
      <c r="T353">
        <f t="shared" si="76"/>
        <v>0</v>
      </c>
      <c r="U353">
        <f t="shared" si="77"/>
        <v>0</v>
      </c>
      <c r="V353" s="14">
        <f t="shared" si="68"/>
        <v>0</v>
      </c>
    </row>
    <row r="354" spans="1:22">
      <c r="A354" s="7">
        <v>353</v>
      </c>
      <c r="B354" s="7">
        <v>2000</v>
      </c>
      <c r="C354" s="7">
        <v>5</v>
      </c>
      <c r="D354" s="10">
        <v>34448</v>
      </c>
      <c r="E354" s="13">
        <v>102466.11570247934</v>
      </c>
      <c r="F354" s="11">
        <v>0.22</v>
      </c>
      <c r="G354" s="11">
        <f t="shared" si="69"/>
        <v>5112.6462360000005</v>
      </c>
      <c r="H354" s="13">
        <f t="shared" si="70"/>
        <v>1124.7821719200001</v>
      </c>
      <c r="I354" s="7">
        <v>15000</v>
      </c>
      <c r="J354" s="7">
        <v>51342</v>
      </c>
      <c r="K354" s="7">
        <f t="shared" si="71"/>
        <v>36342</v>
      </c>
      <c r="L354" s="11">
        <f t="shared" si="78"/>
        <v>36342</v>
      </c>
      <c r="M354" s="11">
        <f t="shared" si="72"/>
        <v>145001.25709289828</v>
      </c>
      <c r="N354" s="11">
        <f t="shared" si="73"/>
        <v>108659.25709289828</v>
      </c>
      <c r="O354" s="3">
        <f t="shared" si="67"/>
        <v>36342</v>
      </c>
      <c r="P354" s="3"/>
      <c r="Q354" s="3">
        <v>7317.9235623389404</v>
      </c>
      <c r="R354" s="3">
        <f t="shared" si="74"/>
        <v>115977.18065523721</v>
      </c>
      <c r="S354" t="b">
        <f t="shared" si="75"/>
        <v>1</v>
      </c>
      <c r="T354">
        <f t="shared" si="76"/>
        <v>0</v>
      </c>
      <c r="U354">
        <f t="shared" si="77"/>
        <v>0</v>
      </c>
      <c r="V354" s="14">
        <f t="shared" si="68"/>
        <v>0</v>
      </c>
    </row>
    <row r="355" spans="1:22">
      <c r="A355" s="7">
        <v>354</v>
      </c>
      <c r="B355" s="7">
        <v>2000</v>
      </c>
      <c r="C355" s="7">
        <v>6</v>
      </c>
      <c r="D355" s="10">
        <v>45953</v>
      </c>
      <c r="E355" s="13">
        <v>68237.35537190082</v>
      </c>
      <c r="F355" s="11">
        <v>0.36</v>
      </c>
      <c r="G355" s="11">
        <f t="shared" si="69"/>
        <v>5112.6462360000005</v>
      </c>
      <c r="H355" s="13">
        <f t="shared" si="70"/>
        <v>1840.5526449600002</v>
      </c>
      <c r="I355" s="7">
        <v>15000</v>
      </c>
      <c r="J355" s="7">
        <v>51342</v>
      </c>
      <c r="K355" s="7">
        <f t="shared" si="71"/>
        <v>36342</v>
      </c>
      <c r="L355" s="11">
        <f t="shared" si="78"/>
        <v>36342</v>
      </c>
      <c r="M355" s="11">
        <f t="shared" si="72"/>
        <v>105041.30272693952</v>
      </c>
      <c r="N355" s="11">
        <f t="shared" si="73"/>
        <v>53699.302726939524</v>
      </c>
      <c r="O355" s="3">
        <f t="shared" si="67"/>
        <v>51342</v>
      </c>
      <c r="P355" s="3"/>
      <c r="Q355" s="3">
        <v>2302.4999999986999</v>
      </c>
      <c r="R355" s="3">
        <f t="shared" si="74"/>
        <v>56001.802726938222</v>
      </c>
      <c r="S355" t="b">
        <f t="shared" si="75"/>
        <v>1</v>
      </c>
      <c r="T355">
        <f t="shared" si="76"/>
        <v>0</v>
      </c>
      <c r="U355">
        <f t="shared" si="77"/>
        <v>0</v>
      </c>
      <c r="V355" s="14">
        <f t="shared" si="68"/>
        <v>0</v>
      </c>
    </row>
    <row r="356" spans="1:22">
      <c r="A356" s="7">
        <v>355</v>
      </c>
      <c r="B356" s="7">
        <v>2000</v>
      </c>
      <c r="C356" s="7">
        <v>7</v>
      </c>
      <c r="D356" s="10">
        <v>50966</v>
      </c>
      <c r="E356" s="13">
        <v>28665.123966942148</v>
      </c>
      <c r="F356" s="11">
        <v>0.43</v>
      </c>
      <c r="G356" s="11">
        <f t="shared" si="69"/>
        <v>6296.3862360000003</v>
      </c>
      <c r="H356" s="13">
        <f t="shared" si="70"/>
        <v>2707.44608148</v>
      </c>
      <c r="I356" s="7">
        <v>0</v>
      </c>
      <c r="J356" s="7">
        <v>51342</v>
      </c>
      <c r="K356" s="7">
        <f t="shared" si="71"/>
        <v>51342</v>
      </c>
      <c r="L356" s="11">
        <f t="shared" si="78"/>
        <v>51342</v>
      </c>
      <c r="M356" s="11">
        <f t="shared" si="72"/>
        <v>79086.677885462675</v>
      </c>
      <c r="N356" s="11">
        <f t="shared" si="73"/>
        <v>50966</v>
      </c>
      <c r="O356" s="3">
        <f t="shared" si="67"/>
        <v>28120.677885462675</v>
      </c>
      <c r="P356" s="3"/>
      <c r="Q356" s="3">
        <v>1787.00000000052</v>
      </c>
      <c r="R356" s="3">
        <f t="shared" si="74"/>
        <v>52753.000000000517</v>
      </c>
      <c r="S356" t="b">
        <f t="shared" si="75"/>
        <v>1</v>
      </c>
      <c r="T356">
        <f t="shared" si="76"/>
        <v>0</v>
      </c>
      <c r="U356">
        <f t="shared" si="77"/>
        <v>0</v>
      </c>
      <c r="V356" s="14">
        <f t="shared" si="68"/>
        <v>0</v>
      </c>
    </row>
    <row r="357" spans="1:22">
      <c r="A357" s="7">
        <v>356</v>
      </c>
      <c r="B357" s="7">
        <v>2000</v>
      </c>
      <c r="C357" s="7">
        <v>8</v>
      </c>
      <c r="D357" s="10">
        <v>47807</v>
      </c>
      <c r="E357" s="13">
        <v>30737.85123966942</v>
      </c>
      <c r="F357" s="11">
        <v>0.39</v>
      </c>
      <c r="G357" s="11">
        <f t="shared" si="69"/>
        <v>4272.942410980133</v>
      </c>
      <c r="H357" s="13">
        <f t="shared" si="70"/>
        <v>1666.447540282252</v>
      </c>
      <c r="I357" s="7">
        <v>0</v>
      </c>
      <c r="J357" s="7">
        <v>51342</v>
      </c>
      <c r="K357" s="7">
        <f t="shared" si="71"/>
        <v>51342</v>
      </c>
      <c r="L357" s="11">
        <f t="shared" si="78"/>
        <v>28120.677885462675</v>
      </c>
      <c r="M357" s="11">
        <f t="shared" si="72"/>
        <v>58770.081584850886</v>
      </c>
      <c r="N357" s="11">
        <f t="shared" si="73"/>
        <v>47807</v>
      </c>
      <c r="O357" s="3">
        <f t="shared" si="67"/>
        <v>10963.081584850886</v>
      </c>
      <c r="P357" s="3"/>
      <c r="Q357" s="3">
        <v>1578.00000000104</v>
      </c>
      <c r="R357" s="3">
        <f t="shared" si="74"/>
        <v>49385.00000000104</v>
      </c>
      <c r="S357" t="b">
        <f t="shared" si="75"/>
        <v>1</v>
      </c>
      <c r="T357">
        <f t="shared" si="76"/>
        <v>0</v>
      </c>
      <c r="U357">
        <f t="shared" si="77"/>
        <v>0</v>
      </c>
      <c r="V357" s="14">
        <f t="shared" si="68"/>
        <v>0</v>
      </c>
    </row>
    <row r="358" spans="1:22">
      <c r="A358" s="7">
        <v>357</v>
      </c>
      <c r="B358" s="7">
        <v>2000</v>
      </c>
      <c r="C358" s="7">
        <v>9</v>
      </c>
      <c r="D358" s="10">
        <v>35537</v>
      </c>
      <c r="E358" s="13">
        <v>23510.082644628099</v>
      </c>
      <c r="F358" s="11">
        <v>0.2</v>
      </c>
      <c r="G358" s="11">
        <f t="shared" si="69"/>
        <v>2085.0702342000609</v>
      </c>
      <c r="H358" s="13">
        <f t="shared" si="70"/>
        <v>417.01404684001221</v>
      </c>
      <c r="I358" s="7">
        <v>0</v>
      </c>
      <c r="J358" s="7">
        <v>51342</v>
      </c>
      <c r="K358" s="7">
        <f t="shared" si="71"/>
        <v>51342</v>
      </c>
      <c r="L358" s="11">
        <f t="shared" si="78"/>
        <v>10963.081584850886</v>
      </c>
      <c r="M358" s="11">
        <f t="shared" si="72"/>
        <v>36193.813333037084</v>
      </c>
      <c r="N358" s="11">
        <f t="shared" si="73"/>
        <v>35537</v>
      </c>
      <c r="O358" s="3">
        <f t="shared" si="67"/>
        <v>656.81333303708379</v>
      </c>
      <c r="P358" s="3"/>
      <c r="Q358" s="3">
        <v>2137.6631503981098</v>
      </c>
      <c r="R358" s="3">
        <f t="shared" si="74"/>
        <v>37674.663150398112</v>
      </c>
      <c r="S358" t="b">
        <f t="shared" si="75"/>
        <v>1</v>
      </c>
      <c r="T358">
        <f t="shared" si="76"/>
        <v>0</v>
      </c>
      <c r="U358">
        <f t="shared" si="77"/>
        <v>0</v>
      </c>
      <c r="V358" s="14">
        <f t="shared" si="68"/>
        <v>0</v>
      </c>
    </row>
    <row r="359" spans="1:22">
      <c r="A359" s="7">
        <v>358</v>
      </c>
      <c r="B359" s="7">
        <v>2000</v>
      </c>
      <c r="C359" s="7">
        <v>10</v>
      </c>
      <c r="D359" s="10">
        <v>16691</v>
      </c>
      <c r="E359" s="13">
        <v>26304.793388429753</v>
      </c>
      <c r="F359" s="11">
        <v>0.05</v>
      </c>
      <c r="G359" s="11">
        <f t="shared" si="69"/>
        <v>487.80369752952288</v>
      </c>
      <c r="H359" s="13">
        <f t="shared" si="70"/>
        <v>24.390184876476145</v>
      </c>
      <c r="I359" s="7">
        <v>0</v>
      </c>
      <c r="J359" s="7">
        <v>51342</v>
      </c>
      <c r="K359" s="7">
        <f t="shared" si="71"/>
        <v>51342</v>
      </c>
      <c r="L359" s="11">
        <f t="shared" si="78"/>
        <v>656.81333303708379</v>
      </c>
      <c r="M359" s="11">
        <f t="shared" si="72"/>
        <v>30519.401575788339</v>
      </c>
      <c r="N359" s="11">
        <f t="shared" si="73"/>
        <v>16691</v>
      </c>
      <c r="O359" s="3">
        <f t="shared" si="67"/>
        <v>13828.401575788339</v>
      </c>
      <c r="P359" s="3"/>
      <c r="Q359" s="3">
        <v>3582.1850391979801</v>
      </c>
      <c r="R359" s="3">
        <f t="shared" si="74"/>
        <v>20273.185039197979</v>
      </c>
      <c r="S359" t="b">
        <f t="shared" si="75"/>
        <v>1</v>
      </c>
      <c r="T359">
        <f t="shared" si="76"/>
        <v>0</v>
      </c>
      <c r="U359">
        <f t="shared" si="77"/>
        <v>0</v>
      </c>
      <c r="V359" s="14">
        <f t="shared" si="68"/>
        <v>0</v>
      </c>
    </row>
    <row r="360" spans="1:22">
      <c r="A360" s="7">
        <v>359</v>
      </c>
      <c r="B360" s="7">
        <v>2000</v>
      </c>
      <c r="C360" s="7">
        <v>11</v>
      </c>
      <c r="D360" s="10">
        <v>4576</v>
      </c>
      <c r="E360" s="13">
        <v>25259.504132231406</v>
      </c>
      <c r="F360" s="11">
        <v>0</v>
      </c>
      <c r="G360" s="11">
        <f t="shared" si="69"/>
        <v>2491.3970123850718</v>
      </c>
      <c r="H360" s="13">
        <f t="shared" si="70"/>
        <v>0</v>
      </c>
      <c r="I360" s="7">
        <v>0</v>
      </c>
      <c r="J360" s="7">
        <v>51342</v>
      </c>
      <c r="K360" s="7">
        <f t="shared" si="71"/>
        <v>51342</v>
      </c>
      <c r="L360" s="11">
        <f t="shared" si="78"/>
        <v>13828.401575788339</v>
      </c>
      <c r="M360" s="11">
        <f t="shared" si="72"/>
        <v>42891.276617785756</v>
      </c>
      <c r="N360" s="11">
        <f t="shared" si="73"/>
        <v>4576</v>
      </c>
      <c r="O360" s="3">
        <f t="shared" si="67"/>
        <v>38315.276617785756</v>
      </c>
      <c r="P360" s="3"/>
      <c r="Q360" s="3">
        <v>3803.3709097660098</v>
      </c>
      <c r="R360" s="3">
        <f t="shared" si="74"/>
        <v>8379.3709097660103</v>
      </c>
      <c r="S360" t="b">
        <f t="shared" si="75"/>
        <v>1</v>
      </c>
      <c r="T360">
        <f t="shared" si="76"/>
        <v>0</v>
      </c>
      <c r="U360">
        <f t="shared" si="77"/>
        <v>0</v>
      </c>
      <c r="V360" s="14">
        <f t="shared" si="68"/>
        <v>0</v>
      </c>
    </row>
    <row r="361" spans="1:22">
      <c r="A361" s="7">
        <v>360</v>
      </c>
      <c r="B361" s="7">
        <v>2000</v>
      </c>
      <c r="C361" s="7">
        <v>12</v>
      </c>
      <c r="D361" s="10">
        <v>1561</v>
      </c>
      <c r="E361" s="13">
        <v>28466.776859504131</v>
      </c>
      <c r="F361" s="11">
        <v>0</v>
      </c>
      <c r="G361" s="11">
        <f t="shared" si="69"/>
        <v>5294.0746622256675</v>
      </c>
      <c r="H361" s="13">
        <f t="shared" si="70"/>
        <v>0</v>
      </c>
      <c r="I361" s="7">
        <v>0</v>
      </c>
      <c r="J361" s="7">
        <v>51342</v>
      </c>
      <c r="K361" s="7">
        <f t="shared" si="71"/>
        <v>51342</v>
      </c>
      <c r="L361" s="11">
        <f t="shared" si="78"/>
        <v>38315.276617785756</v>
      </c>
      <c r="M361" s="11">
        <f t="shared" si="72"/>
        <v>70521.751340736606</v>
      </c>
      <c r="N361" s="11">
        <f t="shared" si="73"/>
        <v>19179.751340736606</v>
      </c>
      <c r="O361" s="3">
        <f t="shared" si="67"/>
        <v>51342</v>
      </c>
      <c r="P361" s="3"/>
      <c r="Q361" s="3">
        <v>3739.69786344673</v>
      </c>
      <c r="R361" s="3">
        <f t="shared" si="74"/>
        <v>22919.449204183336</v>
      </c>
      <c r="S361" t="b">
        <f t="shared" si="75"/>
        <v>1</v>
      </c>
      <c r="T361">
        <f t="shared" si="76"/>
        <v>0</v>
      </c>
      <c r="U361">
        <f t="shared" si="77"/>
        <v>0</v>
      </c>
      <c r="V361" s="14">
        <f t="shared" si="68"/>
        <v>0</v>
      </c>
    </row>
    <row r="362" spans="1:22">
      <c r="D362" s="1"/>
      <c r="F362" s="11">
        <v>1</v>
      </c>
      <c r="G362" s="11">
        <f>-1*10^-6*L362^2+0.1666*L362+378.81</f>
        <v>6296.3862360000003</v>
      </c>
      <c r="H362" s="13">
        <f>G362*F362</f>
        <v>6296.3862360000003</v>
      </c>
      <c r="I362" s="7">
        <v>0</v>
      </c>
      <c r="J362" s="7">
        <v>51342</v>
      </c>
      <c r="K362" s="7">
        <f>J362-I362</f>
        <v>51342</v>
      </c>
      <c r="L362" s="11">
        <f>O361</f>
        <v>51342</v>
      </c>
    </row>
    <row r="363" spans="1:22">
      <c r="D363" s="1"/>
      <c r="F363" s="11"/>
      <c r="G363" s="11"/>
      <c r="H363" s="13"/>
      <c r="I363" s="7"/>
      <c r="J363" s="7"/>
      <c r="K363" s="7"/>
      <c r="L363" s="11"/>
    </row>
    <row r="364" spans="1:22">
      <c r="D364" s="1"/>
    </row>
    <row r="365" spans="1:22">
      <c r="D365" s="1"/>
    </row>
    <row r="366" spans="1:22">
      <c r="D366" s="1"/>
    </row>
    <row r="367" spans="1:22">
      <c r="D367" s="1"/>
    </row>
    <row r="368" spans="1:22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</sheetData>
  <sortState ref="AF2:AF31">
    <sortCondition descending="1" ref="AF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ILO_4 No Res</vt:lpstr>
      <vt:lpstr>ILO_4 New Res</vt:lpstr>
      <vt:lpstr>ILO_4 Hedging</vt:lpstr>
      <vt:lpstr>Comparison</vt:lpstr>
      <vt:lpstr>newResV1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Mihalevich</dc:creator>
  <cp:lastModifiedBy>Bryce Mihalevich</cp:lastModifiedBy>
  <cp:lastPrinted>2016-02-22T23:38:21Z</cp:lastPrinted>
  <dcterms:created xsi:type="dcterms:W3CDTF">2016-02-21T22:09:51Z</dcterms:created>
  <dcterms:modified xsi:type="dcterms:W3CDTF">2016-03-14T23:27:02Z</dcterms:modified>
</cp:coreProperties>
</file>