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9181\OneDrive\Рабочий стол\"/>
    </mc:Choice>
  </mc:AlternateContent>
  <xr:revisionPtr revIDLastSave="0" documentId="8_{1245F68B-FBCB-4F57-849F-AA2AB683A982}" xr6:coauthVersionLast="47" xr6:coauthVersionMax="47" xr10:uidLastSave="{00000000-0000-0000-0000-000000000000}"/>
  <bookViews>
    <workbookView xWindow="-228" yWindow="0" windowWidth="11616" windowHeight="8964" activeTab="1" xr2:uid="{D9DEA6F5-E8C3-4536-B48E-BEC52ED09B5F}"/>
  </bookViews>
  <sheets>
    <sheet name="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" i="1" l="1" a="1"/>
  <c r="F73" i="1" s="1"/>
  <c r="F35" i="1" l="1" a="1"/>
  <c r="F35" i="1" s="1"/>
  <c r="A56" i="1"/>
  <c r="A55" i="1"/>
  <c r="I43" i="1" a="1"/>
  <c r="I43" i="1" s="1"/>
  <c r="F43" i="1" a="1"/>
  <c r="F43" i="1" s="1"/>
  <c r="F31" i="1" a="1"/>
  <c r="F31" i="1" s="1"/>
  <c r="G31" i="1" s="1" a="1"/>
  <c r="G31" i="1" s="1"/>
  <c r="F24" i="1" a="1"/>
  <c r="F24" i="1" s="1"/>
  <c r="J24" i="1" s="1" a="1"/>
  <c r="J24" i="1" s="1"/>
  <c r="A24" i="1" a="1"/>
  <c r="A24" i="1" s="1"/>
  <c r="F12" i="1"/>
  <c r="I16" i="1" a="1"/>
  <c r="I16" i="1" s="1"/>
  <c r="I14" i="1"/>
  <c r="G2" i="1"/>
  <c r="G5" i="1"/>
  <c r="G8" i="1"/>
  <c r="G10" i="1"/>
  <c r="G32" i="1" l="1" a="1"/>
  <c r="G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<sst xmlns="http://schemas.openxmlformats.org/spreadsheetml/2006/main" count="143" uniqueCount="62">
  <si>
    <t>дата</t>
  </si>
  <si>
    <t>продано</t>
  </si>
  <si>
    <t>товар</t>
  </si>
  <si>
    <t>яблоки</t>
  </si>
  <si>
    <t>груши</t>
  </si>
  <si>
    <t>киви</t>
  </si>
  <si>
    <t>бананы</t>
  </si>
  <si>
    <t>грейпфрут</t>
  </si>
  <si>
    <t>апельсины</t>
  </si>
  <si>
    <t>"=ВПР(F5;$A$2:$C$10;3;ЛОЖЬ)"</t>
  </si>
  <si>
    <t>"=ЕСЛИ(ВПР(F8;$A$2:$C$10;3;ЛОЖЬ)="бананы"; "Найдено"; "Не найдено")"</t>
  </si>
  <si>
    <t>"=ЕСЛИОШИБКА(ВПР(F5;$A$2:$C$10; 3;ЛОЖЬ);0)"</t>
  </si>
  <si>
    <t>"=ЕСЛИ(ВПР(F5;$A$2:$C$10;3;ЛОЖЬ) ="груши";"Найдено";"Не найдено")"</t>
  </si>
  <si>
    <t>мандарины</t>
  </si>
  <si>
    <t>ананасы</t>
  </si>
  <si>
    <t>январь</t>
  </si>
  <si>
    <t>февраль</t>
  </si>
  <si>
    <t>"=ГПР(H14;$A$13:$F$16;3;ЛОЖЬ)"</t>
  </si>
  <si>
    <t>"=ПРОСМОТРX(H14;$A$13:$F$13;A14:F16;"не найдено")"</t>
  </si>
  <si>
    <t>"=ПРОСМОТРX(F5;$A$2:$A$10;$C$2:$C$10;"не найдено")"</t>
  </si>
  <si>
    <t>"=СЛМАССИВ(5;6; 25;125;0)"</t>
  </si>
  <si>
    <t>"=СЛМАССИВ(5;6; 25;125;1)"</t>
  </si>
  <si>
    <t>randarray</t>
  </si>
  <si>
    <t>списание</t>
  </si>
  <si>
    <t>зачисение</t>
  </si>
  <si>
    <t>"=УНИК(B31:B40)"</t>
  </si>
  <si>
    <t>"=СУММ(ФИЛЬТР($C$31:$C$40;($B$31:$B$40=$F$31)*(МЕСЯЦ($A$31:$A$40)=$E$31);0))"</t>
  </si>
  <si>
    <t>отменен</t>
  </si>
  <si>
    <t>в обработке</t>
  </si>
  <si>
    <t>доставлен</t>
  </si>
  <si>
    <t>фильтрация и сортировка данных</t>
  </si>
  <si>
    <t>"=СОРТ(A43:C52;1;-1)"</t>
  </si>
  <si>
    <t>"=СОРТ(ФИЛЬТР(A43:C52;C43:C52="в обработке");1;1)"</t>
  </si>
  <si>
    <t>n.brykovskaya@mail.ru</t>
  </si>
  <si>
    <t>"=ЛЕВСИМВ(A54;НАЙТИ("@";A54;1)-1)"</t>
  </si>
  <si>
    <t>"=ЛЕВСИМВ(A54;НАЙТИ("@";A54;1))"</t>
  </si>
  <si>
    <t>Найти текст</t>
  </si>
  <si>
    <t>category</t>
  </si>
  <si>
    <t>кафе</t>
  </si>
  <si>
    <t>ресторан</t>
  </si>
  <si>
    <t>кафетерий</t>
  </si>
  <si>
    <t>ресторация</t>
  </si>
  <si>
    <t>пиццерия</t>
  </si>
  <si>
    <t>бар,паб</t>
  </si>
  <si>
    <t>быстрое питание</t>
  </si>
  <si>
    <t>кофейня</t>
  </si>
  <si>
    <t>"=F24:F28*2"</t>
  </si>
  <si>
    <t>"=СУММ(($C$31:$C$40&gt;50000)*$C$31:$C$40)</t>
  </si>
  <si>
    <t>Bruce Willis</t>
  </si>
  <si>
    <t>Продажи</t>
  </si>
  <si>
    <t>George Clooney</t>
  </si>
  <si>
    <t>Directors' Department</t>
  </si>
  <si>
    <t>Kevin Costner</t>
  </si>
  <si>
    <t>Donald Sutherland</t>
  </si>
  <si>
    <t>Jennifer Lopez</t>
  </si>
  <si>
    <t>Ray Liotta</t>
  </si>
  <si>
    <t>Samuel L. Jackson</t>
  </si>
  <si>
    <t>Nikole Kidman</t>
  </si>
  <si>
    <t>Department of Superstars</t>
  </si>
  <si>
    <t>Alan Rickman</t>
  </si>
  <si>
    <t>Kurt Russell</t>
  </si>
  <si>
    <t>"=ФИЛЬТР(A73:A82;(B73:B82="Продажи")*(C73:C82 &gt; ( (СУММЕСЛИ(B73:C82; "Продажи";C73:C82)) / (СЧЁТЕСЛИ(B73:C82; "Продажи")))))"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</si>
</sst>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0.5"/>
      <color rgb="FF172B4D"/>
      <name val="Roboto"/>
    </font>
    <font>
      <sz val="8"/>
      <color rgb="FF333333"/>
      <name val="Arial"/>
      <family val="2"/>
      <charset val="204"/>
    </font>
    <font>
      <sz val="8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2" borderId="0" xfId="0" applyFill="1"/>
    <xf numFmtId="14" fontId="0" fillId="2" borderId="4" xfId="0" applyNumberFormat="1" applyFill="1" applyBorder="1"/>
    <xf numFmtId="14" fontId="0" fillId="2" borderId="0" xfId="0" applyNumberFormat="1" applyFill="1"/>
    <xf numFmtId="0" fontId="0" fillId="2" borderId="7" xfId="0" applyFill="1" applyBorder="1"/>
    <xf numFmtId="0" fontId="0" fillId="3" borderId="0" xfId="0" applyFill="1"/>
    <xf numFmtId="0" fontId="3" fillId="0" borderId="0" xfId="0" applyFont="1"/>
    <xf numFmtId="0" fontId="2" fillId="0" borderId="0" xfId="1"/>
    <xf numFmtId="14" fontId="1" fillId="0" borderId="0" xfId="0" applyNumberFormat="1" applyFont="1"/>
    <xf numFmtId="0" fontId="4" fillId="0" borderId="0" xfId="0" applyFont="1" applyAlignment="1">
      <alignment vertical="center" wrapText="1"/>
    </xf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58</xdr:row>
      <xdr:rowOff>0</xdr:rowOff>
    </xdr:from>
    <xdr:to>
      <xdr:col>8</xdr:col>
      <xdr:colOff>357459</xdr:colOff>
      <xdr:row>63</xdr:row>
      <xdr:rowOff>134503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36C3881-FEDF-47A0-8898-C86E02494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10675620"/>
          <a:ext cx="3999819" cy="1048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22=&#1051;&#1045;&#1042;&#1057;&#1048;&#1052;&#1042;(A54;&#1053;&#1040;&#1049;&#1058;&#1048;(%22@%22;A54;1))%22" TargetMode="External"/><Relationship Id="rId2" Type="http://schemas.openxmlformats.org/officeDocument/2006/relationships/hyperlink" Target="mailto:%22=&#1051;&#1045;&#1042;&#1057;&#1048;&#1052;&#1042;(A54;&#1053;&#1040;&#1049;&#1058;&#1048;(%22@%22;A54;1)-1)%22" TargetMode="External"/><Relationship Id="rId1" Type="http://schemas.openxmlformats.org/officeDocument/2006/relationships/hyperlink" Target="mailto:n.brykovskaya@mail.r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7FE4-9C38-4E4D-9062-B7AE6D7D5BAB}">
  <dimension ref="A1:M82"/>
  <sheetViews>
    <sheetView workbookViewId="0">
      <selection activeCell="F5" sqref="F5"/>
    </sheetView>
  </sheetViews>
  <sheetFormatPr defaultRowHeight="14.4" x14ac:dyDescent="0.3"/>
  <cols>
    <col min="1" max="1" width="10.109375" bestFit="1" customWidth="1"/>
    <col min="2" max="2" width="8" bestFit="1" customWidth="1"/>
    <col min="3" max="3" width="10.21875" bestFit="1" customWidth="1"/>
    <col min="4" max="5" width="2.88671875" customWidth="1"/>
    <col min="6" max="6" width="10.109375" bestFit="1" customWidth="1"/>
    <col min="7" max="7" width="10.109375" customWidth="1"/>
    <col min="9" max="9" width="10.109375" bestFit="1" customWidth="1"/>
    <col min="14" max="14" width="4.88671875" customWidth="1"/>
  </cols>
  <sheetData>
    <row r="1" spans="1:13" x14ac:dyDescent="0.3">
      <c r="A1" t="s">
        <v>0</v>
      </c>
      <c r="B1" t="s">
        <v>1</v>
      </c>
      <c r="C1" t="s">
        <v>2</v>
      </c>
      <c r="F1" s="2"/>
      <c r="G1" s="3" t="s">
        <v>11</v>
      </c>
      <c r="H1" s="3"/>
      <c r="I1" s="3"/>
      <c r="J1" s="3"/>
      <c r="K1" s="3"/>
      <c r="L1" s="3"/>
      <c r="M1" s="4"/>
    </row>
    <row r="2" spans="1:13" ht="15" thickBot="1" x14ac:dyDescent="0.35">
      <c r="A2" s="1">
        <v>45759</v>
      </c>
      <c r="B2">
        <v>52</v>
      </c>
      <c r="C2" t="s">
        <v>3</v>
      </c>
      <c r="F2" s="8"/>
      <c r="G2" s="6" t="str">
        <f>IFERROR(VLOOKUP(F5,$A$2:$C$10, 3,FALSE),0)</f>
        <v>груши</v>
      </c>
      <c r="H2" s="6"/>
      <c r="I2" s="6"/>
      <c r="J2" s="6"/>
      <c r="K2" s="6"/>
      <c r="L2" s="6"/>
      <c r="M2" s="7"/>
    </row>
    <row r="3" spans="1:13" ht="15" thickBot="1" x14ac:dyDescent="0.35">
      <c r="A3" s="11">
        <v>45873</v>
      </c>
      <c r="B3" s="9">
        <v>45</v>
      </c>
      <c r="C3" s="9" t="s">
        <v>4</v>
      </c>
    </row>
    <row r="4" spans="1:13" x14ac:dyDescent="0.3">
      <c r="A4" s="1">
        <v>45902</v>
      </c>
      <c r="B4">
        <v>14</v>
      </c>
      <c r="C4" t="s">
        <v>5</v>
      </c>
      <c r="F4" s="2"/>
      <c r="G4" s="3" t="s">
        <v>9</v>
      </c>
      <c r="H4" s="3"/>
      <c r="I4" s="3"/>
      <c r="J4" s="3"/>
      <c r="K4" s="3"/>
      <c r="L4" s="3"/>
      <c r="M4" s="4"/>
    </row>
    <row r="5" spans="1:13" ht="15" thickBot="1" x14ac:dyDescent="0.35">
      <c r="A5" s="1">
        <v>45851</v>
      </c>
      <c r="B5">
        <v>58</v>
      </c>
      <c r="C5" t="s">
        <v>6</v>
      </c>
      <c r="F5" s="10">
        <v>45873</v>
      </c>
      <c r="G5" s="6" t="str">
        <f>VLOOKUP(F5,$A$2:$C$10,3,FALSE)</f>
        <v>груши</v>
      </c>
      <c r="H5" s="6"/>
      <c r="I5" s="6"/>
      <c r="J5" s="6"/>
      <c r="K5" s="6"/>
      <c r="L5" s="6"/>
      <c r="M5" s="7"/>
    </row>
    <row r="6" spans="1:13" ht="15" thickBot="1" x14ac:dyDescent="0.35">
      <c r="A6" s="1">
        <v>45693</v>
      </c>
      <c r="B6">
        <v>54</v>
      </c>
      <c r="C6" t="s">
        <v>3</v>
      </c>
    </row>
    <row r="7" spans="1:13" x14ac:dyDescent="0.3">
      <c r="A7" s="1">
        <v>45816</v>
      </c>
      <c r="B7">
        <v>89</v>
      </c>
      <c r="C7" t="s">
        <v>7</v>
      </c>
      <c r="F7" s="2"/>
      <c r="G7" s="3" t="s">
        <v>10</v>
      </c>
      <c r="H7" s="3"/>
      <c r="I7" s="3"/>
      <c r="J7" s="3"/>
      <c r="K7" s="3"/>
      <c r="L7" s="3"/>
      <c r="M7" s="4"/>
    </row>
    <row r="8" spans="1:13" ht="15" thickBot="1" x14ac:dyDescent="0.35">
      <c r="A8" s="1">
        <v>45909</v>
      </c>
      <c r="B8">
        <v>23</v>
      </c>
      <c r="C8" t="s">
        <v>8</v>
      </c>
      <c r="F8" s="5"/>
      <c r="G8" s="6" t="str">
        <f>IF(VLOOKUP(F5,$A$2:$C$10,3,FALSE)="бананы", "Найдено", "Не найдено")</f>
        <v>Не найдено</v>
      </c>
      <c r="H8" s="6"/>
      <c r="I8" s="6"/>
      <c r="J8" s="6"/>
      <c r="K8" s="6"/>
      <c r="L8" s="6"/>
      <c r="M8" s="7"/>
    </row>
    <row r="9" spans="1:13" x14ac:dyDescent="0.3">
      <c r="A9" s="1">
        <v>45958</v>
      </c>
      <c r="B9">
        <v>47</v>
      </c>
      <c r="C9" t="s">
        <v>5</v>
      </c>
      <c r="F9" s="2"/>
      <c r="G9" s="3" t="s">
        <v>12</v>
      </c>
      <c r="H9" s="3"/>
      <c r="I9" s="3"/>
      <c r="J9" s="3"/>
      <c r="K9" s="3"/>
      <c r="L9" s="3"/>
      <c r="M9" s="4"/>
    </row>
    <row r="10" spans="1:13" ht="15" thickBot="1" x14ac:dyDescent="0.35">
      <c r="A10" s="1">
        <v>45807</v>
      </c>
      <c r="B10">
        <v>31</v>
      </c>
      <c r="C10" t="s">
        <v>6</v>
      </c>
      <c r="F10" s="5"/>
      <c r="G10" s="6" t="str">
        <f>IF(VLOOKUP(F5,$A$2:$C$10,3,FALSE) ="груши","Найдено","Не найдено")</f>
        <v>Найдено</v>
      </c>
      <c r="H10" s="6"/>
      <c r="I10" s="6"/>
      <c r="J10" s="6"/>
      <c r="K10" s="6"/>
      <c r="L10" s="6"/>
      <c r="M10" s="7"/>
    </row>
    <row r="11" spans="1:13" x14ac:dyDescent="0.3">
      <c r="F11" s="2" t="s">
        <v>19</v>
      </c>
      <c r="G11" s="3"/>
      <c r="H11" s="3"/>
      <c r="I11" s="3"/>
      <c r="J11" s="3"/>
      <c r="K11" s="3"/>
      <c r="L11" s="3"/>
      <c r="M11" s="4"/>
    </row>
    <row r="12" spans="1:13" ht="15" thickBot="1" x14ac:dyDescent="0.35">
      <c r="F12" s="8" t="str">
        <f>_xlfn.XLOOKUP(F5,$A$2:$A$10,$C$2:$C$10,"не найдено")</f>
        <v>груши</v>
      </c>
      <c r="G12" s="6"/>
      <c r="H12" s="6"/>
      <c r="I12" s="6"/>
      <c r="J12" s="6"/>
      <c r="K12" s="6"/>
      <c r="L12" s="6"/>
      <c r="M12" s="7"/>
    </row>
    <row r="13" spans="1:13" x14ac:dyDescent="0.3">
      <c r="A13" t="s">
        <v>3</v>
      </c>
      <c r="B13" s="9" t="s">
        <v>4</v>
      </c>
      <c r="C13" t="s">
        <v>5</v>
      </c>
      <c r="D13" t="s">
        <v>6</v>
      </c>
      <c r="E13" t="s">
        <v>13</v>
      </c>
      <c r="F13" t="s">
        <v>14</v>
      </c>
      <c r="I13" t="s">
        <v>17</v>
      </c>
    </row>
    <row r="14" spans="1:13" x14ac:dyDescent="0.3">
      <c r="A14">
        <v>10</v>
      </c>
      <c r="B14" s="9">
        <v>45</v>
      </c>
      <c r="C14">
        <v>21</v>
      </c>
      <c r="D14">
        <v>17</v>
      </c>
      <c r="E14">
        <v>18</v>
      </c>
      <c r="F14">
        <v>6</v>
      </c>
      <c r="H14" s="9" t="s">
        <v>4</v>
      </c>
      <c r="I14">
        <f>HLOOKUP(H14,$A$13:$F$16,3,FALSE)</f>
        <v>13</v>
      </c>
    </row>
    <row r="15" spans="1:13" x14ac:dyDescent="0.3">
      <c r="A15">
        <v>15</v>
      </c>
      <c r="B15" s="9">
        <v>13</v>
      </c>
      <c r="C15">
        <v>23</v>
      </c>
      <c r="D15">
        <v>25</v>
      </c>
      <c r="E15">
        <v>19</v>
      </c>
      <c r="F15">
        <v>5</v>
      </c>
      <c r="I15" t="s">
        <v>18</v>
      </c>
    </row>
    <row r="16" spans="1:13" x14ac:dyDescent="0.3">
      <c r="A16">
        <v>4</v>
      </c>
      <c r="B16" s="9">
        <v>12</v>
      </c>
      <c r="C16">
        <v>20</v>
      </c>
      <c r="D16">
        <v>14</v>
      </c>
      <c r="E16">
        <v>28</v>
      </c>
      <c r="F16">
        <v>9</v>
      </c>
      <c r="I16" cm="1">
        <f t="array" ref="I16:I18">_xlfn.XLOOKUP(H14,$A$13:$F$13,A14:F16,"не найдено")</f>
        <v>45</v>
      </c>
    </row>
    <row r="17" spans="1:10" x14ac:dyDescent="0.3">
      <c r="I17">
        <v>13</v>
      </c>
    </row>
    <row r="18" spans="1:10" x14ac:dyDescent="0.3">
      <c r="B18" t="s">
        <v>3</v>
      </c>
      <c r="C18" t="s">
        <v>4</v>
      </c>
      <c r="D18" t="s">
        <v>5</v>
      </c>
      <c r="E18" t="s">
        <v>6</v>
      </c>
      <c r="F18" t="s">
        <v>13</v>
      </c>
      <c r="G18" t="s">
        <v>14</v>
      </c>
      <c r="I18">
        <v>12</v>
      </c>
    </row>
    <row r="19" spans="1:10" x14ac:dyDescent="0.3">
      <c r="A19" t="s">
        <v>15</v>
      </c>
      <c r="B19">
        <v>10</v>
      </c>
      <c r="C19">
        <v>45</v>
      </c>
      <c r="D19">
        <v>21</v>
      </c>
      <c r="E19">
        <v>17</v>
      </c>
      <c r="F19">
        <v>18</v>
      </c>
      <c r="G19">
        <v>6</v>
      </c>
    </row>
    <row r="21" spans="1:10" x14ac:dyDescent="0.3">
      <c r="B21" t="s">
        <v>3</v>
      </c>
      <c r="C21" t="s">
        <v>4</v>
      </c>
      <c r="D21" t="s">
        <v>5</v>
      </c>
      <c r="E21" t="s">
        <v>6</v>
      </c>
      <c r="F21" t="s">
        <v>13</v>
      </c>
      <c r="G21" t="s">
        <v>14</v>
      </c>
    </row>
    <row r="22" spans="1:10" x14ac:dyDescent="0.3">
      <c r="A22" t="s">
        <v>16</v>
      </c>
      <c r="B22">
        <v>15</v>
      </c>
      <c r="C22">
        <v>13</v>
      </c>
      <c r="D22">
        <v>23</v>
      </c>
      <c r="E22">
        <v>25</v>
      </c>
      <c r="F22">
        <v>19</v>
      </c>
      <c r="G22">
        <v>5</v>
      </c>
    </row>
    <row r="23" spans="1:10" x14ac:dyDescent="0.3">
      <c r="A23" s="9" t="s">
        <v>20</v>
      </c>
      <c r="F23" s="9" t="s">
        <v>21</v>
      </c>
      <c r="I23" t="s">
        <v>22</v>
      </c>
      <c r="J23" s="9" t="s">
        <v>46</v>
      </c>
    </row>
    <row r="24" spans="1:10" x14ac:dyDescent="0.3">
      <c r="A24" cm="1">
        <f t="array" aca="1" ref="A24:C28" ca="1">_xlfn.RANDARRAY(5,3, 25,125,0)</f>
        <v>47.583849779144728</v>
      </c>
      <c r="B24">
        <f ca="1"/>
        <v>69.757732954647651</v>
      </c>
      <c r="C24">
        <f ca="1"/>
        <v>74.644828465855781</v>
      </c>
      <c r="F24" cm="1">
        <f t="array" aca="1" ref="F24:H28" ca="1">_xlfn.RANDARRAY(5,3, 25,125,1)</f>
        <v>35</v>
      </c>
      <c r="G24">
        <f ca="1"/>
        <v>25</v>
      </c>
      <c r="H24">
        <f ca="1"/>
        <v>115</v>
      </c>
      <c r="J24" cm="1">
        <f t="array" aca="1" ref="J24:J28" ca="1">F24:F28*2</f>
        <v>70</v>
      </c>
    </row>
    <row r="25" spans="1:10" x14ac:dyDescent="0.3">
      <c r="A25">
        <f ca="1"/>
        <v>46.239977849900498</v>
      </c>
      <c r="B25">
        <f ca="1"/>
        <v>43.089713712712097</v>
      </c>
      <c r="C25">
        <f ca="1"/>
        <v>72.03550336591772</v>
      </c>
      <c r="F25">
        <f ca="1"/>
        <v>84</v>
      </c>
      <c r="G25">
        <f ca="1"/>
        <v>91</v>
      </c>
      <c r="H25">
        <f ca="1"/>
        <v>53</v>
      </c>
      <c r="J25">
        <f ca="1"/>
        <v>168</v>
      </c>
    </row>
    <row r="26" spans="1:10" x14ac:dyDescent="0.3">
      <c r="A26">
        <f ca="1"/>
        <v>73.091395597209186</v>
      </c>
      <c r="B26">
        <f ca="1"/>
        <v>90.817213411488439</v>
      </c>
      <c r="C26">
        <f ca="1"/>
        <v>41.222096073262819</v>
      </c>
      <c r="F26">
        <f ca="1"/>
        <v>92</v>
      </c>
      <c r="G26">
        <f ca="1"/>
        <v>89</v>
      </c>
      <c r="H26">
        <f ca="1"/>
        <v>80</v>
      </c>
      <c r="J26">
        <f ca="1"/>
        <v>184</v>
      </c>
    </row>
    <row r="27" spans="1:10" x14ac:dyDescent="0.3">
      <c r="A27">
        <f ca="1"/>
        <v>112.85350785149905</v>
      </c>
      <c r="B27">
        <f ca="1"/>
        <v>78.569253075108549</v>
      </c>
      <c r="C27">
        <f ca="1"/>
        <v>110.06924551979579</v>
      </c>
      <c r="F27">
        <f ca="1"/>
        <v>84</v>
      </c>
      <c r="G27">
        <f ca="1"/>
        <v>30</v>
      </c>
      <c r="H27">
        <f ca="1"/>
        <v>103</v>
      </c>
      <c r="J27">
        <f ca="1"/>
        <v>168</v>
      </c>
    </row>
    <row r="28" spans="1:10" x14ac:dyDescent="0.3">
      <c r="A28">
        <f ca="1"/>
        <v>61.557025920018631</v>
      </c>
      <c r="B28">
        <f ca="1"/>
        <v>26.178647623527567</v>
      </c>
      <c r="C28">
        <f ca="1"/>
        <v>31.916119638882947</v>
      </c>
      <c r="F28">
        <f ca="1"/>
        <v>43</v>
      </c>
      <c r="G28">
        <f ca="1"/>
        <v>115</v>
      </c>
      <c r="H28">
        <f ca="1"/>
        <v>76</v>
      </c>
      <c r="J28">
        <f ca="1"/>
        <v>86</v>
      </c>
    </row>
    <row r="30" spans="1:10" ht="15" thickBot="1" x14ac:dyDescent="0.35">
      <c r="F30" t="s">
        <v>25</v>
      </c>
      <c r="H30" t="s">
        <v>26</v>
      </c>
    </row>
    <row r="31" spans="1:10" ht="15" thickBot="1" x14ac:dyDescent="0.35">
      <c r="A31" s="1">
        <v>45685</v>
      </c>
      <c r="B31" s="1" t="s">
        <v>23</v>
      </c>
      <c r="C31">
        <v>56966</v>
      </c>
      <c r="E31" s="12">
        <v>1</v>
      </c>
      <c r="F31" s="13" t="str" cm="1">
        <f t="array" ref="F31:F32">_xlfn.UNIQUE(B31:B40)</f>
        <v>списание</v>
      </c>
      <c r="G31" cm="1">
        <f t="array" ref="G31">SUM(_xlfn._xlws.FILTER($C$31:$C$40,($B$31:$B$40=$F$31)*(MONTH($A$31:$A$40)=$E$31),0))</f>
        <v>290395</v>
      </c>
    </row>
    <row r="32" spans="1:10" x14ac:dyDescent="0.3">
      <c r="A32" s="1">
        <v>45684</v>
      </c>
      <c r="B32" s="1" t="s">
        <v>24</v>
      </c>
      <c r="C32">
        <v>24558</v>
      </c>
      <c r="F32" t="str">
        <v>зачисение</v>
      </c>
      <c r="G32" cm="1">
        <f t="array" ref="G32">SUM(_xlfn._xlws.FILTER($C$31:$C$40,($B$31:$B$40=$F$32)*(MONTH($A$31:$A$40)=$E$31),0))</f>
        <v>105240</v>
      </c>
    </row>
    <row r="33" spans="1:11" x14ac:dyDescent="0.3">
      <c r="A33" s="1">
        <v>45690</v>
      </c>
      <c r="B33" s="1" t="s">
        <v>23</v>
      </c>
      <c r="C33">
        <v>56963</v>
      </c>
    </row>
    <row r="34" spans="1:11" x14ac:dyDescent="0.3">
      <c r="A34" s="1">
        <v>45690</v>
      </c>
      <c r="B34" s="1" t="s">
        <v>24</v>
      </c>
      <c r="C34">
        <v>25693</v>
      </c>
      <c r="F34" t="s">
        <v>47</v>
      </c>
    </row>
    <row r="35" spans="1:11" x14ac:dyDescent="0.3">
      <c r="A35" s="1">
        <v>45689</v>
      </c>
      <c r="B35" s="1" t="s">
        <v>24</v>
      </c>
      <c r="C35">
        <v>50001</v>
      </c>
      <c r="F35" s="9" cm="1">
        <f t="array" ref="F35">SUM(($C$31:$C$40&gt;50000)*$C$31:$C$40)</f>
        <v>404347</v>
      </c>
    </row>
    <row r="36" spans="1:11" x14ac:dyDescent="0.3">
      <c r="A36" s="1">
        <v>45688</v>
      </c>
      <c r="B36" s="1" t="s">
        <v>23</v>
      </c>
      <c r="C36">
        <v>49999</v>
      </c>
    </row>
    <row r="37" spans="1:11" x14ac:dyDescent="0.3">
      <c r="A37" s="1">
        <v>45688</v>
      </c>
      <c r="B37" s="1" t="s">
        <v>24</v>
      </c>
      <c r="C37">
        <v>56987</v>
      </c>
    </row>
    <row r="38" spans="1:11" x14ac:dyDescent="0.3">
      <c r="A38" s="1">
        <v>45687</v>
      </c>
      <c r="B38" s="1" t="s">
        <v>24</v>
      </c>
      <c r="C38">
        <v>23695</v>
      </c>
    </row>
    <row r="39" spans="1:11" x14ac:dyDescent="0.3">
      <c r="A39" s="1">
        <v>45686</v>
      </c>
      <c r="B39" s="1" t="s">
        <v>23</v>
      </c>
      <c r="C39">
        <v>87952</v>
      </c>
    </row>
    <row r="40" spans="1:11" x14ac:dyDescent="0.3">
      <c r="A40" s="1">
        <v>45686</v>
      </c>
      <c r="B40" s="1" t="s">
        <v>23</v>
      </c>
      <c r="C40">
        <v>95478</v>
      </c>
    </row>
    <row r="42" spans="1:11" x14ac:dyDescent="0.3">
      <c r="A42" s="13" t="s">
        <v>30</v>
      </c>
      <c r="B42" s="13"/>
      <c r="C42" s="13"/>
      <c r="D42" s="13"/>
      <c r="F42" t="s">
        <v>31</v>
      </c>
      <c r="I42" t="s">
        <v>32</v>
      </c>
    </row>
    <row r="43" spans="1:11" x14ac:dyDescent="0.3">
      <c r="A43" s="1">
        <v>45685</v>
      </c>
      <c r="B43">
        <v>56966</v>
      </c>
      <c r="C43" s="14" t="s">
        <v>27</v>
      </c>
      <c r="F43" s="11" cm="1">
        <f t="array" ref="F43:H52">_xlfn._xlws.SORT(A43:C52,1,-1)</f>
        <v>45690</v>
      </c>
      <c r="G43">
        <v>56963</v>
      </c>
      <c r="H43" t="str">
        <v>доставлен</v>
      </c>
      <c r="I43" s="11" cm="1">
        <f t="array" ref="I43:K46">_xlfn._xlws.SORT(_xlfn._xlws.FILTER(A43:C52,C43:C52="в обработке"),1,1)</f>
        <v>45684</v>
      </c>
      <c r="J43">
        <v>24558</v>
      </c>
      <c r="K43" t="str">
        <v>в обработке</v>
      </c>
    </row>
    <row r="44" spans="1:11" x14ac:dyDescent="0.3">
      <c r="A44" s="1">
        <v>45684</v>
      </c>
      <c r="B44">
        <v>24558</v>
      </c>
      <c r="C44" s="14" t="s">
        <v>28</v>
      </c>
      <c r="F44" s="1">
        <v>45690</v>
      </c>
      <c r="G44">
        <v>25693</v>
      </c>
      <c r="H44" t="str">
        <v>отменен</v>
      </c>
      <c r="I44" s="1">
        <v>45686</v>
      </c>
      <c r="J44">
        <v>87952</v>
      </c>
      <c r="K44" t="str">
        <v>в обработке</v>
      </c>
    </row>
    <row r="45" spans="1:11" x14ac:dyDescent="0.3">
      <c r="A45" s="1">
        <v>45690</v>
      </c>
      <c r="B45">
        <v>56963</v>
      </c>
      <c r="C45" s="14" t="s">
        <v>29</v>
      </c>
      <c r="F45" s="1">
        <v>45689</v>
      </c>
      <c r="G45">
        <v>50001</v>
      </c>
      <c r="H45" t="str">
        <v>в обработке</v>
      </c>
      <c r="I45" s="1">
        <v>45688</v>
      </c>
      <c r="J45">
        <v>56987</v>
      </c>
      <c r="K45" t="str">
        <v>в обработке</v>
      </c>
    </row>
    <row r="46" spans="1:11" x14ac:dyDescent="0.3">
      <c r="A46" s="1">
        <v>45690</v>
      </c>
      <c r="B46">
        <v>25693</v>
      </c>
      <c r="C46" s="14" t="s">
        <v>27</v>
      </c>
      <c r="F46" s="1">
        <v>45688</v>
      </c>
      <c r="G46">
        <v>49999</v>
      </c>
      <c r="H46" t="str">
        <v>отменен</v>
      </c>
      <c r="I46" s="1">
        <v>45689</v>
      </c>
      <c r="J46">
        <v>50001</v>
      </c>
      <c r="K46" t="str">
        <v>в обработке</v>
      </c>
    </row>
    <row r="47" spans="1:11" x14ac:dyDescent="0.3">
      <c r="A47" s="1">
        <v>45689</v>
      </c>
      <c r="B47">
        <v>50001</v>
      </c>
      <c r="C47" s="14" t="s">
        <v>28</v>
      </c>
      <c r="F47" s="1">
        <v>45688</v>
      </c>
      <c r="G47">
        <v>56987</v>
      </c>
      <c r="H47" t="str">
        <v>в обработке</v>
      </c>
    </row>
    <row r="48" spans="1:11" x14ac:dyDescent="0.3">
      <c r="A48" s="1">
        <v>45688</v>
      </c>
      <c r="B48">
        <v>49999</v>
      </c>
      <c r="C48" s="14" t="s">
        <v>27</v>
      </c>
      <c r="F48" s="1">
        <v>45687</v>
      </c>
      <c r="G48">
        <v>23695</v>
      </c>
      <c r="H48" t="str">
        <v>доставлен</v>
      </c>
    </row>
    <row r="49" spans="1:8" x14ac:dyDescent="0.3">
      <c r="A49" s="1">
        <v>45688</v>
      </c>
      <c r="B49">
        <v>56987</v>
      </c>
      <c r="C49" s="14" t="s">
        <v>28</v>
      </c>
      <c r="F49" s="1">
        <v>45686</v>
      </c>
      <c r="G49">
        <v>87952</v>
      </c>
      <c r="H49" t="str">
        <v>в обработке</v>
      </c>
    </row>
    <row r="50" spans="1:8" x14ac:dyDescent="0.3">
      <c r="A50" s="1">
        <v>45687</v>
      </c>
      <c r="B50">
        <v>23695</v>
      </c>
      <c r="C50" s="14" t="s">
        <v>29</v>
      </c>
      <c r="F50" s="1">
        <v>45686</v>
      </c>
      <c r="G50">
        <v>95478</v>
      </c>
      <c r="H50" t="str">
        <v>доставлен</v>
      </c>
    </row>
    <row r="51" spans="1:8" x14ac:dyDescent="0.3">
      <c r="A51" s="1">
        <v>45686</v>
      </c>
      <c r="B51">
        <v>87952</v>
      </c>
      <c r="C51" s="14" t="s">
        <v>28</v>
      </c>
      <c r="F51" s="1">
        <v>45685</v>
      </c>
      <c r="G51">
        <v>56966</v>
      </c>
      <c r="H51" t="str">
        <v>отменен</v>
      </c>
    </row>
    <row r="52" spans="1:8" x14ac:dyDescent="0.3">
      <c r="A52" s="1">
        <v>45686</v>
      </c>
      <c r="B52">
        <v>95478</v>
      </c>
      <c r="C52" s="14" t="s">
        <v>29</v>
      </c>
      <c r="F52" s="1">
        <v>45684</v>
      </c>
      <c r="G52">
        <v>24558</v>
      </c>
      <c r="H52" t="str">
        <v>в обработке</v>
      </c>
    </row>
    <row r="53" spans="1:8" x14ac:dyDescent="0.3">
      <c r="A53" t="s">
        <v>36</v>
      </c>
    </row>
    <row r="54" spans="1:8" x14ac:dyDescent="0.3">
      <c r="A54" s="15" t="s">
        <v>33</v>
      </c>
    </row>
    <row r="55" spans="1:8" x14ac:dyDescent="0.3">
      <c r="A55" s="9" t="str">
        <f>LEFT(A54,FIND("@",A54,1)-1)</f>
        <v>n.brykovskaya</v>
      </c>
      <c r="C55" s="15" t="s">
        <v>34</v>
      </c>
    </row>
    <row r="56" spans="1:8" x14ac:dyDescent="0.3">
      <c r="A56" s="9" t="str">
        <f>LEFT(A54,FIND("@",A54,1))</f>
        <v>n.brykovskaya@</v>
      </c>
      <c r="C56" s="15" t="s">
        <v>35</v>
      </c>
    </row>
    <row r="59" spans="1:8" x14ac:dyDescent="0.3">
      <c r="A59" s="16" t="s">
        <v>37</v>
      </c>
    </row>
    <row r="60" spans="1:8" x14ac:dyDescent="0.3">
      <c r="A60" t="s">
        <v>38</v>
      </c>
    </row>
    <row r="61" spans="1:8" x14ac:dyDescent="0.3">
      <c r="A61" t="s">
        <v>39</v>
      </c>
    </row>
    <row r="62" spans="1:8" x14ac:dyDescent="0.3">
      <c r="A62" t="s">
        <v>40</v>
      </c>
    </row>
    <row r="63" spans="1:8" x14ac:dyDescent="0.3">
      <c r="A63" t="s">
        <v>41</v>
      </c>
    </row>
    <row r="64" spans="1:8" x14ac:dyDescent="0.3">
      <c r="A64" t="s">
        <v>42</v>
      </c>
    </row>
    <row r="65" spans="1:6" x14ac:dyDescent="0.3">
      <c r="A65" t="s">
        <v>42</v>
      </c>
    </row>
    <row r="66" spans="1:6" x14ac:dyDescent="0.3">
      <c r="A66" t="s">
        <v>43</v>
      </c>
    </row>
    <row r="67" spans="1:6" x14ac:dyDescent="0.3">
      <c r="A67" t="s">
        <v>44</v>
      </c>
    </row>
    <row r="68" spans="1:6" x14ac:dyDescent="0.3">
      <c r="A68" t="s">
        <v>39</v>
      </c>
    </row>
    <row r="69" spans="1:6" x14ac:dyDescent="0.3">
      <c r="A69" t="s">
        <v>45</v>
      </c>
    </row>
    <row r="70" spans="1:6" x14ac:dyDescent="0.3">
      <c r="A70" t="s">
        <v>43</v>
      </c>
    </row>
    <row r="71" spans="1:6" x14ac:dyDescent="0.3">
      <c r="A71" t="s">
        <v>38</v>
      </c>
    </row>
    <row r="72" spans="1:6" x14ac:dyDescent="0.3">
      <c r="F72" t="s">
        <v>61</v>
      </c>
    </row>
    <row r="73" spans="1:6" x14ac:dyDescent="0.3">
      <c r="A73" s="17" t="s">
        <v>48</v>
      </c>
      <c r="B73" s="18" t="s">
        <v>49</v>
      </c>
      <c r="C73" s="18">
        <v>55965</v>
      </c>
      <c r="F73" t="str" cm="1">
        <f t="array" aca="1" ref="F73:F75" ca="1">_xlfn._xlws.FILTER(A73:A82,(B73:B82="Продажи")*(C73:C82 &gt; ( (SUMIF(B73:C82, "Продажи",C73:C82)) / (COUNTIF(B73:C82, "Продажи")))))</f>
        <v>Kevin Costner</v>
      </c>
    </row>
    <row r="74" spans="1:6" ht="20.399999999999999" x14ac:dyDescent="0.3">
      <c r="A74" s="17" t="s">
        <v>50</v>
      </c>
      <c r="B74" s="18" t="s">
        <v>51</v>
      </c>
      <c r="C74" s="18">
        <v>84596</v>
      </c>
      <c r="F74" t="str">
        <f ca="1"/>
        <v>Jennifer Lopez</v>
      </c>
    </row>
    <row r="75" spans="1:6" x14ac:dyDescent="0.3">
      <c r="A75" s="17" t="s">
        <v>52</v>
      </c>
      <c r="B75" s="18" t="s">
        <v>49</v>
      </c>
      <c r="C75" s="18">
        <v>75894</v>
      </c>
      <c r="F75" t="str">
        <f ca="1"/>
        <v>Ray Liotta</v>
      </c>
    </row>
    <row r="76" spans="1:6" ht="20.399999999999999" x14ac:dyDescent="0.3">
      <c r="A76" s="17" t="s">
        <v>53</v>
      </c>
      <c r="B76" s="18" t="s">
        <v>51</v>
      </c>
      <c r="C76" s="18">
        <v>63215</v>
      </c>
    </row>
    <row r="77" spans="1:6" x14ac:dyDescent="0.3">
      <c r="A77" s="17" t="s">
        <v>54</v>
      </c>
      <c r="B77" s="18" t="s">
        <v>49</v>
      </c>
      <c r="C77" s="18">
        <v>99514</v>
      </c>
    </row>
    <row r="78" spans="1:6" x14ac:dyDescent="0.3">
      <c r="A78" s="17" t="s">
        <v>55</v>
      </c>
      <c r="B78" s="18" t="s">
        <v>49</v>
      </c>
      <c r="C78" s="18">
        <v>101536</v>
      </c>
    </row>
    <row r="79" spans="1:6" ht="20.399999999999999" x14ac:dyDescent="0.3">
      <c r="A79" s="17" t="s">
        <v>56</v>
      </c>
      <c r="B79" s="18" t="s">
        <v>49</v>
      </c>
      <c r="C79" s="18">
        <v>37896</v>
      </c>
    </row>
    <row r="80" spans="1:6" x14ac:dyDescent="0.3">
      <c r="A80" s="17" t="s">
        <v>57</v>
      </c>
      <c r="B80" s="18" t="s">
        <v>58</v>
      </c>
      <c r="C80" s="18">
        <v>65489</v>
      </c>
    </row>
    <row r="81" spans="1:3" x14ac:dyDescent="0.3">
      <c r="A81" s="17" t="s">
        <v>59</v>
      </c>
      <c r="B81" s="18" t="s">
        <v>49</v>
      </c>
      <c r="C81" s="18">
        <v>54999</v>
      </c>
    </row>
    <row r="82" spans="1:3" x14ac:dyDescent="0.3">
      <c r="A82" s="17" t="s">
        <v>60</v>
      </c>
      <c r="B82" s="18" t="s">
        <v>58</v>
      </c>
      <c r="C82" s="18">
        <v>63669</v>
      </c>
    </row>
  </sheetData>
  <conditionalFormatting sqref="A60:A71">
    <cfRule type="duplicateValues" dxfId="1" priority="2"/>
  </conditionalFormatting>
  <conditionalFormatting sqref="A60">
    <cfRule type="duplicateValues" dxfId="0" priority="1"/>
  </conditionalFormatting>
  <dataValidations count="1">
    <dataValidation type="whole" allowBlank="1" showInputMessage="1" showErrorMessage="1" promptTitle="Месяц" prompt="Ввести проверяемый месяц от 1 до 12" sqref="E31" xr:uid="{BFD7F917-518B-431C-A11B-E830E0F1B9C7}">
      <formula1>1</formula1>
      <formula2>12</formula2>
    </dataValidation>
  </dataValidations>
  <hyperlinks>
    <hyperlink ref="A54" r:id="rId1" xr:uid="{B179CE65-E1E6-42E1-B0FC-9CCC265315C6}"/>
    <hyperlink ref="C55" r:id="rId2" xr:uid="{2987190E-CA0E-4932-9D1D-9827C1AEDE03}"/>
    <hyperlink ref="C56" r:id="rId3" xr:uid="{283B60B5-B5A0-467A-8629-31F83F875499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AD65-8B8B-4AE2-AF79-46D4D77DACFC}">
  <dimension ref="A1:G30"/>
  <sheetViews>
    <sheetView tabSelected="1" workbookViewId="0">
      <selection activeCell="E1" sqref="E1"/>
    </sheetView>
  </sheetViews>
  <sheetFormatPr defaultRowHeight="14.4" x14ac:dyDescent="0.3"/>
  <cols>
    <col min="1" max="1" width="13.21875" customWidth="1"/>
    <col min="5" max="5" width="11.3320312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1">
        <v>45759</v>
      </c>
      <c r="B2">
        <v>52</v>
      </c>
      <c r="C2" t="s">
        <v>3</v>
      </c>
    </row>
    <row r="3" spans="1:6" ht="15" thickBot="1" x14ac:dyDescent="0.35">
      <c r="A3" s="11">
        <v>45873</v>
      </c>
      <c r="B3" s="9">
        <v>45</v>
      </c>
      <c r="C3" s="9" t="s">
        <v>4</v>
      </c>
      <c r="E3" s="10">
        <v>45873</v>
      </c>
    </row>
    <row r="4" spans="1:6" x14ac:dyDescent="0.3">
      <c r="A4" s="1">
        <v>45902</v>
      </c>
      <c r="B4">
        <v>14</v>
      </c>
      <c r="C4" t="s">
        <v>5</v>
      </c>
    </row>
    <row r="5" spans="1:6" x14ac:dyDescent="0.3">
      <c r="A5" s="1">
        <v>45851</v>
      </c>
      <c r="B5">
        <v>58</v>
      </c>
      <c r="C5" t="s">
        <v>6</v>
      </c>
    </row>
    <row r="6" spans="1:6" x14ac:dyDescent="0.3">
      <c r="A6" s="1">
        <v>45693</v>
      </c>
      <c r="B6">
        <v>54</v>
      </c>
      <c r="C6" t="s">
        <v>3</v>
      </c>
    </row>
    <row r="7" spans="1:6" x14ac:dyDescent="0.3">
      <c r="A7" s="1">
        <v>45816</v>
      </c>
      <c r="B7">
        <v>89</v>
      </c>
      <c r="C7" t="s">
        <v>7</v>
      </c>
    </row>
    <row r="8" spans="1:6" x14ac:dyDescent="0.3">
      <c r="A8" s="1">
        <v>45909</v>
      </c>
      <c r="B8">
        <v>23</v>
      </c>
      <c r="C8" t="s">
        <v>8</v>
      </c>
    </row>
    <row r="9" spans="1:6" x14ac:dyDescent="0.3">
      <c r="A9" s="1">
        <v>45958</v>
      </c>
      <c r="B9">
        <v>47</v>
      </c>
      <c r="C9" t="s">
        <v>5</v>
      </c>
    </row>
    <row r="10" spans="1:6" x14ac:dyDescent="0.3">
      <c r="A10" s="1">
        <v>45807</v>
      </c>
      <c r="B10">
        <v>31</v>
      </c>
      <c r="C10" t="s">
        <v>6</v>
      </c>
    </row>
    <row r="12" spans="1:6" x14ac:dyDescent="0.3">
      <c r="A12" t="s">
        <v>3</v>
      </c>
      <c r="B12" s="9" t="s">
        <v>4</v>
      </c>
      <c r="C12" t="s">
        <v>5</v>
      </c>
      <c r="D12" t="s">
        <v>6</v>
      </c>
      <c r="E12" t="s">
        <v>13</v>
      </c>
      <c r="F12" t="s">
        <v>14</v>
      </c>
    </row>
    <row r="13" spans="1:6" x14ac:dyDescent="0.3">
      <c r="A13">
        <v>10</v>
      </c>
      <c r="B13" s="9">
        <v>45</v>
      </c>
      <c r="C13">
        <v>21</v>
      </c>
      <c r="D13">
        <v>17</v>
      </c>
      <c r="E13">
        <v>18</v>
      </c>
      <c r="F13">
        <v>6</v>
      </c>
    </row>
    <row r="14" spans="1:6" x14ac:dyDescent="0.3">
      <c r="A14">
        <v>15</v>
      </c>
      <c r="B14" s="9">
        <v>13</v>
      </c>
      <c r="C14">
        <v>23</v>
      </c>
      <c r="D14">
        <v>25</v>
      </c>
      <c r="E14">
        <v>19</v>
      </c>
      <c r="F14">
        <v>5</v>
      </c>
    </row>
    <row r="15" spans="1:6" x14ac:dyDescent="0.3">
      <c r="A15">
        <v>4</v>
      </c>
      <c r="B15" s="9">
        <v>12</v>
      </c>
      <c r="C15">
        <v>20</v>
      </c>
      <c r="D15">
        <v>14</v>
      </c>
      <c r="E15">
        <v>28</v>
      </c>
      <c r="F15">
        <v>9</v>
      </c>
    </row>
    <row r="17" spans="1:7" x14ac:dyDescent="0.3">
      <c r="B17" t="s">
        <v>3</v>
      </c>
      <c r="C17" t="s">
        <v>4</v>
      </c>
      <c r="D17" t="s">
        <v>5</v>
      </c>
      <c r="E17" t="s">
        <v>6</v>
      </c>
      <c r="F17" t="s">
        <v>13</v>
      </c>
      <c r="G17" t="s">
        <v>14</v>
      </c>
    </row>
    <row r="18" spans="1:7" x14ac:dyDescent="0.3">
      <c r="A18" t="s">
        <v>15</v>
      </c>
      <c r="B18">
        <v>10</v>
      </c>
      <c r="C18">
        <v>45</v>
      </c>
      <c r="D18">
        <v>21</v>
      </c>
      <c r="E18">
        <v>17</v>
      </c>
      <c r="F18">
        <v>18</v>
      </c>
      <c r="G18">
        <v>6</v>
      </c>
    </row>
    <row r="20" spans="1:7" ht="15" thickBot="1" x14ac:dyDescent="0.35"/>
    <row r="21" spans="1:7" ht="15" thickBot="1" x14ac:dyDescent="0.35">
      <c r="A21" s="1">
        <v>45685</v>
      </c>
      <c r="B21" s="1" t="s">
        <v>23</v>
      </c>
      <c r="C21">
        <v>56966</v>
      </c>
      <c r="E21" s="12"/>
      <c r="F21" s="13"/>
    </row>
    <row r="22" spans="1:7" x14ac:dyDescent="0.3">
      <c r="A22" s="1">
        <v>45684</v>
      </c>
      <c r="B22" s="1" t="s">
        <v>24</v>
      </c>
      <c r="C22">
        <v>24558</v>
      </c>
    </row>
    <row r="23" spans="1:7" x14ac:dyDescent="0.3">
      <c r="A23" s="1">
        <v>45690</v>
      </c>
      <c r="B23" s="1" t="s">
        <v>23</v>
      </c>
      <c r="C23">
        <v>56963</v>
      </c>
    </row>
    <row r="24" spans="1:7" x14ac:dyDescent="0.3">
      <c r="A24" s="1">
        <v>45690</v>
      </c>
      <c r="B24" s="1" t="s">
        <v>24</v>
      </c>
      <c r="C24">
        <v>25693</v>
      </c>
    </row>
    <row r="25" spans="1:7" x14ac:dyDescent="0.3">
      <c r="A25" s="1">
        <v>45689</v>
      </c>
      <c r="B25" s="1" t="s">
        <v>24</v>
      </c>
      <c r="C25">
        <v>50001</v>
      </c>
      <c r="F25" s="9"/>
    </row>
    <row r="26" spans="1:7" x14ac:dyDescent="0.3">
      <c r="A26" s="1">
        <v>45688</v>
      </c>
      <c r="B26" s="1" t="s">
        <v>23</v>
      </c>
      <c r="C26">
        <v>49999</v>
      </c>
    </row>
    <row r="27" spans="1:7" x14ac:dyDescent="0.3">
      <c r="A27" s="1">
        <v>45688</v>
      </c>
      <c r="B27" s="1" t="s">
        <v>24</v>
      </c>
      <c r="C27">
        <v>56987</v>
      </c>
    </row>
    <row r="28" spans="1:7" x14ac:dyDescent="0.3">
      <c r="A28" s="1">
        <v>45687</v>
      </c>
      <c r="B28" s="1" t="s">
        <v>24</v>
      </c>
      <c r="C28">
        <v>23695</v>
      </c>
    </row>
    <row r="29" spans="1:7" x14ac:dyDescent="0.3">
      <c r="A29" s="1">
        <v>45686</v>
      </c>
      <c r="B29" s="1" t="s">
        <v>23</v>
      </c>
      <c r="C29">
        <v>87952</v>
      </c>
    </row>
    <row r="30" spans="1:7" x14ac:dyDescent="0.3">
      <c r="A30" s="1">
        <v>45686</v>
      </c>
      <c r="B30" s="1" t="s">
        <v>23</v>
      </c>
      <c r="C30">
        <v>95478</v>
      </c>
    </row>
  </sheetData>
  <dataValidations count="1">
    <dataValidation type="whole" allowBlank="1" showInputMessage="1" showErrorMessage="1" promptTitle="Месяц" prompt="Ввести проверяемый месяц от 1 до 12" sqref="E21" xr:uid="{E5727A3B-2731-4615-98DE-F95B9148BDED}">
      <formula1>1</formula1>
      <formula2>12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Company>LightKey.Store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Брыковская</dc:creator>
  <cp:lastModifiedBy>Наталья Брыковская</cp:lastModifiedBy>
  <dcterms:created xsi:type="dcterms:W3CDTF">2025-04-15T13:43:35Z</dcterms:created>
  <dcterms:modified xsi:type="dcterms:W3CDTF">2025-04-21T14:04:30Z</dcterms:modified>
</cp:coreProperties>
</file>