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1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hh23\AppData\Local\Box\Box Edit\Documents\qSSlSilg9UecSON_3aNXLQ==\"/>
    </mc:Choice>
  </mc:AlternateContent>
  <xr:revisionPtr revIDLastSave="0" documentId="13_ncr:1_{A793A67E-EB0E-4B61-80B2-2F393BEEB4CB}" xr6:coauthVersionLast="47" xr6:coauthVersionMax="47" xr10:uidLastSave="{00000000-0000-0000-0000-000000000000}"/>
  <bookViews>
    <workbookView xWindow="-120" yWindow="-120" windowWidth="38640" windowHeight="21120" xr2:uid="{B6D6EB4D-B524-490E-B4DD-D19D5ECBE8E2}"/>
  </bookViews>
  <sheets>
    <sheet name="Sheet1" sheetId="1" r:id="rId1"/>
    <sheet name="Sheet2" sheetId="2" r:id="rId2"/>
  </sheets>
  <externalReferences>
    <externalReference r:id="rId3"/>
  </externalReferences>
  <definedNames>
    <definedName name="_xlnm._FilterDatabase" localSheetId="0" hidden="1">Sheet1!$A$1:$P$190</definedName>
    <definedName name="_xlnm._FilterDatabase" localSheetId="1" hidden="1">Sheet2!$H$1:$O$1</definedName>
    <definedName name="_xlchart.v1.0" hidden="1">Sheet2!$H$1</definedName>
    <definedName name="_xlchart.v1.1" hidden="1">Sheet2!$H$2:$H$190</definedName>
    <definedName name="_xlchart.v1.2" hidden="1">Sheet2!$G$1</definedName>
    <definedName name="_xlchart.v1.3" hidden="1">Sheet2!$G$2:$G$190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23" i="1" l="1"/>
  <c r="R39" i="1" l="1"/>
  <c r="T39" i="1" s="1"/>
  <c r="R40" i="1"/>
  <c r="T40" i="1" s="1"/>
  <c r="R41" i="1"/>
  <c r="T41" i="1" s="1"/>
  <c r="R42" i="1"/>
  <c r="T42" i="1" s="1"/>
  <c r="R43" i="1"/>
  <c r="T43" i="1" s="1"/>
  <c r="R44" i="1"/>
  <c r="T44" i="1" s="1"/>
  <c r="R45" i="1"/>
  <c r="T45" i="1" s="1"/>
  <c r="R46" i="1"/>
  <c r="T46" i="1" s="1"/>
  <c r="R47" i="1"/>
  <c r="T47" i="1" s="1"/>
  <c r="R48" i="1"/>
  <c r="T48" i="1" s="1"/>
  <c r="R49" i="1"/>
  <c r="T49" i="1" s="1"/>
  <c r="R50" i="1"/>
  <c r="T50" i="1" s="1"/>
  <c r="R51" i="1"/>
  <c r="T51" i="1" s="1"/>
  <c r="R52" i="1"/>
  <c r="T52" i="1" s="1"/>
  <c r="R53" i="1"/>
  <c r="T53" i="1" s="1"/>
  <c r="R54" i="1"/>
  <c r="T54" i="1" s="1"/>
  <c r="R55" i="1"/>
  <c r="T55" i="1" s="1"/>
  <c r="R56" i="1"/>
  <c r="T56" i="1" s="1"/>
  <c r="R57" i="1"/>
  <c r="T57" i="1" s="1"/>
  <c r="R58" i="1"/>
  <c r="T58" i="1" s="1"/>
  <c r="R59" i="1"/>
  <c r="T59" i="1" s="1"/>
  <c r="R60" i="1"/>
  <c r="T60" i="1" s="1"/>
  <c r="R61" i="1"/>
  <c r="T61" i="1" s="1"/>
  <c r="R62" i="1"/>
  <c r="T62" i="1" s="1"/>
  <c r="R63" i="1"/>
  <c r="T63" i="1" s="1"/>
  <c r="R64" i="1"/>
  <c r="T64" i="1" s="1"/>
  <c r="R65" i="1"/>
  <c r="T65" i="1" s="1"/>
  <c r="R66" i="1"/>
  <c r="T66" i="1" s="1"/>
  <c r="R67" i="1"/>
  <c r="T67" i="1" s="1"/>
  <c r="R68" i="1"/>
  <c r="T68" i="1" s="1"/>
  <c r="R69" i="1"/>
  <c r="T69" i="1" s="1"/>
  <c r="R70" i="1"/>
  <c r="T70" i="1" s="1"/>
  <c r="R71" i="1"/>
  <c r="T71" i="1" s="1"/>
  <c r="R72" i="1"/>
  <c r="T72" i="1" s="1"/>
  <c r="R73" i="1"/>
  <c r="T73" i="1" s="1"/>
  <c r="R74" i="1"/>
  <c r="T74" i="1" s="1"/>
  <c r="R75" i="1"/>
  <c r="T75" i="1" s="1"/>
  <c r="R76" i="1"/>
  <c r="T76" i="1" s="1"/>
  <c r="R77" i="1"/>
  <c r="T77" i="1" s="1"/>
  <c r="R78" i="1"/>
  <c r="T78" i="1" s="1"/>
  <c r="R79" i="1"/>
  <c r="T79" i="1" s="1"/>
  <c r="R80" i="1"/>
  <c r="T80" i="1" s="1"/>
  <c r="R81" i="1"/>
  <c r="T81" i="1" s="1"/>
  <c r="R82" i="1"/>
  <c r="T82" i="1" s="1"/>
  <c r="R83" i="1"/>
  <c r="T83" i="1" s="1"/>
  <c r="R84" i="1"/>
  <c r="T84" i="1" s="1"/>
  <c r="R85" i="1"/>
  <c r="T85" i="1" s="1"/>
  <c r="R86" i="1"/>
  <c r="T86" i="1" s="1"/>
  <c r="R87" i="1"/>
  <c r="T87" i="1" s="1"/>
  <c r="R88" i="1"/>
  <c r="T88" i="1" s="1"/>
  <c r="R89" i="1"/>
  <c r="T89" i="1" s="1"/>
  <c r="R90" i="1"/>
  <c r="T90" i="1" s="1"/>
  <c r="R91" i="1"/>
  <c r="T91" i="1" s="1"/>
  <c r="R92" i="1"/>
  <c r="T92" i="1" s="1"/>
  <c r="R93" i="1"/>
  <c r="T93" i="1" s="1"/>
  <c r="R94" i="1"/>
  <c r="T94" i="1" s="1"/>
  <c r="R95" i="1"/>
  <c r="T95" i="1" s="1"/>
  <c r="R96" i="1"/>
  <c r="T96" i="1" s="1"/>
  <c r="R97" i="1"/>
  <c r="T97" i="1" s="1"/>
  <c r="R98" i="1"/>
  <c r="T98" i="1" s="1"/>
  <c r="R99" i="1"/>
  <c r="T99" i="1" s="1"/>
  <c r="R100" i="1"/>
  <c r="T100" i="1" s="1"/>
  <c r="R101" i="1"/>
  <c r="T101" i="1" s="1"/>
  <c r="R102" i="1"/>
  <c r="T102" i="1" s="1"/>
  <c r="R103" i="1"/>
  <c r="T103" i="1" s="1"/>
  <c r="R104" i="1"/>
  <c r="T104" i="1" s="1"/>
  <c r="R105" i="1"/>
  <c r="T105" i="1" s="1"/>
  <c r="R106" i="1"/>
  <c r="T106" i="1" s="1"/>
  <c r="R107" i="1"/>
  <c r="T107" i="1" s="1"/>
  <c r="R108" i="1"/>
  <c r="T108" i="1" s="1"/>
  <c r="R109" i="1"/>
  <c r="T109" i="1" s="1"/>
  <c r="R110" i="1"/>
  <c r="T110" i="1" s="1"/>
  <c r="R111" i="1"/>
  <c r="T111" i="1" s="1"/>
  <c r="R112" i="1"/>
  <c r="T112" i="1" s="1"/>
  <c r="R113" i="1"/>
  <c r="T113" i="1" s="1"/>
  <c r="R114" i="1"/>
  <c r="T114" i="1" s="1"/>
  <c r="R115" i="1"/>
  <c r="T115" i="1" s="1"/>
  <c r="R116" i="1"/>
  <c r="T116" i="1" s="1"/>
  <c r="R117" i="1"/>
  <c r="T117" i="1" s="1"/>
  <c r="R118" i="1"/>
  <c r="T118" i="1" s="1"/>
  <c r="R119" i="1"/>
  <c r="T119" i="1" s="1"/>
  <c r="R120" i="1"/>
  <c r="T120" i="1" s="1"/>
  <c r="R121" i="1"/>
  <c r="T121" i="1" s="1"/>
  <c r="R122" i="1"/>
  <c r="T122" i="1" s="1"/>
  <c r="R123" i="1"/>
  <c r="T123" i="1" s="1"/>
  <c r="R124" i="1"/>
  <c r="T124" i="1" s="1"/>
  <c r="R125" i="1"/>
  <c r="T125" i="1" s="1"/>
  <c r="R126" i="1"/>
  <c r="T126" i="1" s="1"/>
  <c r="R127" i="1"/>
  <c r="T127" i="1" s="1"/>
  <c r="R128" i="1"/>
  <c r="T128" i="1" s="1"/>
  <c r="R129" i="1"/>
  <c r="T129" i="1" s="1"/>
  <c r="R130" i="1"/>
  <c r="T130" i="1" s="1"/>
  <c r="R131" i="1"/>
  <c r="T131" i="1" s="1"/>
  <c r="R132" i="1"/>
  <c r="T132" i="1" s="1"/>
  <c r="R133" i="1"/>
  <c r="T133" i="1" s="1"/>
  <c r="R134" i="1"/>
  <c r="T134" i="1" s="1"/>
  <c r="R135" i="1"/>
  <c r="T135" i="1" s="1"/>
  <c r="R136" i="1"/>
  <c r="T136" i="1" s="1"/>
  <c r="R137" i="1"/>
  <c r="T137" i="1" s="1"/>
  <c r="R138" i="1"/>
  <c r="T138" i="1" s="1"/>
  <c r="R139" i="1"/>
  <c r="T139" i="1" s="1"/>
  <c r="R140" i="1"/>
  <c r="T140" i="1" s="1"/>
  <c r="R141" i="1"/>
  <c r="T141" i="1" s="1"/>
  <c r="R142" i="1"/>
  <c r="T142" i="1" s="1"/>
  <c r="R143" i="1"/>
  <c r="T143" i="1" s="1"/>
  <c r="R144" i="1"/>
  <c r="T144" i="1" s="1"/>
  <c r="R145" i="1"/>
  <c r="T145" i="1" s="1"/>
  <c r="R146" i="1"/>
  <c r="T146" i="1" s="1"/>
  <c r="R147" i="1"/>
  <c r="T147" i="1" s="1"/>
  <c r="R148" i="1"/>
  <c r="T148" i="1" s="1"/>
  <c r="R149" i="1"/>
  <c r="T149" i="1" s="1"/>
  <c r="R150" i="1"/>
  <c r="T150" i="1" s="1"/>
  <c r="R151" i="1"/>
  <c r="T151" i="1" s="1"/>
  <c r="R152" i="1"/>
  <c r="T152" i="1" s="1"/>
  <c r="R153" i="1"/>
  <c r="T153" i="1" s="1"/>
  <c r="R154" i="1"/>
  <c r="T154" i="1" s="1"/>
  <c r="R155" i="1"/>
  <c r="T155" i="1" s="1"/>
  <c r="R156" i="1"/>
  <c r="T156" i="1" s="1"/>
  <c r="R157" i="1"/>
  <c r="T157" i="1" s="1"/>
  <c r="R158" i="1"/>
  <c r="T158" i="1" s="1"/>
  <c r="R159" i="1"/>
  <c r="T159" i="1" s="1"/>
  <c r="R160" i="1"/>
  <c r="T160" i="1" s="1"/>
  <c r="R161" i="1"/>
  <c r="T161" i="1" s="1"/>
  <c r="R162" i="1"/>
  <c r="T162" i="1" s="1"/>
  <c r="R163" i="1"/>
  <c r="T163" i="1" s="1"/>
  <c r="R164" i="1"/>
  <c r="T164" i="1" s="1"/>
  <c r="R165" i="1"/>
  <c r="T165" i="1" s="1"/>
  <c r="R166" i="1"/>
  <c r="T166" i="1" s="1"/>
  <c r="R167" i="1"/>
  <c r="T167" i="1" s="1"/>
  <c r="R168" i="1"/>
  <c r="T168" i="1" s="1"/>
  <c r="R169" i="1"/>
  <c r="T169" i="1" s="1"/>
  <c r="R170" i="1"/>
  <c r="T170" i="1" s="1"/>
  <c r="R171" i="1"/>
  <c r="T171" i="1" s="1"/>
  <c r="R172" i="1"/>
  <c r="T172" i="1" s="1"/>
  <c r="R173" i="1"/>
  <c r="T173" i="1" s="1"/>
  <c r="R174" i="1"/>
  <c r="T174" i="1" s="1"/>
  <c r="R175" i="1"/>
  <c r="T175" i="1" s="1"/>
  <c r="R176" i="1"/>
  <c r="T176" i="1" s="1"/>
  <c r="R177" i="1"/>
  <c r="T177" i="1" s="1"/>
  <c r="R178" i="1"/>
  <c r="T178" i="1" s="1"/>
  <c r="R179" i="1"/>
  <c r="T179" i="1" s="1"/>
  <c r="R180" i="1"/>
  <c r="T180" i="1" s="1"/>
  <c r="R181" i="1"/>
  <c r="T181" i="1" s="1"/>
  <c r="R182" i="1"/>
  <c r="T182" i="1" s="1"/>
  <c r="R183" i="1"/>
  <c r="T183" i="1" s="1"/>
  <c r="R184" i="1"/>
  <c r="T184" i="1" s="1"/>
  <c r="R185" i="1"/>
  <c r="T185" i="1" s="1"/>
  <c r="R186" i="1"/>
  <c r="T186" i="1" s="1"/>
  <c r="R187" i="1"/>
  <c r="T187" i="1" s="1"/>
  <c r="R188" i="1"/>
  <c r="T188" i="1" s="1"/>
  <c r="R189" i="1"/>
  <c r="T189" i="1" s="1"/>
  <c r="R190" i="1"/>
  <c r="T190" i="1" s="1"/>
  <c r="R3" i="1"/>
  <c r="T3" i="1" s="1"/>
  <c r="R4" i="1"/>
  <c r="T4" i="1" s="1"/>
  <c r="R5" i="1"/>
  <c r="T5" i="1" s="1"/>
  <c r="R6" i="1"/>
  <c r="T6" i="1" s="1"/>
  <c r="R7" i="1"/>
  <c r="T7" i="1" s="1"/>
  <c r="R8" i="1"/>
  <c r="T8" i="1" s="1"/>
  <c r="R9" i="1"/>
  <c r="T9" i="1" s="1"/>
  <c r="R10" i="1"/>
  <c r="T10" i="1" s="1"/>
  <c r="R11" i="1"/>
  <c r="T11" i="1" s="1"/>
  <c r="R12" i="1"/>
  <c r="T12" i="1" s="1"/>
  <c r="R13" i="1"/>
  <c r="T13" i="1" s="1"/>
  <c r="R14" i="1"/>
  <c r="T14" i="1" s="1"/>
  <c r="R15" i="1"/>
  <c r="T15" i="1" s="1"/>
  <c r="R16" i="1"/>
  <c r="T16" i="1" s="1"/>
  <c r="R17" i="1"/>
  <c r="T17" i="1" s="1"/>
  <c r="R18" i="1"/>
  <c r="T18" i="1" s="1"/>
  <c r="R19" i="1"/>
  <c r="T19" i="1" s="1"/>
  <c r="R20" i="1"/>
  <c r="T20" i="1" s="1"/>
  <c r="R21" i="1"/>
  <c r="T21" i="1" s="1"/>
  <c r="R22" i="1"/>
  <c r="T22" i="1" s="1"/>
  <c r="R23" i="1"/>
  <c r="T23" i="1" s="1"/>
  <c r="R24" i="1"/>
  <c r="T24" i="1" s="1"/>
  <c r="R25" i="1"/>
  <c r="T25" i="1" s="1"/>
  <c r="R26" i="1"/>
  <c r="T26" i="1" s="1"/>
  <c r="R27" i="1"/>
  <c r="T27" i="1" s="1"/>
  <c r="R28" i="1"/>
  <c r="T28" i="1" s="1"/>
  <c r="R29" i="1"/>
  <c r="T29" i="1" s="1"/>
  <c r="R30" i="1"/>
  <c r="T30" i="1" s="1"/>
  <c r="R31" i="1"/>
  <c r="T31" i="1" s="1"/>
  <c r="R32" i="1"/>
  <c r="T32" i="1" s="1"/>
  <c r="R33" i="1"/>
  <c r="T33" i="1" s="1"/>
  <c r="R34" i="1"/>
  <c r="T34" i="1" s="1"/>
  <c r="R35" i="1"/>
  <c r="T35" i="1" s="1"/>
  <c r="R36" i="1"/>
  <c r="T36" i="1" s="1"/>
  <c r="R37" i="1"/>
  <c r="T37" i="1" s="1"/>
  <c r="R38" i="1"/>
  <c r="T38" i="1" s="1"/>
  <c r="R2" i="1"/>
  <c r="T2" i="1" s="1"/>
  <c r="P3" i="1"/>
  <c r="P2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2" i="1"/>
  <c r="V20" i="1" l="1"/>
  <c r="V18" i="1"/>
  <c r="V15" i="1" l="1"/>
  <c r="V13" i="1"/>
  <c r="G3" i="2"/>
  <c r="H3" i="2"/>
  <c r="G4" i="2"/>
  <c r="H4" i="2"/>
  <c r="G5" i="2"/>
  <c r="H5" i="2"/>
  <c r="G6" i="2"/>
  <c r="H6" i="2"/>
  <c r="G7" i="2"/>
  <c r="H7" i="2"/>
  <c r="G8" i="2"/>
  <c r="H8" i="2"/>
  <c r="G9" i="2"/>
  <c r="H9" i="2"/>
  <c r="G10" i="2"/>
  <c r="H10" i="2"/>
  <c r="G11" i="2"/>
  <c r="H11" i="2"/>
  <c r="G12" i="2"/>
  <c r="H12" i="2"/>
  <c r="G13" i="2"/>
  <c r="H13" i="2"/>
  <c r="G14" i="2"/>
  <c r="H14" i="2"/>
  <c r="G15" i="2"/>
  <c r="H15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G41" i="2"/>
  <c r="H41" i="2"/>
  <c r="G42" i="2"/>
  <c r="H42" i="2"/>
  <c r="G43" i="2"/>
  <c r="H43" i="2"/>
  <c r="G44" i="2"/>
  <c r="H44" i="2"/>
  <c r="G45" i="2"/>
  <c r="H45" i="2"/>
  <c r="G46" i="2"/>
  <c r="H46" i="2"/>
  <c r="G47" i="2"/>
  <c r="H47" i="2"/>
  <c r="G48" i="2"/>
  <c r="H48" i="2"/>
  <c r="G49" i="2"/>
  <c r="H49" i="2"/>
  <c r="G50" i="2"/>
  <c r="H50" i="2"/>
  <c r="G51" i="2"/>
  <c r="H51" i="2"/>
  <c r="G52" i="2"/>
  <c r="H52" i="2"/>
  <c r="G53" i="2"/>
  <c r="H53" i="2"/>
  <c r="G54" i="2"/>
  <c r="H54" i="2"/>
  <c r="G55" i="2"/>
  <c r="H55" i="2"/>
  <c r="G56" i="2"/>
  <c r="H56" i="2"/>
  <c r="G57" i="2"/>
  <c r="H57" i="2"/>
  <c r="G58" i="2"/>
  <c r="H58" i="2"/>
  <c r="G59" i="2"/>
  <c r="H59" i="2"/>
  <c r="G60" i="2"/>
  <c r="H60" i="2"/>
  <c r="G61" i="2"/>
  <c r="H61" i="2"/>
  <c r="G62" i="2"/>
  <c r="H62" i="2"/>
  <c r="G63" i="2"/>
  <c r="H63" i="2"/>
  <c r="G64" i="2"/>
  <c r="H64" i="2"/>
  <c r="G65" i="2"/>
  <c r="H65" i="2"/>
  <c r="G66" i="2"/>
  <c r="H66" i="2"/>
  <c r="G67" i="2"/>
  <c r="H67" i="2"/>
  <c r="G68" i="2"/>
  <c r="H68" i="2"/>
  <c r="G69" i="2"/>
  <c r="H69" i="2"/>
  <c r="G70" i="2"/>
  <c r="H70" i="2"/>
  <c r="G71" i="2"/>
  <c r="H71" i="2"/>
  <c r="G72" i="2"/>
  <c r="H72" i="2"/>
  <c r="G73" i="2"/>
  <c r="H73" i="2"/>
  <c r="G74" i="2"/>
  <c r="H74" i="2"/>
  <c r="G75" i="2"/>
  <c r="H75" i="2"/>
  <c r="G76" i="2"/>
  <c r="H76" i="2"/>
  <c r="G77" i="2"/>
  <c r="H77" i="2"/>
  <c r="G78" i="2"/>
  <c r="H78" i="2"/>
  <c r="G79" i="2"/>
  <c r="H79" i="2"/>
  <c r="G80" i="2"/>
  <c r="H80" i="2"/>
  <c r="G81" i="2"/>
  <c r="H81" i="2"/>
  <c r="G82" i="2"/>
  <c r="H82" i="2"/>
  <c r="G83" i="2"/>
  <c r="H83" i="2"/>
  <c r="G84" i="2"/>
  <c r="H84" i="2"/>
  <c r="G85" i="2"/>
  <c r="H85" i="2"/>
  <c r="G86" i="2"/>
  <c r="H86" i="2"/>
  <c r="G87" i="2"/>
  <c r="H87" i="2"/>
  <c r="G88" i="2"/>
  <c r="H88" i="2"/>
  <c r="G89" i="2"/>
  <c r="H89" i="2"/>
  <c r="G90" i="2"/>
  <c r="H90" i="2"/>
  <c r="G91" i="2"/>
  <c r="H91" i="2"/>
  <c r="G92" i="2"/>
  <c r="H92" i="2"/>
  <c r="G93" i="2"/>
  <c r="H93" i="2"/>
  <c r="G94" i="2"/>
  <c r="H94" i="2"/>
  <c r="G95" i="2"/>
  <c r="H95" i="2"/>
  <c r="G96" i="2"/>
  <c r="H96" i="2"/>
  <c r="G97" i="2"/>
  <c r="H97" i="2"/>
  <c r="G98" i="2"/>
  <c r="H98" i="2"/>
  <c r="G99" i="2"/>
  <c r="H99" i="2"/>
  <c r="G100" i="2"/>
  <c r="H100" i="2"/>
  <c r="G101" i="2"/>
  <c r="H101" i="2"/>
  <c r="G102" i="2"/>
  <c r="H102" i="2"/>
  <c r="G103" i="2"/>
  <c r="H103" i="2"/>
  <c r="G104" i="2"/>
  <c r="H104" i="2"/>
  <c r="G105" i="2"/>
  <c r="H105" i="2"/>
  <c r="G106" i="2"/>
  <c r="H106" i="2"/>
  <c r="G107" i="2"/>
  <c r="H107" i="2"/>
  <c r="G108" i="2"/>
  <c r="H108" i="2"/>
  <c r="G109" i="2"/>
  <c r="H109" i="2"/>
  <c r="G110" i="2"/>
  <c r="H110" i="2"/>
  <c r="G111" i="2"/>
  <c r="H111" i="2"/>
  <c r="G112" i="2"/>
  <c r="H112" i="2"/>
  <c r="G113" i="2"/>
  <c r="H113" i="2"/>
  <c r="G114" i="2"/>
  <c r="H114" i="2"/>
  <c r="G115" i="2"/>
  <c r="H115" i="2"/>
  <c r="G116" i="2"/>
  <c r="H116" i="2"/>
  <c r="G117" i="2"/>
  <c r="H117" i="2"/>
  <c r="G118" i="2"/>
  <c r="H118" i="2"/>
  <c r="G119" i="2"/>
  <c r="H119" i="2"/>
  <c r="G120" i="2"/>
  <c r="H120" i="2"/>
  <c r="G121" i="2"/>
  <c r="H121" i="2"/>
  <c r="G122" i="2"/>
  <c r="H122" i="2"/>
  <c r="G123" i="2"/>
  <c r="H123" i="2"/>
  <c r="G124" i="2"/>
  <c r="H124" i="2"/>
  <c r="G125" i="2"/>
  <c r="H125" i="2"/>
  <c r="G126" i="2"/>
  <c r="H126" i="2"/>
  <c r="G127" i="2"/>
  <c r="H127" i="2"/>
  <c r="G128" i="2"/>
  <c r="H128" i="2"/>
  <c r="G129" i="2"/>
  <c r="H129" i="2"/>
  <c r="G130" i="2"/>
  <c r="H130" i="2"/>
  <c r="G131" i="2"/>
  <c r="H131" i="2"/>
  <c r="G132" i="2"/>
  <c r="H132" i="2"/>
  <c r="G133" i="2"/>
  <c r="H133" i="2"/>
  <c r="G134" i="2"/>
  <c r="H134" i="2"/>
  <c r="G135" i="2"/>
  <c r="H135" i="2"/>
  <c r="G136" i="2"/>
  <c r="H136" i="2"/>
  <c r="G137" i="2"/>
  <c r="H137" i="2"/>
  <c r="G138" i="2"/>
  <c r="H138" i="2"/>
  <c r="G139" i="2"/>
  <c r="H139" i="2"/>
  <c r="G140" i="2"/>
  <c r="H140" i="2"/>
  <c r="G141" i="2"/>
  <c r="H141" i="2"/>
  <c r="G142" i="2"/>
  <c r="H142" i="2"/>
  <c r="G143" i="2"/>
  <c r="H143" i="2"/>
  <c r="G144" i="2"/>
  <c r="H144" i="2"/>
  <c r="G145" i="2"/>
  <c r="H145" i="2"/>
  <c r="G146" i="2"/>
  <c r="H146" i="2"/>
  <c r="G147" i="2"/>
  <c r="H147" i="2"/>
  <c r="G148" i="2"/>
  <c r="H148" i="2"/>
  <c r="G149" i="2"/>
  <c r="H149" i="2"/>
  <c r="G150" i="2"/>
  <c r="H150" i="2"/>
  <c r="G151" i="2"/>
  <c r="H151" i="2"/>
  <c r="G152" i="2"/>
  <c r="H152" i="2"/>
  <c r="G153" i="2"/>
  <c r="H153" i="2"/>
  <c r="G154" i="2"/>
  <c r="H154" i="2"/>
  <c r="G155" i="2"/>
  <c r="H155" i="2"/>
  <c r="G156" i="2"/>
  <c r="H156" i="2"/>
  <c r="G157" i="2"/>
  <c r="H157" i="2"/>
  <c r="G158" i="2"/>
  <c r="H158" i="2"/>
  <c r="G159" i="2"/>
  <c r="H159" i="2"/>
  <c r="G160" i="2"/>
  <c r="H160" i="2"/>
  <c r="G161" i="2"/>
  <c r="H161" i="2"/>
  <c r="G162" i="2"/>
  <c r="H162" i="2"/>
  <c r="G163" i="2"/>
  <c r="H163" i="2"/>
  <c r="G164" i="2"/>
  <c r="H164" i="2"/>
  <c r="G165" i="2"/>
  <c r="H165" i="2"/>
  <c r="G166" i="2"/>
  <c r="H166" i="2"/>
  <c r="G167" i="2"/>
  <c r="H167" i="2"/>
  <c r="G168" i="2"/>
  <c r="H168" i="2"/>
  <c r="G169" i="2"/>
  <c r="H169" i="2"/>
  <c r="G170" i="2"/>
  <c r="H170" i="2"/>
  <c r="G171" i="2"/>
  <c r="H171" i="2"/>
  <c r="G172" i="2"/>
  <c r="H172" i="2"/>
  <c r="G173" i="2"/>
  <c r="H173" i="2"/>
  <c r="G174" i="2"/>
  <c r="H174" i="2"/>
  <c r="G175" i="2"/>
  <c r="H175" i="2"/>
  <c r="G176" i="2"/>
  <c r="H176" i="2"/>
  <c r="G177" i="2"/>
  <c r="H177" i="2"/>
  <c r="G178" i="2"/>
  <c r="H178" i="2"/>
  <c r="G179" i="2"/>
  <c r="H179" i="2"/>
  <c r="G180" i="2"/>
  <c r="H180" i="2"/>
  <c r="G181" i="2"/>
  <c r="H181" i="2"/>
  <c r="G182" i="2"/>
  <c r="H182" i="2"/>
  <c r="G183" i="2"/>
  <c r="H183" i="2"/>
  <c r="G184" i="2"/>
  <c r="H184" i="2"/>
  <c r="G185" i="2"/>
  <c r="H185" i="2"/>
  <c r="G186" i="2"/>
  <c r="H186" i="2"/>
  <c r="G187" i="2"/>
  <c r="H187" i="2"/>
  <c r="G188" i="2"/>
  <c r="H188" i="2"/>
  <c r="G189" i="2"/>
  <c r="H189" i="2"/>
  <c r="G190" i="2"/>
  <c r="H190" i="2"/>
  <c r="H2" i="2"/>
  <c r="G2" i="2"/>
  <c r="E3" i="1" l="1"/>
  <c r="E4" i="1"/>
  <c r="E5" i="1"/>
  <c r="E6" i="1"/>
  <c r="E7" i="1"/>
  <c r="E8" i="1"/>
  <c r="E10" i="1"/>
  <c r="E9" i="1"/>
  <c r="E12" i="1"/>
  <c r="E14" i="1"/>
  <c r="E11" i="1"/>
  <c r="E13" i="1"/>
  <c r="E15" i="1"/>
  <c r="E16" i="1"/>
  <c r="E17" i="1"/>
  <c r="E20" i="1"/>
  <c r="E18" i="1"/>
  <c r="E21" i="1"/>
  <c r="E19" i="1"/>
  <c r="E22" i="1"/>
  <c r="E24" i="1"/>
  <c r="E23" i="1"/>
  <c r="E25" i="1"/>
  <c r="E26" i="1"/>
  <c r="E27" i="1"/>
  <c r="E30" i="1"/>
  <c r="E28" i="1"/>
  <c r="E29" i="1"/>
  <c r="E32" i="1"/>
  <c r="E31" i="1"/>
  <c r="E33" i="1"/>
  <c r="E34" i="1"/>
  <c r="E35" i="1"/>
  <c r="E38" i="1"/>
  <c r="E37" i="1"/>
  <c r="E36" i="1"/>
  <c r="E40" i="1"/>
  <c r="E39" i="1"/>
  <c r="E41" i="1"/>
  <c r="E42" i="1"/>
  <c r="E45" i="1"/>
  <c r="E44" i="1"/>
  <c r="E43" i="1"/>
  <c r="E48" i="1"/>
  <c r="E46" i="1"/>
  <c r="E47" i="1"/>
  <c r="E49" i="1"/>
  <c r="E50" i="1"/>
  <c r="E51" i="1"/>
  <c r="E52" i="1"/>
  <c r="E53" i="1"/>
  <c r="E54" i="1"/>
  <c r="E55" i="1"/>
  <c r="E56" i="1"/>
  <c r="E58" i="1"/>
  <c r="E57" i="1"/>
  <c r="E59" i="1"/>
  <c r="E61" i="1"/>
  <c r="E60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7" i="1"/>
  <c r="E78" i="1"/>
  <c r="E79" i="1"/>
  <c r="E76" i="1"/>
  <c r="E84" i="1"/>
  <c r="E82" i="1"/>
  <c r="E83" i="1"/>
  <c r="E81" i="1"/>
  <c r="E80" i="1"/>
  <c r="E87" i="1"/>
  <c r="E86" i="1"/>
  <c r="E85" i="1"/>
  <c r="E88" i="1"/>
  <c r="E89" i="1"/>
  <c r="E91" i="1"/>
  <c r="E90" i="1"/>
  <c r="E92" i="1"/>
  <c r="E93" i="1"/>
  <c r="E94" i="1"/>
  <c r="E95" i="1"/>
  <c r="E96" i="1"/>
  <c r="E97" i="1"/>
  <c r="E98" i="1"/>
  <c r="E99" i="1"/>
  <c r="E100" i="1"/>
  <c r="E101" i="1"/>
  <c r="E103" i="1"/>
  <c r="E102" i="1"/>
  <c r="E104" i="1"/>
  <c r="E105" i="1"/>
  <c r="E106" i="1"/>
  <c r="E108" i="1"/>
  <c r="E107" i="1"/>
  <c r="E111" i="1"/>
  <c r="E109" i="1"/>
  <c r="E110" i="1"/>
  <c r="E112" i="1"/>
  <c r="E113" i="1"/>
  <c r="E114" i="1"/>
  <c r="E115" i="1"/>
  <c r="E116" i="1"/>
  <c r="E117" i="1"/>
  <c r="E118" i="1"/>
  <c r="E119" i="1"/>
  <c r="E120" i="1"/>
  <c r="E123" i="1"/>
  <c r="E122" i="1"/>
  <c r="E121" i="1"/>
  <c r="E124" i="1"/>
  <c r="E126" i="1"/>
  <c r="E125" i="1"/>
  <c r="E127" i="1"/>
  <c r="E128" i="1"/>
  <c r="E129" i="1"/>
  <c r="E132" i="1"/>
  <c r="E131" i="1"/>
  <c r="E130" i="1"/>
  <c r="E133" i="1"/>
  <c r="E134" i="1"/>
  <c r="E135" i="1"/>
  <c r="E136" i="1"/>
  <c r="E137" i="1"/>
  <c r="E139" i="1"/>
  <c r="E141" i="1"/>
  <c r="E138" i="1"/>
  <c r="E140" i="1"/>
  <c r="E142" i="1"/>
  <c r="E144" i="1"/>
  <c r="E143" i="1"/>
  <c r="E145" i="1"/>
  <c r="E146" i="1"/>
  <c r="E148" i="1"/>
  <c r="E147" i="1"/>
  <c r="E149" i="1"/>
  <c r="E152" i="1"/>
  <c r="E150" i="1"/>
  <c r="E151" i="1"/>
  <c r="E154" i="1"/>
  <c r="E157" i="1"/>
  <c r="E155" i="1"/>
  <c r="E153" i="1"/>
  <c r="E156" i="1"/>
  <c r="E158" i="1"/>
  <c r="E159" i="1"/>
  <c r="E160" i="1"/>
  <c r="E161" i="1"/>
  <c r="E164" i="1"/>
  <c r="E162" i="1"/>
  <c r="E163" i="1"/>
  <c r="E165" i="1"/>
  <c r="E166" i="1"/>
  <c r="E167" i="1"/>
  <c r="E169" i="1"/>
  <c r="E170" i="1"/>
  <c r="E168" i="1"/>
  <c r="E174" i="1"/>
  <c r="E171" i="1"/>
  <c r="E172" i="1"/>
  <c r="E173" i="1"/>
  <c r="E175" i="1"/>
  <c r="E176" i="1"/>
  <c r="E177" i="1"/>
  <c r="E178" i="1"/>
  <c r="E179" i="1"/>
  <c r="E180" i="1"/>
  <c r="E181" i="1"/>
  <c r="E183" i="1"/>
  <c r="E184" i="1"/>
  <c r="E182" i="1"/>
  <c r="E185" i="1"/>
  <c r="E186" i="1"/>
  <c r="E188" i="1"/>
  <c r="E187" i="1"/>
  <c r="E190" i="1"/>
  <c r="E189" i="1"/>
  <c r="E2" i="1"/>
  <c r="A8" i="1" l="1"/>
  <c r="A66" i="1"/>
  <c r="A17" i="1"/>
  <c r="A127" i="1" l="1"/>
  <c r="A180" i="1"/>
  <c r="A150" i="1"/>
  <c r="A46" i="1"/>
  <c r="A49" i="1"/>
  <c r="A94" i="1"/>
  <c r="A85" i="1"/>
  <c r="A9" i="1"/>
  <c r="A23" i="1"/>
  <c r="A186" i="1"/>
  <c r="A182" i="1"/>
  <c r="A147" i="1"/>
  <c r="A67" i="1"/>
  <c r="A140" i="1"/>
  <c r="A56" i="1"/>
  <c r="A151" i="1"/>
  <c r="A42" i="1"/>
  <c r="A114" i="1"/>
  <c r="A117" i="1"/>
  <c r="A71" i="1"/>
  <c r="A185" i="1"/>
  <c r="A47" i="1"/>
  <c r="A159" i="1"/>
  <c r="A7" i="1"/>
  <c r="A11" i="1"/>
  <c r="A106" i="1"/>
  <c r="A121" i="1"/>
  <c r="A13" i="1"/>
  <c r="A80" i="1"/>
  <c r="A172" i="1"/>
  <c r="A29" i="1"/>
  <c r="A99" i="1"/>
  <c r="A43" i="1"/>
  <c r="A145" i="1"/>
  <c r="A163" i="1"/>
  <c r="A136" i="1"/>
  <c r="A60" i="1"/>
  <c r="A100" i="1"/>
  <c r="A26" i="1"/>
  <c r="A173" i="1"/>
  <c r="A69" i="1"/>
  <c r="A53" i="1"/>
  <c r="A128" i="1"/>
  <c r="A130" i="1"/>
  <c r="A101" i="1"/>
  <c r="A90" i="1"/>
  <c r="A176" i="1"/>
  <c r="A110" i="1"/>
  <c r="A39" i="1"/>
  <c r="A177" i="1"/>
  <c r="A95" i="1"/>
  <c r="A109" i="1"/>
  <c r="A19" i="1"/>
  <c r="A161" i="1"/>
  <c r="A162" i="1"/>
  <c r="A148" i="1"/>
  <c r="A36" i="1"/>
  <c r="A156" i="1"/>
  <c r="A15" i="1"/>
  <c r="A76" i="1"/>
  <c r="A158" i="1"/>
  <c r="A189" i="1"/>
  <c r="A107" i="1"/>
  <c r="A175" i="1"/>
  <c r="A31" i="1"/>
  <c r="A51" i="1"/>
  <c r="A119" i="1"/>
  <c r="A129" i="1"/>
  <c r="A168" i="1"/>
  <c r="A190" i="1"/>
  <c r="A138" i="1"/>
  <c r="A96" i="1"/>
  <c r="A79" i="1"/>
  <c r="A28" i="1"/>
  <c r="A92" i="1"/>
  <c r="A37" i="1"/>
  <c r="A116" i="1"/>
  <c r="A65" i="1"/>
  <c r="A68" i="1"/>
  <c r="A5" i="1"/>
  <c r="A16" i="1"/>
  <c r="A59" i="1"/>
  <c r="A6" i="1"/>
  <c r="A77" i="1"/>
  <c r="A187" i="1"/>
  <c r="A153" i="1"/>
  <c r="A22" i="1"/>
  <c r="A93" i="1"/>
  <c r="A21" i="1"/>
  <c r="A181" i="1"/>
  <c r="A4" i="1"/>
  <c r="A98" i="1"/>
  <c r="A152" i="1"/>
  <c r="A125" i="1"/>
  <c r="A78" i="1"/>
  <c r="A164" i="1"/>
  <c r="A91" i="1"/>
  <c r="A44" i="1"/>
  <c r="A18" i="1"/>
  <c r="A102" i="1"/>
  <c r="A135" i="1"/>
  <c r="A188" i="1"/>
  <c r="A75" i="1"/>
  <c r="A146" i="1"/>
  <c r="A184" i="1"/>
  <c r="A40" i="1"/>
  <c r="A167" i="1"/>
  <c r="A126" i="1"/>
  <c r="A137" i="1"/>
  <c r="A81" i="1"/>
  <c r="A12" i="1"/>
  <c r="A34" i="1"/>
  <c r="A27" i="1"/>
  <c r="A48" i="1"/>
  <c r="A139" i="1"/>
  <c r="A115" i="1"/>
  <c r="A61" i="1"/>
  <c r="A169" i="1"/>
  <c r="A14" i="1"/>
  <c r="A10" i="1"/>
  <c r="A170" i="1"/>
  <c r="A104" i="1"/>
  <c r="A155" i="1"/>
  <c r="A134" i="1"/>
  <c r="A83" i="1"/>
  <c r="A171" i="1"/>
  <c r="A108" i="1"/>
  <c r="A141" i="1"/>
  <c r="A24" i="1"/>
  <c r="A105" i="1"/>
  <c r="A131" i="1"/>
  <c r="A132" i="1"/>
  <c r="A50" i="1"/>
  <c r="A2" i="1"/>
  <c r="A54" i="1"/>
  <c r="A3" i="1"/>
  <c r="A111" i="1"/>
  <c r="A133" i="1"/>
  <c r="A82" i="1"/>
  <c r="A118" i="1"/>
  <c r="A84" i="1"/>
  <c r="A183" i="1"/>
  <c r="A52" i="1"/>
  <c r="A174" i="1"/>
  <c r="A73" i="1"/>
  <c r="A88" i="1"/>
  <c r="A33" i="1"/>
  <c r="A38" i="1"/>
  <c r="A179" i="1"/>
  <c r="A70" i="1"/>
  <c r="A165" i="1"/>
  <c r="A72" i="1"/>
  <c r="A97" i="1"/>
  <c r="A144" i="1"/>
  <c r="A45" i="1"/>
  <c r="A149" i="1"/>
  <c r="A160" i="1"/>
  <c r="A64" i="1"/>
  <c r="A178" i="1"/>
  <c r="A58" i="1"/>
  <c r="A120" i="1"/>
  <c r="A103" i="1"/>
  <c r="A57" i="1"/>
  <c r="A89" i="1"/>
  <c r="A35" i="1"/>
  <c r="A32" i="1"/>
  <c r="A25" i="1"/>
  <c r="A166" i="1"/>
  <c r="A62" i="1"/>
  <c r="A154" i="1"/>
  <c r="A74" i="1"/>
  <c r="A86" i="1"/>
  <c r="A112" i="1"/>
  <c r="A142" i="1"/>
  <c r="A30" i="1"/>
  <c r="A122" i="1"/>
  <c r="A20" i="1"/>
  <c r="A41" i="1"/>
  <c r="A124" i="1"/>
  <c r="A63" i="1"/>
  <c r="A123" i="1"/>
  <c r="A157" i="1"/>
  <c r="A87" i="1"/>
  <c r="A113" i="1"/>
  <c r="A55" i="1"/>
  <c r="A143" i="1"/>
  <c r="W4" i="1" l="1"/>
  <c r="W7" i="1"/>
  <c r="W6" i="1"/>
  <c r="W3" i="1"/>
  <c r="W5" i="1"/>
</calcChain>
</file>

<file path=xl/sharedStrings.xml><?xml version="1.0" encoding="utf-8"?>
<sst xmlns="http://schemas.openxmlformats.org/spreadsheetml/2006/main" count="427" uniqueCount="201">
  <si>
    <t>Class</t>
  </si>
  <si>
    <t>Affected Volume</t>
  </si>
  <si>
    <t>Total Excess Travel time</t>
  </si>
  <si>
    <t>Number</t>
  </si>
  <si>
    <t>Date Time</t>
  </si>
  <si>
    <t xml:space="preserve">Date </t>
  </si>
  <si>
    <t>Time</t>
  </si>
  <si>
    <t>Location</t>
  </si>
  <si>
    <t>Lattitude</t>
  </si>
  <si>
    <t>Longitude</t>
  </si>
  <si>
    <t>Lanes</t>
  </si>
  <si>
    <t>Lanes Closed</t>
  </si>
  <si>
    <t>Capacity reduction (w/ TWA)</t>
  </si>
  <si>
    <t>Lanes closed (Time weighted Average)</t>
  </si>
  <si>
    <t>Roadway Clearance Time</t>
  </si>
  <si>
    <t>Roadway Clearance Time [min]</t>
  </si>
  <si>
    <t>ICT for IMT</t>
  </si>
  <si>
    <t>ICT for IMT [min]</t>
  </si>
  <si>
    <t>Responding IMT</t>
  </si>
  <si>
    <t>Inflated time</t>
  </si>
  <si>
    <t xml:space="preserve">8200 S I15 NB                                               </t>
  </si>
  <si>
    <t>Severity Code</t>
  </si>
  <si>
    <t>Hours of Excess Travel Time</t>
  </si>
  <si>
    <t>Frequency</t>
  </si>
  <si>
    <t xml:space="preserve">10700 S I15 NB                                              </t>
  </si>
  <si>
    <t>0-200</t>
  </si>
  <si>
    <t xml:space="preserve">14793 S I15 SB                                              </t>
  </si>
  <si>
    <t>200-400</t>
  </si>
  <si>
    <t xml:space="preserve">277023 I15 NB                                               </t>
  </si>
  <si>
    <t>400-800</t>
  </si>
  <si>
    <t xml:space="preserve">274983 I15 NB                                               </t>
  </si>
  <si>
    <t>800-2000</t>
  </si>
  <si>
    <t xml:space="preserve">500 S I15 SB                                                </t>
  </si>
  <si>
    <t>2000+</t>
  </si>
  <si>
    <t xml:space="preserve">8900 S I15 NB                                               </t>
  </si>
  <si>
    <t xml:space="preserve">3800 S I215E SB                                             </t>
  </si>
  <si>
    <t xml:space="preserve">376 N I215W NB                                              </t>
  </si>
  <si>
    <t xml:space="preserve">7762 E I80 EB                                               </t>
  </si>
  <si>
    <t xml:space="preserve">277562 I15 NB                                               </t>
  </si>
  <si>
    <t>Average RCT</t>
  </si>
  <si>
    <t xml:space="preserve">281930 I15 NB; MM 282 I15 NB                                </t>
  </si>
  <si>
    <t>min</t>
  </si>
  <si>
    <t xml:space="preserve">1400 W I215S WB                                             </t>
  </si>
  <si>
    <t>Median RCT</t>
  </si>
  <si>
    <t xml:space="preserve">900 S I15 SB                                                </t>
  </si>
  <si>
    <t xml:space="preserve">9488 S I15 NB                                               </t>
  </si>
  <si>
    <t xml:space="preserve">1700 S I15 SB                                               </t>
  </si>
  <si>
    <t>Average Capacity reduction</t>
  </si>
  <si>
    <t xml:space="preserve">6400 S I15 NB                                               </t>
  </si>
  <si>
    <t xml:space="preserve">3300 S I15 SB                                               </t>
  </si>
  <si>
    <t>Median Capacity reduction</t>
  </si>
  <si>
    <t xml:space="preserve">281917 I15 SB; MM 282 I15 SB                                </t>
  </si>
  <si>
    <t xml:space="preserve">271005 I15 SB                                               </t>
  </si>
  <si>
    <t xml:space="preserve">11100 S I15 NB                                              </t>
  </si>
  <si>
    <t>Given all UHP reported incidents, probability that we analyze it</t>
  </si>
  <si>
    <t xml:space="preserve">7682 E I80 WB                                               </t>
  </si>
  <si>
    <t xml:space="preserve">4100 S I215E NB                                             </t>
  </si>
  <si>
    <t xml:space="preserve">253007 I15 SB                                               </t>
  </si>
  <si>
    <t xml:space="preserve">5400 S I15 NB                                               </t>
  </si>
  <si>
    <t xml:space="preserve">12500 S I15 NB                                              </t>
  </si>
  <si>
    <t xml:space="preserve">279002 I15 NB                                               </t>
  </si>
  <si>
    <t xml:space="preserve">274983 I15 NB; MM 275 I15 NB                                </t>
  </si>
  <si>
    <t xml:space="preserve">1746 N I15 NB; MM 311 I15 NB                                </t>
  </si>
  <si>
    <t xml:space="preserve">11400 S I15 SB                                              </t>
  </si>
  <si>
    <t xml:space="preserve">2336 N I15 NB                                               </t>
  </si>
  <si>
    <t xml:space="preserve">280003 I15 NB                                               </t>
  </si>
  <si>
    <t xml:space="preserve">50 S I15 NB                                                 </t>
  </si>
  <si>
    <t xml:space="preserve">5300 S I15 NB                                               </t>
  </si>
  <si>
    <t xml:space="preserve">278101 I15 NB; MM 278 I15 NB                                </t>
  </si>
  <si>
    <t xml:space="preserve">2700 S I15 NB                                               </t>
  </si>
  <si>
    <t xml:space="preserve">8000 S I15 SB                                               </t>
  </si>
  <si>
    <t>269012 I15 SB</t>
  </si>
  <si>
    <t xml:space="preserve">382 S I215W SB                                              </t>
  </si>
  <si>
    <t xml:space="preserve">10000 S I15 NB                                              </t>
  </si>
  <si>
    <t>2200 S I15 NB</t>
  </si>
  <si>
    <t>5800 S I15 SB</t>
  </si>
  <si>
    <t>279000 I15 SB</t>
  </si>
  <si>
    <t>1350 S I215W NB</t>
  </si>
  <si>
    <t>400 E I80  WB</t>
  </si>
  <si>
    <t>2100 S I15 SB</t>
  </si>
  <si>
    <t>7762 E I80 EB</t>
  </si>
  <si>
    <t>8600 S I15 SB</t>
  </si>
  <si>
    <t>264991 I15 SB</t>
  </si>
  <si>
    <t>3300 S I15 NB</t>
  </si>
  <si>
    <t>2500 S I15 SB</t>
  </si>
  <si>
    <t>525 E I215S WB</t>
  </si>
  <si>
    <t>272499 I15 SB</t>
  </si>
  <si>
    <t>1100 S I15 SB</t>
  </si>
  <si>
    <t>278101 I15 NB</t>
  </si>
  <si>
    <t xml:space="preserve">14931 S I15 NB                                              </t>
  </si>
  <si>
    <t xml:space="preserve">266048 I15 SB                                               </t>
  </si>
  <si>
    <t xml:space="preserve">3800 W I80 EB                                               </t>
  </si>
  <si>
    <t xml:space="preserve">278066 I15 SB                                               </t>
  </si>
  <si>
    <t xml:space="preserve">9000 S I15 NB                                               </t>
  </si>
  <si>
    <t xml:space="preserve">1800 S I15 NB                                               </t>
  </si>
  <si>
    <t xml:space="preserve">600 S I15 NB                                                </t>
  </si>
  <si>
    <t xml:space="preserve">4934 W I80 WB; MM 114 I80 WB                                </t>
  </si>
  <si>
    <t>5605 S I15 NB</t>
  </si>
  <si>
    <t>900 N I15 NB</t>
  </si>
  <si>
    <t>1900 S I215W NB</t>
  </si>
  <si>
    <t>8000 S I15 NB</t>
  </si>
  <si>
    <t>600 N I15 NB</t>
  </si>
  <si>
    <t>9000 S I15 SB</t>
  </si>
  <si>
    <t>284049 I15 SB</t>
  </si>
  <si>
    <t>500 S I15 NB</t>
  </si>
  <si>
    <t>2400 N I15 SB</t>
  </si>
  <si>
    <t>5900 S I15 SB</t>
  </si>
  <si>
    <t xml:space="preserve">273995 I15 SB                                               </t>
  </si>
  <si>
    <t xml:space="preserve">274530 I15 NB                                               </t>
  </si>
  <si>
    <t xml:space="preserve">1000 N I15 SB                                               </t>
  </si>
  <si>
    <t xml:space="preserve">259003 I15 SB                                               </t>
  </si>
  <si>
    <t xml:space="preserve">2300 N I215W NB                                             </t>
  </si>
  <si>
    <t xml:space="preserve">2100 S I15 NB                                               </t>
  </si>
  <si>
    <t xml:space="preserve">9400 S I15 NB                                               </t>
  </si>
  <si>
    <t xml:space="preserve">8100 S I15 NB                                               </t>
  </si>
  <si>
    <t xml:space="preserve">4900 S I15 SB                                               </t>
  </si>
  <si>
    <t xml:space="preserve">1000 N I15 NB                                               </t>
  </si>
  <si>
    <t xml:space="preserve">2900 S I15 NB                                               </t>
  </si>
  <si>
    <t xml:space="preserve">6000 S I15 SB                                               </t>
  </si>
  <si>
    <t xml:space="preserve">1300 W I215S WB                                             </t>
  </si>
  <si>
    <t xml:space="preserve">3000 S I15 NB                                               </t>
  </si>
  <si>
    <t xml:space="preserve">4892 E I80 EB                                               </t>
  </si>
  <si>
    <t xml:space="preserve">9800 S I15 NB                                               </t>
  </si>
  <si>
    <t xml:space="preserve">284049 I15 SB                                               </t>
  </si>
  <si>
    <t xml:space="preserve">10600 S I15 SB                                              </t>
  </si>
  <si>
    <t xml:space="preserve">13000 S I15 NB                                              </t>
  </si>
  <si>
    <t xml:space="preserve">4500 S I15 NB                                               </t>
  </si>
  <si>
    <t xml:space="preserve">3300 S I15 NB                                               </t>
  </si>
  <si>
    <t xml:space="preserve">7200 S I15 SB                                               </t>
  </si>
  <si>
    <t xml:space="preserve">600 N I15 NB                                                </t>
  </si>
  <si>
    <t xml:space="preserve">5500 S I15 SB                                               </t>
  </si>
  <si>
    <t xml:space="preserve">175 W I215S WB                                              </t>
  </si>
  <si>
    <t xml:space="preserve">2300 S I15 NB                                               </t>
  </si>
  <si>
    <t xml:space="preserve">13932 S I15 NB                                              </t>
  </si>
  <si>
    <t xml:space="preserve">281930 I15 NB                                               </t>
  </si>
  <si>
    <t xml:space="preserve">7200 S I15 NB                                               </t>
  </si>
  <si>
    <t>12300 S I15 NB</t>
  </si>
  <si>
    <t>272003 I15 SB</t>
  </si>
  <si>
    <t>7200 S I15 SB</t>
  </si>
  <si>
    <t>2000 E I80 WB</t>
  </si>
  <si>
    <t>3900 S I15 SB</t>
  </si>
  <si>
    <t>1116 S I15 NB</t>
  </si>
  <si>
    <t>2400 S I15 SB</t>
  </si>
  <si>
    <t>284059 I15 NB</t>
  </si>
  <si>
    <t>3400 S I15 SB</t>
  </si>
  <si>
    <t xml:space="preserve">1300 W I215S EB                                             </t>
  </si>
  <si>
    <t xml:space="preserve">3100 S I15 NB                                               </t>
  </si>
  <si>
    <t xml:space="preserve">12200 S I15 SB                                              </t>
  </si>
  <si>
    <t xml:space="preserve">7121 S I15 SB                                               </t>
  </si>
  <si>
    <t xml:space="preserve">4500 S I15 SB                                               </t>
  </si>
  <si>
    <t>271005 I15 NB</t>
  </si>
  <si>
    <t>273001 I15 SB</t>
  </si>
  <si>
    <t>281930 I15 NB</t>
  </si>
  <si>
    <t>14200 S I15 NB</t>
  </si>
  <si>
    <t>6800 S I15 SB</t>
  </si>
  <si>
    <t>275000 I15 NB</t>
  </si>
  <si>
    <t>100 E I80 WB</t>
  </si>
  <si>
    <t>6200 S I15 SB</t>
  </si>
  <si>
    <t>8500 S I15 NB</t>
  </si>
  <si>
    <t>261034 I15 SB</t>
  </si>
  <si>
    <t>8800 S I15 NB</t>
  </si>
  <si>
    <t xml:space="preserve">1300 E I80 EB                                               </t>
  </si>
  <si>
    <t>269012 I15 NB</t>
  </si>
  <si>
    <t>1133 N I15 SB</t>
  </si>
  <si>
    <t>2730 S I15 NB</t>
  </si>
  <si>
    <t xml:space="preserve">16423 S I15 SB                                              </t>
  </si>
  <si>
    <t xml:space="preserve">279008 I15 SB                                               </t>
  </si>
  <si>
    <t xml:space="preserve">14400 S I15 NB                                              </t>
  </si>
  <si>
    <t xml:space="preserve">275940 I15 SB                                               </t>
  </si>
  <si>
    <t xml:space="preserve">7500 S I15 NB                                               </t>
  </si>
  <si>
    <t xml:space="preserve">9000 S I15 SB                                               </t>
  </si>
  <si>
    <t xml:space="preserve">645 W I215S WB                                              </t>
  </si>
  <si>
    <t xml:space="preserve">514 E I215S WB                                              </t>
  </si>
  <si>
    <t xml:space="preserve">3700 S I15 NB                                               </t>
  </si>
  <si>
    <t xml:space="preserve">256997 I15 NB                                               </t>
  </si>
  <si>
    <t xml:space="preserve">1746 N I15 NB                                               </t>
  </si>
  <si>
    <t xml:space="preserve">261033 I15 NB; MM 261 I15 NB                                </t>
  </si>
  <si>
    <t xml:space="preserve">10700 S I15 SB                                              </t>
  </si>
  <si>
    <t xml:space="preserve">277006 I15 SB                                               </t>
  </si>
  <si>
    <t xml:space="preserve">1767 N I15 SB                                               </t>
  </si>
  <si>
    <t xml:space="preserve">281917 I15 SB                                               </t>
  </si>
  <si>
    <t xml:space="preserve">7400 S I15 NB                                               </t>
  </si>
  <si>
    <t xml:space="preserve">1500 N I15 NB                                               </t>
  </si>
  <si>
    <t xml:space="preserve">700 E I80 WB                                                </t>
  </si>
  <si>
    <t xml:space="preserve">2200 S I15 NB                                               </t>
  </si>
  <si>
    <t xml:space="preserve">4200 S I15 SB                                               </t>
  </si>
  <si>
    <t xml:space="preserve">9200 S I15 SB                                               </t>
  </si>
  <si>
    <t xml:space="preserve">4700 S I215W SB                                             </t>
  </si>
  <si>
    <t xml:space="preserve">14500 S I15 NB                                              </t>
  </si>
  <si>
    <t>1900 W I80 EB</t>
  </si>
  <si>
    <t>10900 S I15 SB</t>
  </si>
  <si>
    <t>T5-T0</t>
  </si>
  <si>
    <t>Time from first lane closure to all lanes opened</t>
  </si>
  <si>
    <t>(T5-T0)-RCT</t>
  </si>
  <si>
    <t>(T5-T0)-Lanes closed</t>
  </si>
  <si>
    <t>Definitions</t>
  </si>
  <si>
    <t>RCT is the time from which IMTs were notified of the crash to when all lanes were cleared</t>
  </si>
  <si>
    <t>This is a potentially good indicator of when capacity was reduced to when lanes were opened except that, in the majority of cases, there will be an obstruction before IMTs are notified</t>
  </si>
  <si>
    <t>T5-T0 is the time from which there was significant congestion to when all lanes were cleared</t>
  </si>
  <si>
    <t>This is most acurate for time when capacity was reduced to when lanes were opened because it is measured from when roadway capacity was actually reduced (limited to a granularity of 5 minutes)</t>
  </si>
  <si>
    <t xml:space="preserve">This is a measure of when TOC operators reported that lanes were closed, but does not account for obstructions that occurred before an after lanes were closed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</si>
</sst>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"/>
    <numFmt numFmtId="165" formatCode="h:mm:ss;@"/>
    <numFmt numFmtId="166" formatCode="0.00000"/>
    <numFmt numFmtId="167" formatCode="0.000000"/>
    <numFmt numFmtId="168" formatCode="0.0000000"/>
    <numFmt numFmtId="169" formatCode="[h]:mm:ss;@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rgb="FF222222"/>
      <name val="Verdana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FFF2CC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71">
    <xf numFmtId="0" fontId="0" fillId="0" borderId="0" xfId="0"/>
    <xf numFmtId="0" fontId="2" fillId="0" borderId="0" xfId="0" applyFont="1" applyAlignment="1">
      <alignment horizontal="right"/>
    </xf>
    <xf numFmtId="0" fontId="2" fillId="0" borderId="0" xfId="0" applyFont="1"/>
    <xf numFmtId="0" fontId="2" fillId="2" borderId="0" xfId="0" applyFont="1" applyFill="1"/>
    <xf numFmtId="0" fontId="1" fillId="0" borderId="0" xfId="0" applyFont="1"/>
    <xf numFmtId="0" fontId="0" fillId="0" borderId="0" xfId="0" applyAlignment="1">
      <alignment horizontal="right"/>
    </xf>
    <xf numFmtId="164" fontId="0" fillId="0" borderId="0" xfId="0" applyNumberFormat="1"/>
    <xf numFmtId="14" fontId="0" fillId="0" borderId="0" xfId="0" applyNumberFormat="1"/>
    <xf numFmtId="165" fontId="2" fillId="0" borderId="0" xfId="0" applyNumberFormat="1" applyFont="1"/>
    <xf numFmtId="49" fontId="2" fillId="0" borderId="0" xfId="0" applyNumberFormat="1" applyFont="1"/>
    <xf numFmtId="165" fontId="0" fillId="0" borderId="0" xfId="0" applyNumberFormat="1"/>
    <xf numFmtId="49" fontId="0" fillId="0" borderId="0" xfId="0" applyNumberFormat="1"/>
    <xf numFmtId="1" fontId="0" fillId="0" borderId="0" xfId="0" applyNumberFormat="1"/>
    <xf numFmtId="0" fontId="3" fillId="0" borderId="0" xfId="0" applyFont="1"/>
    <xf numFmtId="0" fontId="2" fillId="0" borderId="0" xfId="0" applyFont="1" applyFill="1"/>
    <xf numFmtId="0" fontId="4" fillId="0" borderId="0" xfId="0" applyFont="1" applyFill="1" applyBorder="1" applyAlignment="1"/>
    <xf numFmtId="166" fontId="3" fillId="0" borderId="0" xfId="0" applyNumberFormat="1" applyFont="1"/>
    <xf numFmtId="167" fontId="0" fillId="0" borderId="0" xfId="0" applyNumberFormat="1"/>
    <xf numFmtId="0" fontId="0" fillId="0" borderId="0" xfId="0" applyBorder="1"/>
    <xf numFmtId="168" fontId="0" fillId="0" borderId="0" xfId="0" applyNumberFormat="1"/>
    <xf numFmtId="0" fontId="2" fillId="0" borderId="0" xfId="0" applyFont="1" applyFill="1" applyBorder="1"/>
    <xf numFmtId="167" fontId="2" fillId="0" borderId="0" xfId="0" applyNumberFormat="1" applyFont="1"/>
    <xf numFmtId="166" fontId="2" fillId="0" borderId="0" xfId="0" applyNumberFormat="1" applyFont="1"/>
    <xf numFmtId="168" fontId="2" fillId="0" borderId="0" xfId="0" applyNumberFormat="1" applyFont="1"/>
    <xf numFmtId="0" fontId="0" fillId="0" borderId="1" xfId="0" applyBorder="1"/>
    <xf numFmtId="0" fontId="0" fillId="0" borderId="0" xfId="0" applyBorder="1" applyAlignment="1">
      <alignment horizontal="right"/>
    </xf>
    <xf numFmtId="0" fontId="0" fillId="0" borderId="2" xfId="0" applyBorder="1"/>
    <xf numFmtId="0" fontId="0" fillId="0" borderId="3" xfId="0" applyBorder="1"/>
    <xf numFmtId="0" fontId="0" fillId="0" borderId="4" xfId="0" applyBorder="1" applyAlignment="1">
      <alignment horizontal="right"/>
    </xf>
    <xf numFmtId="0" fontId="0" fillId="0" borderId="5" xfId="0" applyBorder="1"/>
    <xf numFmtId="0" fontId="0" fillId="3" borderId="6" xfId="0" applyFill="1" applyBorder="1" applyAlignment="1">
      <alignment horizontal="right"/>
    </xf>
    <xf numFmtId="0" fontId="0" fillId="4" borderId="7" xfId="0" applyFill="1" applyBorder="1"/>
    <xf numFmtId="0" fontId="0" fillId="5" borderId="8" xfId="0" applyFill="1" applyBorder="1"/>
    <xf numFmtId="22" fontId="0" fillId="0" borderId="0" xfId="0" applyNumberFormat="1"/>
    <xf numFmtId="2" fontId="0" fillId="0" borderId="0" xfId="0" applyNumberForma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21" fontId="2" fillId="0" borderId="0" xfId="0" applyNumberFormat="1" applyFont="1"/>
    <xf numFmtId="0" fontId="0" fillId="0" borderId="0" xfId="0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22" fontId="0" fillId="0" borderId="0" xfId="0" applyNumberFormat="1" applyFill="1" applyAlignment="1">
      <alignment horizontal="left" vertical="center"/>
    </xf>
    <xf numFmtId="0" fontId="0" fillId="0" borderId="0" xfId="0" applyFill="1"/>
    <xf numFmtId="22" fontId="1" fillId="0" borderId="0" xfId="0" applyNumberFormat="1" applyFont="1" applyFill="1" applyAlignment="1">
      <alignment horizontal="left" vertical="center"/>
    </xf>
    <xf numFmtId="14" fontId="2" fillId="0" borderId="0" xfId="0" applyNumberFormat="1" applyFont="1" applyFill="1"/>
    <xf numFmtId="21" fontId="2" fillId="0" borderId="0" xfId="0" applyNumberFormat="1" applyFont="1" applyFill="1"/>
    <xf numFmtId="20" fontId="2" fillId="0" borderId="0" xfId="0" applyNumberFormat="1" applyFont="1" applyFill="1"/>
    <xf numFmtId="1" fontId="0" fillId="0" borderId="0" xfId="0" applyNumberFormat="1" applyFill="1"/>
    <xf numFmtId="0" fontId="0" fillId="0" borderId="0" xfId="0" applyFont="1"/>
    <xf numFmtId="21" fontId="2" fillId="0" borderId="0" xfId="0" applyNumberFormat="1" applyFont="1" applyAlignment="1">
      <alignment horizontal="right"/>
    </xf>
    <xf numFmtId="21" fontId="2" fillId="2" borderId="0" xfId="0" applyNumberFormat="1" applyFont="1" applyFill="1"/>
    <xf numFmtId="0" fontId="0" fillId="8" borderId="0" xfId="0" applyFill="1"/>
    <xf numFmtId="0" fontId="2" fillId="8" borderId="0" xfId="0" applyFont="1" applyFill="1"/>
    <xf numFmtId="22" fontId="0" fillId="0" borderId="0" xfId="0" applyNumberFormat="1" applyFill="1"/>
    <xf numFmtId="14" fontId="0" fillId="0" borderId="0" xfId="0" applyNumberFormat="1" applyFill="1"/>
    <xf numFmtId="165" fontId="0" fillId="0" borderId="0" xfId="0" applyNumberFormat="1" applyFill="1"/>
    <xf numFmtId="49" fontId="0" fillId="0" borderId="0" xfId="0" applyNumberFormat="1" applyFill="1"/>
    <xf numFmtId="164" fontId="0" fillId="0" borderId="0" xfId="0" applyNumberFormat="1" applyFill="1"/>
    <xf numFmtId="0" fontId="2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21" fontId="2" fillId="0" borderId="0" xfId="0" applyNumberFormat="1" applyFont="1" applyFill="1" applyAlignment="1">
      <alignment horizontal="right"/>
    </xf>
    <xf numFmtId="167" fontId="2" fillId="0" borderId="0" xfId="0" applyNumberFormat="1" applyFont="1" applyFill="1"/>
    <xf numFmtId="168" fontId="0" fillId="0" borderId="0" xfId="0" applyNumberFormat="1" applyFill="1"/>
    <xf numFmtId="2" fontId="0" fillId="0" borderId="0" xfId="0" applyNumberFormat="1" applyFill="1" applyAlignment="1">
      <alignment horizontal="right"/>
    </xf>
    <xf numFmtId="2" fontId="0" fillId="0" borderId="0" xfId="0" applyNumberFormat="1" applyFill="1" applyAlignment="1">
      <alignment horizontal="center"/>
    </xf>
    <xf numFmtId="2" fontId="0" fillId="0" borderId="0" xfId="0" applyNumberFormat="1" applyAlignment="1">
      <alignment horizontal="center"/>
    </xf>
    <xf numFmtId="10" fontId="0" fillId="0" borderId="0" xfId="1" applyNumberFormat="1" applyFont="1"/>
    <xf numFmtId="10" fontId="0" fillId="0" borderId="0" xfId="0" applyNumberFormat="1"/>
    <xf numFmtId="169" fontId="0" fillId="0" borderId="0" xfId="0" applyNumberFormat="1"/>
    <xf numFmtId="169" fontId="0" fillId="0" borderId="0" xfId="0" applyNumberFormat="1" applyAlignment="1">
      <alignment horizontal="right"/>
    </xf>
    <xf numFmtId="21" fontId="0" fillId="0" borderId="0" xfId="0" applyNumberFormat="1"/>
    <xf numFmtId="10" fontId="0" fillId="9" borderId="0" xfId="0" applyNumberForma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Sheet1!$W$2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Sheet1!$U$3:$U$7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Sheet1!$W$3:$W$7</c:f>
              <c:numCache>
                <c:formatCode>General</c:formatCode>
                <c:ptCount val="5"/>
                <c:pt idx="0">
                  <c:v>66</c:v>
                </c:pt>
                <c:pt idx="1">
                  <c:v>35</c:v>
                </c:pt>
                <c:pt idx="2">
                  <c:v>37</c:v>
                </c:pt>
                <c:pt idx="3">
                  <c:v>32</c:v>
                </c:pt>
                <c:pt idx="4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E7-4EA6-A972-E7D731FEFC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1646755759"/>
        <c:axId val="1545758239"/>
      </c:barChart>
      <c:catAx>
        <c:axId val="16467557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IMPact</a:t>
                </a:r>
                <a:r>
                  <a:rPr lang="en-US" baseline="0"/>
                  <a:t> category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5758239"/>
        <c:crosses val="autoZero"/>
        <c:auto val="1"/>
        <c:lblAlgn val="ctr"/>
        <c:lblOffset val="100"/>
        <c:noMultiLvlLbl val="0"/>
      </c:catAx>
      <c:valAx>
        <c:axId val="154575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7557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Difference between T5-T0 and total time that lanes were closed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Difference between T5-T0 and total time that lanes were closed</a:t>
          </a:r>
        </a:p>
      </cx:txPr>
    </cx:title>
    <cx:plotArea>
      <cx:plotAreaRegion>
        <cx:series layoutId="clusteredColumn" uniqueId="{00000004-A29F-4A08-93CF-169EF8C6E1C8}" formatIdx="1">
          <cx:tx>
            <cx:txData>
              <cx:f>_xlchart.v1.0</cx:f>
              <cx:v>(T5-T0)-Lanes closed</cx:v>
            </cx:txData>
          </cx:tx>
          <cx:dataId val="0"/>
          <cx:layoutPr>
            <cx:binning intervalClosed="r">
              <cx:binSize val="5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Difference between T5-T0 and RCT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Difference between T5-T0 and RCT</a:t>
          </a:r>
        </a:p>
      </cx:txPr>
    </cx:title>
    <cx:plotArea>
      <cx:plotAreaRegion>
        <cx:series layoutId="clusteredColumn" uniqueId="{00000004-A29F-4A08-93CF-169EF8C6E1C8}" formatIdx="1">
          <cx:tx>
            <cx:txData>
              <cx:f>_xlchart.v1.2</cx:f>
              <cx:v>(T5-T0)-RCT</cx:v>
            </cx:txData>
          </cx:tx>
          <cx:dataId val="0"/>
          <cx:layoutPr>
            <cx:binning intervalClosed="r">
              <cx:binSize val="5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352425</xdr:colOff>
      <xdr:row>0</xdr:row>
      <xdr:rowOff>185737</xdr:rowOff>
    </xdr:from>
    <xdr:to>
      <xdr:col>31</xdr:col>
      <xdr:colOff>47625</xdr:colOff>
      <xdr:row>15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5793F5-08CF-45B2-A0DD-EA0D8358E635}"/>
            </a:ext>
            <a:ext uri="{147F2762-F138-4A5C-976F-8EAC2B608ADB}">
              <a16:predDERef xmlns:a16="http://schemas.microsoft.com/office/drawing/2014/main" pred="{A0431800-2DAB-2077-CD67-BFB174EFF4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504824</xdr:colOff>
      <xdr:row>6</xdr:row>
      <xdr:rowOff>109536</xdr:rowOff>
    </xdr:from>
    <xdr:to>
      <xdr:col>16</xdr:col>
      <xdr:colOff>133349</xdr:colOff>
      <xdr:row>24</xdr:row>
      <xdr:rowOff>57149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E3AA87CA-B0D8-ECB9-EBB5-E017D201680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438150</xdr:colOff>
      <xdr:row>25</xdr:row>
      <xdr:rowOff>152400</xdr:rowOff>
    </xdr:from>
    <xdr:to>
      <xdr:col>16</xdr:col>
      <xdr:colOff>66675</xdr:colOff>
      <xdr:row>43</xdr:row>
      <xdr:rowOff>100013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BFCBE1D9-A133-4CC2-B4D8-9721705E3F9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groups\udottimph3\Data\2022%20Incident%20Data\incident_prob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1">
          <cell r="C11">
            <v>0.15561959654178675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90B1C-33F0-4EEE-9AA0-E3A9C30CCD41}">
  <dimension ref="A1:W190"/>
  <sheetViews>
    <sheetView tabSelected="1" topLeftCell="S1" workbookViewId="0">
      <selection activeCell="V25" sqref="V25"/>
    </sheetView>
  </sheetViews>
  <sheetFormatPr defaultRowHeight="15"/>
  <cols>
    <col min="1" max="2" width="0" hidden="1" customWidth="1"/>
    <col min="3" max="3" width="22.42578125" hidden="1" customWidth="1"/>
    <col min="5" max="5" width="14.85546875" bestFit="1" customWidth="1"/>
    <col min="6" max="6" width="9.7109375" bestFit="1" customWidth="1"/>
    <col min="8" max="8" width="42.85546875" customWidth="1"/>
    <col min="9" max="9" width="11.5703125" bestFit="1" customWidth="1"/>
    <col min="10" max="10" width="13.42578125" bestFit="1" customWidth="1"/>
    <col min="12" max="12" width="12.42578125" bestFit="1" customWidth="1"/>
    <col min="13" max="13" width="20" bestFit="1" customWidth="1"/>
    <col min="14" max="14" width="38.140625" bestFit="1" customWidth="1"/>
    <col min="15" max="15" width="23.42578125" bestFit="1" customWidth="1"/>
    <col min="16" max="19" width="29.28515625" customWidth="1"/>
    <col min="20" max="20" width="12.5703125" bestFit="1" customWidth="1"/>
    <col min="21" max="21" width="13.28515625" bestFit="1" customWidth="1"/>
    <col min="22" max="22" width="31.42578125" bestFit="1" customWidth="1"/>
    <col min="23" max="23" width="10.28515625" bestFit="1" customWidth="1"/>
    <col min="35" max="35" width="13.28515625" bestFit="1" customWidth="1"/>
    <col min="36" max="36" width="39" bestFit="1" customWidth="1"/>
  </cols>
  <sheetData>
    <row r="1" spans="1:2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</row>
    <row r="2" spans="1:23">
      <c r="A2">
        <f t="shared" ref="A2:A33" si="0">_xlfn.IFS(C2&lt;=200,1,AND(C2&gt;200,C2&lt;=400),2,AND(C2&gt;400,C2&lt;=800),3,AND(C2&gt;800,C2&lt;=2000),4,C2&gt;2000,5)</f>
        <v>3</v>
      </c>
      <c r="B2" s="1">
        <v>8244</v>
      </c>
      <c r="C2" s="1">
        <v>749.32</v>
      </c>
      <c r="D2">
        <v>1</v>
      </c>
      <c r="E2" s="33">
        <f t="shared" ref="E2:E33" si="1">F2+G2</f>
        <v>43160.606562499997</v>
      </c>
      <c r="F2" s="7">
        <v>43160</v>
      </c>
      <c r="G2" s="8">
        <v>0.6065625</v>
      </c>
      <c r="H2" s="9" t="s">
        <v>20</v>
      </c>
      <c r="I2" s="13">
        <v>40.598153000000003</v>
      </c>
      <c r="J2" s="13">
        <v>-111.903312</v>
      </c>
      <c r="K2">
        <v>6</v>
      </c>
      <c r="L2">
        <v>1</v>
      </c>
      <c r="M2" s="65">
        <f>N2/K2</f>
        <v>0.16666666666666666</v>
      </c>
      <c r="N2" s="34">
        <v>1</v>
      </c>
      <c r="O2" s="36">
        <v>4.9687499999999996E-2</v>
      </c>
      <c r="P2" s="6">
        <f>O2*1440</f>
        <v>71.55</v>
      </c>
      <c r="Q2" s="67">
        <v>5.0613425926712807E-2</v>
      </c>
      <c r="R2" s="6">
        <f>Q2*1440</f>
        <v>72.883333334466442</v>
      </c>
      <c r="S2">
        <v>1</v>
      </c>
      <c r="T2" s="6">
        <f>R2*0.232+R2</f>
        <v>89.792266668062666</v>
      </c>
      <c r="U2" s="30" t="s">
        <v>21</v>
      </c>
      <c r="V2" s="31" t="s">
        <v>22</v>
      </c>
      <c r="W2" s="32" t="s">
        <v>23</v>
      </c>
    </row>
    <row r="3" spans="1:23">
      <c r="A3">
        <f t="shared" si="0"/>
        <v>3</v>
      </c>
      <c r="B3" s="2">
        <v>10630</v>
      </c>
      <c r="C3" s="2">
        <v>755.07</v>
      </c>
      <c r="D3">
        <v>2</v>
      </c>
      <c r="E3" s="33">
        <f t="shared" si="1"/>
        <v>43160.633888888886</v>
      </c>
      <c r="F3" s="7">
        <v>43160</v>
      </c>
      <c r="G3" s="8">
        <v>0.63388888888888884</v>
      </c>
      <c r="H3" s="9" t="s">
        <v>24</v>
      </c>
      <c r="I3" s="13">
        <v>40.557353999999997</v>
      </c>
      <c r="J3" s="13">
        <v>-111.897704</v>
      </c>
      <c r="K3">
        <v>5</v>
      </c>
      <c r="L3">
        <v>2</v>
      </c>
      <c r="M3" s="65">
        <f t="shared" ref="M3:M66" si="2">N3/K3</f>
        <v>0.32500000000000001</v>
      </c>
      <c r="N3" s="34">
        <v>1.625</v>
      </c>
      <c r="O3" s="36">
        <v>2.0277777777777777E-2</v>
      </c>
      <c r="P3" s="6">
        <f>O3*1440</f>
        <v>29.2</v>
      </c>
      <c r="Q3" s="67">
        <v>5.4930555561440997E-2</v>
      </c>
      <c r="R3" s="6">
        <f t="shared" ref="R3:R66" si="3">Q3*1440</f>
        <v>79.100000008475035</v>
      </c>
      <c r="S3">
        <v>1</v>
      </c>
      <c r="T3" s="6">
        <f t="shared" ref="T3:T66" si="4">R3*0.232+R3</f>
        <v>97.451200010441241</v>
      </c>
      <c r="U3" s="24">
        <v>1</v>
      </c>
      <c r="V3" s="25" t="s">
        <v>25</v>
      </c>
      <c r="W3" s="26">
        <f>COUNTIF(A2:A190, "=1")</f>
        <v>66</v>
      </c>
    </row>
    <row r="4" spans="1:23">
      <c r="A4">
        <f t="shared" si="0"/>
        <v>2</v>
      </c>
      <c r="B4" s="2">
        <v>6877</v>
      </c>
      <c r="C4" s="2">
        <v>331.53</v>
      </c>
      <c r="D4">
        <v>3</v>
      </c>
      <c r="E4" s="33">
        <f t="shared" si="1"/>
        <v>43160.729780092595</v>
      </c>
      <c r="F4" s="7">
        <v>43160</v>
      </c>
      <c r="G4" s="10">
        <v>0.72978009259259258</v>
      </c>
      <c r="H4" s="11" t="s">
        <v>26</v>
      </c>
      <c r="I4" s="13">
        <v>40.490253000000003</v>
      </c>
      <c r="J4" s="13">
        <v>-111.892839</v>
      </c>
      <c r="K4">
        <v>7</v>
      </c>
      <c r="L4">
        <v>2</v>
      </c>
      <c r="M4" s="65">
        <f t="shared" si="2"/>
        <v>0.2857142857142857</v>
      </c>
      <c r="N4" s="34">
        <v>2</v>
      </c>
      <c r="O4" s="36">
        <v>1.6747685185185185E-2</v>
      </c>
      <c r="P4" s="6">
        <f t="shared" ref="P4:P33" si="5">O4*1440</f>
        <v>24.116666666666667</v>
      </c>
      <c r="Q4" s="67">
        <v>2.1365740736655425E-2</v>
      </c>
      <c r="R4" s="6">
        <f t="shared" si="3"/>
        <v>30.766666660783812</v>
      </c>
      <c r="S4">
        <v>1</v>
      </c>
      <c r="T4" s="6">
        <f t="shared" si="4"/>
        <v>37.904533326085655</v>
      </c>
      <c r="U4" s="24">
        <v>2</v>
      </c>
      <c r="V4" s="25" t="s">
        <v>27</v>
      </c>
      <c r="W4" s="26">
        <f>COUNTIF(A2:A191, "=2")</f>
        <v>35</v>
      </c>
    </row>
    <row r="5" spans="1:23">
      <c r="A5">
        <f t="shared" si="0"/>
        <v>2</v>
      </c>
      <c r="B5" s="2">
        <v>4371</v>
      </c>
      <c r="C5" s="2">
        <v>288.19</v>
      </c>
      <c r="D5">
        <v>4</v>
      </c>
      <c r="E5" s="33">
        <f t="shared" si="1"/>
        <v>43161.312013888892</v>
      </c>
      <c r="F5" s="7">
        <v>43161</v>
      </c>
      <c r="G5" s="10">
        <v>0.31201388888888887</v>
      </c>
      <c r="H5" s="11" t="s">
        <v>28</v>
      </c>
      <c r="I5" s="14">
        <v>40.36692</v>
      </c>
      <c r="J5" s="2">
        <v>-111.79517</v>
      </c>
      <c r="K5">
        <v>6</v>
      </c>
      <c r="L5">
        <v>1</v>
      </c>
      <c r="M5" s="65">
        <f t="shared" si="2"/>
        <v>0.16666666666666666</v>
      </c>
      <c r="N5" s="34">
        <v>1</v>
      </c>
      <c r="O5" s="36">
        <v>6.7361111111111103E-3</v>
      </c>
      <c r="P5" s="6">
        <f t="shared" si="5"/>
        <v>9.6999999999999993</v>
      </c>
      <c r="Q5" s="67">
        <v>3.8599537030677311E-2</v>
      </c>
      <c r="R5" s="6">
        <f t="shared" si="3"/>
        <v>55.583333324175328</v>
      </c>
      <c r="S5">
        <v>1</v>
      </c>
      <c r="T5" s="6">
        <f t="shared" si="4"/>
        <v>68.478666655384004</v>
      </c>
      <c r="U5" s="24">
        <v>3</v>
      </c>
      <c r="V5" s="25" t="s">
        <v>29</v>
      </c>
      <c r="W5" s="26">
        <f>COUNTIF(A2:A192, "=3")</f>
        <v>37</v>
      </c>
    </row>
    <row r="6" spans="1:23">
      <c r="A6">
        <f t="shared" si="0"/>
        <v>2</v>
      </c>
      <c r="B6" s="2">
        <v>7295</v>
      </c>
      <c r="C6" s="2">
        <v>301.89</v>
      </c>
      <c r="D6">
        <v>5</v>
      </c>
      <c r="E6" s="33">
        <f t="shared" si="1"/>
        <v>43161.332719907405</v>
      </c>
      <c r="F6" s="7">
        <v>43161</v>
      </c>
      <c r="G6" s="10">
        <v>0.33271990740740742</v>
      </c>
      <c r="H6" s="11" t="s">
        <v>30</v>
      </c>
      <c r="I6" s="13">
        <v>40.347774999999999</v>
      </c>
      <c r="J6" s="13">
        <v>-111.76499</v>
      </c>
      <c r="K6">
        <v>6</v>
      </c>
      <c r="L6">
        <v>2</v>
      </c>
      <c r="M6" s="65">
        <f t="shared" si="2"/>
        <v>0.16666666666666666</v>
      </c>
      <c r="N6" s="34">
        <v>1</v>
      </c>
      <c r="O6" s="36">
        <v>2.3530092592592592E-2</v>
      </c>
      <c r="P6" s="6">
        <f t="shared" si="5"/>
        <v>33.883333333333333</v>
      </c>
      <c r="Q6" s="67">
        <v>1.3113425928167999E-2</v>
      </c>
      <c r="R6" s="6">
        <f t="shared" si="3"/>
        <v>18.883333336561918</v>
      </c>
      <c r="S6">
        <v>2</v>
      </c>
      <c r="T6" s="6">
        <f t="shared" si="4"/>
        <v>23.264266670644282</v>
      </c>
      <c r="U6" s="24">
        <v>4</v>
      </c>
      <c r="V6" s="25" t="s">
        <v>31</v>
      </c>
      <c r="W6" s="26">
        <f>COUNTIF(A2:A193, "=4")</f>
        <v>32</v>
      </c>
    </row>
    <row r="7" spans="1:23">
      <c r="A7">
        <f t="shared" si="0"/>
        <v>1</v>
      </c>
      <c r="B7" s="2">
        <v>1545</v>
      </c>
      <c r="C7" s="2">
        <v>45.33</v>
      </c>
      <c r="D7">
        <v>8</v>
      </c>
      <c r="E7" s="33">
        <f t="shared" si="1"/>
        <v>43163.486979166664</v>
      </c>
      <c r="F7" s="7">
        <v>43163</v>
      </c>
      <c r="G7" s="10">
        <v>0.48697916666666669</v>
      </c>
      <c r="H7" s="11" t="s">
        <v>32</v>
      </c>
      <c r="I7" s="14">
        <v>40.742559999999997</v>
      </c>
      <c r="J7" s="2">
        <v>-111.90394999999999</v>
      </c>
      <c r="K7">
        <v>5</v>
      </c>
      <c r="L7">
        <v>3</v>
      </c>
      <c r="M7" s="65">
        <f t="shared" si="2"/>
        <v>0.37837836742401121</v>
      </c>
      <c r="N7" s="34">
        <v>1.8918918371200562</v>
      </c>
      <c r="O7" s="36">
        <v>2.9687500000000002E-2</v>
      </c>
      <c r="P7" s="6">
        <f t="shared" si="5"/>
        <v>42.75</v>
      </c>
      <c r="Q7" s="67">
        <v>2.9687500005820766E-2</v>
      </c>
      <c r="R7" s="6">
        <f t="shared" si="3"/>
        <v>42.750000008381903</v>
      </c>
      <c r="S7">
        <v>1</v>
      </c>
      <c r="T7" s="6">
        <f t="shared" si="4"/>
        <v>52.668000010326509</v>
      </c>
      <c r="U7" s="27">
        <v>5</v>
      </c>
      <c r="V7" s="28" t="s">
        <v>33</v>
      </c>
      <c r="W7" s="29">
        <f>COUNTIF(A2:A194, "=5")</f>
        <v>19</v>
      </c>
    </row>
    <row r="8" spans="1:23">
      <c r="A8">
        <f t="shared" si="0"/>
        <v>5</v>
      </c>
      <c r="B8" s="2">
        <v>8527</v>
      </c>
      <c r="C8" s="2">
        <v>2086.15</v>
      </c>
      <c r="D8">
        <v>9</v>
      </c>
      <c r="E8" s="33">
        <f t="shared" si="1"/>
        <v>43164.647650462961</v>
      </c>
      <c r="F8" s="7">
        <v>43164</v>
      </c>
      <c r="G8" s="10">
        <v>0.64765046296296302</v>
      </c>
      <c r="H8" s="11" t="s">
        <v>34</v>
      </c>
      <c r="I8" s="13">
        <v>40.590578999999998</v>
      </c>
      <c r="J8" s="13">
        <v>-111.90106</v>
      </c>
      <c r="K8">
        <v>5</v>
      </c>
      <c r="L8">
        <v>2</v>
      </c>
      <c r="M8" s="65">
        <f t="shared" si="2"/>
        <v>0.4</v>
      </c>
      <c r="N8" s="34">
        <v>2</v>
      </c>
      <c r="O8" s="36">
        <v>1.1377314814814814E-2</v>
      </c>
      <c r="P8" s="6">
        <f t="shared" si="5"/>
        <v>16.383333333333333</v>
      </c>
      <c r="Q8" s="67">
        <v>4.4803240743931383E-2</v>
      </c>
      <c r="R8" s="6">
        <f t="shared" si="3"/>
        <v>64.516666671261191</v>
      </c>
      <c r="S8">
        <v>2</v>
      </c>
      <c r="T8" s="6">
        <f t="shared" si="4"/>
        <v>79.484533338993785</v>
      </c>
    </row>
    <row r="9" spans="1:23">
      <c r="A9">
        <f t="shared" si="0"/>
        <v>1</v>
      </c>
      <c r="B9" s="2">
        <v>8933</v>
      </c>
      <c r="C9" s="2">
        <v>14.64</v>
      </c>
      <c r="D9">
        <v>10</v>
      </c>
      <c r="E9" s="33">
        <f t="shared" si="1"/>
        <v>43165.376967592594</v>
      </c>
      <c r="F9" s="7">
        <v>43165</v>
      </c>
      <c r="G9" s="10">
        <v>0.3769675925925926</v>
      </c>
      <c r="H9" s="11" t="s">
        <v>35</v>
      </c>
      <c r="I9" s="19">
        <v>40.685580000000002</v>
      </c>
      <c r="J9" s="19">
        <v>-111.95134</v>
      </c>
      <c r="K9">
        <v>3</v>
      </c>
      <c r="L9">
        <v>2</v>
      </c>
      <c r="M9" s="65">
        <f t="shared" si="2"/>
        <v>0.49382714430491131</v>
      </c>
      <c r="N9" s="34">
        <v>1.4814814329147339</v>
      </c>
      <c r="O9" s="36">
        <v>3.9004629629629632E-2</v>
      </c>
      <c r="P9" s="6">
        <f t="shared" si="5"/>
        <v>56.166666666666671</v>
      </c>
      <c r="Q9" s="67">
        <v>4.0358796293730848E-2</v>
      </c>
      <c r="R9" s="6">
        <f t="shared" si="3"/>
        <v>58.11666666297242</v>
      </c>
      <c r="S9">
        <v>2</v>
      </c>
      <c r="T9" s="6">
        <f t="shared" si="4"/>
        <v>71.599733328782023</v>
      </c>
    </row>
    <row r="10" spans="1:23">
      <c r="A10">
        <f t="shared" si="0"/>
        <v>3</v>
      </c>
      <c r="B10" s="2">
        <v>1792</v>
      </c>
      <c r="C10" s="2">
        <v>580.07000000000005</v>
      </c>
      <c r="D10">
        <v>11</v>
      </c>
      <c r="E10" s="33">
        <f t="shared" si="1"/>
        <v>43165.6953125</v>
      </c>
      <c r="F10" s="7">
        <v>43165</v>
      </c>
      <c r="G10" s="10">
        <v>0.6953125</v>
      </c>
      <c r="H10" s="11" t="s">
        <v>36</v>
      </c>
      <c r="I10" s="13">
        <v>40.779378000000001</v>
      </c>
      <c r="J10" s="13">
        <v>-111.948981</v>
      </c>
      <c r="K10">
        <v>3</v>
      </c>
      <c r="L10">
        <v>1</v>
      </c>
      <c r="M10" s="65">
        <f t="shared" si="2"/>
        <v>0.33333333333333331</v>
      </c>
      <c r="N10" s="34">
        <v>1</v>
      </c>
      <c r="O10" s="36">
        <v>1.996527777777778E-2</v>
      </c>
      <c r="P10" s="6">
        <f t="shared" si="5"/>
        <v>28.750000000000004</v>
      </c>
      <c r="Q10" s="67">
        <v>9.092592592787696E-2</v>
      </c>
      <c r="R10" s="6">
        <f t="shared" si="3"/>
        <v>130.93333333614282</v>
      </c>
      <c r="S10">
        <v>1</v>
      </c>
      <c r="T10" s="6">
        <f t="shared" si="4"/>
        <v>161.30986667012797</v>
      </c>
    </row>
    <row r="11" spans="1:23">
      <c r="A11">
        <f t="shared" si="0"/>
        <v>1</v>
      </c>
      <c r="B11" s="2">
        <v>4092</v>
      </c>
      <c r="C11" s="2">
        <v>46.95</v>
      </c>
      <c r="D11">
        <v>12</v>
      </c>
      <c r="E11" s="33">
        <f t="shared" si="1"/>
        <v>43166.313263888886</v>
      </c>
      <c r="F11" s="7">
        <v>43166</v>
      </c>
      <c r="G11" s="10">
        <v>0.3132638888888889</v>
      </c>
      <c r="H11" s="11" t="s">
        <v>37</v>
      </c>
      <c r="I11" s="15">
        <v>40.75179</v>
      </c>
      <c r="J11" s="15">
        <v>-111.71599999999999</v>
      </c>
      <c r="K11">
        <v>3</v>
      </c>
      <c r="L11">
        <v>1</v>
      </c>
      <c r="M11" s="65">
        <f t="shared" si="2"/>
        <v>0.33333333333333331</v>
      </c>
      <c r="N11" s="34">
        <v>1</v>
      </c>
      <c r="O11" s="36">
        <v>1.8680555555555554E-2</v>
      </c>
      <c r="P11" s="6">
        <f t="shared" si="5"/>
        <v>26.9</v>
      </c>
      <c r="Q11" s="67">
        <v>6.5983796303044073E-2</v>
      </c>
      <c r="R11" s="6">
        <f t="shared" si="3"/>
        <v>95.016666676383466</v>
      </c>
      <c r="S11">
        <v>2</v>
      </c>
      <c r="T11" s="6">
        <f t="shared" si="4"/>
        <v>117.06053334530444</v>
      </c>
    </row>
    <row r="12" spans="1:23">
      <c r="A12">
        <f t="shared" si="0"/>
        <v>3</v>
      </c>
      <c r="B12" s="2">
        <v>2605</v>
      </c>
      <c r="C12" s="2">
        <v>483.09</v>
      </c>
      <c r="D12">
        <v>13</v>
      </c>
      <c r="E12" s="33">
        <f t="shared" si="1"/>
        <v>43166.372696759259</v>
      </c>
      <c r="F12" s="7">
        <v>43166</v>
      </c>
      <c r="G12" s="10">
        <v>0.37269675925925921</v>
      </c>
      <c r="H12" s="11" t="s">
        <v>38</v>
      </c>
      <c r="I12" s="13">
        <v>40.371935999999998</v>
      </c>
      <c r="J12" s="13">
        <v>-111.803263</v>
      </c>
      <c r="K12">
        <v>6</v>
      </c>
      <c r="L12">
        <v>2</v>
      </c>
      <c r="M12" s="65">
        <f t="shared" si="2"/>
        <v>0.33333333333333331</v>
      </c>
      <c r="N12" s="34">
        <v>2</v>
      </c>
      <c r="O12" s="36">
        <v>2.7997685185185184E-2</v>
      </c>
      <c r="P12" s="6">
        <f t="shared" si="5"/>
        <v>40.316666666666663</v>
      </c>
      <c r="Q12" s="67">
        <v>4.740740740817273E-2</v>
      </c>
      <c r="R12" s="6">
        <f t="shared" si="3"/>
        <v>68.266666667768732</v>
      </c>
      <c r="S12">
        <v>2</v>
      </c>
      <c r="T12" s="6">
        <f t="shared" si="4"/>
        <v>84.104533334691084</v>
      </c>
      <c r="V12" t="s">
        <v>39</v>
      </c>
    </row>
    <row r="13" spans="1:23">
      <c r="A13">
        <f t="shared" si="0"/>
        <v>1</v>
      </c>
      <c r="B13" s="2">
        <v>6982</v>
      </c>
      <c r="C13" s="2">
        <v>52.16</v>
      </c>
      <c r="D13">
        <v>14</v>
      </c>
      <c r="E13" s="33">
        <f t="shared" si="1"/>
        <v>43166.385208333333</v>
      </c>
      <c r="F13" s="7">
        <v>43166</v>
      </c>
      <c r="G13" s="8">
        <v>0.38520833333333332</v>
      </c>
      <c r="H13" s="11" t="s">
        <v>40</v>
      </c>
      <c r="I13" s="2">
        <v>40.400170000000003</v>
      </c>
      <c r="J13" s="2">
        <v>-111.84805</v>
      </c>
      <c r="K13">
        <v>5</v>
      </c>
      <c r="L13">
        <v>1</v>
      </c>
      <c r="M13" s="65">
        <f t="shared" si="2"/>
        <v>0.2</v>
      </c>
      <c r="N13" s="34">
        <v>1</v>
      </c>
      <c r="O13" s="36">
        <v>1.1319444444444444E-2</v>
      </c>
      <c r="P13" s="6">
        <f t="shared" si="5"/>
        <v>16.3</v>
      </c>
      <c r="Q13" s="67">
        <v>2.1631944444379769E-2</v>
      </c>
      <c r="R13" s="6">
        <f t="shared" si="3"/>
        <v>31.149999999906868</v>
      </c>
      <c r="S13">
        <v>1</v>
      </c>
      <c r="T13" s="6">
        <f t="shared" si="4"/>
        <v>38.376799999885264</v>
      </c>
      <c r="V13" s="6">
        <f>AVERAGE(P2:P190)</f>
        <v>43.952910052910035</v>
      </c>
      <c r="W13" t="s">
        <v>41</v>
      </c>
    </row>
    <row r="14" spans="1:23">
      <c r="A14">
        <f t="shared" si="0"/>
        <v>3</v>
      </c>
      <c r="B14" s="2">
        <v>6184</v>
      </c>
      <c r="C14" s="2">
        <v>530.04</v>
      </c>
      <c r="D14">
        <v>15</v>
      </c>
      <c r="E14" s="33">
        <f t="shared" si="1"/>
        <v>43166.725775462961</v>
      </c>
      <c r="F14" s="7">
        <v>43166</v>
      </c>
      <c r="G14" s="8">
        <v>0.72577546296296302</v>
      </c>
      <c r="H14" s="11" t="s">
        <v>42</v>
      </c>
      <c r="I14" s="2">
        <v>40.64405</v>
      </c>
      <c r="J14" s="2">
        <v>-111.92847999999999</v>
      </c>
      <c r="K14">
        <v>5</v>
      </c>
      <c r="L14">
        <v>4</v>
      </c>
      <c r="M14" s="65">
        <f t="shared" si="2"/>
        <v>0.7966666698455811</v>
      </c>
      <c r="N14" s="34">
        <v>3.9833333492279053</v>
      </c>
      <c r="O14" s="36">
        <v>4.3668981481481482E-2</v>
      </c>
      <c r="P14" s="6">
        <f t="shared" si="5"/>
        <v>62.883333333333333</v>
      </c>
      <c r="Q14" s="67">
        <v>4.6724537038244307E-2</v>
      </c>
      <c r="R14" s="6">
        <f t="shared" si="3"/>
        <v>67.283333335071802</v>
      </c>
      <c r="S14">
        <v>2</v>
      </c>
      <c r="T14" s="6">
        <f t="shared" si="4"/>
        <v>82.893066668808459</v>
      </c>
      <c r="V14" t="s">
        <v>43</v>
      </c>
    </row>
    <row r="15" spans="1:23">
      <c r="A15">
        <f t="shared" si="0"/>
        <v>1</v>
      </c>
      <c r="B15" s="2">
        <v>6035</v>
      </c>
      <c r="C15" s="2">
        <v>175.65</v>
      </c>
      <c r="D15">
        <v>17</v>
      </c>
      <c r="E15" s="33">
        <f t="shared" si="1"/>
        <v>43167.685613425929</v>
      </c>
      <c r="F15" s="7">
        <v>43167</v>
      </c>
      <c r="G15" s="8">
        <v>0.685613425925926</v>
      </c>
      <c r="H15" s="11" t="s">
        <v>44</v>
      </c>
      <c r="I15" s="2">
        <v>40.754269999999998</v>
      </c>
      <c r="J15" s="2">
        <v>-111.91110999999999</v>
      </c>
      <c r="K15">
        <v>5</v>
      </c>
      <c r="L15">
        <v>2</v>
      </c>
      <c r="M15" s="65">
        <f t="shared" si="2"/>
        <v>0.4</v>
      </c>
      <c r="N15" s="34">
        <v>2</v>
      </c>
      <c r="O15" s="36">
        <v>1.6469907407407405E-2</v>
      </c>
      <c r="P15" s="6">
        <f t="shared" si="5"/>
        <v>23.716666666666665</v>
      </c>
      <c r="Q15" s="67">
        <v>3.8229166661039926E-2</v>
      </c>
      <c r="R15" s="6">
        <f t="shared" si="3"/>
        <v>55.049999991897494</v>
      </c>
      <c r="S15">
        <v>1</v>
      </c>
      <c r="T15" s="6">
        <f t="shared" si="4"/>
        <v>67.821599990017717</v>
      </c>
      <c r="V15" s="6">
        <f>MEDIAN(P2:P190)</f>
        <v>34.616666666666667</v>
      </c>
      <c r="W15" t="s">
        <v>41</v>
      </c>
    </row>
    <row r="16" spans="1:23">
      <c r="A16">
        <f t="shared" si="0"/>
        <v>2</v>
      </c>
      <c r="B16" s="2">
        <v>8575</v>
      </c>
      <c r="C16" s="2">
        <v>289.7</v>
      </c>
      <c r="D16">
        <v>20</v>
      </c>
      <c r="E16" s="33">
        <f t="shared" si="1"/>
        <v>43168.410810185182</v>
      </c>
      <c r="F16" s="7">
        <v>43168</v>
      </c>
      <c r="G16" s="10">
        <v>0.41081018518518514</v>
      </c>
      <c r="H16" s="11" t="s">
        <v>45</v>
      </c>
      <c r="I16" s="2">
        <v>40.573999999999998</v>
      </c>
      <c r="J16" s="2">
        <v>-111.90003</v>
      </c>
      <c r="K16">
        <v>5</v>
      </c>
      <c r="L16">
        <v>2</v>
      </c>
      <c r="M16" s="65">
        <f t="shared" si="2"/>
        <v>0.4</v>
      </c>
      <c r="N16" s="34">
        <v>2</v>
      </c>
      <c r="O16" s="36">
        <v>3.363425925925926E-2</v>
      </c>
      <c r="P16" s="6">
        <f t="shared" si="5"/>
        <v>48.433333333333337</v>
      </c>
      <c r="Q16" s="67">
        <v>4.7615740746550728E-2</v>
      </c>
      <c r="R16" s="6">
        <f t="shared" si="3"/>
        <v>68.566666675033048</v>
      </c>
      <c r="S16">
        <v>1</v>
      </c>
      <c r="T16" s="6">
        <f t="shared" si="4"/>
        <v>84.474133343640716</v>
      </c>
    </row>
    <row r="17" spans="1:22">
      <c r="A17">
        <f t="shared" si="0"/>
        <v>2</v>
      </c>
      <c r="B17" s="2">
        <v>7560</v>
      </c>
      <c r="C17" s="2">
        <v>327.88</v>
      </c>
      <c r="D17">
        <v>22</v>
      </c>
      <c r="E17" s="33">
        <f t="shared" si="1"/>
        <v>43168.67596064815</v>
      </c>
      <c r="F17" s="7">
        <v>43168</v>
      </c>
      <c r="G17" s="10">
        <v>0.67596064814814805</v>
      </c>
      <c r="H17" s="11" t="s">
        <v>46</v>
      </c>
      <c r="I17" s="2">
        <v>40.840470000000003</v>
      </c>
      <c r="J17" s="2">
        <v>-111.91501</v>
      </c>
      <c r="K17">
        <v>5</v>
      </c>
      <c r="L17">
        <v>2</v>
      </c>
      <c r="M17" s="65">
        <f t="shared" si="2"/>
        <v>0.27777776718139646</v>
      </c>
      <c r="N17" s="34">
        <v>1.3888888359069824</v>
      </c>
      <c r="O17" s="36">
        <v>1.3622685185185184E-2</v>
      </c>
      <c r="P17" s="6">
        <f t="shared" si="5"/>
        <v>19.616666666666664</v>
      </c>
      <c r="Q17" s="67">
        <v>1.1400462957681157E-2</v>
      </c>
      <c r="R17" s="6">
        <f t="shared" si="3"/>
        <v>16.416666659060866</v>
      </c>
      <c r="S17">
        <v>1</v>
      </c>
      <c r="T17" s="6">
        <f t="shared" si="4"/>
        <v>20.225333323962985</v>
      </c>
      <c r="V17" t="s">
        <v>47</v>
      </c>
    </row>
    <row r="18" spans="1:22">
      <c r="A18">
        <f t="shared" si="0"/>
        <v>2</v>
      </c>
      <c r="B18" s="2">
        <v>4889</v>
      </c>
      <c r="C18" s="2">
        <v>386.7</v>
      </c>
      <c r="D18">
        <v>25</v>
      </c>
      <c r="E18" s="33">
        <f t="shared" si="1"/>
        <v>43172.467835648145</v>
      </c>
      <c r="F18" s="7">
        <v>43172</v>
      </c>
      <c r="G18" s="10">
        <v>0.4678356481481481</v>
      </c>
      <c r="H18" s="11" t="s">
        <v>48</v>
      </c>
      <c r="I18" s="17">
        <v>40.637300000000003</v>
      </c>
      <c r="J18" s="17">
        <v>-111.90434999999999</v>
      </c>
      <c r="K18">
        <v>5</v>
      </c>
      <c r="L18">
        <v>2</v>
      </c>
      <c r="M18" s="65">
        <f t="shared" si="2"/>
        <v>0.3432835817337036</v>
      </c>
      <c r="N18" s="34">
        <v>1.7164179086685181</v>
      </c>
      <c r="O18" s="36">
        <v>4.6053240740740742E-2</v>
      </c>
      <c r="P18" s="6">
        <f t="shared" si="5"/>
        <v>66.316666666666663</v>
      </c>
      <c r="Q18" s="67">
        <v>6.6712962965539191E-2</v>
      </c>
      <c r="R18" s="6">
        <f t="shared" si="3"/>
        <v>96.066666670376435</v>
      </c>
      <c r="S18">
        <v>2</v>
      </c>
      <c r="T18" s="6">
        <f t="shared" si="4"/>
        <v>118.35413333790376</v>
      </c>
      <c r="V18" s="66">
        <f>AVERAGE(M2:M190)</f>
        <v>0.31489807799589925</v>
      </c>
    </row>
    <row r="19" spans="1:22">
      <c r="A19">
        <f t="shared" si="0"/>
        <v>1</v>
      </c>
      <c r="B19" s="2">
        <v>27602</v>
      </c>
      <c r="C19" s="2">
        <v>155.72999999999999</v>
      </c>
      <c r="D19">
        <v>26</v>
      </c>
      <c r="E19" s="33">
        <f t="shared" si="1"/>
        <v>43172.605590277781</v>
      </c>
      <c r="F19" s="7">
        <v>43172</v>
      </c>
      <c r="G19" s="10">
        <v>0.60559027777777774</v>
      </c>
      <c r="H19" s="11" t="s">
        <v>49</v>
      </c>
      <c r="I19" s="16">
        <v>40.699890000000003</v>
      </c>
      <c r="J19" s="16">
        <v>-111.9019</v>
      </c>
      <c r="K19">
        <v>4</v>
      </c>
      <c r="L19">
        <v>1</v>
      </c>
      <c r="M19" s="65">
        <f t="shared" si="2"/>
        <v>0.25</v>
      </c>
      <c r="N19" s="34">
        <v>1</v>
      </c>
      <c r="O19" s="36">
        <v>1.0381944444444444E-2</v>
      </c>
      <c r="P19" s="6">
        <f t="shared" si="5"/>
        <v>14.95</v>
      </c>
      <c r="Q19" s="67">
        <v>2.2372685183654539E-2</v>
      </c>
      <c r="R19" s="6">
        <f t="shared" si="3"/>
        <v>32.216666664462537</v>
      </c>
      <c r="S19">
        <v>1</v>
      </c>
      <c r="T19" s="6">
        <f t="shared" si="4"/>
        <v>39.690933330617845</v>
      </c>
      <c r="V19" t="s">
        <v>50</v>
      </c>
    </row>
    <row r="20" spans="1:22">
      <c r="A20">
        <f t="shared" si="0"/>
        <v>5</v>
      </c>
      <c r="B20" s="2">
        <v>8798</v>
      </c>
      <c r="C20" s="2">
        <v>3228.09</v>
      </c>
      <c r="D20">
        <v>29</v>
      </c>
      <c r="E20" s="33">
        <f t="shared" si="1"/>
        <v>43172.616539351853</v>
      </c>
      <c r="F20" s="7">
        <v>43172</v>
      </c>
      <c r="G20" s="10">
        <v>0.61653935185185182</v>
      </c>
      <c r="H20" s="11" t="s">
        <v>51</v>
      </c>
      <c r="I20" s="13">
        <v>40.402130999999997</v>
      </c>
      <c r="J20" s="13">
        <v>-111.851375</v>
      </c>
      <c r="K20">
        <v>5</v>
      </c>
      <c r="L20">
        <v>2</v>
      </c>
      <c r="M20" s="65">
        <f t="shared" si="2"/>
        <v>0.31851851940155029</v>
      </c>
      <c r="N20" s="34">
        <v>1.5925925970077515</v>
      </c>
      <c r="O20" s="36">
        <v>4.040509259259259E-2</v>
      </c>
      <c r="P20" s="6">
        <f t="shared" si="5"/>
        <v>58.18333333333333</v>
      </c>
      <c r="Q20" s="67">
        <v>2.4097222223645076E-2</v>
      </c>
      <c r="R20" s="6">
        <f t="shared" si="3"/>
        <v>34.70000000204891</v>
      </c>
      <c r="S20">
        <v>1</v>
      </c>
      <c r="T20" s="6">
        <f t="shared" si="4"/>
        <v>42.750400002524259</v>
      </c>
      <c r="V20" s="66">
        <f>MEDIAN(M2:M190)</f>
        <v>0.25</v>
      </c>
    </row>
    <row r="21" spans="1:22">
      <c r="A21">
        <f t="shared" si="0"/>
        <v>2</v>
      </c>
      <c r="B21" s="2">
        <v>6359</v>
      </c>
      <c r="C21" s="2">
        <v>327.45</v>
      </c>
      <c r="D21">
        <v>27</v>
      </c>
      <c r="E21" s="33">
        <f t="shared" si="1"/>
        <v>43172.728425925925</v>
      </c>
      <c r="F21" s="7">
        <v>43172</v>
      </c>
      <c r="G21" s="10">
        <v>0.72842592592592592</v>
      </c>
      <c r="H21" s="11" t="s">
        <v>52</v>
      </c>
      <c r="I21" s="2">
        <v>40.300539999999998</v>
      </c>
      <c r="J21" s="2">
        <v>-111.72565</v>
      </c>
      <c r="K21">
        <v>6</v>
      </c>
      <c r="L21">
        <v>2</v>
      </c>
      <c r="M21" s="65">
        <f t="shared" si="2"/>
        <v>0.33333333333333331</v>
      </c>
      <c r="N21" s="34">
        <v>2</v>
      </c>
      <c r="O21" s="36">
        <v>6.9907407407407409E-3</v>
      </c>
      <c r="P21" s="6">
        <f t="shared" si="5"/>
        <v>10.066666666666666</v>
      </c>
      <c r="Q21" s="67">
        <v>4.1006944440596271E-2</v>
      </c>
      <c r="R21" s="6">
        <f t="shared" si="3"/>
        <v>59.049999994458631</v>
      </c>
      <c r="S21">
        <v>2</v>
      </c>
      <c r="T21" s="6">
        <f t="shared" si="4"/>
        <v>72.749599993173035</v>
      </c>
    </row>
    <row r="22" spans="1:22">
      <c r="A22">
        <f t="shared" si="0"/>
        <v>2</v>
      </c>
      <c r="B22" s="2">
        <v>6477</v>
      </c>
      <c r="C22" s="2">
        <v>321.24</v>
      </c>
      <c r="D22">
        <v>31</v>
      </c>
      <c r="E22" s="33">
        <f t="shared" si="1"/>
        <v>43173.297534722224</v>
      </c>
      <c r="F22" s="7">
        <v>43173</v>
      </c>
      <c r="G22" s="10">
        <v>0.29753472222222221</v>
      </c>
      <c r="H22" s="11" t="s">
        <v>53</v>
      </c>
      <c r="I22" s="13">
        <v>40.547814000000002</v>
      </c>
      <c r="J22" s="13">
        <v>-111.895416</v>
      </c>
      <c r="K22">
        <v>5</v>
      </c>
      <c r="L22">
        <v>4</v>
      </c>
      <c r="M22" s="65">
        <f t="shared" si="2"/>
        <v>0.46666665077209474</v>
      </c>
      <c r="N22" s="34">
        <v>2.3333332538604736</v>
      </c>
      <c r="O22" s="36">
        <v>3.1597222222222222E-3</v>
      </c>
      <c r="P22" s="6">
        <f t="shared" si="5"/>
        <v>4.55</v>
      </c>
      <c r="Q22" s="67">
        <v>6.7245370373711921E-3</v>
      </c>
      <c r="R22" s="6">
        <f t="shared" si="3"/>
        <v>9.6833333338145167</v>
      </c>
      <c r="S22">
        <v>1</v>
      </c>
      <c r="T22" s="6">
        <f t="shared" si="4"/>
        <v>11.929866667259486</v>
      </c>
      <c r="V22" t="s">
        <v>54</v>
      </c>
    </row>
    <row r="23" spans="1:22">
      <c r="A23">
        <f t="shared" si="0"/>
        <v>1</v>
      </c>
      <c r="B23" s="2">
        <v>4605</v>
      </c>
      <c r="C23" s="2">
        <v>14.69</v>
      </c>
      <c r="D23">
        <v>33</v>
      </c>
      <c r="E23" s="33">
        <f t="shared" si="1"/>
        <v>43174.512974537036</v>
      </c>
      <c r="F23" s="7">
        <v>43174</v>
      </c>
      <c r="G23" s="10">
        <v>0.51297453703703699</v>
      </c>
      <c r="H23" s="11" t="s">
        <v>55</v>
      </c>
      <c r="I23" s="18">
        <v>40.743070000000003</v>
      </c>
      <c r="J23" s="18">
        <v>-111.73204</v>
      </c>
      <c r="K23">
        <v>3</v>
      </c>
      <c r="L23">
        <v>2</v>
      </c>
      <c r="M23" s="65">
        <f t="shared" si="2"/>
        <v>0.35483872890472412</v>
      </c>
      <c r="N23" s="34">
        <v>1.0645161867141724</v>
      </c>
      <c r="O23" s="36">
        <v>4.4664351851851851E-2</v>
      </c>
      <c r="P23" s="6">
        <f t="shared" si="5"/>
        <v>64.316666666666663</v>
      </c>
      <c r="Q23" s="67">
        <v>5.6631944447872229E-2</v>
      </c>
      <c r="R23" s="6">
        <f t="shared" si="3"/>
        <v>81.55000000493601</v>
      </c>
      <c r="S23">
        <v>2</v>
      </c>
      <c r="T23" s="6">
        <f t="shared" si="4"/>
        <v>100.46960000608117</v>
      </c>
      <c r="V23" s="70">
        <f>[1]Sheet1!$C$11</f>
        <v>0.15561959654178675</v>
      </c>
    </row>
    <row r="24" spans="1:22">
      <c r="A24">
        <f t="shared" si="0"/>
        <v>3</v>
      </c>
      <c r="B24" s="2">
        <v>1662</v>
      </c>
      <c r="C24" s="2">
        <v>700.07</v>
      </c>
      <c r="D24">
        <v>38</v>
      </c>
      <c r="E24" s="33">
        <f t="shared" si="1"/>
        <v>43174.700011574074</v>
      </c>
      <c r="F24" s="7">
        <v>43174</v>
      </c>
      <c r="G24" s="10">
        <v>0.70001157407407411</v>
      </c>
      <c r="H24" s="11" t="s">
        <v>56</v>
      </c>
      <c r="I24" s="2">
        <v>40.68186</v>
      </c>
      <c r="J24" s="2">
        <v>-111.79792999999999</v>
      </c>
      <c r="K24">
        <v>3</v>
      </c>
      <c r="L24">
        <v>1</v>
      </c>
      <c r="M24" s="65">
        <f t="shared" si="2"/>
        <v>0.33333333333333331</v>
      </c>
      <c r="N24" s="34">
        <v>1</v>
      </c>
      <c r="O24" s="36">
        <v>5.693287037037037E-2</v>
      </c>
      <c r="P24" s="6">
        <f t="shared" si="5"/>
        <v>81.983333333333334</v>
      </c>
      <c r="Q24" s="67">
        <v>6.0532407405844424E-2</v>
      </c>
      <c r="R24" s="6">
        <f t="shared" si="3"/>
        <v>87.16666666441597</v>
      </c>
      <c r="S24">
        <v>2</v>
      </c>
      <c r="T24" s="6">
        <f t="shared" si="4"/>
        <v>107.38933333056048</v>
      </c>
    </row>
    <row r="25" spans="1:22">
      <c r="A25">
        <f t="shared" si="0"/>
        <v>4</v>
      </c>
      <c r="B25" s="2">
        <v>8661</v>
      </c>
      <c r="C25" s="2">
        <v>1699.01</v>
      </c>
      <c r="D25">
        <v>39</v>
      </c>
      <c r="E25" s="33">
        <f t="shared" si="1"/>
        <v>43175.237118055556</v>
      </c>
      <c r="F25" s="7">
        <v>43175</v>
      </c>
      <c r="G25" s="10">
        <v>0.23711805555555557</v>
      </c>
      <c r="H25" s="11" t="s">
        <v>57</v>
      </c>
      <c r="I25" s="17">
        <v>40.078530000000001</v>
      </c>
      <c r="J25" s="17">
        <v>-111.70956</v>
      </c>
      <c r="K25">
        <v>3</v>
      </c>
      <c r="L25">
        <v>3</v>
      </c>
      <c r="M25" s="65">
        <f t="shared" si="2"/>
        <v>1</v>
      </c>
      <c r="N25" s="34">
        <v>3</v>
      </c>
      <c r="O25" s="36">
        <v>0.15802083333333333</v>
      </c>
      <c r="P25" s="6">
        <f t="shared" si="5"/>
        <v>227.55</v>
      </c>
      <c r="Q25" s="67">
        <v>0.17829861110658385</v>
      </c>
      <c r="R25" s="6">
        <f t="shared" si="3"/>
        <v>256.74999999348074</v>
      </c>
      <c r="S25">
        <v>2</v>
      </c>
      <c r="T25" s="6">
        <f t="shared" si="4"/>
        <v>316.31599999196828</v>
      </c>
    </row>
    <row r="26" spans="1:22">
      <c r="A26">
        <f t="shared" si="0"/>
        <v>1</v>
      </c>
      <c r="B26" s="2">
        <v>5532</v>
      </c>
      <c r="C26" s="2">
        <v>104.46</v>
      </c>
      <c r="D26">
        <v>40</v>
      </c>
      <c r="E26" s="33">
        <f t="shared" si="1"/>
        <v>43175.482175925928</v>
      </c>
      <c r="F26" s="7">
        <v>43175</v>
      </c>
      <c r="G26" s="10">
        <v>0.48217592592592595</v>
      </c>
      <c r="H26" s="11" t="s">
        <v>58</v>
      </c>
      <c r="I26" s="17">
        <v>40.638300000000001</v>
      </c>
      <c r="J26" s="17">
        <v>-111.90394000000001</v>
      </c>
      <c r="K26">
        <v>5</v>
      </c>
      <c r="L26">
        <v>2</v>
      </c>
      <c r="M26" s="65">
        <f t="shared" si="2"/>
        <v>0.22222223281860351</v>
      </c>
      <c r="N26" s="34">
        <v>1.1111111640930176</v>
      </c>
      <c r="O26" s="36">
        <v>8.7962962962962968E-3</v>
      </c>
      <c r="P26" s="6">
        <f t="shared" si="5"/>
        <v>12.666666666666668</v>
      </c>
      <c r="Q26" s="67">
        <v>1.3113425920892041E-2</v>
      </c>
      <c r="R26" s="6">
        <f t="shared" si="3"/>
        <v>18.883333326084539</v>
      </c>
      <c r="S26">
        <v>1</v>
      </c>
      <c r="T26" s="6">
        <f t="shared" si="4"/>
        <v>23.264266657736151</v>
      </c>
    </row>
    <row r="27" spans="1:22">
      <c r="A27">
        <f t="shared" si="0"/>
        <v>3</v>
      </c>
      <c r="B27" s="2">
        <v>10807</v>
      </c>
      <c r="C27" s="2">
        <v>487.64</v>
      </c>
      <c r="D27">
        <v>45</v>
      </c>
      <c r="E27" s="33">
        <f t="shared" si="1"/>
        <v>43179.692349537036</v>
      </c>
      <c r="F27" s="7">
        <v>43179</v>
      </c>
      <c r="G27" s="10">
        <v>0.69234953703703705</v>
      </c>
      <c r="H27" s="11" t="s">
        <v>59</v>
      </c>
      <c r="I27" s="2">
        <v>40.515090000000001</v>
      </c>
      <c r="J27" s="2">
        <v>-111.89093</v>
      </c>
      <c r="K27">
        <v>6</v>
      </c>
      <c r="L27">
        <v>2</v>
      </c>
      <c r="M27" s="65">
        <f t="shared" si="2"/>
        <v>0.21794871489206949</v>
      </c>
      <c r="N27" s="34">
        <v>1.307692289352417</v>
      </c>
      <c r="O27" s="36">
        <v>1.1817129629629629E-2</v>
      </c>
      <c r="P27" s="6">
        <f t="shared" si="5"/>
        <v>17.016666666666666</v>
      </c>
      <c r="Q27" s="67">
        <v>5.8807870373129845E-2</v>
      </c>
      <c r="R27" s="6">
        <f t="shared" si="3"/>
        <v>84.683333337306976</v>
      </c>
      <c r="S27">
        <v>1</v>
      </c>
      <c r="T27" s="6">
        <f t="shared" si="4"/>
        <v>104.3298666715622</v>
      </c>
    </row>
    <row r="28" spans="1:22">
      <c r="A28">
        <f t="shared" si="0"/>
        <v>2</v>
      </c>
      <c r="B28" s="2">
        <v>3407</v>
      </c>
      <c r="C28" s="2">
        <v>262.33999999999997</v>
      </c>
      <c r="D28">
        <v>46</v>
      </c>
      <c r="E28" s="33">
        <f t="shared" si="1"/>
        <v>43180.364039351851</v>
      </c>
      <c r="F28" s="7">
        <v>43180</v>
      </c>
      <c r="G28" s="10">
        <v>0.36403935185185188</v>
      </c>
      <c r="H28" s="11" t="s">
        <v>60</v>
      </c>
      <c r="I28" s="2">
        <v>40.38409</v>
      </c>
      <c r="J28" s="2">
        <v>-111.83056999999999</v>
      </c>
      <c r="K28">
        <v>5</v>
      </c>
      <c r="L28">
        <v>2</v>
      </c>
      <c r="M28" s="65">
        <f t="shared" si="2"/>
        <v>0.34117646217346193</v>
      </c>
      <c r="N28" s="34">
        <v>1.7058823108673096</v>
      </c>
      <c r="O28" s="36">
        <v>1.4432870370370372E-2</v>
      </c>
      <c r="P28" s="6">
        <f t="shared" si="5"/>
        <v>20.783333333333335</v>
      </c>
      <c r="Q28" s="67">
        <v>2.1168981482333038E-2</v>
      </c>
      <c r="R28" s="6">
        <f t="shared" si="3"/>
        <v>30.483333334559575</v>
      </c>
      <c r="S28">
        <v>2</v>
      </c>
      <c r="T28" s="6">
        <f t="shared" si="4"/>
        <v>37.555466668177395</v>
      </c>
    </row>
    <row r="29" spans="1:22">
      <c r="A29">
        <f t="shared" si="0"/>
        <v>1</v>
      </c>
      <c r="B29" s="2">
        <v>10792</v>
      </c>
      <c r="C29" s="2">
        <v>75.22</v>
      </c>
      <c r="D29">
        <v>47</v>
      </c>
      <c r="E29" s="33">
        <f t="shared" si="1"/>
        <v>43180.38082175926</v>
      </c>
      <c r="F29" s="7">
        <v>43180</v>
      </c>
      <c r="G29" s="10">
        <v>0.38082175925925926</v>
      </c>
      <c r="H29" s="11" t="s">
        <v>61</v>
      </c>
      <c r="I29" s="2">
        <v>40.347079999999998</v>
      </c>
      <c r="J29" s="2">
        <v>-111.76421999999999</v>
      </c>
      <c r="K29">
        <v>6</v>
      </c>
      <c r="L29">
        <v>1</v>
      </c>
      <c r="M29" s="65">
        <f t="shared" si="2"/>
        <v>0.16666666666666666</v>
      </c>
      <c r="N29" s="34">
        <v>1</v>
      </c>
      <c r="O29" s="36">
        <v>2.4039351851851853E-2</v>
      </c>
      <c r="P29" s="6">
        <f t="shared" si="5"/>
        <v>34.616666666666667</v>
      </c>
      <c r="Q29" s="67">
        <v>3.4942129626870155E-2</v>
      </c>
      <c r="R29" s="6">
        <f t="shared" si="3"/>
        <v>50.316666662693024</v>
      </c>
      <c r="S29">
        <v>3</v>
      </c>
      <c r="T29" s="6">
        <f t="shared" si="4"/>
        <v>61.990133328437807</v>
      </c>
    </row>
    <row r="30" spans="1:22">
      <c r="A30">
        <f t="shared" si="0"/>
        <v>5</v>
      </c>
      <c r="B30" s="2">
        <v>5861</v>
      </c>
      <c r="C30" s="2">
        <v>2629.85</v>
      </c>
      <c r="D30">
        <v>48</v>
      </c>
      <c r="E30" s="33">
        <f t="shared" si="1"/>
        <v>43180.670601851853</v>
      </c>
      <c r="F30" s="7">
        <v>43180</v>
      </c>
      <c r="G30" s="10">
        <v>0.67060185185185184</v>
      </c>
      <c r="H30" s="11" t="s">
        <v>62</v>
      </c>
      <c r="I30" s="2">
        <v>40.8005</v>
      </c>
      <c r="J30" s="2">
        <v>-111.91996</v>
      </c>
      <c r="K30">
        <v>4</v>
      </c>
      <c r="L30">
        <v>1</v>
      </c>
      <c r="M30" s="65">
        <f t="shared" si="2"/>
        <v>0.25</v>
      </c>
      <c r="N30" s="34">
        <v>1</v>
      </c>
      <c r="O30" s="36">
        <v>4.3287037037037041E-2</v>
      </c>
      <c r="P30" s="6">
        <f t="shared" si="5"/>
        <v>62.333333333333336</v>
      </c>
      <c r="Q30" s="67">
        <v>4.3738425927585922E-2</v>
      </c>
      <c r="R30" s="6">
        <f t="shared" si="3"/>
        <v>62.983333335723728</v>
      </c>
      <c r="S30">
        <v>1</v>
      </c>
      <c r="T30" s="6">
        <f t="shared" si="4"/>
        <v>77.595466669611639</v>
      </c>
    </row>
    <row r="31" spans="1:22">
      <c r="A31">
        <f t="shared" si="0"/>
        <v>1</v>
      </c>
      <c r="B31" s="2">
        <v>15160</v>
      </c>
      <c r="C31" s="2">
        <v>198.83</v>
      </c>
      <c r="D31">
        <v>52</v>
      </c>
      <c r="E31" s="33">
        <f t="shared" si="1"/>
        <v>43185.393761574072</v>
      </c>
      <c r="F31" s="7">
        <v>43185</v>
      </c>
      <c r="G31" s="10">
        <v>0.39376157407407408</v>
      </c>
      <c r="H31" s="11" t="s">
        <v>63</v>
      </c>
      <c r="I31" s="14">
        <v>40.556600000000003</v>
      </c>
      <c r="J31" s="14">
        <v>-111.89757</v>
      </c>
      <c r="K31">
        <v>6</v>
      </c>
      <c r="L31">
        <v>1</v>
      </c>
      <c r="M31" s="65">
        <f t="shared" si="2"/>
        <v>0.16666666666666666</v>
      </c>
      <c r="N31" s="34">
        <v>1</v>
      </c>
      <c r="O31" s="36">
        <v>4.3738425925925924E-2</v>
      </c>
      <c r="P31" s="6">
        <f t="shared" si="5"/>
        <v>62.983333333333327</v>
      </c>
      <c r="Q31" s="67">
        <v>4.4745370374585036E-2</v>
      </c>
      <c r="R31" s="6">
        <f t="shared" si="3"/>
        <v>64.433333339402452</v>
      </c>
      <c r="S31">
        <v>2</v>
      </c>
      <c r="T31" s="6">
        <f t="shared" si="4"/>
        <v>79.381866674143822</v>
      </c>
    </row>
    <row r="32" spans="1:22">
      <c r="A32">
        <f t="shared" si="0"/>
        <v>4</v>
      </c>
      <c r="B32" s="2">
        <v>7337</v>
      </c>
      <c r="C32" s="2">
        <v>1638.21</v>
      </c>
      <c r="D32">
        <v>53</v>
      </c>
      <c r="E32" s="33">
        <f t="shared" si="1"/>
        <v>43185.687905092593</v>
      </c>
      <c r="F32" s="7">
        <v>43185</v>
      </c>
      <c r="G32" s="10">
        <v>0.68790509259259258</v>
      </c>
      <c r="H32" s="11" t="s">
        <v>64</v>
      </c>
      <c r="I32" s="20">
        <v>40.811929999999997</v>
      </c>
      <c r="J32" s="20">
        <v>-111.92363</v>
      </c>
      <c r="K32">
        <v>4</v>
      </c>
      <c r="L32">
        <v>3</v>
      </c>
      <c r="M32" s="65">
        <f t="shared" si="2"/>
        <v>0.60975611209869385</v>
      </c>
      <c r="N32" s="34">
        <v>2.4390244483947754</v>
      </c>
      <c r="O32" s="36">
        <v>3.0150462962962962E-2</v>
      </c>
      <c r="P32" s="6">
        <f t="shared" si="5"/>
        <v>43.416666666666664</v>
      </c>
      <c r="Q32" s="67">
        <v>3.5775462965830229E-2</v>
      </c>
      <c r="R32" s="6">
        <f t="shared" si="3"/>
        <v>51.51666667079553</v>
      </c>
      <c r="S32">
        <v>2</v>
      </c>
      <c r="T32" s="6">
        <f t="shared" si="4"/>
        <v>63.468533338420094</v>
      </c>
    </row>
    <row r="33" spans="1:20">
      <c r="A33">
        <f t="shared" si="0"/>
        <v>4</v>
      </c>
      <c r="B33" s="2">
        <v>11241</v>
      </c>
      <c r="C33" s="2">
        <v>1125.8599999999999</v>
      </c>
      <c r="D33">
        <v>55</v>
      </c>
      <c r="E33" s="33">
        <f t="shared" si="1"/>
        <v>43186.329722222225</v>
      </c>
      <c r="F33" s="7">
        <v>43186</v>
      </c>
      <c r="G33" s="10">
        <v>0.32972222222222219</v>
      </c>
      <c r="H33" s="11" t="s">
        <v>65</v>
      </c>
      <c r="I33" s="13">
        <v>40.398665999999999</v>
      </c>
      <c r="J33" s="13">
        <v>-111.84554</v>
      </c>
      <c r="K33">
        <v>5</v>
      </c>
      <c r="L33">
        <v>3</v>
      </c>
      <c r="M33" s="65">
        <f t="shared" si="2"/>
        <v>0.25714285373687745</v>
      </c>
      <c r="N33" s="34">
        <v>1.2857142686843872</v>
      </c>
      <c r="O33" s="36">
        <v>1.1249999999999998E-2</v>
      </c>
      <c r="P33" s="6">
        <f t="shared" si="5"/>
        <v>16.199999999999996</v>
      </c>
      <c r="Q33" s="67">
        <v>2.9849537037080154E-2</v>
      </c>
      <c r="R33" s="6">
        <f t="shared" si="3"/>
        <v>42.983333333395422</v>
      </c>
      <c r="S33">
        <v>1</v>
      </c>
      <c r="T33" s="6">
        <f t="shared" si="4"/>
        <v>52.955466666743163</v>
      </c>
    </row>
    <row r="34" spans="1:20">
      <c r="A34">
        <f t="shared" ref="A34:A65" si="6">_xlfn.IFS(C34&lt;=200,1,AND(C34&gt;200,C34&lt;=400),2,AND(C34&gt;400,C34&lt;=800),3,AND(C34&gt;800,C34&lt;=2000),4,C34&gt;2000,5)</f>
        <v>3</v>
      </c>
      <c r="B34" s="2">
        <v>12787</v>
      </c>
      <c r="C34" s="2">
        <v>484</v>
      </c>
      <c r="D34">
        <v>56</v>
      </c>
      <c r="E34" s="33">
        <f t="shared" ref="E34:E65" si="7">F34+G34</f>
        <v>43186.679594907408</v>
      </c>
      <c r="F34" s="7">
        <v>43186</v>
      </c>
      <c r="G34" s="10">
        <v>0.67959490740740736</v>
      </c>
      <c r="H34" s="11" t="s">
        <v>66</v>
      </c>
      <c r="I34" s="13">
        <v>40.753565000000002</v>
      </c>
      <c r="J34" s="13">
        <v>-111.91090800000001</v>
      </c>
      <c r="K34">
        <v>4</v>
      </c>
      <c r="L34">
        <v>1</v>
      </c>
      <c r="M34" s="65">
        <f t="shared" si="2"/>
        <v>0.25</v>
      </c>
      <c r="N34" s="34">
        <v>1</v>
      </c>
      <c r="O34" s="36">
        <v>2.6655092592592591E-2</v>
      </c>
      <c r="P34" s="6">
        <f t="shared" ref="P34:P65" si="8">O34*1440</f>
        <v>38.383333333333333</v>
      </c>
      <c r="Q34" s="67">
        <v>2.6157407410209998E-2</v>
      </c>
      <c r="R34" s="6">
        <f t="shared" si="3"/>
        <v>37.666666670702398</v>
      </c>
      <c r="S34">
        <v>1</v>
      </c>
      <c r="T34" s="6">
        <f t="shared" si="4"/>
        <v>46.405333338305354</v>
      </c>
    </row>
    <row r="35" spans="1:20">
      <c r="A35">
        <f t="shared" si="6"/>
        <v>4</v>
      </c>
      <c r="B35" s="2">
        <v>11769</v>
      </c>
      <c r="C35" s="2">
        <v>1611</v>
      </c>
      <c r="D35">
        <v>58</v>
      </c>
      <c r="E35" s="33">
        <f t="shared" si="7"/>
        <v>43187.539467592593</v>
      </c>
      <c r="F35" s="7">
        <v>43187</v>
      </c>
      <c r="G35" s="10">
        <v>0.53946759259259258</v>
      </c>
      <c r="H35" s="11" t="s">
        <v>67</v>
      </c>
      <c r="I35" s="14">
        <v>40.648009999999999</v>
      </c>
      <c r="J35" s="14">
        <v>-111.9023</v>
      </c>
      <c r="K35">
        <v>5</v>
      </c>
      <c r="L35">
        <v>2</v>
      </c>
      <c r="M35" s="65">
        <f t="shared" si="2"/>
        <v>0.4</v>
      </c>
      <c r="N35" s="34">
        <v>2</v>
      </c>
      <c r="O35" s="36">
        <v>6.3310185185185178E-2</v>
      </c>
      <c r="P35" s="6">
        <f t="shared" si="8"/>
        <v>91.166666666666657</v>
      </c>
      <c r="Q35" s="67">
        <v>6.8807870367891155E-2</v>
      </c>
      <c r="R35" s="6">
        <f t="shared" si="3"/>
        <v>99.083333329763263</v>
      </c>
      <c r="S35">
        <v>2</v>
      </c>
      <c r="T35" s="6">
        <f t="shared" si="4"/>
        <v>122.07066666226834</v>
      </c>
    </row>
    <row r="36" spans="1:20">
      <c r="A36">
        <f t="shared" si="6"/>
        <v>1</v>
      </c>
      <c r="B36" s="2">
        <v>10240</v>
      </c>
      <c r="C36" s="2">
        <v>166.39</v>
      </c>
      <c r="D36">
        <v>59</v>
      </c>
      <c r="E36" s="33">
        <f t="shared" si="7"/>
        <v>43188.355937499997</v>
      </c>
      <c r="F36" s="7">
        <v>43188</v>
      </c>
      <c r="G36" s="10">
        <v>0.35593750000000002</v>
      </c>
      <c r="H36" s="11" t="s">
        <v>68</v>
      </c>
      <c r="I36" s="2">
        <v>40.38409</v>
      </c>
      <c r="J36" s="2">
        <v>-111.83056999999999</v>
      </c>
      <c r="K36">
        <v>5</v>
      </c>
      <c r="L36">
        <v>1</v>
      </c>
      <c r="M36" s="65">
        <f t="shared" si="2"/>
        <v>0.2</v>
      </c>
      <c r="N36" s="34">
        <v>1</v>
      </c>
      <c r="O36" s="36">
        <v>5.1736111111111115E-3</v>
      </c>
      <c r="P36" s="6">
        <f t="shared" si="8"/>
        <v>7.45</v>
      </c>
      <c r="Q36" s="67">
        <v>2.5578703709470574E-2</v>
      </c>
      <c r="R36" s="6">
        <f t="shared" si="3"/>
        <v>36.833333341637626</v>
      </c>
      <c r="S36">
        <v>2</v>
      </c>
      <c r="T36" s="6">
        <f t="shared" si="4"/>
        <v>45.378666676897552</v>
      </c>
    </row>
    <row r="37" spans="1:20">
      <c r="A37">
        <f t="shared" si="6"/>
        <v>2</v>
      </c>
      <c r="B37" s="2">
        <v>8455</v>
      </c>
      <c r="C37" s="2">
        <v>272.25</v>
      </c>
      <c r="D37">
        <v>60</v>
      </c>
      <c r="E37" s="33">
        <f t="shared" si="7"/>
        <v>43188.605937499997</v>
      </c>
      <c r="F37" s="7">
        <v>43188</v>
      </c>
      <c r="G37" s="10">
        <v>0.60593750000000002</v>
      </c>
      <c r="H37" s="11" t="s">
        <v>69</v>
      </c>
      <c r="I37" s="2">
        <v>40.707970000000003</v>
      </c>
      <c r="J37" s="2">
        <v>-111.90357</v>
      </c>
      <c r="K37">
        <v>4</v>
      </c>
      <c r="L37">
        <v>1</v>
      </c>
      <c r="M37" s="65">
        <f t="shared" si="2"/>
        <v>0.25</v>
      </c>
      <c r="N37" s="34">
        <v>1</v>
      </c>
      <c r="O37" s="36">
        <v>4.4062500000000004E-2</v>
      </c>
      <c r="P37" s="6">
        <f t="shared" si="8"/>
        <v>63.45</v>
      </c>
      <c r="Q37" s="67">
        <v>3.1944444446708076E-2</v>
      </c>
      <c r="R37" s="6">
        <f t="shared" si="3"/>
        <v>46.000000003259629</v>
      </c>
      <c r="S37">
        <v>2</v>
      </c>
      <c r="T37" s="6">
        <f t="shared" si="4"/>
        <v>56.672000004015864</v>
      </c>
    </row>
    <row r="38" spans="1:20">
      <c r="A38">
        <f t="shared" si="6"/>
        <v>4</v>
      </c>
      <c r="B38" s="2">
        <v>5988</v>
      </c>
      <c r="C38" s="2">
        <v>1180.06</v>
      </c>
      <c r="D38">
        <v>61</v>
      </c>
      <c r="E38" s="33">
        <f t="shared" si="7"/>
        <v>43188.741689814815</v>
      </c>
      <c r="F38" s="7">
        <v>43188</v>
      </c>
      <c r="G38" s="10">
        <v>0.74168981481481477</v>
      </c>
      <c r="H38" s="11" t="s">
        <v>70</v>
      </c>
      <c r="I38" s="2">
        <v>40.615400000000001</v>
      </c>
      <c r="J38" s="2">
        <v>-111.90573000000001</v>
      </c>
      <c r="K38">
        <v>4</v>
      </c>
      <c r="L38">
        <v>3</v>
      </c>
      <c r="M38" s="65">
        <f t="shared" si="2"/>
        <v>0.33870965242385864</v>
      </c>
      <c r="N38" s="34">
        <v>1.3548386096954346</v>
      </c>
      <c r="O38" s="36">
        <v>4.6504629629629625E-2</v>
      </c>
      <c r="P38" s="6">
        <f t="shared" si="8"/>
        <v>66.966666666666654</v>
      </c>
      <c r="Q38" s="67">
        <v>5.059027778042946E-2</v>
      </c>
      <c r="R38" s="6">
        <f t="shared" si="3"/>
        <v>72.850000003818423</v>
      </c>
      <c r="S38">
        <v>1</v>
      </c>
      <c r="T38" s="6">
        <f t="shared" si="4"/>
        <v>89.751200004704302</v>
      </c>
    </row>
    <row r="39" spans="1:20">
      <c r="A39">
        <f t="shared" si="6"/>
        <v>1</v>
      </c>
      <c r="B39" s="1">
        <v>2696</v>
      </c>
      <c r="C39" s="2">
        <v>146.6</v>
      </c>
      <c r="D39">
        <v>67</v>
      </c>
      <c r="E39" s="33">
        <f t="shared" si="7"/>
        <v>43221.284930555557</v>
      </c>
      <c r="F39" s="7">
        <v>43221</v>
      </c>
      <c r="G39" s="10">
        <v>0.28493055555555552</v>
      </c>
      <c r="H39" s="11" t="s">
        <v>71</v>
      </c>
      <c r="I39" s="2">
        <v>40.271419999999999</v>
      </c>
      <c r="J39" s="2">
        <v>-111.71544</v>
      </c>
      <c r="K39" s="5">
        <v>5</v>
      </c>
      <c r="L39" s="5">
        <v>1</v>
      </c>
      <c r="M39" s="65">
        <f t="shared" si="2"/>
        <v>0.2</v>
      </c>
      <c r="N39" s="34">
        <v>1</v>
      </c>
      <c r="O39" s="48">
        <v>3.4513888888888893E-2</v>
      </c>
      <c r="P39" s="6">
        <f t="shared" si="8"/>
        <v>49.7</v>
      </c>
      <c r="Q39" s="68">
        <v>3.4687499995925464E-2</v>
      </c>
      <c r="R39" s="6">
        <f t="shared" si="3"/>
        <v>49.949999994132668</v>
      </c>
      <c r="S39">
        <v>1</v>
      </c>
      <c r="T39" s="6">
        <f t="shared" si="4"/>
        <v>61.538399992771446</v>
      </c>
    </row>
    <row r="40" spans="1:20">
      <c r="A40">
        <f t="shared" si="6"/>
        <v>3</v>
      </c>
      <c r="B40" s="1">
        <v>5868</v>
      </c>
      <c r="C40" s="2">
        <v>449.68</v>
      </c>
      <c r="D40">
        <v>68</v>
      </c>
      <c r="E40" s="33">
        <f t="shared" si="7"/>
        <v>43221.732974537037</v>
      </c>
      <c r="F40" s="7">
        <v>43221</v>
      </c>
      <c r="G40" s="10">
        <v>0.73297453703703708</v>
      </c>
      <c r="H40" s="11" t="s">
        <v>72</v>
      </c>
      <c r="I40" s="2">
        <v>40.758899999999997</v>
      </c>
      <c r="J40" s="2">
        <v>-111.95045</v>
      </c>
      <c r="K40" s="5">
        <v>5</v>
      </c>
      <c r="L40" s="5">
        <v>5</v>
      </c>
      <c r="M40" s="65">
        <f t="shared" si="2"/>
        <v>0.6780488014221191</v>
      </c>
      <c r="N40" s="34">
        <v>3.3902440071105957</v>
      </c>
      <c r="O40" s="48">
        <v>6.4247685185185185E-2</v>
      </c>
      <c r="P40" s="6">
        <f t="shared" si="8"/>
        <v>92.516666666666666</v>
      </c>
      <c r="Q40" s="68">
        <v>6.4270833332557231E-2</v>
      </c>
      <c r="R40" s="6">
        <f t="shared" si="3"/>
        <v>92.549999998882413</v>
      </c>
      <c r="S40">
        <v>2</v>
      </c>
      <c r="T40" s="6">
        <f t="shared" si="4"/>
        <v>114.02159999862313</v>
      </c>
    </row>
    <row r="41" spans="1:20">
      <c r="A41">
        <f t="shared" si="6"/>
        <v>5</v>
      </c>
      <c r="B41" s="2">
        <v>23063</v>
      </c>
      <c r="C41" s="2">
        <v>3268.53</v>
      </c>
      <c r="D41">
        <v>69</v>
      </c>
      <c r="E41" s="33">
        <f t="shared" si="7"/>
        <v>43222.641365740739</v>
      </c>
      <c r="F41" s="7">
        <v>43222</v>
      </c>
      <c r="G41" s="10">
        <v>0.64136574074074071</v>
      </c>
      <c r="H41" s="11" t="s">
        <v>73</v>
      </c>
      <c r="I41" s="2">
        <v>40.573999999999998</v>
      </c>
      <c r="J41" s="2">
        <v>-111.90003</v>
      </c>
      <c r="K41">
        <v>6</v>
      </c>
      <c r="L41">
        <v>2</v>
      </c>
      <c r="M41" s="65">
        <f t="shared" si="2"/>
        <v>0.20833333333333334</v>
      </c>
      <c r="N41" s="34">
        <v>1.25</v>
      </c>
      <c r="O41" s="36">
        <v>9.3287037037037036E-3</v>
      </c>
      <c r="P41" s="6">
        <f t="shared" si="8"/>
        <v>13.433333333333334</v>
      </c>
      <c r="Q41" s="10">
        <v>4.6331018522323575E-2</v>
      </c>
      <c r="R41" s="6">
        <f t="shared" si="3"/>
        <v>66.716666672145948</v>
      </c>
      <c r="S41">
        <v>1</v>
      </c>
      <c r="T41" s="6">
        <f t="shared" si="4"/>
        <v>82.194933340083807</v>
      </c>
    </row>
    <row r="42" spans="1:20" s="41" customFormat="1">
      <c r="A42" s="41">
        <f t="shared" si="6"/>
        <v>1</v>
      </c>
      <c r="B42" s="57">
        <v>2382</v>
      </c>
      <c r="C42" s="14">
        <v>32.11</v>
      </c>
      <c r="D42" s="41">
        <v>70</v>
      </c>
      <c r="E42" s="52">
        <f t="shared" si="7"/>
        <v>43222.663194444445</v>
      </c>
      <c r="F42" s="53">
        <v>43222</v>
      </c>
      <c r="G42" s="54">
        <v>0.66319444444444442</v>
      </c>
      <c r="H42" s="55" t="s">
        <v>74</v>
      </c>
      <c r="I42" s="14">
        <v>40.71557</v>
      </c>
      <c r="J42" s="14">
        <v>-111.90418</v>
      </c>
      <c r="K42" s="58">
        <v>4</v>
      </c>
      <c r="L42" s="58">
        <v>2</v>
      </c>
      <c r="M42" s="65">
        <f t="shared" si="2"/>
        <v>0.5</v>
      </c>
      <c r="N42" s="34">
        <v>2</v>
      </c>
      <c r="O42" s="59">
        <v>6.2499999999999995E-3</v>
      </c>
      <c r="P42" s="56">
        <f t="shared" si="8"/>
        <v>9</v>
      </c>
      <c r="Q42" s="68">
        <v>1.5648148146283347E-2</v>
      </c>
      <c r="R42" s="6">
        <f t="shared" si="3"/>
        <v>22.53333333064802</v>
      </c>
      <c r="S42">
        <v>1</v>
      </c>
      <c r="T42" s="6">
        <f t="shared" si="4"/>
        <v>27.76106666335836</v>
      </c>
    </row>
    <row r="43" spans="1:20">
      <c r="A43">
        <f t="shared" si="6"/>
        <v>1</v>
      </c>
      <c r="B43" s="1">
        <v>4604</v>
      </c>
      <c r="C43" s="2">
        <v>82.77</v>
      </c>
      <c r="D43">
        <v>73</v>
      </c>
      <c r="E43" s="33">
        <f t="shared" si="7"/>
        <v>43223.384375000001</v>
      </c>
      <c r="F43" s="7">
        <v>43223</v>
      </c>
      <c r="G43" s="10">
        <v>0.38437499999999997</v>
      </c>
      <c r="H43" s="11" t="s">
        <v>75</v>
      </c>
      <c r="I43" s="2">
        <v>40.636809999999997</v>
      </c>
      <c r="J43" s="2">
        <v>-111.90454</v>
      </c>
      <c r="K43" s="5">
        <v>6</v>
      </c>
      <c r="L43" s="5">
        <v>2</v>
      </c>
      <c r="M43" s="65">
        <f t="shared" si="2"/>
        <v>0.27777777115503949</v>
      </c>
      <c r="N43" s="34">
        <v>1.6666666269302368</v>
      </c>
      <c r="O43" s="48">
        <v>4.5138888888888893E-3</v>
      </c>
      <c r="P43" s="6">
        <f t="shared" si="8"/>
        <v>6.5000000000000009</v>
      </c>
      <c r="Q43" s="68">
        <v>9.189814816636499E-3</v>
      </c>
      <c r="R43" s="6">
        <f t="shared" si="3"/>
        <v>13.233333335956559</v>
      </c>
      <c r="S43">
        <v>1</v>
      </c>
      <c r="T43" s="6">
        <f t="shared" si="4"/>
        <v>16.30346666989848</v>
      </c>
    </row>
    <row r="44" spans="1:20">
      <c r="A44">
        <f t="shared" si="6"/>
        <v>2</v>
      </c>
      <c r="B44" s="1">
        <v>22548</v>
      </c>
      <c r="C44" s="2">
        <v>385.17</v>
      </c>
      <c r="D44">
        <v>74</v>
      </c>
      <c r="E44" s="33">
        <f t="shared" si="7"/>
        <v>43223.577291666668</v>
      </c>
      <c r="F44" s="7">
        <v>43223</v>
      </c>
      <c r="G44" s="10">
        <v>0.57729166666666665</v>
      </c>
      <c r="H44" s="11" t="s">
        <v>34</v>
      </c>
      <c r="I44" s="2">
        <v>40.590159999999997</v>
      </c>
      <c r="J44" s="2">
        <v>-111.90093</v>
      </c>
      <c r="K44" s="5">
        <v>6</v>
      </c>
      <c r="L44" s="5">
        <v>1</v>
      </c>
      <c r="M44" s="65">
        <f t="shared" si="2"/>
        <v>0.16666666666666666</v>
      </c>
      <c r="N44" s="34">
        <v>1</v>
      </c>
      <c r="O44" s="48">
        <v>1.4374999999999999E-2</v>
      </c>
      <c r="P44" s="6">
        <f t="shared" si="8"/>
        <v>20.7</v>
      </c>
      <c r="Q44" s="68">
        <v>2.8298611112404615E-2</v>
      </c>
      <c r="R44" s="6">
        <f t="shared" si="3"/>
        <v>40.750000001862645</v>
      </c>
      <c r="S44">
        <v>1</v>
      </c>
      <c r="T44" s="6">
        <f t="shared" si="4"/>
        <v>50.204000002294777</v>
      </c>
    </row>
    <row r="45" spans="1:20">
      <c r="A45">
        <f t="shared" si="6"/>
        <v>4</v>
      </c>
      <c r="B45" s="1">
        <v>3391</v>
      </c>
      <c r="C45" s="2">
        <v>1308.6199999999999</v>
      </c>
      <c r="D45">
        <v>75</v>
      </c>
      <c r="E45" s="33">
        <f t="shared" si="7"/>
        <v>43223.727268518516</v>
      </c>
      <c r="F45" s="7">
        <v>43223</v>
      </c>
      <c r="G45" s="10">
        <v>0.72726851851851848</v>
      </c>
      <c r="H45" s="11" t="s">
        <v>76</v>
      </c>
      <c r="I45" s="21">
        <v>40.613860000000003</v>
      </c>
      <c r="J45" s="21">
        <v>-111.90595999999999</v>
      </c>
      <c r="K45" s="5">
        <v>5</v>
      </c>
      <c r="L45" s="5">
        <v>2</v>
      </c>
      <c r="M45" s="65">
        <f t="shared" si="2"/>
        <v>0.3</v>
      </c>
      <c r="N45" s="34">
        <v>1.5</v>
      </c>
      <c r="O45" s="48">
        <v>1.2314814814814815E-2</v>
      </c>
      <c r="P45" s="6">
        <f t="shared" si="8"/>
        <v>17.733333333333334</v>
      </c>
      <c r="Q45" s="68">
        <v>3.1979166669771075E-2</v>
      </c>
      <c r="R45" s="6">
        <f t="shared" si="3"/>
        <v>46.050000004470348</v>
      </c>
      <c r="S45">
        <v>1</v>
      </c>
      <c r="T45" s="6">
        <f t="shared" si="4"/>
        <v>56.733600005507469</v>
      </c>
    </row>
    <row r="46" spans="1:20">
      <c r="A46">
        <f t="shared" si="6"/>
        <v>1</v>
      </c>
      <c r="B46" s="1">
        <v>7086</v>
      </c>
      <c r="C46" s="2">
        <v>6.81</v>
      </c>
      <c r="D46">
        <v>86</v>
      </c>
      <c r="E46" s="33">
        <f t="shared" si="7"/>
        <v>43224.311064814814</v>
      </c>
      <c r="F46" s="7">
        <v>43224</v>
      </c>
      <c r="G46" s="10">
        <v>0.31106481481481479</v>
      </c>
      <c r="H46" s="11" t="s">
        <v>77</v>
      </c>
      <c r="I46" s="2">
        <v>40.749670000000002</v>
      </c>
      <c r="J46" s="2">
        <v>-111.94859</v>
      </c>
      <c r="K46" s="5">
        <v>5</v>
      </c>
      <c r="L46" s="5">
        <v>1</v>
      </c>
      <c r="M46" s="65">
        <f t="shared" si="2"/>
        <v>0.2</v>
      </c>
      <c r="N46" s="34">
        <v>1</v>
      </c>
      <c r="O46" s="48">
        <v>2.2268518518518521E-2</v>
      </c>
      <c r="P46" s="6">
        <f t="shared" si="8"/>
        <v>32.06666666666667</v>
      </c>
      <c r="Q46" s="68">
        <v>1.6423611108621117E-2</v>
      </c>
      <c r="R46" s="6">
        <f t="shared" si="3"/>
        <v>23.649999996414408</v>
      </c>
      <c r="S46">
        <v>1</v>
      </c>
      <c r="T46" s="6">
        <f t="shared" si="4"/>
        <v>29.13679999558255</v>
      </c>
    </row>
    <row r="47" spans="1:20">
      <c r="A47">
        <f t="shared" si="6"/>
        <v>1</v>
      </c>
      <c r="B47" s="2">
        <v>7945</v>
      </c>
      <c r="C47" s="2">
        <v>37.549999999999997</v>
      </c>
      <c r="D47">
        <v>87</v>
      </c>
      <c r="E47" s="33">
        <f t="shared" si="7"/>
        <v>43224.597708333335</v>
      </c>
      <c r="F47" s="7">
        <v>43224</v>
      </c>
      <c r="G47" s="10">
        <v>0.5977083333333334</v>
      </c>
      <c r="H47" s="11" t="s">
        <v>78</v>
      </c>
      <c r="I47" s="2">
        <v>40.718139999999998</v>
      </c>
      <c r="J47" s="2">
        <v>-111.89111</v>
      </c>
      <c r="K47" s="5">
        <v>5</v>
      </c>
      <c r="L47" s="5">
        <v>2</v>
      </c>
      <c r="M47" s="65">
        <f t="shared" si="2"/>
        <v>0.2037735939025879</v>
      </c>
      <c r="N47" s="34">
        <v>1.0188679695129395</v>
      </c>
      <c r="O47" s="48">
        <v>5.1597222222222218E-2</v>
      </c>
      <c r="P47" s="6">
        <f t="shared" si="8"/>
        <v>74.3</v>
      </c>
      <c r="Q47" s="68">
        <v>1.6840277778101154E-2</v>
      </c>
      <c r="R47" s="6">
        <f t="shared" si="3"/>
        <v>24.250000000465661</v>
      </c>
      <c r="S47">
        <v>1</v>
      </c>
      <c r="T47" s="6">
        <f t="shared" si="4"/>
        <v>29.876000000573697</v>
      </c>
    </row>
    <row r="48" spans="1:20">
      <c r="A48">
        <f t="shared" si="6"/>
        <v>3</v>
      </c>
      <c r="B48" s="1">
        <v>1099</v>
      </c>
      <c r="C48" s="2">
        <v>502.45</v>
      </c>
      <c r="D48">
        <v>88</v>
      </c>
      <c r="E48" s="33">
        <f t="shared" si="7"/>
        <v>43224.630358796298</v>
      </c>
      <c r="F48" s="7">
        <v>43224</v>
      </c>
      <c r="G48" s="10">
        <v>0.63035879630000002</v>
      </c>
      <c r="H48" s="11" t="s">
        <v>79</v>
      </c>
      <c r="I48" s="2">
        <v>40.72636</v>
      </c>
      <c r="J48" s="2">
        <v>-111.90424</v>
      </c>
      <c r="K48">
        <v>4</v>
      </c>
      <c r="L48" s="5">
        <v>3</v>
      </c>
      <c r="M48" s="65">
        <f t="shared" si="2"/>
        <v>0.30000001192092896</v>
      </c>
      <c r="N48" s="34">
        <v>1.2000000476837158</v>
      </c>
      <c r="O48" s="48">
        <v>5.2280092592592593E-2</v>
      </c>
      <c r="P48" s="6">
        <f t="shared" si="8"/>
        <v>75.283333333333331</v>
      </c>
      <c r="Q48" s="68">
        <v>6.2650462961755693E-2</v>
      </c>
      <c r="R48" s="6">
        <f t="shared" si="3"/>
        <v>90.216666664928198</v>
      </c>
      <c r="S48">
        <v>1</v>
      </c>
      <c r="T48" s="6">
        <f t="shared" si="4"/>
        <v>111.14693333119155</v>
      </c>
    </row>
    <row r="49" spans="1:20">
      <c r="A49">
        <f t="shared" si="6"/>
        <v>1</v>
      </c>
      <c r="B49" s="2">
        <v>741</v>
      </c>
      <c r="C49" s="2">
        <v>7.59</v>
      </c>
      <c r="D49">
        <v>90</v>
      </c>
      <c r="E49" s="33">
        <f t="shared" si="7"/>
        <v>43228.509710648148</v>
      </c>
      <c r="F49" s="7">
        <v>43228</v>
      </c>
      <c r="G49" s="10">
        <v>0.50971064814814815</v>
      </c>
      <c r="H49" t="s">
        <v>80</v>
      </c>
      <c r="I49" s="2">
        <v>40.749139999999997</v>
      </c>
      <c r="J49" s="2">
        <v>-111.70985</v>
      </c>
      <c r="K49">
        <v>3</v>
      </c>
      <c r="L49" s="5">
        <v>2</v>
      </c>
      <c r="M49" s="65">
        <f t="shared" si="2"/>
        <v>0.66666666666666663</v>
      </c>
      <c r="N49" s="34">
        <v>2</v>
      </c>
      <c r="O49" s="36">
        <v>1.1817129629629629E-2</v>
      </c>
      <c r="P49" s="6">
        <f t="shared" si="8"/>
        <v>17.016666666666666</v>
      </c>
      <c r="Q49" s="10">
        <v>1.95138888884685E-2</v>
      </c>
      <c r="R49" s="6">
        <f t="shared" si="3"/>
        <v>28.09999999939464</v>
      </c>
      <c r="S49">
        <v>2</v>
      </c>
      <c r="T49" s="6">
        <f t="shared" si="4"/>
        <v>34.619199999254199</v>
      </c>
    </row>
    <row r="50" spans="1:20" s="41" customFormat="1">
      <c r="A50" s="41">
        <f t="shared" si="6"/>
        <v>3</v>
      </c>
      <c r="B50" s="14">
        <v>4308</v>
      </c>
      <c r="C50" s="14">
        <v>729.7</v>
      </c>
      <c r="D50" s="41">
        <v>93</v>
      </c>
      <c r="E50" s="52">
        <f t="shared" si="7"/>
        <v>43229.600069444401</v>
      </c>
      <c r="F50" s="53">
        <v>43229</v>
      </c>
      <c r="G50" s="54">
        <v>0.60006944439999998</v>
      </c>
      <c r="H50" s="41" t="s">
        <v>81</v>
      </c>
      <c r="I50" s="60">
        <v>40.602829999999997</v>
      </c>
      <c r="J50" s="60">
        <v>-111.90430000000001</v>
      </c>
      <c r="K50" s="46">
        <v>4</v>
      </c>
      <c r="L50" s="46">
        <v>4</v>
      </c>
      <c r="M50" s="65">
        <f t="shared" si="2"/>
        <v>0.85750000000000004</v>
      </c>
      <c r="N50" s="34">
        <v>3.43</v>
      </c>
      <c r="O50" s="59">
        <v>1.6597222222222222E-2</v>
      </c>
      <c r="P50" s="56">
        <f t="shared" si="8"/>
        <v>23.9</v>
      </c>
      <c r="Q50" s="68">
        <v>4.9120370371383615E-2</v>
      </c>
      <c r="R50" s="6">
        <f t="shared" si="3"/>
        <v>70.733333334792405</v>
      </c>
      <c r="S50">
        <v>2</v>
      </c>
      <c r="T50" s="6">
        <f t="shared" si="4"/>
        <v>87.143466668464242</v>
      </c>
    </row>
    <row r="51" spans="1:20">
      <c r="A51">
        <f t="shared" si="6"/>
        <v>2</v>
      </c>
      <c r="B51" s="2">
        <v>5148</v>
      </c>
      <c r="C51" s="2">
        <v>202.18</v>
      </c>
      <c r="D51">
        <v>94</v>
      </c>
      <c r="E51" s="33">
        <f t="shared" si="7"/>
        <v>43229.746226851901</v>
      </c>
      <c r="F51" s="7">
        <v>43229</v>
      </c>
      <c r="G51" s="10">
        <v>0.74622685190000004</v>
      </c>
      <c r="H51" t="s">
        <v>82</v>
      </c>
      <c r="I51" s="2">
        <v>40.226410000000001</v>
      </c>
      <c r="J51" s="2">
        <v>-111.67735999999999</v>
      </c>
      <c r="K51">
        <v>4</v>
      </c>
      <c r="L51" s="5">
        <v>1</v>
      </c>
      <c r="M51" s="65">
        <f t="shared" si="2"/>
        <v>0.25</v>
      </c>
      <c r="N51" s="34">
        <v>1</v>
      </c>
      <c r="O51" s="48">
        <v>2.3217592592592592E-2</v>
      </c>
      <c r="P51" s="6">
        <f t="shared" si="8"/>
        <v>33.43333333333333</v>
      </c>
      <c r="Q51" s="68">
        <v>4.5902777776063886E-2</v>
      </c>
      <c r="R51" s="6">
        <f t="shared" si="3"/>
        <v>66.099999997531995</v>
      </c>
      <c r="S51">
        <v>1</v>
      </c>
      <c r="T51" s="6">
        <f t="shared" si="4"/>
        <v>81.435199996959426</v>
      </c>
    </row>
    <row r="52" spans="1:20">
      <c r="A52">
        <f t="shared" si="6"/>
        <v>4</v>
      </c>
      <c r="B52" s="2">
        <v>9329</v>
      </c>
      <c r="C52" s="2">
        <v>1058.3</v>
      </c>
      <c r="D52">
        <v>99</v>
      </c>
      <c r="E52" s="33">
        <f t="shared" si="7"/>
        <v>43231.315150463</v>
      </c>
      <c r="F52" s="7">
        <v>43231</v>
      </c>
      <c r="G52" s="10">
        <v>0.31515046299999999</v>
      </c>
      <c r="H52" t="s">
        <v>83</v>
      </c>
      <c r="I52" s="2">
        <v>40.696150000000003</v>
      </c>
      <c r="J52" s="2">
        <v>-111.90163</v>
      </c>
      <c r="K52">
        <v>4</v>
      </c>
      <c r="L52" s="5">
        <v>2</v>
      </c>
      <c r="M52" s="65">
        <f t="shared" si="2"/>
        <v>0.5</v>
      </c>
      <c r="N52" s="34">
        <v>2</v>
      </c>
      <c r="O52" s="48">
        <v>3.0682870370370371E-2</v>
      </c>
      <c r="P52" s="6">
        <f t="shared" si="8"/>
        <v>44.183333333333337</v>
      </c>
      <c r="Q52" s="68">
        <v>4.1550925925548654E-2</v>
      </c>
      <c r="R52" s="6">
        <f t="shared" si="3"/>
        <v>59.833333332790062</v>
      </c>
      <c r="S52">
        <v>2</v>
      </c>
      <c r="T52" s="6">
        <f t="shared" si="4"/>
        <v>73.714666665997356</v>
      </c>
    </row>
    <row r="53" spans="1:20">
      <c r="A53">
        <f t="shared" si="6"/>
        <v>1</v>
      </c>
      <c r="B53" s="2">
        <v>4291</v>
      </c>
      <c r="C53" s="2">
        <v>111.04</v>
      </c>
      <c r="D53">
        <v>101</v>
      </c>
      <c r="E53" s="33">
        <f t="shared" si="7"/>
        <v>43235.67728009259</v>
      </c>
      <c r="F53" s="7">
        <v>43235</v>
      </c>
      <c r="G53" s="10">
        <v>0.6772800925925927</v>
      </c>
      <c r="H53" t="s">
        <v>84</v>
      </c>
      <c r="I53" s="2">
        <v>40.714840000000002</v>
      </c>
      <c r="J53" s="2">
        <v>-111.90412000000001</v>
      </c>
      <c r="K53">
        <v>4</v>
      </c>
      <c r="L53" s="5">
        <v>2</v>
      </c>
      <c r="M53" s="65">
        <f t="shared" si="2"/>
        <v>0.5</v>
      </c>
      <c r="N53" s="34">
        <v>2</v>
      </c>
      <c r="O53" s="48">
        <v>3.2754629629629631E-3</v>
      </c>
      <c r="P53" s="6">
        <f t="shared" si="8"/>
        <v>4.7166666666666668</v>
      </c>
      <c r="Q53" s="68">
        <v>2.7337962965248153E-2</v>
      </c>
      <c r="R53" s="6">
        <f t="shared" si="3"/>
        <v>39.36666666995734</v>
      </c>
      <c r="S53">
        <v>1</v>
      </c>
      <c r="T53" s="6">
        <f t="shared" si="4"/>
        <v>48.49973333738744</v>
      </c>
    </row>
    <row r="54" spans="1:20">
      <c r="A54">
        <f t="shared" si="6"/>
        <v>3</v>
      </c>
      <c r="B54" s="3">
        <v>9089</v>
      </c>
      <c r="C54" s="3">
        <v>753.32</v>
      </c>
      <c r="D54">
        <v>102</v>
      </c>
      <c r="E54" s="33">
        <f t="shared" si="7"/>
        <v>43236.334189814799</v>
      </c>
      <c r="F54" s="7">
        <v>43236</v>
      </c>
      <c r="G54" s="10">
        <v>0.33418981479999998</v>
      </c>
      <c r="H54" t="s">
        <v>85</v>
      </c>
      <c r="I54" s="21">
        <v>40.631279999999997</v>
      </c>
      <c r="J54" s="21">
        <v>-111.8837</v>
      </c>
      <c r="K54" s="12">
        <v>3</v>
      </c>
      <c r="L54" s="12">
        <v>3</v>
      </c>
      <c r="M54" s="65">
        <f t="shared" si="2"/>
        <v>1</v>
      </c>
      <c r="N54" s="34">
        <v>3</v>
      </c>
      <c r="O54" s="48">
        <v>8.2476851851851843E-2</v>
      </c>
      <c r="P54" s="6">
        <f t="shared" si="8"/>
        <v>118.76666666666665</v>
      </c>
      <c r="Q54" s="68">
        <v>8.9317129633855075E-2</v>
      </c>
      <c r="R54" s="6">
        <f t="shared" si="3"/>
        <v>128.61666667275131</v>
      </c>
      <c r="S54">
        <v>3</v>
      </c>
      <c r="T54" s="6">
        <f t="shared" si="4"/>
        <v>158.45573334082962</v>
      </c>
    </row>
    <row r="55" spans="1:20">
      <c r="A55">
        <f t="shared" si="6"/>
        <v>5</v>
      </c>
      <c r="B55" s="2">
        <v>11789</v>
      </c>
      <c r="C55" s="2">
        <v>7192</v>
      </c>
      <c r="D55">
        <v>104</v>
      </c>
      <c r="E55" s="33">
        <f t="shared" si="7"/>
        <v>43237.454375000001</v>
      </c>
      <c r="F55" s="7">
        <v>43237</v>
      </c>
      <c r="G55" s="10">
        <v>0.45437499999999997</v>
      </c>
      <c r="H55" t="s">
        <v>86</v>
      </c>
      <c r="I55" s="2">
        <v>40.322090000000003</v>
      </c>
      <c r="J55" s="2">
        <v>-111.72703</v>
      </c>
      <c r="K55">
        <v>5</v>
      </c>
      <c r="L55" s="5">
        <v>4</v>
      </c>
      <c r="M55" s="65">
        <f t="shared" si="2"/>
        <v>0.79631900787353516</v>
      </c>
      <c r="N55" s="34">
        <v>3.9815950393676758</v>
      </c>
      <c r="O55" s="48">
        <v>0.11993055555555555</v>
      </c>
      <c r="P55" s="6">
        <f t="shared" si="8"/>
        <v>172.7</v>
      </c>
      <c r="Q55" s="68">
        <v>0.12792824074131204</v>
      </c>
      <c r="R55" s="6">
        <f t="shared" si="3"/>
        <v>184.21666666748933</v>
      </c>
      <c r="S55">
        <v>4</v>
      </c>
      <c r="T55" s="6">
        <f t="shared" si="4"/>
        <v>226.95493333434686</v>
      </c>
    </row>
    <row r="56" spans="1:20">
      <c r="A56">
        <f t="shared" si="6"/>
        <v>1</v>
      </c>
      <c r="B56" s="2">
        <v>3187</v>
      </c>
      <c r="C56" s="2">
        <v>27.52</v>
      </c>
      <c r="D56">
        <v>112</v>
      </c>
      <c r="E56" s="33">
        <f t="shared" si="7"/>
        <v>43241.579293981478</v>
      </c>
      <c r="F56" s="7">
        <v>43241</v>
      </c>
      <c r="G56" s="10">
        <v>0.57929398148148148</v>
      </c>
      <c r="H56" s="11" t="s">
        <v>87</v>
      </c>
      <c r="I56" s="2">
        <v>40.737870000000001</v>
      </c>
      <c r="J56" s="2">
        <v>-111.90434</v>
      </c>
      <c r="K56">
        <v>5</v>
      </c>
      <c r="L56" s="5">
        <v>1</v>
      </c>
      <c r="M56" s="65">
        <f t="shared" si="2"/>
        <v>0.2</v>
      </c>
      <c r="N56" s="34">
        <v>1</v>
      </c>
      <c r="O56" s="36">
        <v>8.9004629629629625E-3</v>
      </c>
      <c r="P56" s="6">
        <f t="shared" si="8"/>
        <v>12.816666666666666</v>
      </c>
      <c r="Q56" s="67">
        <v>3.3912037040863652E-2</v>
      </c>
      <c r="R56" s="6">
        <f t="shared" si="3"/>
        <v>48.833333338843659</v>
      </c>
      <c r="S56">
        <v>1</v>
      </c>
      <c r="T56" s="6">
        <f t="shared" si="4"/>
        <v>60.162666673455391</v>
      </c>
    </row>
    <row r="57" spans="1:20">
      <c r="A57">
        <f t="shared" si="6"/>
        <v>4</v>
      </c>
      <c r="B57" s="2">
        <v>13926</v>
      </c>
      <c r="C57" s="2">
        <v>1513.49</v>
      </c>
      <c r="D57">
        <v>116</v>
      </c>
      <c r="E57" s="33">
        <f t="shared" si="7"/>
        <v>43242.527453703704</v>
      </c>
      <c r="F57" s="7">
        <v>43242</v>
      </c>
      <c r="G57" s="10">
        <v>0.5274537037037037</v>
      </c>
      <c r="H57" s="11" t="s">
        <v>88</v>
      </c>
      <c r="I57" s="21">
        <v>40.376860000000001</v>
      </c>
      <c r="J57" s="21">
        <v>-111.81864</v>
      </c>
      <c r="K57">
        <v>5</v>
      </c>
      <c r="L57" s="5">
        <v>2</v>
      </c>
      <c r="M57" s="65">
        <f t="shared" si="2"/>
        <v>0.4</v>
      </c>
      <c r="N57" s="34">
        <v>2</v>
      </c>
      <c r="O57" s="36">
        <v>8.7824074074074068E-2</v>
      </c>
      <c r="P57" s="6">
        <f t="shared" si="8"/>
        <v>126.46666666666665</v>
      </c>
      <c r="Q57" s="67">
        <v>3.6504629628325347E-2</v>
      </c>
      <c r="R57" s="6">
        <f t="shared" si="3"/>
        <v>52.566666664788499</v>
      </c>
      <c r="S57">
        <v>1</v>
      </c>
      <c r="T57" s="6">
        <f t="shared" si="4"/>
        <v>64.762133331019427</v>
      </c>
    </row>
    <row r="58" spans="1:20" s="41" customFormat="1">
      <c r="A58" s="41">
        <f t="shared" si="6"/>
        <v>4</v>
      </c>
      <c r="B58" s="14">
        <v>7310</v>
      </c>
      <c r="C58" s="14">
        <v>1446.21</v>
      </c>
      <c r="D58" s="41">
        <v>115</v>
      </c>
      <c r="E58" s="52">
        <f t="shared" si="7"/>
        <v>43242.675162037034</v>
      </c>
      <c r="F58" s="53">
        <v>43242</v>
      </c>
      <c r="G58" s="54">
        <v>0.67516203703703714</v>
      </c>
      <c r="H58" s="55" t="s">
        <v>89</v>
      </c>
      <c r="I58" s="60">
        <v>40.482900000000001</v>
      </c>
      <c r="J58" s="60">
        <v>-111.89984</v>
      </c>
      <c r="K58" s="41">
        <v>6</v>
      </c>
      <c r="L58" s="58">
        <v>4</v>
      </c>
      <c r="M58" s="65">
        <f t="shared" si="2"/>
        <v>0.33499999999999996</v>
      </c>
      <c r="N58" s="34">
        <v>2.0099999999999998</v>
      </c>
      <c r="O58" s="44">
        <v>3.8726851851851853E-2</v>
      </c>
      <c r="P58" s="56">
        <f t="shared" si="8"/>
        <v>55.766666666666666</v>
      </c>
      <c r="Q58" s="67">
        <v>8.5659722222771961E-2</v>
      </c>
      <c r="R58" s="6">
        <f t="shared" si="3"/>
        <v>123.35000000079162</v>
      </c>
      <c r="S58">
        <v>3</v>
      </c>
      <c r="T58" s="6">
        <f t="shared" si="4"/>
        <v>151.96720000097528</v>
      </c>
    </row>
    <row r="59" spans="1:20">
      <c r="A59">
        <f t="shared" si="6"/>
        <v>2</v>
      </c>
      <c r="B59" s="2">
        <v>11551</v>
      </c>
      <c r="C59" s="2">
        <v>293.42</v>
      </c>
      <c r="D59">
        <v>114</v>
      </c>
      <c r="E59" s="33">
        <f t="shared" si="7"/>
        <v>43242.733344907407</v>
      </c>
      <c r="F59" s="7">
        <v>43242</v>
      </c>
      <c r="G59" s="10">
        <v>0.73334490740740732</v>
      </c>
      <c r="H59" s="11" t="s">
        <v>90</v>
      </c>
      <c r="I59" s="22">
        <v>40.237200000000001</v>
      </c>
      <c r="J59" s="22">
        <v>-111.68798</v>
      </c>
      <c r="K59">
        <v>5</v>
      </c>
      <c r="L59" s="5">
        <v>3</v>
      </c>
      <c r="M59" s="65">
        <f t="shared" si="2"/>
        <v>0.23636364936828613</v>
      </c>
      <c r="N59" s="34">
        <v>1.1818182468414307</v>
      </c>
      <c r="O59" s="36">
        <v>9.7106481481481471E-3</v>
      </c>
      <c r="P59" s="6">
        <f t="shared" si="8"/>
        <v>13.983333333333333</v>
      </c>
      <c r="Q59" s="67">
        <v>9.4803240739565808E-2</v>
      </c>
      <c r="R59" s="6">
        <f t="shared" si="3"/>
        <v>136.51666666497476</v>
      </c>
      <c r="S59">
        <v>2</v>
      </c>
      <c r="T59" s="6">
        <f t="shared" si="4"/>
        <v>168.18853333124892</v>
      </c>
    </row>
    <row r="60" spans="1:20">
      <c r="A60">
        <f t="shared" si="6"/>
        <v>1</v>
      </c>
      <c r="B60" s="2">
        <v>3749</v>
      </c>
      <c r="C60" s="2">
        <v>97.45</v>
      </c>
      <c r="D60">
        <v>119</v>
      </c>
      <c r="E60" s="33">
        <f t="shared" si="7"/>
        <v>43243.685960648145</v>
      </c>
      <c r="F60" s="7">
        <v>43243</v>
      </c>
      <c r="G60" s="10">
        <v>0.68596064814814817</v>
      </c>
      <c r="H60" s="11" t="s">
        <v>91</v>
      </c>
      <c r="I60" s="2">
        <v>40.764389999999999</v>
      </c>
      <c r="J60" s="2">
        <v>-111.98654000000001</v>
      </c>
      <c r="K60">
        <v>3</v>
      </c>
      <c r="L60" s="5">
        <v>1</v>
      </c>
      <c r="M60" s="65">
        <f t="shared" si="2"/>
        <v>0.33333333333333331</v>
      </c>
      <c r="N60" s="34">
        <v>1</v>
      </c>
      <c r="O60" s="36">
        <v>5.5011574074074067E-2</v>
      </c>
      <c r="P60" s="6">
        <f t="shared" si="8"/>
        <v>79.216666666666654</v>
      </c>
      <c r="Q60" s="67">
        <v>5.6365740740147885E-2</v>
      </c>
      <c r="R60" s="6">
        <f t="shared" si="3"/>
        <v>81.166666665812954</v>
      </c>
      <c r="S60">
        <v>1</v>
      </c>
      <c r="T60" s="6">
        <f t="shared" si="4"/>
        <v>99.997333332281556</v>
      </c>
    </row>
    <row r="61" spans="1:20">
      <c r="A61">
        <f t="shared" si="6"/>
        <v>3</v>
      </c>
      <c r="B61" s="2">
        <v>6475</v>
      </c>
      <c r="C61" s="2">
        <v>512.4</v>
      </c>
      <c r="D61">
        <v>118</v>
      </c>
      <c r="E61" s="33">
        <f t="shared" si="7"/>
        <v>43243.748680555553</v>
      </c>
      <c r="F61" s="7">
        <v>43243</v>
      </c>
      <c r="G61" s="10">
        <v>0.74868055555555557</v>
      </c>
      <c r="H61" s="11" t="s">
        <v>92</v>
      </c>
      <c r="I61" s="2">
        <v>40.374490000000002</v>
      </c>
      <c r="J61" s="2">
        <v>-111.81241</v>
      </c>
      <c r="K61">
        <v>6</v>
      </c>
      <c r="L61" s="5">
        <v>2</v>
      </c>
      <c r="M61" s="65">
        <f t="shared" si="2"/>
        <v>0.33333333333333331</v>
      </c>
      <c r="N61" s="34">
        <v>2</v>
      </c>
      <c r="O61" s="36">
        <v>4.5763888888888889E-2</v>
      </c>
      <c r="P61" s="6">
        <f t="shared" si="8"/>
        <v>65.900000000000006</v>
      </c>
      <c r="Q61" s="67">
        <v>4.8587962963210884E-2</v>
      </c>
      <c r="R61" s="6">
        <f t="shared" si="3"/>
        <v>69.966666667023674</v>
      </c>
      <c r="S61">
        <v>1</v>
      </c>
      <c r="T61" s="6">
        <f t="shared" si="4"/>
        <v>86.198933333773169</v>
      </c>
    </row>
    <row r="62" spans="1:20">
      <c r="A62">
        <f t="shared" si="6"/>
        <v>5</v>
      </c>
      <c r="B62" s="2">
        <v>4673</v>
      </c>
      <c r="C62" s="2">
        <v>2036.04</v>
      </c>
      <c r="D62">
        <v>121</v>
      </c>
      <c r="E62" s="33">
        <f t="shared" si="7"/>
        <v>43244.64203703704</v>
      </c>
      <c r="F62" s="7">
        <v>43244</v>
      </c>
      <c r="G62" s="10">
        <v>0.64203703703703707</v>
      </c>
      <c r="H62" s="11" t="s">
        <v>93</v>
      </c>
      <c r="I62" s="23">
        <v>40.590159999999997</v>
      </c>
      <c r="J62" s="23">
        <v>-111.90093</v>
      </c>
      <c r="K62">
        <v>5</v>
      </c>
      <c r="L62" s="5">
        <v>1</v>
      </c>
      <c r="M62" s="65">
        <f t="shared" si="2"/>
        <v>0.2</v>
      </c>
      <c r="N62" s="34">
        <v>1</v>
      </c>
      <c r="O62" s="36">
        <v>2.5324074074074079E-2</v>
      </c>
      <c r="P62" s="6">
        <f t="shared" si="8"/>
        <v>36.466666666666676</v>
      </c>
      <c r="Q62" s="67">
        <v>5.5543981477967463E-2</v>
      </c>
      <c r="R62" s="6">
        <f t="shared" si="3"/>
        <v>79.983333328273147</v>
      </c>
      <c r="S62">
        <v>1</v>
      </c>
      <c r="T62" s="6">
        <f t="shared" si="4"/>
        <v>98.539466660432524</v>
      </c>
    </row>
    <row r="63" spans="1:20">
      <c r="A63">
        <f t="shared" si="6"/>
        <v>5</v>
      </c>
      <c r="B63" s="2">
        <v>10606</v>
      </c>
      <c r="C63" s="2">
        <v>3560.42</v>
      </c>
      <c r="D63">
        <v>122</v>
      </c>
      <c r="E63" s="33">
        <f t="shared" si="7"/>
        <v>43245.596875000003</v>
      </c>
      <c r="F63" s="7">
        <v>43245</v>
      </c>
      <c r="G63" s="10">
        <v>0.59687499999999993</v>
      </c>
      <c r="H63" s="11" t="s">
        <v>92</v>
      </c>
      <c r="I63" s="21">
        <v>40.382309999999997</v>
      </c>
      <c r="J63" s="21">
        <v>-111.82782</v>
      </c>
      <c r="K63">
        <v>7</v>
      </c>
      <c r="L63" s="5">
        <v>3</v>
      </c>
      <c r="M63" s="65">
        <f t="shared" si="2"/>
        <v>0.25947521414075581</v>
      </c>
      <c r="N63" s="34">
        <v>1.8163264989852905</v>
      </c>
      <c r="O63" s="36">
        <v>3.6458333333333336E-2</v>
      </c>
      <c r="P63" s="6">
        <f t="shared" si="8"/>
        <v>52.5</v>
      </c>
      <c r="Q63" s="67">
        <v>4.913194444088731E-2</v>
      </c>
      <c r="R63" s="6">
        <f t="shared" si="3"/>
        <v>70.749999994877726</v>
      </c>
      <c r="S63">
        <v>2</v>
      </c>
      <c r="T63" s="6">
        <f t="shared" si="4"/>
        <v>87.163999993689359</v>
      </c>
    </row>
    <row r="64" spans="1:20">
      <c r="A64">
        <f t="shared" si="6"/>
        <v>4</v>
      </c>
      <c r="B64" s="2">
        <v>7935</v>
      </c>
      <c r="C64" s="2">
        <v>1404.61</v>
      </c>
      <c r="D64">
        <v>125</v>
      </c>
      <c r="E64" s="33">
        <f t="shared" si="7"/>
        <v>43249.297488425924</v>
      </c>
      <c r="F64" s="7">
        <v>43249</v>
      </c>
      <c r="G64" s="10">
        <v>0.29748842592592589</v>
      </c>
      <c r="H64" s="11" t="s">
        <v>60</v>
      </c>
      <c r="I64" s="2">
        <v>40.38409</v>
      </c>
      <c r="J64" s="2">
        <v>-111.83056999999999</v>
      </c>
      <c r="K64">
        <v>5</v>
      </c>
      <c r="L64" s="5">
        <v>3</v>
      </c>
      <c r="M64" s="65">
        <f t="shared" si="2"/>
        <v>0.46896553039550781</v>
      </c>
      <c r="N64" s="34">
        <v>2.3448276519775391</v>
      </c>
      <c r="O64" s="36">
        <v>4.2094907407407407E-2</v>
      </c>
      <c r="P64" s="6">
        <f t="shared" si="8"/>
        <v>60.616666666666667</v>
      </c>
      <c r="Q64" s="67">
        <v>3.5682870366144925E-2</v>
      </c>
      <c r="R64" s="6">
        <f t="shared" si="3"/>
        <v>51.383333327248693</v>
      </c>
      <c r="S64">
        <v>1</v>
      </c>
      <c r="T64" s="6">
        <f t="shared" si="4"/>
        <v>63.304266659170388</v>
      </c>
    </row>
    <row r="65" spans="1:20" s="41" customFormat="1">
      <c r="A65" s="41">
        <f t="shared" si="6"/>
        <v>2</v>
      </c>
      <c r="B65" s="14">
        <v>10557</v>
      </c>
      <c r="C65" s="14">
        <v>281.45</v>
      </c>
      <c r="D65" s="41">
        <v>124</v>
      </c>
      <c r="E65" s="52">
        <f t="shared" si="7"/>
        <v>43249.725208333337</v>
      </c>
      <c r="F65" s="53">
        <v>43249</v>
      </c>
      <c r="G65" s="54">
        <v>0.72520833333333334</v>
      </c>
      <c r="H65" s="55" t="s">
        <v>94</v>
      </c>
      <c r="I65" s="61">
        <v>40.728619999999999</v>
      </c>
      <c r="J65" s="61">
        <v>-111.90436</v>
      </c>
      <c r="K65" s="41">
        <v>5</v>
      </c>
      <c r="L65" s="58">
        <v>2</v>
      </c>
      <c r="M65" s="65">
        <f t="shared" si="2"/>
        <v>0.27200000000000002</v>
      </c>
      <c r="N65" s="34">
        <v>1.36</v>
      </c>
      <c r="O65" s="44">
        <v>1.2291666666666666E-2</v>
      </c>
      <c r="P65" s="56">
        <f t="shared" si="8"/>
        <v>17.7</v>
      </c>
      <c r="Q65" s="67">
        <v>4.4351851851388346E-2</v>
      </c>
      <c r="R65" s="6">
        <f t="shared" si="3"/>
        <v>63.866666665999219</v>
      </c>
      <c r="S65">
        <v>1</v>
      </c>
      <c r="T65" s="6">
        <f t="shared" si="4"/>
        <v>78.683733332511039</v>
      </c>
    </row>
    <row r="66" spans="1:20">
      <c r="A66">
        <f t="shared" ref="A66:A97" si="9">_xlfn.IFS(C66&lt;=200,1,AND(C66&gt;200,C66&lt;=400),2,AND(C66&gt;400,C66&lt;=800),3,AND(C66&gt;800,C66&lt;=2000),4,C66&gt;2000,5)</f>
        <v>5</v>
      </c>
      <c r="B66" s="1">
        <v>19376</v>
      </c>
      <c r="C66" s="2">
        <v>6338.41</v>
      </c>
      <c r="D66">
        <v>127</v>
      </c>
      <c r="E66" s="33">
        <f t="shared" ref="E66:E97" si="10">F66+G66</f>
        <v>43250.642881944441</v>
      </c>
      <c r="F66" s="7">
        <v>43250</v>
      </c>
      <c r="G66" s="10">
        <v>0.64288194444444446</v>
      </c>
      <c r="H66" s="11" t="s">
        <v>95</v>
      </c>
      <c r="I66" s="2">
        <v>40.742559999999997</v>
      </c>
      <c r="J66" s="2">
        <v>-111.90394999999999</v>
      </c>
      <c r="K66" s="5">
        <v>5</v>
      </c>
      <c r="L66" s="5">
        <v>3</v>
      </c>
      <c r="M66" s="65">
        <f t="shared" si="2"/>
        <v>0.53272724151611328</v>
      </c>
      <c r="N66" s="34">
        <v>2.6636362075805664</v>
      </c>
      <c r="O66" s="36">
        <v>7.795138888888889E-2</v>
      </c>
      <c r="P66" s="6">
        <f t="shared" ref="P66:P97" si="11">O66*1440</f>
        <v>112.25</v>
      </c>
      <c r="Q66" s="67">
        <v>7.7835648153268266E-2</v>
      </c>
      <c r="R66" s="6">
        <f t="shared" si="3"/>
        <v>112.0833333407063</v>
      </c>
      <c r="S66">
        <v>3</v>
      </c>
      <c r="T66" s="6">
        <f t="shared" si="4"/>
        <v>138.08666667575017</v>
      </c>
    </row>
    <row r="67" spans="1:20">
      <c r="A67">
        <f t="shared" si="9"/>
        <v>1</v>
      </c>
      <c r="B67" s="1">
        <v>1359</v>
      </c>
      <c r="C67" s="2">
        <v>18.68</v>
      </c>
      <c r="D67">
        <v>128</v>
      </c>
      <c r="E67" s="33">
        <f t="shared" si="10"/>
        <v>43250.64539351852</v>
      </c>
      <c r="F67" s="7">
        <v>43250</v>
      </c>
      <c r="G67" s="10">
        <v>0.64539351851851856</v>
      </c>
      <c r="H67" s="11" t="s">
        <v>96</v>
      </c>
      <c r="I67" s="17">
        <v>40.76952</v>
      </c>
      <c r="J67" s="17">
        <v>-112.0051</v>
      </c>
      <c r="K67" s="5">
        <v>4</v>
      </c>
      <c r="L67" s="5">
        <v>1</v>
      </c>
      <c r="M67" s="65">
        <f t="shared" ref="M67:M130" si="12">N67/K67</f>
        <v>0.25</v>
      </c>
      <c r="N67" s="34">
        <v>1</v>
      </c>
      <c r="O67" s="36">
        <v>5.1828703703703703E-2</v>
      </c>
      <c r="P67" s="6">
        <f t="shared" si="11"/>
        <v>74.633333333333326</v>
      </c>
      <c r="Q67" s="67">
        <v>4.6898148146283347E-2</v>
      </c>
      <c r="R67" s="6">
        <f t="shared" ref="R67:R130" si="13">Q67*1440</f>
        <v>67.53333333064802</v>
      </c>
      <c r="S67">
        <v>1</v>
      </c>
      <c r="T67" s="6">
        <f t="shared" ref="T67:T130" si="14">R67*0.232+R67</f>
        <v>83.201066663358361</v>
      </c>
    </row>
    <row r="68" spans="1:20">
      <c r="A68">
        <f t="shared" si="9"/>
        <v>2</v>
      </c>
      <c r="B68" s="2">
        <v>6727</v>
      </c>
      <c r="C68" s="2">
        <v>285.77999999999997</v>
      </c>
      <c r="D68">
        <v>135</v>
      </c>
      <c r="E68" s="33">
        <f t="shared" si="10"/>
        <v>43252.571689814817</v>
      </c>
      <c r="F68" s="7">
        <v>43252</v>
      </c>
      <c r="G68" s="10">
        <v>0.57168981481481485</v>
      </c>
      <c r="H68" s="11" t="s">
        <v>97</v>
      </c>
      <c r="I68" s="2">
        <v>40.648009999999999</v>
      </c>
      <c r="J68" s="2">
        <v>-111.9023</v>
      </c>
      <c r="K68">
        <v>5</v>
      </c>
      <c r="L68">
        <v>1</v>
      </c>
      <c r="M68" s="65">
        <f t="shared" si="12"/>
        <v>0.2</v>
      </c>
      <c r="N68" s="35">
        <v>1</v>
      </c>
      <c r="O68" s="36">
        <v>3.5254629629629629E-2</v>
      </c>
      <c r="P68" s="6">
        <f t="shared" si="11"/>
        <v>50.766666666666666</v>
      </c>
      <c r="Q68" s="67">
        <v>4.8067129624541849E-2</v>
      </c>
      <c r="R68" s="6">
        <f t="shared" si="13"/>
        <v>69.216666659340262</v>
      </c>
      <c r="S68">
        <v>1</v>
      </c>
      <c r="T68" s="6">
        <f t="shared" si="14"/>
        <v>85.274933324307199</v>
      </c>
    </row>
    <row r="69" spans="1:20">
      <c r="A69">
        <f t="shared" si="9"/>
        <v>1</v>
      </c>
      <c r="B69" s="2">
        <v>3243</v>
      </c>
      <c r="C69" s="2">
        <v>110.41</v>
      </c>
      <c r="D69">
        <v>136</v>
      </c>
      <c r="E69" s="33">
        <f t="shared" si="10"/>
        <v>43255.766157407408</v>
      </c>
      <c r="F69" s="7">
        <v>43255</v>
      </c>
      <c r="G69" s="10">
        <v>0.76615740740740745</v>
      </c>
      <c r="H69" s="11" t="s">
        <v>58</v>
      </c>
      <c r="I69" s="2">
        <v>40.648009999999999</v>
      </c>
      <c r="J69" s="2">
        <v>-111.9023</v>
      </c>
      <c r="K69">
        <v>5</v>
      </c>
      <c r="L69">
        <v>2</v>
      </c>
      <c r="M69" s="65">
        <f t="shared" si="12"/>
        <v>0.2</v>
      </c>
      <c r="N69" s="35">
        <v>1</v>
      </c>
      <c r="O69" s="36">
        <v>4.6759259259259263E-3</v>
      </c>
      <c r="P69" s="6">
        <f t="shared" si="11"/>
        <v>6.7333333333333334</v>
      </c>
      <c r="Q69" s="67">
        <v>4.6284722222480923E-2</v>
      </c>
      <c r="R69" s="6">
        <f t="shared" si="13"/>
        <v>66.650000000372529</v>
      </c>
      <c r="S69">
        <v>1</v>
      </c>
      <c r="T69" s="6">
        <f t="shared" si="14"/>
        <v>82.112800000458961</v>
      </c>
    </row>
    <row r="70" spans="1:20">
      <c r="A70">
        <f t="shared" si="9"/>
        <v>4</v>
      </c>
      <c r="B70" s="2">
        <v>17452</v>
      </c>
      <c r="C70" s="2">
        <v>1253.43</v>
      </c>
      <c r="D70">
        <v>142</v>
      </c>
      <c r="E70" s="33">
        <f t="shared" si="10"/>
        <v>43263.670868055553</v>
      </c>
      <c r="F70" s="7">
        <v>43263</v>
      </c>
      <c r="G70" s="10">
        <v>0.67086805555555562</v>
      </c>
      <c r="H70" s="11" t="s">
        <v>98</v>
      </c>
      <c r="I70" s="2">
        <v>40.790840000000003</v>
      </c>
      <c r="J70" s="2">
        <v>-111.91562</v>
      </c>
      <c r="K70">
        <v>3</v>
      </c>
      <c r="L70">
        <v>3</v>
      </c>
      <c r="M70" s="65">
        <f t="shared" si="12"/>
        <v>0.49</v>
      </c>
      <c r="N70" s="35">
        <v>1.47</v>
      </c>
      <c r="O70" s="36">
        <v>1.1770833333333333E-2</v>
      </c>
      <c r="P70" s="6">
        <f t="shared" si="11"/>
        <v>16.95</v>
      </c>
      <c r="Q70" s="67">
        <v>1.3472222228301689E-2</v>
      </c>
      <c r="R70" s="6">
        <f t="shared" si="13"/>
        <v>19.400000008754432</v>
      </c>
      <c r="S70">
        <v>1</v>
      </c>
      <c r="T70" s="6">
        <f t="shared" si="14"/>
        <v>23.90080001078546</v>
      </c>
    </row>
    <row r="71" spans="1:20">
      <c r="A71">
        <f t="shared" si="9"/>
        <v>1</v>
      </c>
      <c r="B71" s="2">
        <v>3509</v>
      </c>
      <c r="C71" s="2">
        <v>35.61</v>
      </c>
      <c r="D71">
        <v>143</v>
      </c>
      <c r="E71" s="33">
        <f t="shared" si="10"/>
        <v>43264.345104166663</v>
      </c>
      <c r="F71" s="7">
        <v>43264</v>
      </c>
      <c r="G71" s="10">
        <v>0.34510416666666671</v>
      </c>
      <c r="H71" s="11" t="s">
        <v>99</v>
      </c>
      <c r="I71" s="2">
        <v>40.727809999999998</v>
      </c>
      <c r="J71" s="2">
        <v>-111.95035</v>
      </c>
      <c r="K71">
        <v>2</v>
      </c>
      <c r="L71">
        <v>2</v>
      </c>
      <c r="M71" s="65">
        <f t="shared" si="12"/>
        <v>0.5</v>
      </c>
      <c r="N71" s="35">
        <v>1</v>
      </c>
      <c r="O71" s="36">
        <v>5.6250000000000001E-2</v>
      </c>
      <c r="P71" s="6">
        <f t="shared" si="11"/>
        <v>81</v>
      </c>
      <c r="Q71" s="67">
        <v>5.6875000002037268E-2</v>
      </c>
      <c r="R71" s="6">
        <f t="shared" si="13"/>
        <v>81.900000002933666</v>
      </c>
      <c r="S71">
        <v>2</v>
      </c>
      <c r="T71" s="6">
        <f t="shared" si="14"/>
        <v>100.90080000361428</v>
      </c>
    </row>
    <row r="72" spans="1:20">
      <c r="A72">
        <f t="shared" si="9"/>
        <v>4</v>
      </c>
      <c r="B72" s="2">
        <v>10555</v>
      </c>
      <c r="C72" s="2">
        <v>1283.53</v>
      </c>
      <c r="D72">
        <v>144</v>
      </c>
      <c r="E72" s="33">
        <f t="shared" si="10"/>
        <v>43266.541145833333</v>
      </c>
      <c r="F72" s="7">
        <v>43266</v>
      </c>
      <c r="G72" s="10">
        <v>0.54114583333333333</v>
      </c>
      <c r="H72" s="11" t="s">
        <v>100</v>
      </c>
      <c r="I72" s="2">
        <v>40.59854</v>
      </c>
      <c r="J72" s="2">
        <v>-111.90346</v>
      </c>
      <c r="K72">
        <v>5</v>
      </c>
      <c r="L72">
        <v>2</v>
      </c>
      <c r="M72" s="65">
        <f t="shared" si="12"/>
        <v>0.4</v>
      </c>
      <c r="N72" s="35">
        <v>2</v>
      </c>
      <c r="O72" s="36">
        <v>2.0659722222222222E-2</v>
      </c>
      <c r="P72" s="6">
        <f t="shared" si="11"/>
        <v>29.75</v>
      </c>
      <c r="Q72" s="67">
        <v>6.2384259261307307E-2</v>
      </c>
      <c r="R72" s="6">
        <f t="shared" si="13"/>
        <v>89.833333336282521</v>
      </c>
      <c r="S72">
        <v>2</v>
      </c>
      <c r="T72" s="6">
        <f t="shared" si="14"/>
        <v>110.67466667030007</v>
      </c>
    </row>
    <row r="73" spans="1:20">
      <c r="A73">
        <f t="shared" si="9"/>
        <v>4</v>
      </c>
      <c r="B73" s="2">
        <v>20647</v>
      </c>
      <c r="C73" s="2">
        <v>1108.43</v>
      </c>
      <c r="D73">
        <v>145</v>
      </c>
      <c r="E73" s="33">
        <f t="shared" si="10"/>
        <v>43266.622372685182</v>
      </c>
      <c r="F73" s="7">
        <v>43266</v>
      </c>
      <c r="G73" s="10">
        <v>0.62237268518518518</v>
      </c>
      <c r="H73" s="11" t="s">
        <v>101</v>
      </c>
      <c r="I73" s="2">
        <v>40.774030000000003</v>
      </c>
      <c r="J73" s="2">
        <v>-111.91016</v>
      </c>
      <c r="K73">
        <v>5</v>
      </c>
      <c r="L73">
        <v>1</v>
      </c>
      <c r="M73" s="65">
        <f t="shared" si="12"/>
        <v>0.2</v>
      </c>
      <c r="N73" s="35">
        <v>1</v>
      </c>
      <c r="O73" s="36">
        <v>1.9988425925925927E-2</v>
      </c>
      <c r="P73" s="6">
        <f t="shared" si="11"/>
        <v>28.783333333333335</v>
      </c>
      <c r="Q73" s="67">
        <v>4.9837962964375038E-2</v>
      </c>
      <c r="R73" s="6">
        <f t="shared" si="13"/>
        <v>71.766666668700054</v>
      </c>
      <c r="S73">
        <v>1</v>
      </c>
      <c r="T73" s="6">
        <f t="shared" si="14"/>
        <v>88.416533335838466</v>
      </c>
    </row>
    <row r="74" spans="1:20">
      <c r="A74">
        <f t="shared" si="9"/>
        <v>5</v>
      </c>
      <c r="B74" s="2">
        <v>12759</v>
      </c>
      <c r="C74" s="2">
        <v>2142.23</v>
      </c>
      <c r="D74">
        <v>146</v>
      </c>
      <c r="E74" s="33">
        <f t="shared" si="10"/>
        <v>43269.340300925927</v>
      </c>
      <c r="F74" s="7">
        <v>43269</v>
      </c>
      <c r="G74" s="10">
        <v>0.34030092592592592</v>
      </c>
      <c r="H74" s="11" t="s">
        <v>102</v>
      </c>
      <c r="I74" s="2">
        <v>40.585340000000002</v>
      </c>
      <c r="J74" s="2">
        <v>-111.89995</v>
      </c>
      <c r="K74">
        <v>6</v>
      </c>
      <c r="L74">
        <v>2</v>
      </c>
      <c r="M74" s="65">
        <f t="shared" si="12"/>
        <v>0.21666666666666667</v>
      </c>
      <c r="N74" s="35">
        <v>1.3</v>
      </c>
      <c r="O74" s="36">
        <v>6.1087962962962962E-2</v>
      </c>
      <c r="P74" s="6">
        <f t="shared" si="11"/>
        <v>87.966666666666669</v>
      </c>
      <c r="Q74" s="67">
        <v>6.7800925928167999E-2</v>
      </c>
      <c r="R74" s="6">
        <f t="shared" si="13"/>
        <v>97.633333336561918</v>
      </c>
      <c r="S74">
        <v>3</v>
      </c>
      <c r="T74" s="6">
        <f t="shared" si="14"/>
        <v>120.28426667064429</v>
      </c>
    </row>
    <row r="75" spans="1:20">
      <c r="A75">
        <f t="shared" si="9"/>
        <v>3</v>
      </c>
      <c r="B75" s="2">
        <v>12443</v>
      </c>
      <c r="C75" s="2">
        <v>425.73</v>
      </c>
      <c r="D75">
        <v>147</v>
      </c>
      <c r="E75" s="33">
        <f t="shared" si="10"/>
        <v>43269.64261574074</v>
      </c>
      <c r="F75" s="7">
        <v>43269</v>
      </c>
      <c r="G75" s="10">
        <v>0.64261574074074079</v>
      </c>
      <c r="H75" s="11" t="s">
        <v>88</v>
      </c>
      <c r="I75" s="2">
        <v>40.371479999999998</v>
      </c>
      <c r="J75" s="2">
        <v>-111.80244</v>
      </c>
      <c r="K75">
        <v>6</v>
      </c>
      <c r="L75">
        <v>1</v>
      </c>
      <c r="M75" s="65">
        <f t="shared" si="12"/>
        <v>0.16666666666666666</v>
      </c>
      <c r="N75" s="35">
        <v>1</v>
      </c>
      <c r="O75" s="36">
        <v>5.0439814814814819E-2</v>
      </c>
      <c r="P75" s="6">
        <f t="shared" si="11"/>
        <v>72.63333333333334</v>
      </c>
      <c r="Q75" s="67">
        <v>6.3506944446999114E-2</v>
      </c>
      <c r="R75" s="6">
        <f t="shared" si="13"/>
        <v>91.450000003678724</v>
      </c>
      <c r="S75">
        <v>1</v>
      </c>
      <c r="T75" s="6">
        <f t="shared" si="14"/>
        <v>112.66640000453219</v>
      </c>
    </row>
    <row r="76" spans="1:20">
      <c r="A76">
        <f t="shared" si="9"/>
        <v>1</v>
      </c>
      <c r="B76" s="2">
        <v>7912</v>
      </c>
      <c r="C76" s="2">
        <v>177.03</v>
      </c>
      <c r="D76">
        <v>150</v>
      </c>
      <c r="E76" s="33">
        <f t="shared" si="10"/>
        <v>43270.37259259259</v>
      </c>
      <c r="F76" s="7">
        <v>43270</v>
      </c>
      <c r="G76" s="10">
        <v>0.37259259259259259</v>
      </c>
      <c r="H76" s="11" t="s">
        <v>60</v>
      </c>
      <c r="I76" s="2">
        <v>40.38409</v>
      </c>
      <c r="J76" s="2">
        <v>-111.83056999999999</v>
      </c>
      <c r="K76">
        <v>5</v>
      </c>
      <c r="L76">
        <v>1</v>
      </c>
      <c r="M76" s="65">
        <f t="shared" si="12"/>
        <v>0.2</v>
      </c>
      <c r="N76" s="35">
        <v>1</v>
      </c>
      <c r="O76" s="36">
        <v>2.462962962962963E-2</v>
      </c>
      <c r="P76" s="6">
        <f t="shared" si="11"/>
        <v>35.466666666666669</v>
      </c>
      <c r="Q76" s="67">
        <v>2.5254629632399883E-2</v>
      </c>
      <c r="R76" s="6">
        <f t="shared" si="13"/>
        <v>36.366666670655832</v>
      </c>
      <c r="S76">
        <v>2</v>
      </c>
      <c r="T76" s="6">
        <f t="shared" si="14"/>
        <v>44.803733338247987</v>
      </c>
    </row>
    <row r="77" spans="1:20">
      <c r="A77">
        <f t="shared" si="9"/>
        <v>2</v>
      </c>
      <c r="B77" s="2">
        <v>2633</v>
      </c>
      <c r="C77" s="2">
        <v>306.97000000000003</v>
      </c>
      <c r="D77">
        <v>151</v>
      </c>
      <c r="E77" s="33">
        <f t="shared" si="10"/>
        <v>43270.391597222224</v>
      </c>
      <c r="F77" s="7">
        <v>43270</v>
      </c>
      <c r="G77" s="10">
        <v>0.39159722222222221</v>
      </c>
      <c r="H77" s="11" t="s">
        <v>88</v>
      </c>
      <c r="I77" s="2">
        <v>40.371479999999998</v>
      </c>
      <c r="J77" s="2">
        <v>-111.80244</v>
      </c>
      <c r="K77">
        <v>6</v>
      </c>
      <c r="L77">
        <v>2</v>
      </c>
      <c r="M77" s="65">
        <f t="shared" si="12"/>
        <v>0.27333333333333332</v>
      </c>
      <c r="N77" s="35">
        <v>1.64</v>
      </c>
      <c r="O77" s="36">
        <v>2.7152777777777779E-2</v>
      </c>
      <c r="P77" s="6">
        <f t="shared" si="11"/>
        <v>39.1</v>
      </c>
      <c r="Q77" s="67">
        <v>3.0752314814890269E-2</v>
      </c>
      <c r="R77" s="6">
        <f t="shared" si="13"/>
        <v>44.283333333441988</v>
      </c>
      <c r="S77">
        <v>2</v>
      </c>
      <c r="T77" s="6">
        <f t="shared" si="14"/>
        <v>54.55706666680053</v>
      </c>
    </row>
    <row r="78" spans="1:20">
      <c r="A78">
        <f t="shared" si="9"/>
        <v>2</v>
      </c>
      <c r="B78" s="2">
        <v>3959</v>
      </c>
      <c r="C78" s="2">
        <v>375.6</v>
      </c>
      <c r="D78">
        <v>152</v>
      </c>
      <c r="E78" s="33">
        <f t="shared" si="10"/>
        <v>43270.637881944444</v>
      </c>
      <c r="F78" s="7">
        <v>43270</v>
      </c>
      <c r="G78" s="10">
        <v>0.63788194444444446</v>
      </c>
      <c r="H78" s="11" t="s">
        <v>103</v>
      </c>
      <c r="I78" s="2">
        <v>40.442630000000001</v>
      </c>
      <c r="J78" s="2">
        <v>-111.90313999999999</v>
      </c>
      <c r="K78">
        <v>6</v>
      </c>
      <c r="L78">
        <v>1</v>
      </c>
      <c r="M78" s="65">
        <f t="shared" si="12"/>
        <v>0.16666666666666666</v>
      </c>
      <c r="N78" s="35">
        <v>1</v>
      </c>
      <c r="O78" s="36">
        <v>2.461805555555556E-2</v>
      </c>
      <c r="P78" s="6">
        <f t="shared" si="11"/>
        <v>35.450000000000003</v>
      </c>
      <c r="Q78" s="67">
        <v>3.0312499999126885E-2</v>
      </c>
      <c r="R78" s="6">
        <f t="shared" si="13"/>
        <v>43.649999998742715</v>
      </c>
      <c r="S78">
        <v>2</v>
      </c>
      <c r="T78" s="6">
        <f t="shared" si="14"/>
        <v>53.776799998451025</v>
      </c>
    </row>
    <row r="79" spans="1:20">
      <c r="A79">
        <f t="shared" si="9"/>
        <v>2</v>
      </c>
      <c r="B79" s="2">
        <v>11418</v>
      </c>
      <c r="C79" s="2">
        <v>252.59</v>
      </c>
      <c r="D79">
        <v>153</v>
      </c>
      <c r="E79" s="33">
        <f t="shared" si="10"/>
        <v>43270.735636574071</v>
      </c>
      <c r="F79" s="7">
        <v>43270</v>
      </c>
      <c r="G79" s="10">
        <v>0.73563657407407401</v>
      </c>
      <c r="H79" s="11" t="s">
        <v>104</v>
      </c>
      <c r="I79" s="2">
        <v>40.742559999999997</v>
      </c>
      <c r="J79" s="2">
        <v>-111.90394999999999</v>
      </c>
      <c r="K79">
        <v>4</v>
      </c>
      <c r="L79">
        <v>1</v>
      </c>
      <c r="M79" s="65">
        <f t="shared" si="12"/>
        <v>0.25</v>
      </c>
      <c r="N79" s="35">
        <v>1</v>
      </c>
      <c r="O79" s="36">
        <v>3.8668981481481478E-2</v>
      </c>
      <c r="P79" s="6">
        <f t="shared" si="11"/>
        <v>55.68333333333333</v>
      </c>
      <c r="Q79" s="67">
        <v>3.5543981488444842E-2</v>
      </c>
      <c r="R79" s="6">
        <f t="shared" si="13"/>
        <v>51.183333343360573</v>
      </c>
      <c r="S79">
        <v>1</v>
      </c>
      <c r="T79" s="6">
        <f t="shared" si="14"/>
        <v>63.057866679020229</v>
      </c>
    </row>
    <row r="80" spans="1:20">
      <c r="A80">
        <f t="shared" si="9"/>
        <v>1</v>
      </c>
      <c r="B80" s="2">
        <v>12547</v>
      </c>
      <c r="C80" s="2">
        <v>62.67</v>
      </c>
      <c r="D80">
        <v>158</v>
      </c>
      <c r="E80" s="33">
        <f t="shared" si="10"/>
        <v>43271.373622685183</v>
      </c>
      <c r="F80" s="7">
        <v>43271</v>
      </c>
      <c r="G80" s="10">
        <v>0.37362268518518515</v>
      </c>
      <c r="H80" s="11" t="s">
        <v>105</v>
      </c>
      <c r="I80" s="2">
        <v>40.819119999999998</v>
      </c>
      <c r="J80" s="2">
        <v>-111.91663</v>
      </c>
      <c r="K80">
        <v>4</v>
      </c>
      <c r="L80">
        <v>1</v>
      </c>
      <c r="M80" s="65">
        <f t="shared" si="12"/>
        <v>0.25</v>
      </c>
      <c r="N80" s="35">
        <v>1</v>
      </c>
      <c r="O80" s="48">
        <v>1.5960648148148151E-2</v>
      </c>
      <c r="P80" s="6">
        <f t="shared" si="11"/>
        <v>22.983333333333338</v>
      </c>
      <c r="Q80" s="67">
        <v>9.0092592588916887E-2</v>
      </c>
      <c r="R80" s="6">
        <f t="shared" si="13"/>
        <v>129.73333332804032</v>
      </c>
      <c r="S80">
        <v>2</v>
      </c>
      <c r="T80" s="6">
        <f t="shared" si="14"/>
        <v>159.83146666014568</v>
      </c>
    </row>
    <row r="81" spans="1:20">
      <c r="A81">
        <f t="shared" si="9"/>
        <v>3</v>
      </c>
      <c r="B81" s="2">
        <v>6272</v>
      </c>
      <c r="C81" s="2">
        <v>481.42</v>
      </c>
      <c r="D81">
        <v>159</v>
      </c>
      <c r="E81" s="33">
        <f t="shared" si="10"/>
        <v>43271.387303240743</v>
      </c>
      <c r="F81" s="7">
        <v>43271</v>
      </c>
      <c r="G81" s="10">
        <v>0.38730324074074068</v>
      </c>
      <c r="H81" s="11" t="s">
        <v>106</v>
      </c>
      <c r="I81" s="2">
        <v>40.648009999999999</v>
      </c>
      <c r="J81" s="2">
        <v>-111.9023</v>
      </c>
      <c r="K81">
        <v>5</v>
      </c>
      <c r="L81">
        <v>2</v>
      </c>
      <c r="M81" s="65">
        <f t="shared" si="12"/>
        <v>0.38200000000000001</v>
      </c>
      <c r="N81" s="35">
        <v>1.91</v>
      </c>
      <c r="O81" s="48">
        <v>2.3807870370370368E-2</v>
      </c>
      <c r="P81" s="6">
        <f t="shared" si="11"/>
        <v>34.283333333333331</v>
      </c>
      <c r="Q81" s="67">
        <v>5.1620370366435964E-2</v>
      </c>
      <c r="R81" s="6">
        <f t="shared" si="13"/>
        <v>74.333333327667788</v>
      </c>
      <c r="S81">
        <v>2</v>
      </c>
      <c r="T81" s="6">
        <f t="shared" si="14"/>
        <v>91.578666659686718</v>
      </c>
    </row>
    <row r="82" spans="1:20">
      <c r="A82">
        <f t="shared" si="9"/>
        <v>4</v>
      </c>
      <c r="B82" s="2">
        <v>8176</v>
      </c>
      <c r="C82" s="2">
        <v>945.18</v>
      </c>
      <c r="D82">
        <v>160</v>
      </c>
      <c r="E82" s="33">
        <f t="shared" si="10"/>
        <v>43271.634120370371</v>
      </c>
      <c r="F82" s="7">
        <v>43271</v>
      </c>
      <c r="G82" s="10">
        <v>0.63412037037037039</v>
      </c>
      <c r="H82" s="11" t="s">
        <v>107</v>
      </c>
      <c r="I82" s="2">
        <v>40.347079999999998</v>
      </c>
      <c r="J82" s="2">
        <v>-111.76421999999999</v>
      </c>
      <c r="K82">
        <v>6</v>
      </c>
      <c r="L82">
        <v>3</v>
      </c>
      <c r="M82" s="65">
        <f t="shared" si="12"/>
        <v>0.35666666666666669</v>
      </c>
      <c r="N82" s="35">
        <v>2.14</v>
      </c>
      <c r="O82" s="36">
        <v>2.9768518518518517E-2</v>
      </c>
      <c r="P82" s="6">
        <f t="shared" si="11"/>
        <v>42.866666666666667</v>
      </c>
      <c r="Q82" s="68">
        <v>2.064814815093996E-2</v>
      </c>
      <c r="R82" s="6">
        <f t="shared" si="13"/>
        <v>29.733333337353542</v>
      </c>
      <c r="S82">
        <v>1</v>
      </c>
      <c r="T82" s="6">
        <f t="shared" si="14"/>
        <v>36.631466671619563</v>
      </c>
    </row>
    <row r="83" spans="1:20">
      <c r="A83">
        <f t="shared" si="9"/>
        <v>3</v>
      </c>
      <c r="B83" s="2">
        <v>3321</v>
      </c>
      <c r="C83" s="2">
        <v>634.21</v>
      </c>
      <c r="D83">
        <v>157</v>
      </c>
      <c r="E83" s="33">
        <f t="shared" si="10"/>
        <v>43271.710104166668</v>
      </c>
      <c r="F83" s="7">
        <v>43271</v>
      </c>
      <c r="G83" s="10">
        <v>0.71010416666666665</v>
      </c>
      <c r="H83" s="11" t="s">
        <v>108</v>
      </c>
      <c r="I83" s="2">
        <v>40.341709999999999</v>
      </c>
      <c r="J83" s="2">
        <v>-111.75586</v>
      </c>
      <c r="K83">
        <v>6</v>
      </c>
      <c r="L83">
        <v>1</v>
      </c>
      <c r="M83" s="65">
        <f t="shared" si="12"/>
        <v>0.16666666666666666</v>
      </c>
      <c r="N83" s="35">
        <v>1</v>
      </c>
      <c r="O83" s="49">
        <v>3.1250000000000001E-4</v>
      </c>
      <c r="P83" s="6">
        <f t="shared" si="11"/>
        <v>0.45</v>
      </c>
      <c r="Q83" s="68">
        <v>3.6157407404971309E-2</v>
      </c>
      <c r="R83" s="6">
        <f t="shared" si="13"/>
        <v>52.066666663158685</v>
      </c>
      <c r="S83">
        <v>1</v>
      </c>
      <c r="T83" s="6">
        <f t="shared" si="14"/>
        <v>64.146133329011505</v>
      </c>
    </row>
    <row r="84" spans="1:20">
      <c r="A84">
        <f t="shared" si="9"/>
        <v>4</v>
      </c>
      <c r="B84" s="2">
        <v>6771</v>
      </c>
      <c r="C84" s="2">
        <v>987.55</v>
      </c>
      <c r="D84">
        <v>156</v>
      </c>
      <c r="E84" s="33">
        <f t="shared" si="10"/>
        <v>43271.744629629633</v>
      </c>
      <c r="F84" s="7">
        <v>43271</v>
      </c>
      <c r="G84" s="10">
        <v>0.74462962962962964</v>
      </c>
      <c r="H84" s="11" t="s">
        <v>109</v>
      </c>
      <c r="I84" s="2">
        <v>40.792299999999997</v>
      </c>
      <c r="J84" s="2">
        <v>-111.9162</v>
      </c>
      <c r="K84">
        <v>4</v>
      </c>
      <c r="L84">
        <v>3</v>
      </c>
      <c r="M84" s="65">
        <f t="shared" si="12"/>
        <v>0.6825</v>
      </c>
      <c r="N84" s="35">
        <v>2.73</v>
      </c>
      <c r="O84" s="36">
        <v>5.6759259259259259E-2</v>
      </c>
      <c r="P84" s="6">
        <f t="shared" si="11"/>
        <v>81.733333333333334</v>
      </c>
      <c r="Q84" s="67">
        <v>5.447916666889796E-2</v>
      </c>
      <c r="R84" s="6">
        <f t="shared" si="13"/>
        <v>78.450000003213063</v>
      </c>
      <c r="S84">
        <v>2</v>
      </c>
      <c r="T84" s="6">
        <f t="shared" si="14"/>
        <v>96.650400003958495</v>
      </c>
    </row>
    <row r="85" spans="1:20">
      <c r="A85">
        <f t="shared" si="9"/>
        <v>1</v>
      </c>
      <c r="B85" s="2">
        <v>1200</v>
      </c>
      <c r="C85" s="2">
        <v>9.9</v>
      </c>
      <c r="D85">
        <v>163</v>
      </c>
      <c r="E85" s="33">
        <f t="shared" si="10"/>
        <v>43272.058692129627</v>
      </c>
      <c r="F85" s="7">
        <v>43272</v>
      </c>
      <c r="G85" s="10">
        <v>5.8692129629629629E-2</v>
      </c>
      <c r="H85" s="11" t="s">
        <v>110</v>
      </c>
      <c r="I85" s="2">
        <v>40.144509999999997</v>
      </c>
      <c r="J85" s="2">
        <v>-111.64667</v>
      </c>
      <c r="K85">
        <v>5</v>
      </c>
      <c r="L85">
        <v>6</v>
      </c>
      <c r="M85" s="65">
        <f t="shared" si="12"/>
        <v>1.1759999999999999</v>
      </c>
      <c r="N85" s="35">
        <v>5.88</v>
      </c>
      <c r="O85" s="36">
        <v>0.12880787037037036</v>
      </c>
      <c r="P85" s="6">
        <f t="shared" si="11"/>
        <v>185.48333333333332</v>
      </c>
      <c r="Q85" s="67">
        <v>7.8761574070085771E-2</v>
      </c>
      <c r="R85" s="6">
        <f t="shared" si="13"/>
        <v>113.41666666092351</v>
      </c>
      <c r="S85">
        <v>1</v>
      </c>
      <c r="T85" s="6">
        <f t="shared" si="14"/>
        <v>139.72933332625777</v>
      </c>
    </row>
    <row r="86" spans="1:20">
      <c r="A86">
        <f t="shared" si="9"/>
        <v>5</v>
      </c>
      <c r="B86" s="2">
        <v>13558</v>
      </c>
      <c r="C86" s="2">
        <v>2161.62</v>
      </c>
      <c r="D86">
        <v>162</v>
      </c>
      <c r="E86" s="33">
        <f t="shared" si="10"/>
        <v>43272.6484837963</v>
      </c>
      <c r="F86" s="7">
        <v>43272</v>
      </c>
      <c r="G86" s="10">
        <v>0.64848379629629627</v>
      </c>
      <c r="H86" s="11" t="s">
        <v>111</v>
      </c>
      <c r="I86" s="2">
        <v>40.802549999999997</v>
      </c>
      <c r="J86" s="2">
        <v>-111.94913</v>
      </c>
      <c r="K86">
        <v>3</v>
      </c>
      <c r="L86">
        <v>1</v>
      </c>
      <c r="M86" s="65">
        <f t="shared" si="12"/>
        <v>0.33333333333333331</v>
      </c>
      <c r="N86" s="35">
        <v>1</v>
      </c>
      <c r="O86" s="36">
        <v>7.0960648148148148E-2</v>
      </c>
      <c r="P86" s="6">
        <f t="shared" si="11"/>
        <v>102.18333333333334</v>
      </c>
      <c r="Q86" s="67">
        <v>7.3020833326154388E-2</v>
      </c>
      <c r="R86" s="6">
        <f t="shared" si="13"/>
        <v>105.14999998966232</v>
      </c>
      <c r="S86">
        <v>1</v>
      </c>
      <c r="T86" s="6">
        <f t="shared" si="14"/>
        <v>129.54479998726399</v>
      </c>
    </row>
    <row r="87" spans="1:20">
      <c r="A87">
        <f t="shared" si="9"/>
        <v>5</v>
      </c>
      <c r="B87" s="2">
        <v>18748</v>
      </c>
      <c r="C87" s="2">
        <v>4450.53</v>
      </c>
      <c r="D87">
        <v>161</v>
      </c>
      <c r="E87" s="33">
        <f t="shared" si="10"/>
        <v>43272.654085648152</v>
      </c>
      <c r="F87" s="7">
        <v>43272</v>
      </c>
      <c r="G87" s="10">
        <v>0.65408564814814818</v>
      </c>
      <c r="H87" s="11" t="s">
        <v>112</v>
      </c>
      <c r="I87" s="2">
        <v>40.718499999999999</v>
      </c>
      <c r="J87" s="2">
        <v>-111.90433</v>
      </c>
      <c r="K87">
        <v>4</v>
      </c>
      <c r="L87">
        <v>4</v>
      </c>
      <c r="M87" s="65">
        <f t="shared" si="12"/>
        <v>0.56499999999999995</v>
      </c>
      <c r="N87" s="35">
        <v>2.2599999999999998</v>
      </c>
      <c r="O87" s="36">
        <v>7.1608796296296295E-2</v>
      </c>
      <c r="P87" s="6">
        <f t="shared" si="11"/>
        <v>103.11666666666666</v>
      </c>
      <c r="Q87" s="67">
        <v>0.13667824074218515</v>
      </c>
      <c r="R87" s="6">
        <f t="shared" si="13"/>
        <v>196.81666666874662</v>
      </c>
      <c r="S87">
        <v>2</v>
      </c>
      <c r="T87" s="6">
        <f t="shared" si="14"/>
        <v>242.47813333589585</v>
      </c>
    </row>
    <row r="88" spans="1:20">
      <c r="A88">
        <f t="shared" si="9"/>
        <v>4</v>
      </c>
      <c r="B88" s="2">
        <v>15051</v>
      </c>
      <c r="C88" s="2">
        <v>1112.69</v>
      </c>
      <c r="D88">
        <v>166</v>
      </c>
      <c r="E88" s="33">
        <f t="shared" si="10"/>
        <v>43273.542268518519</v>
      </c>
      <c r="F88" s="7">
        <v>43273</v>
      </c>
      <c r="G88" s="10">
        <v>0.54226851851851854</v>
      </c>
      <c r="H88" s="11" t="s">
        <v>113</v>
      </c>
      <c r="I88" s="2">
        <v>40.573999999999998</v>
      </c>
      <c r="J88" s="2">
        <v>-111.90003</v>
      </c>
      <c r="K88">
        <v>6</v>
      </c>
      <c r="L88">
        <v>1</v>
      </c>
      <c r="M88" s="65">
        <f t="shared" si="12"/>
        <v>0.16666666666666666</v>
      </c>
      <c r="N88" s="35">
        <v>1</v>
      </c>
      <c r="O88" s="49">
        <v>2.1759259259259258E-3</v>
      </c>
      <c r="P88" s="6">
        <f t="shared" si="11"/>
        <v>3.1333333333333333</v>
      </c>
      <c r="Q88" s="67">
        <v>5.3067129629198462E-2</v>
      </c>
      <c r="R88" s="6">
        <f t="shared" si="13"/>
        <v>76.416666666045785</v>
      </c>
      <c r="S88">
        <v>1</v>
      </c>
      <c r="T88" s="6">
        <f t="shared" si="14"/>
        <v>94.145333332568413</v>
      </c>
    </row>
    <row r="89" spans="1:20">
      <c r="A89">
        <f t="shared" si="9"/>
        <v>4</v>
      </c>
      <c r="B89" s="2">
        <v>7606</v>
      </c>
      <c r="C89" s="2">
        <v>1565.1</v>
      </c>
      <c r="D89">
        <v>169</v>
      </c>
      <c r="E89" s="33">
        <f t="shared" si="10"/>
        <v>43277.424074074072</v>
      </c>
      <c r="F89" s="7">
        <v>43277</v>
      </c>
      <c r="G89" s="10">
        <v>0.42407407407407405</v>
      </c>
      <c r="H89" s="11" t="s">
        <v>114</v>
      </c>
      <c r="I89" s="2">
        <v>40.59854</v>
      </c>
      <c r="J89" s="2">
        <v>-111.90346</v>
      </c>
      <c r="K89">
        <v>6</v>
      </c>
      <c r="L89">
        <v>3</v>
      </c>
      <c r="M89" s="65">
        <f t="shared" si="12"/>
        <v>0.37999999999999995</v>
      </c>
      <c r="N89" s="35">
        <v>2.2799999999999998</v>
      </c>
      <c r="O89" s="36">
        <v>4.8148148148148141E-2</v>
      </c>
      <c r="P89" s="6">
        <f t="shared" si="11"/>
        <v>69.333333333333329</v>
      </c>
      <c r="Q89" s="67">
        <v>4.0694444447581191E-2</v>
      </c>
      <c r="R89" s="6">
        <f t="shared" si="13"/>
        <v>58.600000004516914</v>
      </c>
      <c r="S89">
        <v>2</v>
      </c>
      <c r="T89" s="6">
        <f t="shared" si="14"/>
        <v>72.195200005564843</v>
      </c>
    </row>
    <row r="90" spans="1:20">
      <c r="A90">
        <f t="shared" si="9"/>
        <v>1</v>
      </c>
      <c r="B90" s="2">
        <v>11813</v>
      </c>
      <c r="C90" s="2">
        <v>127.91</v>
      </c>
      <c r="D90">
        <v>168</v>
      </c>
      <c r="E90" s="33">
        <f t="shared" si="10"/>
        <v>43277.570300925923</v>
      </c>
      <c r="F90" s="7">
        <v>43277</v>
      </c>
      <c r="G90" s="10">
        <v>0.57030092592592596</v>
      </c>
      <c r="H90" s="11" t="s">
        <v>115</v>
      </c>
      <c r="I90" s="2">
        <v>40.670729999999999</v>
      </c>
      <c r="J90" s="2">
        <v>-111.90116</v>
      </c>
      <c r="K90">
        <v>5</v>
      </c>
      <c r="L90">
        <v>1</v>
      </c>
      <c r="M90" s="65">
        <f t="shared" si="12"/>
        <v>0.2</v>
      </c>
      <c r="N90" s="35">
        <v>1</v>
      </c>
      <c r="O90" s="36">
        <v>1.3738425925925926E-2</v>
      </c>
      <c r="P90" s="6">
        <f t="shared" si="11"/>
        <v>19.783333333333335</v>
      </c>
      <c r="Q90" s="67">
        <v>9.1319444400141947E-3</v>
      </c>
      <c r="R90" s="6">
        <f t="shared" si="13"/>
        <v>13.14999999362044</v>
      </c>
      <c r="S90">
        <v>2</v>
      </c>
      <c r="T90" s="6">
        <f t="shared" si="14"/>
        <v>16.200799992140382</v>
      </c>
    </row>
    <row r="91" spans="1:20">
      <c r="A91">
        <f t="shared" si="9"/>
        <v>2</v>
      </c>
      <c r="B91" s="2">
        <v>5827</v>
      </c>
      <c r="C91" s="2">
        <v>380.01</v>
      </c>
      <c r="D91">
        <v>167</v>
      </c>
      <c r="E91" s="33">
        <f t="shared" si="10"/>
        <v>43277.7580787037</v>
      </c>
      <c r="F91" s="7">
        <v>43277</v>
      </c>
      <c r="G91" s="10">
        <v>0.75807870370370367</v>
      </c>
      <c r="H91" s="11" t="s">
        <v>116</v>
      </c>
      <c r="I91" s="2">
        <v>40.790840000000003</v>
      </c>
      <c r="J91" s="2">
        <v>-111.91562</v>
      </c>
      <c r="K91">
        <v>4</v>
      </c>
      <c r="L91">
        <v>1</v>
      </c>
      <c r="M91" s="65">
        <f t="shared" si="12"/>
        <v>0.25</v>
      </c>
      <c r="N91" s="35">
        <v>1</v>
      </c>
      <c r="O91" s="36">
        <v>2.7337962962962963E-2</v>
      </c>
      <c r="P91" s="6">
        <f t="shared" si="11"/>
        <v>39.366666666666667</v>
      </c>
      <c r="Q91" s="67">
        <v>4.9004629632690921E-2</v>
      </c>
      <c r="R91" s="6">
        <f t="shared" si="13"/>
        <v>70.566666671074927</v>
      </c>
      <c r="S91">
        <v>1</v>
      </c>
      <c r="T91" s="6">
        <f t="shared" si="14"/>
        <v>86.938133338764317</v>
      </c>
    </row>
    <row r="92" spans="1:20">
      <c r="A92">
        <f t="shared" si="9"/>
        <v>2</v>
      </c>
      <c r="B92" s="2">
        <v>8632</v>
      </c>
      <c r="C92" s="2">
        <v>267.66000000000003</v>
      </c>
      <c r="D92">
        <v>170</v>
      </c>
      <c r="E92" s="33">
        <f t="shared" si="10"/>
        <v>43278.334490740737</v>
      </c>
      <c r="F92" s="7">
        <v>43278</v>
      </c>
      <c r="G92" s="10">
        <v>0.33449074074074076</v>
      </c>
      <c r="H92" s="11" t="s">
        <v>117</v>
      </c>
      <c r="I92" s="2">
        <v>40.707970000000003</v>
      </c>
      <c r="J92" s="2">
        <v>-111.90357</v>
      </c>
      <c r="K92">
        <v>6</v>
      </c>
      <c r="L92">
        <v>1</v>
      </c>
      <c r="M92" s="65">
        <f t="shared" si="12"/>
        <v>0.16666666666666666</v>
      </c>
      <c r="N92" s="35">
        <v>1</v>
      </c>
      <c r="O92" s="36">
        <v>2.0370370370370369E-2</v>
      </c>
      <c r="P92" s="6">
        <f t="shared" si="11"/>
        <v>29.333333333333332</v>
      </c>
      <c r="Q92" s="67">
        <v>2.3125000006984919E-2</v>
      </c>
      <c r="R92" s="6">
        <f t="shared" si="13"/>
        <v>33.300000010058284</v>
      </c>
      <c r="S92">
        <v>2</v>
      </c>
      <c r="T92" s="6">
        <f t="shared" si="14"/>
        <v>41.025600012391806</v>
      </c>
    </row>
    <row r="93" spans="1:20">
      <c r="A93">
        <f t="shared" si="9"/>
        <v>2</v>
      </c>
      <c r="B93" s="2">
        <v>8633</v>
      </c>
      <c r="C93" s="2">
        <v>323.47000000000003</v>
      </c>
      <c r="D93">
        <v>171</v>
      </c>
      <c r="E93" s="33">
        <f t="shared" si="10"/>
        <v>43279.773495370369</v>
      </c>
      <c r="F93" s="7">
        <v>43279</v>
      </c>
      <c r="G93" s="10">
        <v>0.77349537037037042</v>
      </c>
      <c r="H93" s="11" t="s">
        <v>118</v>
      </c>
      <c r="I93" s="2">
        <v>40.648009999999999</v>
      </c>
      <c r="J93" s="2">
        <v>-111.9023</v>
      </c>
      <c r="K93">
        <v>5</v>
      </c>
      <c r="L93">
        <v>1</v>
      </c>
      <c r="M93" s="65">
        <f t="shared" si="12"/>
        <v>0.2</v>
      </c>
      <c r="N93" s="35">
        <v>1</v>
      </c>
      <c r="O93" s="36">
        <v>7.5810185185185189E-2</v>
      </c>
      <c r="P93" s="6">
        <f t="shared" si="11"/>
        <v>109.16666666666667</v>
      </c>
      <c r="Q93" s="67">
        <v>7.5949074074742384E-2</v>
      </c>
      <c r="R93" s="6">
        <f t="shared" si="13"/>
        <v>109.36666666762903</v>
      </c>
      <c r="S93">
        <v>1</v>
      </c>
      <c r="T93" s="6">
        <f t="shared" si="14"/>
        <v>134.73973333451897</v>
      </c>
    </row>
    <row r="94" spans="1:20">
      <c r="A94">
        <f t="shared" si="9"/>
        <v>1</v>
      </c>
      <c r="B94" s="2">
        <v>2755</v>
      </c>
      <c r="C94" s="2">
        <v>8.84</v>
      </c>
      <c r="D94">
        <v>173</v>
      </c>
      <c r="E94" s="33">
        <f t="shared" si="10"/>
        <v>43284.27815972222</v>
      </c>
      <c r="F94" s="7">
        <v>43284</v>
      </c>
      <c r="G94" s="10">
        <v>0.27815972222222224</v>
      </c>
      <c r="H94" s="11" t="s">
        <v>119</v>
      </c>
      <c r="I94" s="2">
        <v>40.638559999999998</v>
      </c>
      <c r="J94" s="2">
        <v>-111.92143</v>
      </c>
      <c r="K94">
        <v>4</v>
      </c>
      <c r="L94">
        <v>1</v>
      </c>
      <c r="M94" s="65">
        <f t="shared" si="12"/>
        <v>0.25</v>
      </c>
      <c r="N94" s="62">
        <v>1</v>
      </c>
      <c r="O94" s="36">
        <v>1.6979166666666667E-2</v>
      </c>
      <c r="P94" s="6">
        <f t="shared" si="11"/>
        <v>24.45</v>
      </c>
      <c r="Q94" s="67">
        <v>2.9826388890796807E-2</v>
      </c>
      <c r="R94" s="6">
        <f t="shared" si="13"/>
        <v>42.950000002747402</v>
      </c>
      <c r="S94" s="12">
        <v>2</v>
      </c>
      <c r="T94" s="6">
        <f t="shared" si="14"/>
        <v>52.914400003384799</v>
      </c>
    </row>
    <row r="95" spans="1:20" s="41" customFormat="1">
      <c r="A95" s="50">
        <f t="shared" si="9"/>
        <v>1</v>
      </c>
      <c r="B95" s="51">
        <v>8803</v>
      </c>
      <c r="C95" s="51">
        <v>152.72</v>
      </c>
      <c r="D95" s="41">
        <v>174</v>
      </c>
      <c r="E95" s="52">
        <f t="shared" si="10"/>
        <v>43286.652060185188</v>
      </c>
      <c r="F95" s="53">
        <v>43286</v>
      </c>
      <c r="G95" s="54">
        <v>0.65206018518518516</v>
      </c>
      <c r="H95" s="55" t="s">
        <v>120</v>
      </c>
      <c r="I95" s="14">
        <v>40.707970000000003</v>
      </c>
      <c r="J95" s="14">
        <v>-111.90357</v>
      </c>
      <c r="K95" s="41">
        <v>6</v>
      </c>
      <c r="L95" s="41">
        <v>1</v>
      </c>
      <c r="M95" s="65">
        <f t="shared" si="12"/>
        <v>0.16666666666666666</v>
      </c>
      <c r="N95" s="62">
        <v>1</v>
      </c>
      <c r="O95" s="44">
        <v>5.5787037037037038E-3</v>
      </c>
      <c r="P95" s="56">
        <f t="shared" si="11"/>
        <v>8.0333333333333332</v>
      </c>
      <c r="Q95" s="67">
        <v>1.5243055553582963E-2</v>
      </c>
      <c r="R95" s="6">
        <f t="shared" si="13"/>
        <v>21.949999997159466</v>
      </c>
      <c r="S95" s="46">
        <v>1</v>
      </c>
      <c r="T95" s="6">
        <f t="shared" si="14"/>
        <v>27.042399996500464</v>
      </c>
    </row>
    <row r="96" spans="1:20" s="41" customFormat="1">
      <c r="A96" s="50">
        <f t="shared" si="9"/>
        <v>2</v>
      </c>
      <c r="B96" s="51">
        <v>2731</v>
      </c>
      <c r="C96" s="51">
        <v>242.4</v>
      </c>
      <c r="D96" s="41">
        <v>175</v>
      </c>
      <c r="E96" s="52">
        <f t="shared" si="10"/>
        <v>43287.368043981478</v>
      </c>
      <c r="F96" s="53">
        <v>43287</v>
      </c>
      <c r="G96" s="54">
        <v>0.36804398148148149</v>
      </c>
      <c r="H96" s="55" t="s">
        <v>121</v>
      </c>
      <c r="I96" s="14">
        <v>40.720179999999999</v>
      </c>
      <c r="J96" s="14">
        <v>-111.7786</v>
      </c>
      <c r="K96" s="41">
        <v>3</v>
      </c>
      <c r="L96" s="41">
        <v>2</v>
      </c>
      <c r="M96" s="65">
        <f t="shared" si="12"/>
        <v>0.65079363187154138</v>
      </c>
      <c r="N96" s="62">
        <v>1.952380895614624</v>
      </c>
      <c r="O96" s="44">
        <v>1.5983796296296295E-2</v>
      </c>
      <c r="P96" s="56">
        <f t="shared" si="11"/>
        <v>23.016666666666666</v>
      </c>
      <c r="Q96" s="67">
        <v>2.6956018518831115E-2</v>
      </c>
      <c r="R96" s="6">
        <f t="shared" si="13"/>
        <v>38.816666667116806</v>
      </c>
      <c r="S96" s="46">
        <v>2</v>
      </c>
      <c r="T96" s="6">
        <f t="shared" si="14"/>
        <v>47.822133333887905</v>
      </c>
    </row>
    <row r="97" spans="1:20">
      <c r="A97">
        <f t="shared" si="9"/>
        <v>4</v>
      </c>
      <c r="B97" s="2">
        <v>17005</v>
      </c>
      <c r="C97" s="2">
        <v>1300.05</v>
      </c>
      <c r="D97">
        <v>176</v>
      </c>
      <c r="E97" s="33">
        <f t="shared" si="10"/>
        <v>43290.326898148145</v>
      </c>
      <c r="F97" s="7">
        <v>43290</v>
      </c>
      <c r="G97" s="10">
        <v>0.32689814814814816</v>
      </c>
      <c r="H97" s="11" t="s">
        <v>122</v>
      </c>
      <c r="I97" s="2">
        <v>40.566339999999997</v>
      </c>
      <c r="J97" s="2">
        <v>-111.89949</v>
      </c>
      <c r="K97">
        <v>6</v>
      </c>
      <c r="L97">
        <v>1</v>
      </c>
      <c r="M97" s="65">
        <f t="shared" si="12"/>
        <v>0.16666666666666666</v>
      </c>
      <c r="N97" s="62">
        <v>1</v>
      </c>
      <c r="O97" s="36">
        <v>1.8518518518518518E-4</v>
      </c>
      <c r="P97" s="6">
        <f t="shared" si="11"/>
        <v>0.26666666666666666</v>
      </c>
      <c r="Q97" s="67">
        <v>2.5914351856044959E-2</v>
      </c>
      <c r="R97" s="6">
        <f t="shared" si="13"/>
        <v>37.316666672704741</v>
      </c>
      <c r="S97" s="12">
        <v>1</v>
      </c>
      <c r="T97" s="6">
        <f t="shared" si="14"/>
        <v>45.974133340772241</v>
      </c>
    </row>
    <row r="98" spans="1:20">
      <c r="A98">
        <f t="shared" ref="A98:A129" si="15">_xlfn.IFS(C98&lt;=200,1,AND(C98&gt;200,C98&lt;=400),2,AND(C98&gt;400,C98&lt;=800),3,AND(C98&gt;800,C98&lt;=2000),4,C98&gt;2000,5)</f>
        <v>2</v>
      </c>
      <c r="B98" s="2">
        <v>6303</v>
      </c>
      <c r="C98" s="2">
        <v>351.37</v>
      </c>
      <c r="D98">
        <v>177</v>
      </c>
      <c r="E98" s="33">
        <f t="shared" ref="E98:E129" si="16">F98+G98</f>
        <v>43290.365277777775</v>
      </c>
      <c r="F98" s="7">
        <v>43290</v>
      </c>
      <c r="G98" s="10">
        <v>0.36527777777777781</v>
      </c>
      <c r="H98" s="11" t="s">
        <v>123</v>
      </c>
      <c r="I98" s="2">
        <v>40.435169999999999</v>
      </c>
      <c r="J98" s="2">
        <v>-111.89436000000001</v>
      </c>
      <c r="K98">
        <v>4</v>
      </c>
      <c r="L98">
        <v>3</v>
      </c>
      <c r="M98" s="65">
        <f t="shared" si="12"/>
        <v>0.75</v>
      </c>
      <c r="N98" s="62">
        <v>3</v>
      </c>
      <c r="O98" s="36">
        <v>9.0277777777777787E-3</v>
      </c>
      <c r="P98" s="6">
        <f t="shared" ref="P98:P129" si="17">O98*1440</f>
        <v>13.000000000000002</v>
      </c>
      <c r="Q98" s="67">
        <v>2.0034722227137536E-2</v>
      </c>
      <c r="R98" s="6">
        <f t="shared" si="13"/>
        <v>28.850000007078052</v>
      </c>
      <c r="S98" s="12">
        <v>1</v>
      </c>
      <c r="T98" s="6">
        <f t="shared" si="14"/>
        <v>35.543200008720163</v>
      </c>
    </row>
    <row r="99" spans="1:20">
      <c r="A99">
        <f t="shared" si="15"/>
        <v>1</v>
      </c>
      <c r="B99" s="2">
        <v>6633</v>
      </c>
      <c r="C99" s="2">
        <v>79.38</v>
      </c>
      <c r="D99">
        <v>178</v>
      </c>
      <c r="E99" s="33">
        <f t="shared" si="16"/>
        <v>43290.488125000003</v>
      </c>
      <c r="F99" s="7">
        <v>43290</v>
      </c>
      <c r="G99" s="10">
        <v>0.48812499999999998</v>
      </c>
      <c r="H99" s="11" t="s">
        <v>124</v>
      </c>
      <c r="I99" s="2">
        <v>40.548189999999998</v>
      </c>
      <c r="J99" s="2">
        <v>-111.89557000000001</v>
      </c>
      <c r="K99">
        <v>6</v>
      </c>
      <c r="L99">
        <v>1</v>
      </c>
      <c r="M99" s="65">
        <f t="shared" si="12"/>
        <v>0.16666666666666666</v>
      </c>
      <c r="N99" s="62">
        <v>1</v>
      </c>
      <c r="O99" s="36">
        <v>1.2569444444444446E-2</v>
      </c>
      <c r="P99" s="6">
        <f t="shared" si="17"/>
        <v>18.100000000000001</v>
      </c>
      <c r="Q99" s="67">
        <v>3.9247685184818693E-2</v>
      </c>
      <c r="R99" s="6">
        <f t="shared" si="13"/>
        <v>56.516666666138917</v>
      </c>
      <c r="S99" s="12">
        <v>2</v>
      </c>
      <c r="T99" s="6">
        <f t="shared" si="14"/>
        <v>69.628533332683148</v>
      </c>
    </row>
    <row r="100" spans="1:20">
      <c r="A100">
        <f t="shared" si="15"/>
        <v>1</v>
      </c>
      <c r="B100" s="2">
        <v>3409</v>
      </c>
      <c r="C100" s="2">
        <v>100.31</v>
      </c>
      <c r="D100">
        <v>179</v>
      </c>
      <c r="E100" s="33">
        <f t="shared" si="16"/>
        <v>43291.354548611111</v>
      </c>
      <c r="F100" s="7">
        <v>43291</v>
      </c>
      <c r="G100" s="10">
        <v>0.35454861111111113</v>
      </c>
      <c r="H100" s="11" t="s">
        <v>125</v>
      </c>
      <c r="I100" s="2">
        <v>40.510240000000003</v>
      </c>
      <c r="J100" s="2">
        <v>-111.89097</v>
      </c>
      <c r="K100">
        <v>5</v>
      </c>
      <c r="L100">
        <v>2</v>
      </c>
      <c r="M100" s="65">
        <f t="shared" si="12"/>
        <v>0.4</v>
      </c>
      <c r="N100" s="62">
        <v>2</v>
      </c>
      <c r="O100" s="36">
        <v>1.0034722222222221E-2</v>
      </c>
      <c r="P100" s="6">
        <f t="shared" si="17"/>
        <v>14.449999999999998</v>
      </c>
      <c r="Q100" s="67">
        <v>5.1678240743058268E-2</v>
      </c>
      <c r="R100" s="6">
        <f t="shared" si="13"/>
        <v>74.416666670003906</v>
      </c>
      <c r="S100" s="12">
        <v>1</v>
      </c>
      <c r="T100" s="6">
        <f t="shared" si="14"/>
        <v>91.681333337444812</v>
      </c>
    </row>
    <row r="101" spans="1:20">
      <c r="A101">
        <f t="shared" si="15"/>
        <v>1</v>
      </c>
      <c r="B101" s="2">
        <v>6145</v>
      </c>
      <c r="C101" s="2">
        <v>121.16</v>
      </c>
      <c r="D101">
        <v>180</v>
      </c>
      <c r="E101" s="33">
        <f t="shared" si="16"/>
        <v>43291.558761574073</v>
      </c>
      <c r="F101" s="7">
        <v>43291</v>
      </c>
      <c r="G101" s="10">
        <v>0.55876157407407401</v>
      </c>
      <c r="H101" s="11" t="s">
        <v>126</v>
      </c>
      <c r="I101" s="2">
        <v>40.670729999999999</v>
      </c>
      <c r="J101" s="2">
        <v>-111.90116</v>
      </c>
      <c r="K101">
        <v>5</v>
      </c>
      <c r="L101">
        <v>1</v>
      </c>
      <c r="M101" s="65">
        <f t="shared" si="12"/>
        <v>0.2</v>
      </c>
      <c r="N101" s="62">
        <v>1</v>
      </c>
      <c r="O101" s="36">
        <v>1.6238425925925924E-2</v>
      </c>
      <c r="P101" s="6">
        <f t="shared" si="17"/>
        <v>23.383333333333329</v>
      </c>
      <c r="Q101" s="67">
        <v>3.5104166665405501E-2</v>
      </c>
      <c r="R101" s="6">
        <f t="shared" si="13"/>
        <v>50.549999998183921</v>
      </c>
      <c r="S101" s="12">
        <v>1</v>
      </c>
      <c r="T101" s="6">
        <f t="shared" si="14"/>
        <v>62.277599997762593</v>
      </c>
    </row>
    <row r="102" spans="1:20">
      <c r="A102">
        <f t="shared" si="15"/>
        <v>3</v>
      </c>
      <c r="B102" s="2">
        <v>25834</v>
      </c>
      <c r="C102" s="2">
        <v>406.61</v>
      </c>
      <c r="D102">
        <v>183</v>
      </c>
      <c r="E102" s="33">
        <f t="shared" si="16"/>
        <v>43292.325972222221</v>
      </c>
      <c r="F102" s="7">
        <v>43292</v>
      </c>
      <c r="G102" s="10">
        <v>0.32597222222222222</v>
      </c>
      <c r="H102" s="11" t="s">
        <v>127</v>
      </c>
      <c r="I102" s="2">
        <v>40.699890000000003</v>
      </c>
      <c r="J102" s="2">
        <v>-111.9019</v>
      </c>
      <c r="K102">
        <v>5</v>
      </c>
      <c r="L102">
        <v>3</v>
      </c>
      <c r="M102" s="65">
        <f t="shared" si="12"/>
        <v>0.2</v>
      </c>
      <c r="N102" s="62">
        <v>1</v>
      </c>
      <c r="O102" s="36">
        <v>1.7777777777777778E-2</v>
      </c>
      <c r="P102" s="6">
        <f t="shared" si="17"/>
        <v>25.6</v>
      </c>
      <c r="Q102" s="67">
        <v>2.1018518520577345E-2</v>
      </c>
      <c r="R102" s="6">
        <f t="shared" si="13"/>
        <v>30.266666669631377</v>
      </c>
      <c r="S102" s="12">
        <v>2</v>
      </c>
      <c r="T102" s="6">
        <f t="shared" si="14"/>
        <v>37.288533336985857</v>
      </c>
    </row>
    <row r="103" spans="1:20">
      <c r="A103">
        <f t="shared" si="15"/>
        <v>4</v>
      </c>
      <c r="B103" s="2">
        <v>8865</v>
      </c>
      <c r="C103" s="2">
        <v>1497.59</v>
      </c>
      <c r="D103">
        <v>184</v>
      </c>
      <c r="E103" s="33">
        <f t="shared" si="16"/>
        <v>43292.640439814815</v>
      </c>
      <c r="F103" s="7">
        <v>43292</v>
      </c>
      <c r="G103" s="10">
        <v>0.64043981481481482</v>
      </c>
      <c r="H103" s="11" t="s">
        <v>128</v>
      </c>
      <c r="I103" s="2">
        <v>40.63165</v>
      </c>
      <c r="J103" s="2">
        <v>-111.90430000000001</v>
      </c>
      <c r="K103">
        <v>6</v>
      </c>
      <c r="L103">
        <v>1</v>
      </c>
      <c r="M103" s="65">
        <f t="shared" si="12"/>
        <v>0.16666666666666666</v>
      </c>
      <c r="N103" s="62">
        <v>1</v>
      </c>
      <c r="O103" s="36">
        <v>1.9212962962962962E-3</v>
      </c>
      <c r="P103" s="6">
        <f t="shared" si="17"/>
        <v>2.7666666666666666</v>
      </c>
      <c r="Q103" s="67">
        <v>3.8807870369055308E-2</v>
      </c>
      <c r="R103" s="6">
        <f t="shared" si="13"/>
        <v>55.883333331439644</v>
      </c>
      <c r="S103" s="12">
        <v>1</v>
      </c>
      <c r="T103" s="6">
        <f t="shared" si="14"/>
        <v>68.848266664333636</v>
      </c>
    </row>
    <row r="104" spans="1:20">
      <c r="A104">
        <f t="shared" si="15"/>
        <v>3</v>
      </c>
      <c r="B104" s="2">
        <v>12986</v>
      </c>
      <c r="C104" s="2">
        <v>586.38</v>
      </c>
      <c r="D104">
        <v>185</v>
      </c>
      <c r="E104" s="33">
        <f t="shared" si="16"/>
        <v>43292.691261574073</v>
      </c>
      <c r="F104" s="7">
        <v>43292</v>
      </c>
      <c r="G104" s="10">
        <v>0.69126157407407407</v>
      </c>
      <c r="H104" s="11" t="s">
        <v>129</v>
      </c>
      <c r="I104" s="2">
        <v>40.774030000000003</v>
      </c>
      <c r="J104" s="2">
        <v>-111.91016</v>
      </c>
      <c r="K104">
        <v>5</v>
      </c>
      <c r="L104">
        <v>1</v>
      </c>
      <c r="M104" s="65">
        <f t="shared" si="12"/>
        <v>0.2</v>
      </c>
      <c r="N104" s="62">
        <v>1</v>
      </c>
      <c r="O104" s="36">
        <v>3.1655092592592596E-2</v>
      </c>
      <c r="P104" s="6">
        <f t="shared" si="17"/>
        <v>45.583333333333336</v>
      </c>
      <c r="Q104" s="67">
        <v>4.2222222225973383E-2</v>
      </c>
      <c r="R104" s="6">
        <f t="shared" si="13"/>
        <v>60.800000005401671</v>
      </c>
      <c r="S104" s="12">
        <v>1</v>
      </c>
      <c r="T104" s="6">
        <f t="shared" si="14"/>
        <v>74.905600006654865</v>
      </c>
    </row>
    <row r="105" spans="1:20">
      <c r="A105">
        <f t="shared" si="15"/>
        <v>3</v>
      </c>
      <c r="B105" s="2">
        <v>8006</v>
      </c>
      <c r="C105" s="2">
        <v>700.65</v>
      </c>
      <c r="D105">
        <v>186</v>
      </c>
      <c r="E105" s="33">
        <f t="shared" si="16"/>
        <v>43293.609872685185</v>
      </c>
      <c r="F105" s="7">
        <v>43293</v>
      </c>
      <c r="G105" s="10">
        <v>0.60987268518518511</v>
      </c>
      <c r="H105" s="11" t="s">
        <v>130</v>
      </c>
      <c r="I105" s="2">
        <v>40.659480000000002</v>
      </c>
      <c r="J105" s="2">
        <v>-111.90114</v>
      </c>
      <c r="K105">
        <v>6</v>
      </c>
      <c r="L105">
        <v>1</v>
      </c>
      <c r="M105" s="65">
        <f t="shared" si="12"/>
        <v>0.16666666666666666</v>
      </c>
      <c r="N105" s="62">
        <v>1</v>
      </c>
      <c r="O105" s="36">
        <v>2.4155092592592589E-2</v>
      </c>
      <c r="P105" s="6">
        <f t="shared" si="17"/>
        <v>34.783333333333331</v>
      </c>
      <c r="Q105" s="67">
        <v>5.1030092596192844E-2</v>
      </c>
      <c r="R105" s="6">
        <f t="shared" si="13"/>
        <v>73.483333338517696</v>
      </c>
      <c r="S105" s="12">
        <v>1</v>
      </c>
      <c r="T105" s="6">
        <f t="shared" si="14"/>
        <v>90.531466673053799</v>
      </c>
    </row>
    <row r="106" spans="1:20">
      <c r="A106">
        <f t="shared" si="15"/>
        <v>1</v>
      </c>
      <c r="B106" s="2">
        <v>2669</v>
      </c>
      <c r="C106" s="2">
        <v>51.15</v>
      </c>
      <c r="D106">
        <v>187</v>
      </c>
      <c r="E106" s="33">
        <f t="shared" si="16"/>
        <v>43293.769618055558</v>
      </c>
      <c r="F106" s="7">
        <v>43293</v>
      </c>
      <c r="G106" s="10">
        <v>0.76961805555555562</v>
      </c>
      <c r="H106" s="11" t="s">
        <v>131</v>
      </c>
      <c r="I106" s="2">
        <v>40.631010000000003</v>
      </c>
      <c r="J106" s="2">
        <v>-111.88117</v>
      </c>
      <c r="K106">
        <v>3</v>
      </c>
      <c r="L106">
        <v>3</v>
      </c>
      <c r="M106" s="65">
        <f t="shared" si="12"/>
        <v>0.875</v>
      </c>
      <c r="N106" s="62">
        <v>2.625</v>
      </c>
      <c r="O106" s="36">
        <v>8.8541666666666664E-3</v>
      </c>
      <c r="P106" s="6">
        <f t="shared" si="17"/>
        <v>12.75</v>
      </c>
      <c r="Q106" s="67">
        <v>2.1747685183072463E-2</v>
      </c>
      <c r="R106" s="6">
        <f t="shared" si="13"/>
        <v>31.316666663624346</v>
      </c>
      <c r="S106" s="12">
        <v>2</v>
      </c>
      <c r="T106" s="6">
        <f t="shared" si="14"/>
        <v>38.582133329585197</v>
      </c>
    </row>
    <row r="107" spans="1:20" s="41" customFormat="1">
      <c r="A107" s="50">
        <f t="shared" si="15"/>
        <v>1</v>
      </c>
      <c r="B107" s="51">
        <v>10519</v>
      </c>
      <c r="C107" s="51">
        <v>191.18</v>
      </c>
      <c r="D107" s="41">
        <v>188</v>
      </c>
      <c r="E107" s="52">
        <f t="shared" si="16"/>
        <v>43297.516030092593</v>
      </c>
      <c r="F107" s="53">
        <v>43297</v>
      </c>
      <c r="G107" s="54">
        <v>0.51603009259259258</v>
      </c>
      <c r="H107" s="55" t="s">
        <v>52</v>
      </c>
      <c r="I107" s="14">
        <v>40.304479999999998</v>
      </c>
      <c r="J107" s="14">
        <v>-111.72573</v>
      </c>
      <c r="K107" s="41">
        <v>6</v>
      </c>
      <c r="L107" s="41">
        <v>3</v>
      </c>
      <c r="M107" s="65">
        <f t="shared" si="12"/>
        <v>0.3611110846201579</v>
      </c>
      <c r="N107" s="62">
        <v>2.1666665077209473</v>
      </c>
      <c r="O107" s="44">
        <v>6.6608796296296291E-2</v>
      </c>
      <c r="P107" s="56">
        <f t="shared" si="17"/>
        <v>95.916666666666657</v>
      </c>
      <c r="Q107" s="67">
        <v>5.8900462965539191E-2</v>
      </c>
      <c r="R107" s="6">
        <f t="shared" si="13"/>
        <v>84.816666670376435</v>
      </c>
      <c r="S107" s="46">
        <v>1</v>
      </c>
      <c r="T107" s="6">
        <f t="shared" si="14"/>
        <v>104.49413333790378</v>
      </c>
    </row>
    <row r="108" spans="1:20">
      <c r="A108">
        <f t="shared" si="15"/>
        <v>3</v>
      </c>
      <c r="B108" s="2">
        <v>6177</v>
      </c>
      <c r="C108" s="2">
        <v>647.76</v>
      </c>
      <c r="D108">
        <v>189</v>
      </c>
      <c r="E108" s="33">
        <f t="shared" si="16"/>
        <v>43297.645729166667</v>
      </c>
      <c r="F108" s="7">
        <v>43297</v>
      </c>
      <c r="G108" s="10">
        <v>0.64572916666666669</v>
      </c>
      <c r="H108" s="11" t="s">
        <v>112</v>
      </c>
      <c r="I108" s="2">
        <v>40.718499999999999</v>
      </c>
      <c r="J108" s="2">
        <v>-111.90433</v>
      </c>
      <c r="K108">
        <v>4</v>
      </c>
      <c r="L108">
        <v>2</v>
      </c>
      <c r="M108" s="65">
        <f t="shared" si="12"/>
        <v>0.35344827175140381</v>
      </c>
      <c r="N108" s="62">
        <v>1.4137930870056152</v>
      </c>
      <c r="O108" s="36">
        <v>4.8715277777777781E-2</v>
      </c>
      <c r="P108" s="6">
        <f t="shared" si="17"/>
        <v>70.150000000000006</v>
      </c>
      <c r="Q108" s="67">
        <v>5.1412037035333924E-2</v>
      </c>
      <c r="R108" s="6">
        <f t="shared" si="13"/>
        <v>74.033333330880851</v>
      </c>
      <c r="S108" s="12">
        <v>1</v>
      </c>
      <c r="T108" s="6">
        <f t="shared" si="14"/>
        <v>91.209066663645217</v>
      </c>
    </row>
    <row r="109" spans="1:20">
      <c r="A109">
        <f t="shared" si="15"/>
        <v>1</v>
      </c>
      <c r="B109" s="2">
        <v>4854</v>
      </c>
      <c r="C109" s="2">
        <v>155.03</v>
      </c>
      <c r="D109">
        <v>192</v>
      </c>
      <c r="E109" s="33">
        <f t="shared" si="16"/>
        <v>43298.72347222222</v>
      </c>
      <c r="F109" s="7">
        <v>43298</v>
      </c>
      <c r="G109" s="10">
        <v>0.72347222222222218</v>
      </c>
      <c r="H109" s="11" t="s">
        <v>132</v>
      </c>
      <c r="I109" s="2">
        <v>40.718499999999999</v>
      </c>
      <c r="J109" s="2">
        <v>-111.90433</v>
      </c>
      <c r="K109">
        <v>4</v>
      </c>
      <c r="L109">
        <v>1</v>
      </c>
      <c r="M109" s="65">
        <f t="shared" si="12"/>
        <v>0.25</v>
      </c>
      <c r="N109" s="62">
        <v>1</v>
      </c>
      <c r="O109" s="36">
        <v>2.3750000000000004E-2</v>
      </c>
      <c r="P109" s="6">
        <f t="shared" si="17"/>
        <v>34.200000000000003</v>
      </c>
      <c r="Q109" s="67">
        <v>3.722222222131677E-2</v>
      </c>
      <c r="R109" s="6">
        <f t="shared" si="13"/>
        <v>53.599999998696148</v>
      </c>
      <c r="S109" s="12">
        <v>1</v>
      </c>
      <c r="T109" s="6">
        <f t="shared" si="14"/>
        <v>66.035199998393651</v>
      </c>
    </row>
    <row r="110" spans="1:20">
      <c r="A110">
        <f t="shared" si="15"/>
        <v>1</v>
      </c>
      <c r="B110" s="2">
        <v>6477</v>
      </c>
      <c r="C110" s="2">
        <v>142.99</v>
      </c>
      <c r="D110">
        <v>193</v>
      </c>
      <c r="E110" s="33">
        <f t="shared" si="16"/>
        <v>43298.731053240743</v>
      </c>
      <c r="F110" s="7">
        <v>43298</v>
      </c>
      <c r="G110" s="10">
        <v>0.73105324074074074</v>
      </c>
      <c r="H110" s="11" t="s">
        <v>133</v>
      </c>
      <c r="I110" s="2">
        <v>40.494720000000001</v>
      </c>
      <c r="J110" s="2">
        <v>-111.89096000000001</v>
      </c>
      <c r="K110">
        <v>5</v>
      </c>
      <c r="L110">
        <v>1</v>
      </c>
      <c r="M110" s="65">
        <f t="shared" si="12"/>
        <v>0.2</v>
      </c>
      <c r="N110" s="62">
        <v>1</v>
      </c>
      <c r="O110" s="36">
        <v>1.894675925925926E-2</v>
      </c>
      <c r="P110" s="6">
        <f t="shared" si="17"/>
        <v>27.283333333333335</v>
      </c>
      <c r="Q110" s="67">
        <v>1.9652777773444541E-2</v>
      </c>
      <c r="R110" s="6">
        <f t="shared" si="13"/>
        <v>28.299999993760139</v>
      </c>
      <c r="S110" s="12">
        <v>1</v>
      </c>
      <c r="T110" s="6">
        <f t="shared" si="14"/>
        <v>34.86559999231249</v>
      </c>
    </row>
    <row r="111" spans="1:20">
      <c r="A111">
        <f t="shared" si="15"/>
        <v>4</v>
      </c>
      <c r="B111" s="2">
        <v>6767</v>
      </c>
      <c r="C111" s="2">
        <v>838.09</v>
      </c>
      <c r="D111">
        <v>194</v>
      </c>
      <c r="E111" s="33">
        <f t="shared" si="16"/>
        <v>43298.751111111109</v>
      </c>
      <c r="F111" s="7">
        <v>43298</v>
      </c>
      <c r="G111" s="10">
        <v>0.75111111111111117</v>
      </c>
      <c r="H111" s="11" t="s">
        <v>134</v>
      </c>
      <c r="I111" s="2">
        <v>40.42145</v>
      </c>
      <c r="J111" s="2">
        <v>-111.87972000000001</v>
      </c>
      <c r="K111">
        <v>5</v>
      </c>
      <c r="L111">
        <v>4</v>
      </c>
      <c r="M111" s="65">
        <f t="shared" si="12"/>
        <v>0.2920634984970093</v>
      </c>
      <c r="N111" s="62">
        <v>1.4603174924850464</v>
      </c>
      <c r="O111" s="36">
        <v>4.8194444444444449E-2</v>
      </c>
      <c r="P111" s="6">
        <f t="shared" si="17"/>
        <v>69.400000000000006</v>
      </c>
      <c r="Q111" s="67">
        <v>3.9131944446125999E-2</v>
      </c>
      <c r="R111" s="6">
        <f t="shared" si="13"/>
        <v>56.350000002421439</v>
      </c>
      <c r="S111" s="12">
        <v>1</v>
      </c>
      <c r="T111" s="6">
        <f t="shared" si="14"/>
        <v>69.423200002983208</v>
      </c>
    </row>
    <row r="112" spans="1:20" s="41" customFormat="1">
      <c r="A112" s="50">
        <f t="shared" si="15"/>
        <v>5</v>
      </c>
      <c r="B112" s="51">
        <v>3744</v>
      </c>
      <c r="C112" s="51">
        <v>2237.89</v>
      </c>
      <c r="D112" s="41">
        <v>199</v>
      </c>
      <c r="E112" s="52">
        <f t="shared" si="16"/>
        <v>43299.529814814814</v>
      </c>
      <c r="F112" s="53">
        <v>43299</v>
      </c>
      <c r="G112" s="54">
        <v>0.52981481481481485</v>
      </c>
      <c r="H112" s="55" t="s">
        <v>135</v>
      </c>
      <c r="I112" s="14">
        <v>40.590159999999997</v>
      </c>
      <c r="J112" s="14">
        <v>-111.90093</v>
      </c>
      <c r="K112" s="41">
        <v>6</v>
      </c>
      <c r="L112" s="41">
        <v>3</v>
      </c>
      <c r="M112" s="65">
        <f t="shared" si="12"/>
        <v>0.4110032320022583</v>
      </c>
      <c r="N112" s="62">
        <v>2.4660193920135498</v>
      </c>
      <c r="O112" s="44">
        <v>7.3657407407407408E-2</v>
      </c>
      <c r="P112" s="56">
        <f t="shared" si="17"/>
        <v>106.06666666666666</v>
      </c>
      <c r="Q112" s="67">
        <v>5.0891203696664888E-2</v>
      </c>
      <c r="R112" s="6">
        <f t="shared" si="13"/>
        <v>73.283333323197439</v>
      </c>
      <c r="S112" s="46">
        <v>1</v>
      </c>
      <c r="T112" s="6">
        <f t="shared" si="14"/>
        <v>90.285066654179246</v>
      </c>
    </row>
    <row r="113" spans="1:20">
      <c r="A113">
        <f t="shared" si="15"/>
        <v>5</v>
      </c>
      <c r="B113" s="2">
        <v>11978</v>
      </c>
      <c r="C113" s="2">
        <v>6355.07</v>
      </c>
      <c r="D113">
        <v>202</v>
      </c>
      <c r="E113" s="33">
        <f t="shared" si="16"/>
        <v>43299.607974537037</v>
      </c>
      <c r="F113" s="7">
        <v>43299</v>
      </c>
      <c r="G113" s="10">
        <v>0.60797453703703697</v>
      </c>
      <c r="H113" s="11" t="s">
        <v>136</v>
      </c>
      <c r="I113" s="2">
        <v>40.515090000000001</v>
      </c>
      <c r="J113" s="2">
        <v>-111.89093</v>
      </c>
      <c r="K113">
        <v>6</v>
      </c>
      <c r="L113">
        <v>4</v>
      </c>
      <c r="M113" s="65">
        <f t="shared" si="12"/>
        <v>0.62</v>
      </c>
      <c r="N113" s="62">
        <v>3.72</v>
      </c>
      <c r="O113" s="36">
        <v>7.1886574074074075E-2</v>
      </c>
      <c r="P113" s="6">
        <f t="shared" si="17"/>
        <v>103.51666666666667</v>
      </c>
      <c r="Q113" s="67">
        <v>7.3020833333430346E-2</v>
      </c>
      <c r="R113" s="6">
        <f t="shared" si="13"/>
        <v>105.1500000001397</v>
      </c>
      <c r="S113" s="12">
        <v>2</v>
      </c>
      <c r="T113" s="6">
        <f t="shared" si="14"/>
        <v>129.5448000001721</v>
      </c>
    </row>
    <row r="114" spans="1:20">
      <c r="A114">
        <f t="shared" si="15"/>
        <v>1</v>
      </c>
      <c r="B114" s="2">
        <v>8463</v>
      </c>
      <c r="C114" s="2">
        <v>33.47</v>
      </c>
      <c r="D114">
        <v>198</v>
      </c>
      <c r="E114" s="33">
        <f t="shared" si="16"/>
        <v>43299.6172337963</v>
      </c>
      <c r="F114" s="7">
        <v>43299</v>
      </c>
      <c r="G114" s="10">
        <v>0.61723379629629627</v>
      </c>
      <c r="H114" s="11" t="s">
        <v>137</v>
      </c>
      <c r="I114" s="2">
        <v>40.31183</v>
      </c>
      <c r="J114" s="2">
        <v>-111.72584000000001</v>
      </c>
      <c r="K114">
        <v>6</v>
      </c>
      <c r="L114">
        <v>1</v>
      </c>
      <c r="M114" s="65">
        <f t="shared" si="12"/>
        <v>0.16666666666666666</v>
      </c>
      <c r="N114" s="62">
        <v>1</v>
      </c>
      <c r="O114" s="36">
        <v>1.6099537037037037E-2</v>
      </c>
      <c r="P114" s="6">
        <f t="shared" si="17"/>
        <v>23.183333333333334</v>
      </c>
      <c r="Q114" s="67">
        <v>0.11418981481256196</v>
      </c>
      <c r="R114" s="6">
        <f t="shared" si="13"/>
        <v>164.43333333008923</v>
      </c>
      <c r="S114" s="12">
        <v>4</v>
      </c>
      <c r="T114" s="6">
        <f t="shared" si="14"/>
        <v>202.58186666266994</v>
      </c>
    </row>
    <row r="115" spans="1:20">
      <c r="A115">
        <f t="shared" si="15"/>
        <v>3</v>
      </c>
      <c r="B115" s="2">
        <v>2591</v>
      </c>
      <c r="C115" s="2">
        <v>509.75</v>
      </c>
      <c r="D115">
        <v>205</v>
      </c>
      <c r="E115" s="33">
        <f t="shared" si="16"/>
        <v>43300.457037037035</v>
      </c>
      <c r="F115" s="7">
        <v>43300</v>
      </c>
      <c r="G115" s="10">
        <v>0.45703703703703707</v>
      </c>
      <c r="H115" s="11" t="s">
        <v>138</v>
      </c>
      <c r="I115" s="2">
        <v>40.636809999999997</v>
      </c>
      <c r="J115" s="2">
        <v>-111.90454</v>
      </c>
      <c r="K115">
        <v>6</v>
      </c>
      <c r="L115">
        <v>3</v>
      </c>
      <c r="M115" s="65">
        <f t="shared" si="12"/>
        <v>0.36163520812988281</v>
      </c>
      <c r="N115" s="62">
        <v>2.1698112487792969</v>
      </c>
      <c r="O115" s="36">
        <v>3.8796296296296294E-2</v>
      </c>
      <c r="P115" s="6">
        <f t="shared" si="17"/>
        <v>55.86666666666666</v>
      </c>
      <c r="Q115" s="67">
        <v>2.156249999825377E-2</v>
      </c>
      <c r="R115" s="6">
        <f t="shared" si="13"/>
        <v>31.049999997485429</v>
      </c>
      <c r="S115" s="12">
        <v>1</v>
      </c>
      <c r="T115" s="6">
        <f t="shared" si="14"/>
        <v>38.253599996902047</v>
      </c>
    </row>
    <row r="116" spans="1:20">
      <c r="A116">
        <f t="shared" si="15"/>
        <v>2</v>
      </c>
      <c r="B116" s="2">
        <v>3876</v>
      </c>
      <c r="C116" s="2">
        <v>274.87</v>
      </c>
      <c r="D116">
        <v>204</v>
      </c>
      <c r="E116" s="33">
        <f t="shared" si="16"/>
        <v>43300.585208333301</v>
      </c>
      <c r="F116" s="7">
        <v>43300</v>
      </c>
      <c r="G116" s="10">
        <v>0.58520833329999999</v>
      </c>
      <c r="H116" t="s">
        <v>139</v>
      </c>
      <c r="I116" s="2">
        <v>40.715879999999999</v>
      </c>
      <c r="J116" s="2">
        <v>-111.83279</v>
      </c>
      <c r="K116">
        <v>3</v>
      </c>
      <c r="L116">
        <v>1</v>
      </c>
      <c r="M116" s="65">
        <f t="shared" si="12"/>
        <v>0.33333333333333331</v>
      </c>
      <c r="N116" s="62">
        <v>1</v>
      </c>
      <c r="O116" s="36">
        <v>3.9097222222222221E-2</v>
      </c>
      <c r="P116" s="6">
        <f t="shared" si="17"/>
        <v>56.3</v>
      </c>
      <c r="Q116" s="67">
        <v>3.9826388892834075E-2</v>
      </c>
      <c r="R116" s="6">
        <f t="shared" si="13"/>
        <v>57.350000005681068</v>
      </c>
      <c r="S116" s="12">
        <v>3</v>
      </c>
      <c r="T116" s="6">
        <f t="shared" si="14"/>
        <v>70.655200006999081</v>
      </c>
    </row>
    <row r="117" spans="1:20">
      <c r="A117">
        <f t="shared" si="15"/>
        <v>1</v>
      </c>
      <c r="B117" s="2">
        <v>6928</v>
      </c>
      <c r="C117" s="2">
        <v>34.99</v>
      </c>
      <c r="D117">
        <v>203</v>
      </c>
      <c r="E117" s="33">
        <f t="shared" si="16"/>
        <v>43300.751493055555</v>
      </c>
      <c r="F117" s="7">
        <v>43300</v>
      </c>
      <c r="G117" s="10">
        <v>0.75149305555555557</v>
      </c>
      <c r="H117" s="11" t="s">
        <v>140</v>
      </c>
      <c r="I117" s="2">
        <v>40.683210000000003</v>
      </c>
      <c r="J117" s="2">
        <v>-111.90217</v>
      </c>
      <c r="K117">
        <v>7</v>
      </c>
      <c r="L117">
        <v>1</v>
      </c>
      <c r="M117" s="65">
        <f t="shared" si="12"/>
        <v>0.14285714285714285</v>
      </c>
      <c r="N117" s="62">
        <v>1</v>
      </c>
      <c r="O117" s="36">
        <v>6.145833333333333E-3</v>
      </c>
      <c r="P117" s="6">
        <f t="shared" si="17"/>
        <v>8.85</v>
      </c>
      <c r="Q117" s="67">
        <v>3.9155092592409346E-2</v>
      </c>
      <c r="R117" s="6">
        <f t="shared" si="13"/>
        <v>56.383333333069459</v>
      </c>
      <c r="S117" s="12">
        <v>4</v>
      </c>
      <c r="T117" s="6">
        <f t="shared" si="14"/>
        <v>69.464266666341572</v>
      </c>
    </row>
    <row r="118" spans="1:20">
      <c r="A118">
        <f t="shared" si="15"/>
        <v>4</v>
      </c>
      <c r="B118" s="2">
        <v>9992</v>
      </c>
      <c r="C118" s="2">
        <v>971.22</v>
      </c>
      <c r="D118">
        <v>210</v>
      </c>
      <c r="E118" s="33">
        <f t="shared" si="16"/>
        <v>43301.3512037037</v>
      </c>
      <c r="F118" s="7">
        <v>43301</v>
      </c>
      <c r="G118" s="10">
        <v>0.35120370369999998</v>
      </c>
      <c r="H118" t="s">
        <v>141</v>
      </c>
      <c r="I118" s="2">
        <v>40.737870000000001</v>
      </c>
      <c r="J118" s="2">
        <v>-111.90434</v>
      </c>
      <c r="K118">
        <v>4</v>
      </c>
      <c r="L118">
        <v>5</v>
      </c>
      <c r="M118" s="65">
        <f t="shared" si="12"/>
        <v>0.25</v>
      </c>
      <c r="N118" s="62">
        <v>1</v>
      </c>
      <c r="O118" s="36">
        <v>3.4212962962962966E-2</v>
      </c>
      <c r="P118" s="6">
        <f t="shared" si="17"/>
        <v>49.266666666666673</v>
      </c>
      <c r="Q118" s="67">
        <v>6.6585648142790888E-2</v>
      </c>
      <c r="R118" s="6">
        <f t="shared" si="13"/>
        <v>95.883333325618878</v>
      </c>
      <c r="S118" s="12">
        <v>2</v>
      </c>
      <c r="T118" s="6">
        <f t="shared" si="14"/>
        <v>118.12826665716246</v>
      </c>
    </row>
    <row r="119" spans="1:20">
      <c r="A119">
        <f t="shared" si="15"/>
        <v>2</v>
      </c>
      <c r="B119" s="2">
        <v>4220</v>
      </c>
      <c r="C119" s="2">
        <v>207.25</v>
      </c>
      <c r="D119">
        <v>211</v>
      </c>
      <c r="E119" s="33">
        <f t="shared" si="16"/>
        <v>43304.375057870398</v>
      </c>
      <c r="F119" s="7">
        <v>43304</v>
      </c>
      <c r="G119" s="10">
        <v>0.37505787039999999</v>
      </c>
      <c r="H119" t="s">
        <v>142</v>
      </c>
      <c r="I119" s="2">
        <v>40.737870000000001</v>
      </c>
      <c r="J119" s="2">
        <v>-111.90434</v>
      </c>
      <c r="K119">
        <v>4</v>
      </c>
      <c r="L119">
        <v>3</v>
      </c>
      <c r="M119" s="65">
        <f t="shared" si="12"/>
        <v>0.32692307233810425</v>
      </c>
      <c r="N119" s="62">
        <v>1.307692289352417</v>
      </c>
      <c r="O119" s="36">
        <v>2.0775462962962964E-2</v>
      </c>
      <c r="P119" s="6">
        <f t="shared" si="17"/>
        <v>29.916666666666668</v>
      </c>
      <c r="Q119" s="67">
        <v>2.5208333332557231E-2</v>
      </c>
      <c r="R119" s="6">
        <f t="shared" si="13"/>
        <v>36.299999998882413</v>
      </c>
      <c r="S119" s="12">
        <v>2</v>
      </c>
      <c r="T119" s="6">
        <f t="shared" si="14"/>
        <v>44.721599998623134</v>
      </c>
    </row>
    <row r="120" spans="1:20" s="41" customFormat="1">
      <c r="A120" s="50">
        <f t="shared" si="15"/>
        <v>4</v>
      </c>
      <c r="B120" s="51">
        <v>16368</v>
      </c>
      <c r="C120" s="51">
        <v>1469.07</v>
      </c>
      <c r="D120" s="41">
        <v>212</v>
      </c>
      <c r="E120" s="52">
        <f t="shared" si="16"/>
        <v>43306.69767361111</v>
      </c>
      <c r="F120" s="53">
        <v>43306</v>
      </c>
      <c r="G120" s="54">
        <v>0.69767361111111104</v>
      </c>
      <c r="H120" s="55" t="s">
        <v>70</v>
      </c>
      <c r="I120" s="14">
        <v>40.615400000000001</v>
      </c>
      <c r="J120" s="14">
        <v>-111.90573000000001</v>
      </c>
      <c r="K120" s="41">
        <v>4</v>
      </c>
      <c r="L120" s="41">
        <v>3</v>
      </c>
      <c r="M120" s="65">
        <f t="shared" si="12"/>
        <v>0.3227272629737854</v>
      </c>
      <c r="N120" s="62">
        <v>1.2909090518951416</v>
      </c>
      <c r="O120" s="44">
        <v>4.746527777777778E-2</v>
      </c>
      <c r="P120" s="56">
        <f t="shared" si="17"/>
        <v>68.350000000000009</v>
      </c>
      <c r="Q120" s="67">
        <v>4.6319444445543922E-2</v>
      </c>
      <c r="R120" s="6">
        <f t="shared" si="13"/>
        <v>66.700000001583248</v>
      </c>
      <c r="S120" s="46">
        <v>1</v>
      </c>
      <c r="T120" s="6">
        <f t="shared" si="14"/>
        <v>82.174400001950559</v>
      </c>
    </row>
    <row r="121" spans="1:20">
      <c r="A121">
        <f t="shared" si="15"/>
        <v>1</v>
      </c>
      <c r="B121" s="2">
        <v>5155</v>
      </c>
      <c r="C121" s="2">
        <v>51.74</v>
      </c>
      <c r="D121">
        <v>221</v>
      </c>
      <c r="E121" s="33">
        <f t="shared" si="16"/>
        <v>43311.335648148146</v>
      </c>
      <c r="F121" s="7">
        <v>43311</v>
      </c>
      <c r="G121" s="10">
        <v>0.33564814814814814</v>
      </c>
      <c r="H121" s="11" t="s">
        <v>143</v>
      </c>
      <c r="I121" s="2">
        <v>40.42145</v>
      </c>
      <c r="J121" s="2">
        <v>-111.87972000000001</v>
      </c>
      <c r="K121">
        <v>5</v>
      </c>
      <c r="L121">
        <v>1</v>
      </c>
      <c r="M121" s="65">
        <f t="shared" si="12"/>
        <v>0.2</v>
      </c>
      <c r="N121" s="62">
        <v>1</v>
      </c>
      <c r="O121" s="36">
        <v>1.0185185185185184E-2</v>
      </c>
      <c r="P121" s="6">
        <f t="shared" si="17"/>
        <v>14.666666666666666</v>
      </c>
      <c r="Q121" s="67">
        <v>6.3287037039117422E-2</v>
      </c>
      <c r="R121" s="6">
        <f t="shared" si="13"/>
        <v>91.133333336329088</v>
      </c>
      <c r="S121" s="12">
        <v>1</v>
      </c>
      <c r="T121" s="6">
        <f t="shared" si="14"/>
        <v>112.27626667035744</v>
      </c>
    </row>
    <row r="122" spans="1:20" s="41" customFormat="1">
      <c r="A122" s="50">
        <f t="shared" si="15"/>
        <v>5</v>
      </c>
      <c r="B122" s="51">
        <v>8549</v>
      </c>
      <c r="C122" s="51">
        <v>2930.62</v>
      </c>
      <c r="D122" s="41">
        <v>220</v>
      </c>
      <c r="E122" s="52">
        <f t="shared" si="16"/>
        <v>43311.702025462961</v>
      </c>
      <c r="F122" s="53">
        <v>43311</v>
      </c>
      <c r="G122" s="54">
        <v>0.70202546296296298</v>
      </c>
      <c r="H122" s="55" t="s">
        <v>144</v>
      </c>
      <c r="I122" s="14">
        <v>40.696150000000003</v>
      </c>
      <c r="J122" s="14">
        <v>-111.90163</v>
      </c>
      <c r="K122" s="41">
        <v>6</v>
      </c>
      <c r="L122" s="41">
        <v>3</v>
      </c>
      <c r="M122" s="65">
        <f t="shared" si="12"/>
        <v>0.37592593828837079</v>
      </c>
      <c r="N122" s="62">
        <v>2.2555556297302246</v>
      </c>
      <c r="O122" s="44">
        <v>6.6030092592592585E-2</v>
      </c>
      <c r="P122" s="56">
        <f t="shared" si="17"/>
        <v>95.083333333333329</v>
      </c>
      <c r="Q122" s="67">
        <v>7.2534722225100268E-2</v>
      </c>
      <c r="R122" s="6">
        <f t="shared" si="13"/>
        <v>104.45000000414439</v>
      </c>
      <c r="S122" s="46">
        <v>1</v>
      </c>
      <c r="T122" s="6">
        <f t="shared" si="14"/>
        <v>128.68240000510588</v>
      </c>
    </row>
    <row r="123" spans="1:20" s="41" customFormat="1">
      <c r="A123" s="50">
        <f t="shared" si="15"/>
        <v>5</v>
      </c>
      <c r="B123" s="51">
        <v>10869</v>
      </c>
      <c r="C123" s="51">
        <v>3673.17</v>
      </c>
      <c r="D123" s="41">
        <v>219</v>
      </c>
      <c r="E123" s="52">
        <f t="shared" si="16"/>
        <v>43311.762719907405</v>
      </c>
      <c r="F123" s="53">
        <v>43311</v>
      </c>
      <c r="G123" s="54">
        <v>0.76271990740740747</v>
      </c>
      <c r="H123" s="55" t="s">
        <v>63</v>
      </c>
      <c r="I123" s="14">
        <v>40.548189999999998</v>
      </c>
      <c r="J123" s="14">
        <v>-111.89557000000001</v>
      </c>
      <c r="K123" s="41">
        <v>6</v>
      </c>
      <c r="L123" s="41">
        <v>3</v>
      </c>
      <c r="M123" s="65">
        <f t="shared" si="12"/>
        <v>0.5</v>
      </c>
      <c r="N123" s="62">
        <v>3</v>
      </c>
      <c r="O123" s="44">
        <v>5.4641203703703706E-2</v>
      </c>
      <c r="P123" s="56">
        <f t="shared" si="17"/>
        <v>78.683333333333337</v>
      </c>
      <c r="Q123" s="67">
        <v>3.4108796295186039E-2</v>
      </c>
      <c r="R123" s="6">
        <f t="shared" si="13"/>
        <v>49.116666665067896</v>
      </c>
      <c r="S123" s="46">
        <v>1</v>
      </c>
      <c r="T123" s="6">
        <f t="shared" si="14"/>
        <v>60.511733331363651</v>
      </c>
    </row>
    <row r="124" spans="1:20">
      <c r="A124">
        <f t="shared" si="15"/>
        <v>5</v>
      </c>
      <c r="B124" s="2">
        <v>13154</v>
      </c>
      <c r="C124" s="2">
        <v>3444.54</v>
      </c>
      <c r="D124">
        <v>224</v>
      </c>
      <c r="E124" s="33">
        <f t="shared" si="16"/>
        <v>43312.704398148147</v>
      </c>
      <c r="F124" s="7">
        <v>43312</v>
      </c>
      <c r="G124" s="10">
        <v>0.70439814814814816</v>
      </c>
      <c r="H124" s="11" t="s">
        <v>26</v>
      </c>
      <c r="I124" s="2">
        <v>40.494720000000001</v>
      </c>
      <c r="J124" s="2">
        <v>-111.89096000000001</v>
      </c>
      <c r="K124">
        <v>6</v>
      </c>
      <c r="L124">
        <v>3</v>
      </c>
      <c r="M124" s="65">
        <f t="shared" si="12"/>
        <v>0.2945736249287923</v>
      </c>
      <c r="N124" s="62">
        <v>1.7674417495727539</v>
      </c>
      <c r="O124" s="36">
        <v>6.5046296296296297E-2</v>
      </c>
      <c r="P124" s="6">
        <f t="shared" si="17"/>
        <v>93.666666666666671</v>
      </c>
      <c r="Q124" s="10">
        <v>6.5115740741021E-2</v>
      </c>
      <c r="R124" s="6">
        <f t="shared" si="13"/>
        <v>93.76666666707024</v>
      </c>
      <c r="S124" s="12">
        <v>1</v>
      </c>
      <c r="T124" s="6">
        <f t="shared" si="14"/>
        <v>115.52053333383054</v>
      </c>
    </row>
    <row r="125" spans="1:20">
      <c r="A125">
        <f t="shared" si="15"/>
        <v>2</v>
      </c>
      <c r="B125" s="2">
        <v>6793</v>
      </c>
      <c r="C125" s="2">
        <v>359.04</v>
      </c>
      <c r="D125">
        <v>228</v>
      </c>
      <c r="E125" s="33">
        <f t="shared" si="16"/>
        <v>43318.323449074072</v>
      </c>
      <c r="F125" s="7">
        <v>43318</v>
      </c>
      <c r="G125" s="10">
        <v>0.32344907407407408</v>
      </c>
      <c r="H125" s="11" t="s">
        <v>145</v>
      </c>
      <c r="I125" s="2">
        <v>40.644829999999999</v>
      </c>
      <c r="J125" s="2">
        <v>-111.93219999999999</v>
      </c>
      <c r="K125">
        <v>5</v>
      </c>
      <c r="L125">
        <v>1</v>
      </c>
      <c r="M125" s="65">
        <f t="shared" si="12"/>
        <v>0.2</v>
      </c>
      <c r="N125" s="63">
        <v>1</v>
      </c>
      <c r="O125" s="36">
        <v>4.252314814814815E-2</v>
      </c>
      <c r="P125" s="6">
        <f t="shared" si="17"/>
        <v>61.233333333333334</v>
      </c>
      <c r="Q125" s="67">
        <v>5.7754629633564036E-2</v>
      </c>
      <c r="R125" s="6">
        <f t="shared" si="13"/>
        <v>83.166666672332212</v>
      </c>
      <c r="S125">
        <v>2</v>
      </c>
      <c r="T125" s="6">
        <f t="shared" si="14"/>
        <v>102.46133334031329</v>
      </c>
    </row>
    <row r="126" spans="1:20">
      <c r="A126">
        <f t="shared" si="15"/>
        <v>3</v>
      </c>
      <c r="B126" s="2">
        <v>5556</v>
      </c>
      <c r="C126" s="2">
        <v>464.52</v>
      </c>
      <c r="D126">
        <v>229</v>
      </c>
      <c r="E126" s="33">
        <f t="shared" si="16"/>
        <v>43318.323692129627</v>
      </c>
      <c r="F126" s="7">
        <v>43318</v>
      </c>
      <c r="G126" s="10">
        <v>0.32369212962962962</v>
      </c>
      <c r="H126" s="11" t="s">
        <v>146</v>
      </c>
      <c r="I126" s="2">
        <v>40.699890000000003</v>
      </c>
      <c r="J126" s="2">
        <v>-111.9019</v>
      </c>
      <c r="K126">
        <v>5</v>
      </c>
      <c r="L126">
        <v>3</v>
      </c>
      <c r="M126" s="65">
        <f t="shared" si="12"/>
        <v>0.47499999999999998</v>
      </c>
      <c r="N126" s="63">
        <v>2.375</v>
      </c>
      <c r="O126" s="36">
        <v>1.2418981481481482E-2</v>
      </c>
      <c r="P126" s="6">
        <f t="shared" si="17"/>
        <v>17.883333333333333</v>
      </c>
      <c r="Q126" s="67">
        <v>2.4699074077943806E-2</v>
      </c>
      <c r="R126" s="6">
        <f t="shared" si="13"/>
        <v>35.56666667223908</v>
      </c>
      <c r="S126">
        <v>1</v>
      </c>
      <c r="T126" s="6">
        <f t="shared" si="14"/>
        <v>43.818133340198543</v>
      </c>
    </row>
    <row r="127" spans="1:20">
      <c r="A127">
        <f t="shared" si="15"/>
        <v>1</v>
      </c>
      <c r="B127" s="2">
        <v>2077</v>
      </c>
      <c r="C127" s="2">
        <v>4.46</v>
      </c>
      <c r="D127">
        <v>230</v>
      </c>
      <c r="E127" s="33">
        <f t="shared" si="16"/>
        <v>43318.45207175926</v>
      </c>
      <c r="F127" s="7">
        <v>43318</v>
      </c>
      <c r="G127" s="10">
        <v>0.4520717592592593</v>
      </c>
      <c r="H127" t="s">
        <v>147</v>
      </c>
      <c r="I127" s="2">
        <v>40.521949999999997</v>
      </c>
      <c r="J127" s="2">
        <v>-111.89097</v>
      </c>
      <c r="K127">
        <v>6</v>
      </c>
      <c r="L127">
        <v>1</v>
      </c>
      <c r="M127" s="65">
        <f t="shared" si="12"/>
        <v>0.16666666666666666</v>
      </c>
      <c r="N127" s="63">
        <v>1</v>
      </c>
      <c r="O127" s="36">
        <v>2.7893518518518519E-3</v>
      </c>
      <c r="P127" s="6">
        <f t="shared" si="17"/>
        <v>4.0166666666666666</v>
      </c>
      <c r="Q127" s="69">
        <v>4.0775462962962965E-2</v>
      </c>
      <c r="R127" s="6">
        <f t="shared" si="13"/>
        <v>58.716666666666669</v>
      </c>
      <c r="S127">
        <v>1</v>
      </c>
      <c r="T127" s="6">
        <f t="shared" si="14"/>
        <v>72.33893333333333</v>
      </c>
    </row>
    <row r="128" spans="1:20">
      <c r="A128">
        <f t="shared" si="15"/>
        <v>1</v>
      </c>
      <c r="B128" s="2">
        <v>10225</v>
      </c>
      <c r="C128" s="2">
        <v>112.41</v>
      </c>
      <c r="D128">
        <v>231</v>
      </c>
      <c r="E128" s="33">
        <f t="shared" si="16"/>
        <v>43318.699513888889</v>
      </c>
      <c r="F128" s="7">
        <v>43318</v>
      </c>
      <c r="G128" s="10">
        <v>0.69951388888888888</v>
      </c>
      <c r="H128" s="11" t="s">
        <v>148</v>
      </c>
      <c r="I128" s="2">
        <v>40.648009999999999</v>
      </c>
      <c r="J128" s="2">
        <v>-111.9023</v>
      </c>
      <c r="K128">
        <v>7</v>
      </c>
      <c r="L128">
        <v>1</v>
      </c>
      <c r="M128" s="65">
        <f t="shared" si="12"/>
        <v>0.14285714285714285</v>
      </c>
      <c r="N128" s="63">
        <v>1</v>
      </c>
      <c r="O128" s="36">
        <v>6.7361111111111103E-3</v>
      </c>
      <c r="P128" s="6">
        <f t="shared" si="17"/>
        <v>9.6999999999999993</v>
      </c>
      <c r="Q128" s="67">
        <v>5.3703703706560191E-2</v>
      </c>
      <c r="R128" s="6">
        <f t="shared" si="13"/>
        <v>77.333333337446675</v>
      </c>
      <c r="S128">
        <v>2</v>
      </c>
      <c r="T128" s="6">
        <f t="shared" si="14"/>
        <v>95.274666671734309</v>
      </c>
    </row>
    <row r="129" spans="1:20">
      <c r="A129">
        <f t="shared" si="15"/>
        <v>2</v>
      </c>
      <c r="B129" s="2">
        <v>2836</v>
      </c>
      <c r="C129" s="2">
        <v>209.62</v>
      </c>
      <c r="D129">
        <v>232</v>
      </c>
      <c r="E129" s="33">
        <f t="shared" si="16"/>
        <v>43319.712627314817</v>
      </c>
      <c r="F129" s="7">
        <v>43319</v>
      </c>
      <c r="G129" s="10">
        <v>0.71262731481481489</v>
      </c>
      <c r="H129" s="11" t="s">
        <v>149</v>
      </c>
      <c r="I129" s="2">
        <v>40.67736</v>
      </c>
      <c r="J129" s="2">
        <v>-111.90156</v>
      </c>
      <c r="K129">
        <v>7</v>
      </c>
      <c r="L129">
        <v>1</v>
      </c>
      <c r="M129" s="65">
        <f t="shared" si="12"/>
        <v>0.14285714285714285</v>
      </c>
      <c r="N129" s="63">
        <v>1</v>
      </c>
      <c r="O129" s="36">
        <v>5.4282407407407404E-3</v>
      </c>
      <c r="P129" s="6">
        <f t="shared" si="17"/>
        <v>7.8166666666666664</v>
      </c>
      <c r="Q129" s="67">
        <v>3.3703703702485655E-2</v>
      </c>
      <c r="R129" s="6">
        <f t="shared" si="13"/>
        <v>48.533333331579342</v>
      </c>
      <c r="S129">
        <v>1</v>
      </c>
      <c r="T129" s="6">
        <f t="shared" si="14"/>
        <v>59.793066664505751</v>
      </c>
    </row>
    <row r="130" spans="1:20">
      <c r="A130">
        <f t="shared" ref="A130:A161" si="18">_xlfn.IFS(C130&lt;=200,1,AND(C130&gt;200,C130&lt;=400),2,AND(C130&gt;400,C130&lt;=800),3,AND(C130&gt;800,C130&lt;=2000),4,C130&gt;2000,5)</f>
        <v>1</v>
      </c>
      <c r="B130" s="2">
        <v>5483</v>
      </c>
      <c r="C130" s="2">
        <v>114.35</v>
      </c>
      <c r="D130">
        <v>236</v>
      </c>
      <c r="E130" s="33">
        <f t="shared" ref="E130:E161" si="19">F130+G130</f>
        <v>43320.336076388892</v>
      </c>
      <c r="F130" s="7">
        <v>43320</v>
      </c>
      <c r="G130" s="10">
        <v>0.33607638888888891</v>
      </c>
      <c r="H130" s="11" t="s">
        <v>150</v>
      </c>
      <c r="I130" s="2">
        <v>40.29806</v>
      </c>
      <c r="J130" s="2">
        <v>-111.72561</v>
      </c>
      <c r="K130">
        <v>6</v>
      </c>
      <c r="L130">
        <v>2</v>
      </c>
      <c r="M130" s="65">
        <f t="shared" si="12"/>
        <v>0.20512821276982626</v>
      </c>
      <c r="N130" s="63">
        <v>1.2307692766189575</v>
      </c>
      <c r="O130" s="36">
        <v>1.8784722222222223E-2</v>
      </c>
      <c r="P130" s="6">
        <f t="shared" ref="P130:P161" si="20">O130*1440</f>
        <v>27.05</v>
      </c>
      <c r="Q130" s="67">
        <v>2.4710648154723458E-2</v>
      </c>
      <c r="R130" s="6">
        <f t="shared" si="13"/>
        <v>35.58333334280178</v>
      </c>
      <c r="S130">
        <v>1</v>
      </c>
      <c r="T130" s="6">
        <f t="shared" si="14"/>
        <v>43.838666678331791</v>
      </c>
    </row>
    <row r="131" spans="1:20">
      <c r="A131">
        <f t="shared" si="18"/>
        <v>3</v>
      </c>
      <c r="B131" s="2">
        <v>10444</v>
      </c>
      <c r="C131" s="2">
        <v>703.73</v>
      </c>
      <c r="D131">
        <v>235</v>
      </c>
      <c r="E131" s="33">
        <f t="shared" si="19"/>
        <v>43320.525590277779</v>
      </c>
      <c r="F131" s="7">
        <v>43320</v>
      </c>
      <c r="G131" s="10">
        <v>0.52559027777777778</v>
      </c>
      <c r="H131" s="11" t="s">
        <v>70</v>
      </c>
      <c r="I131" s="2">
        <v>40.59854</v>
      </c>
      <c r="J131" s="2">
        <v>-111.90346</v>
      </c>
      <c r="K131">
        <v>7</v>
      </c>
      <c r="L131">
        <v>1</v>
      </c>
      <c r="M131" s="65">
        <f t="shared" ref="M131:M190" si="21">N131/K131</f>
        <v>0.14285714285714285</v>
      </c>
      <c r="N131" s="63">
        <v>1</v>
      </c>
      <c r="O131" s="36">
        <v>4.1076388888888891E-2</v>
      </c>
      <c r="P131" s="6">
        <f t="shared" si="20"/>
        <v>59.150000000000006</v>
      </c>
      <c r="Q131" s="67">
        <v>6.9733796291984618E-2</v>
      </c>
      <c r="R131" s="6">
        <f t="shared" ref="R131:R190" si="22">Q131*1440</f>
        <v>100.41666666045785</v>
      </c>
      <c r="S131">
        <v>1</v>
      </c>
      <c r="T131" s="6">
        <f t="shared" ref="T131:T190" si="23">R131*0.232+R131</f>
        <v>123.71333332568408</v>
      </c>
    </row>
    <row r="132" spans="1:20">
      <c r="A132">
        <f t="shared" si="18"/>
        <v>3</v>
      </c>
      <c r="B132" s="2">
        <v>16346</v>
      </c>
      <c r="C132" s="2">
        <v>726.11</v>
      </c>
      <c r="D132">
        <v>234</v>
      </c>
      <c r="E132" s="33">
        <f t="shared" si="19"/>
        <v>43320.676435185182</v>
      </c>
      <c r="F132" s="7">
        <v>43320</v>
      </c>
      <c r="G132" s="10">
        <v>0.67643518518518519</v>
      </c>
      <c r="H132" s="11" t="s">
        <v>151</v>
      </c>
      <c r="I132" s="2">
        <v>40.341709999999999</v>
      </c>
      <c r="J132" s="2">
        <v>-111.75586</v>
      </c>
      <c r="K132">
        <v>6</v>
      </c>
      <c r="L132">
        <v>1</v>
      </c>
      <c r="M132" s="65">
        <f t="shared" si="21"/>
        <v>0.16666666666666666</v>
      </c>
      <c r="N132" s="63">
        <v>1</v>
      </c>
      <c r="O132" s="36">
        <v>7.5925925925925926E-3</v>
      </c>
      <c r="P132" s="6">
        <f t="shared" si="20"/>
        <v>10.933333333333334</v>
      </c>
      <c r="Q132" s="67">
        <v>3.9479166662204079E-2</v>
      </c>
      <c r="R132" s="6">
        <f t="shared" si="22"/>
        <v>56.849999993573874</v>
      </c>
      <c r="S132">
        <v>2</v>
      </c>
      <c r="T132" s="6">
        <f t="shared" si="23"/>
        <v>70.039199992083013</v>
      </c>
    </row>
    <row r="133" spans="1:20">
      <c r="A133">
        <f t="shared" si="18"/>
        <v>4</v>
      </c>
      <c r="B133" s="2">
        <v>8702</v>
      </c>
      <c r="C133" s="2">
        <v>838.21</v>
      </c>
      <c r="D133">
        <v>237</v>
      </c>
      <c r="E133" s="33">
        <f t="shared" si="19"/>
        <v>43321.31177083333</v>
      </c>
      <c r="F133" s="7">
        <v>43321</v>
      </c>
      <c r="G133" s="10">
        <v>0.31177083333333333</v>
      </c>
      <c r="H133" s="11" t="s">
        <v>152</v>
      </c>
      <c r="I133" s="2">
        <v>40.416559999999997</v>
      </c>
      <c r="J133" s="2">
        <v>-111.87339</v>
      </c>
      <c r="K133">
        <v>5</v>
      </c>
      <c r="L133">
        <v>1</v>
      </c>
      <c r="M133" s="65">
        <f t="shared" si="21"/>
        <v>0.2</v>
      </c>
      <c r="N133" s="63">
        <v>1</v>
      </c>
      <c r="O133" s="36">
        <v>3.4756944444444444E-2</v>
      </c>
      <c r="P133" s="6">
        <f t="shared" si="20"/>
        <v>50.05</v>
      </c>
      <c r="Q133" s="67">
        <v>4.1886574079398997E-2</v>
      </c>
      <c r="R133" s="6">
        <f t="shared" si="22"/>
        <v>60.316666674334556</v>
      </c>
      <c r="S133">
        <v>2</v>
      </c>
      <c r="T133" s="6">
        <f t="shared" si="23"/>
        <v>74.310133342780176</v>
      </c>
    </row>
    <row r="134" spans="1:20">
      <c r="A134">
        <f t="shared" si="18"/>
        <v>3</v>
      </c>
      <c r="B134" s="2">
        <v>9949</v>
      </c>
      <c r="C134" s="2">
        <v>601.04</v>
      </c>
      <c r="D134">
        <v>239</v>
      </c>
      <c r="E134" s="33">
        <f t="shared" si="19"/>
        <v>43322.322858796295</v>
      </c>
      <c r="F134" s="7">
        <v>43322</v>
      </c>
      <c r="G134" s="10">
        <v>0.32285879629629627</v>
      </c>
      <c r="H134" s="11" t="s">
        <v>125</v>
      </c>
      <c r="I134" s="2">
        <v>40.510240000000003</v>
      </c>
      <c r="J134" s="2">
        <v>-111.89097</v>
      </c>
      <c r="K134">
        <v>6</v>
      </c>
      <c r="L134">
        <v>1</v>
      </c>
      <c r="M134" s="65">
        <f t="shared" si="21"/>
        <v>0.16666666666666666</v>
      </c>
      <c r="N134" s="63">
        <v>1</v>
      </c>
      <c r="O134" s="36">
        <v>4.5891203703703705E-2</v>
      </c>
      <c r="P134" s="6">
        <f t="shared" si="20"/>
        <v>66.083333333333329</v>
      </c>
      <c r="Q134" s="67">
        <v>4.7060185184818693E-2</v>
      </c>
      <c r="R134" s="6">
        <f t="shared" si="22"/>
        <v>67.766666666138917</v>
      </c>
      <c r="S134">
        <v>1</v>
      </c>
      <c r="T134" s="6">
        <f t="shared" si="23"/>
        <v>83.488533332683147</v>
      </c>
    </row>
    <row r="135" spans="1:20">
      <c r="A135">
        <f t="shared" si="18"/>
        <v>3</v>
      </c>
      <c r="B135" s="2">
        <v>6159</v>
      </c>
      <c r="C135" s="2">
        <v>412.69</v>
      </c>
      <c r="D135">
        <v>242</v>
      </c>
      <c r="E135" s="33">
        <f t="shared" si="19"/>
        <v>43326.731805555559</v>
      </c>
      <c r="F135" s="7">
        <v>43326</v>
      </c>
      <c r="G135" s="10">
        <v>0.73180555555555549</v>
      </c>
      <c r="H135" s="11" t="s">
        <v>88</v>
      </c>
      <c r="I135" s="2">
        <v>40.36074</v>
      </c>
      <c r="J135" s="2">
        <v>-111.7855</v>
      </c>
      <c r="K135">
        <v>6</v>
      </c>
      <c r="L135">
        <v>2</v>
      </c>
      <c r="M135" s="65">
        <f t="shared" si="21"/>
        <v>0.33333333333333331</v>
      </c>
      <c r="N135" s="63">
        <v>2</v>
      </c>
      <c r="O135" s="36">
        <v>1.1944444444444445E-2</v>
      </c>
      <c r="P135" s="6">
        <f t="shared" si="20"/>
        <v>17.2</v>
      </c>
      <c r="Q135" s="67">
        <v>3.0219907406717539E-2</v>
      </c>
      <c r="R135" s="6">
        <f t="shared" si="22"/>
        <v>43.516666665673256</v>
      </c>
      <c r="S135">
        <v>2</v>
      </c>
      <c r="T135" s="6">
        <f t="shared" si="23"/>
        <v>53.61253333210945</v>
      </c>
    </row>
    <row r="136" spans="1:20">
      <c r="A136">
        <f t="shared" si="18"/>
        <v>1</v>
      </c>
      <c r="B136" s="2">
        <v>3348</v>
      </c>
      <c r="C136" s="2">
        <v>94.47</v>
      </c>
      <c r="D136">
        <v>243</v>
      </c>
      <c r="E136" s="33">
        <f t="shared" si="19"/>
        <v>43328.332337962966</v>
      </c>
      <c r="F136" s="7">
        <v>43328</v>
      </c>
      <c r="G136" s="10">
        <v>0.33233796296296297</v>
      </c>
      <c r="H136" s="11" t="s">
        <v>153</v>
      </c>
      <c r="I136" s="2">
        <v>40.504429999999999</v>
      </c>
      <c r="J136" s="2">
        <v>-111.89097</v>
      </c>
      <c r="K136">
        <v>5</v>
      </c>
      <c r="L136">
        <v>1</v>
      </c>
      <c r="M136" s="65">
        <f t="shared" si="21"/>
        <v>0.2</v>
      </c>
      <c r="N136" s="63">
        <v>1</v>
      </c>
      <c r="O136" s="36">
        <v>7.9398148148148145E-3</v>
      </c>
      <c r="P136" s="6">
        <f t="shared" si="20"/>
        <v>11.433333333333334</v>
      </c>
      <c r="Q136" s="67">
        <v>1.5659722223063E-2</v>
      </c>
      <c r="R136" s="6">
        <f t="shared" si="22"/>
        <v>22.550000001210719</v>
      </c>
      <c r="S136">
        <v>1</v>
      </c>
      <c r="T136" s="6">
        <f t="shared" si="23"/>
        <v>27.781600001491608</v>
      </c>
    </row>
    <row r="137" spans="1:20">
      <c r="A137">
        <f t="shared" si="18"/>
        <v>3</v>
      </c>
      <c r="B137" s="2">
        <v>5632</v>
      </c>
      <c r="C137" s="2">
        <v>472.03</v>
      </c>
      <c r="D137">
        <v>247</v>
      </c>
      <c r="E137" s="33">
        <f t="shared" si="19"/>
        <v>43332.390266203707</v>
      </c>
      <c r="F137" s="7">
        <v>43332</v>
      </c>
      <c r="G137" s="10">
        <v>0.39026620370370368</v>
      </c>
      <c r="H137" s="11" t="s">
        <v>154</v>
      </c>
      <c r="I137" s="2">
        <v>40.63165</v>
      </c>
      <c r="J137" s="2">
        <v>-111.90430000000001</v>
      </c>
      <c r="K137">
        <v>6</v>
      </c>
      <c r="L137">
        <v>2</v>
      </c>
      <c r="M137" s="65">
        <f t="shared" si="21"/>
        <v>0.26984127362569171</v>
      </c>
      <c r="N137" s="63">
        <v>1.6190476417541504</v>
      </c>
      <c r="O137" s="36">
        <v>3.2650462962962964E-2</v>
      </c>
      <c r="P137" s="6">
        <f t="shared" si="20"/>
        <v>47.016666666666666</v>
      </c>
      <c r="Q137" s="67">
        <v>3.3356481479131617E-2</v>
      </c>
      <c r="R137" s="6">
        <f t="shared" si="22"/>
        <v>48.033333329949528</v>
      </c>
      <c r="S137">
        <v>2</v>
      </c>
      <c r="T137" s="6">
        <f t="shared" si="23"/>
        <v>59.177066662497822</v>
      </c>
    </row>
    <row r="138" spans="1:20">
      <c r="A138">
        <f t="shared" si="18"/>
        <v>2</v>
      </c>
      <c r="B138" s="2">
        <v>4610</v>
      </c>
      <c r="C138" s="2">
        <v>237.2</v>
      </c>
      <c r="D138">
        <v>253</v>
      </c>
      <c r="E138" s="33">
        <f t="shared" si="19"/>
        <v>43334.330081018517</v>
      </c>
      <c r="F138" s="7">
        <v>43334</v>
      </c>
      <c r="G138" s="10">
        <v>0.33008101851851851</v>
      </c>
      <c r="H138" s="11" t="s">
        <v>155</v>
      </c>
      <c r="I138" s="2">
        <v>40.337710000000001</v>
      </c>
      <c r="J138" s="2">
        <v>-111.74961999999999</v>
      </c>
      <c r="K138">
        <v>6</v>
      </c>
      <c r="L138">
        <v>2</v>
      </c>
      <c r="M138" s="65">
        <f t="shared" si="21"/>
        <v>0.21212120850880942</v>
      </c>
      <c r="N138" s="63">
        <v>1.2727272510528564</v>
      </c>
      <c r="O138" s="36">
        <v>1.019675925925926E-2</v>
      </c>
      <c r="P138" s="6">
        <f t="shared" si="20"/>
        <v>14.683333333333334</v>
      </c>
      <c r="Q138" s="67">
        <v>5.186342592787696E-2</v>
      </c>
      <c r="R138" s="6">
        <f t="shared" si="22"/>
        <v>74.683333336142823</v>
      </c>
      <c r="S138">
        <v>1</v>
      </c>
      <c r="T138" s="6">
        <f t="shared" si="23"/>
        <v>92.009866670127963</v>
      </c>
    </row>
    <row r="139" spans="1:20">
      <c r="A139">
        <f t="shared" si="18"/>
        <v>3</v>
      </c>
      <c r="B139" s="2">
        <v>2194</v>
      </c>
      <c r="C139" s="2">
        <v>508.79</v>
      </c>
      <c r="D139">
        <v>252</v>
      </c>
      <c r="E139" s="33">
        <f t="shared" si="19"/>
        <v>43334.337673611109</v>
      </c>
      <c r="F139" s="7">
        <v>43334</v>
      </c>
      <c r="G139" s="10">
        <v>0.3376736111111111</v>
      </c>
      <c r="H139" s="11" t="s">
        <v>156</v>
      </c>
      <c r="I139" s="2">
        <v>40.718139999999998</v>
      </c>
      <c r="J139" s="2">
        <v>-111.8826</v>
      </c>
      <c r="K139">
        <v>4</v>
      </c>
      <c r="L139">
        <v>3</v>
      </c>
      <c r="M139" s="65">
        <f t="shared" si="21"/>
        <v>0.28846153616905212</v>
      </c>
      <c r="N139" s="63">
        <v>1.1538461446762085</v>
      </c>
      <c r="O139" s="36">
        <v>1.9270833333333334E-2</v>
      </c>
      <c r="P139" s="6">
        <f t="shared" si="20"/>
        <v>27.75</v>
      </c>
      <c r="Q139" s="67">
        <v>6.3981481485825498E-2</v>
      </c>
      <c r="R139" s="6">
        <f t="shared" si="22"/>
        <v>92.133333339588717</v>
      </c>
      <c r="S139">
        <v>1</v>
      </c>
      <c r="T139" s="6">
        <f t="shared" si="23"/>
        <v>113.5082666743733</v>
      </c>
    </row>
    <row r="140" spans="1:20">
      <c r="A140">
        <f t="shared" si="18"/>
        <v>1</v>
      </c>
      <c r="B140" s="2">
        <v>10350</v>
      </c>
      <c r="C140" s="2">
        <v>23.7</v>
      </c>
      <c r="D140">
        <v>251</v>
      </c>
      <c r="E140" s="33">
        <f t="shared" si="19"/>
        <v>43334.397291666668</v>
      </c>
      <c r="F140" s="7">
        <v>43334</v>
      </c>
      <c r="G140" s="10">
        <v>0.39729166666666665</v>
      </c>
      <c r="H140" s="11" t="s">
        <v>157</v>
      </c>
      <c r="I140" s="2">
        <v>40.648009999999999</v>
      </c>
      <c r="J140" s="2">
        <v>-111.9023</v>
      </c>
      <c r="K140">
        <v>7</v>
      </c>
      <c r="L140">
        <v>1</v>
      </c>
      <c r="M140" s="65">
        <f t="shared" si="21"/>
        <v>0.14285714285714285</v>
      </c>
      <c r="N140" s="63">
        <v>1</v>
      </c>
      <c r="O140" s="36">
        <v>4.9930555555555554E-2</v>
      </c>
      <c r="P140" s="6">
        <f t="shared" si="20"/>
        <v>71.899999999999991</v>
      </c>
      <c r="Q140" s="67">
        <v>2.8773148151230998E-2</v>
      </c>
      <c r="R140" s="6">
        <f t="shared" si="22"/>
        <v>41.433333337772638</v>
      </c>
      <c r="S140">
        <v>1</v>
      </c>
      <c r="T140" s="6">
        <f t="shared" si="23"/>
        <v>51.045866672135887</v>
      </c>
    </row>
    <row r="141" spans="1:20">
      <c r="A141">
        <f t="shared" si="18"/>
        <v>3</v>
      </c>
      <c r="B141" s="2">
        <v>5842</v>
      </c>
      <c r="C141" s="2">
        <v>669.87</v>
      </c>
      <c r="D141">
        <v>254</v>
      </c>
      <c r="E141" s="33">
        <f t="shared" si="19"/>
        <v>43334.411956018521</v>
      </c>
      <c r="F141" s="7">
        <v>43334</v>
      </c>
      <c r="G141" s="10">
        <v>0.41195601851851849</v>
      </c>
      <c r="H141" s="11" t="s">
        <v>34</v>
      </c>
      <c r="I141" s="2">
        <v>40.590159999999997</v>
      </c>
      <c r="J141" s="2">
        <v>-111.90093</v>
      </c>
      <c r="K141">
        <v>6</v>
      </c>
      <c r="L141">
        <v>1</v>
      </c>
      <c r="M141" s="65">
        <f t="shared" si="21"/>
        <v>0.16666666666666666</v>
      </c>
      <c r="N141" s="63">
        <v>1</v>
      </c>
      <c r="O141" s="36">
        <v>4.5682870370370367E-2</v>
      </c>
      <c r="P141" s="6">
        <f t="shared" si="20"/>
        <v>65.783333333333331</v>
      </c>
      <c r="Q141" s="67">
        <v>4.6469907407299615E-2</v>
      </c>
      <c r="R141" s="6">
        <f t="shared" si="22"/>
        <v>66.916666666511446</v>
      </c>
      <c r="S141">
        <v>1</v>
      </c>
      <c r="T141" s="6">
        <f t="shared" si="23"/>
        <v>82.441333333142097</v>
      </c>
    </row>
    <row r="142" spans="1:20">
      <c r="A142">
        <f t="shared" si="18"/>
        <v>5</v>
      </c>
      <c r="B142" s="2">
        <v>21447</v>
      </c>
      <c r="C142" s="2">
        <v>2586.0100000000002</v>
      </c>
      <c r="D142">
        <v>258</v>
      </c>
      <c r="E142" s="33">
        <f t="shared" si="19"/>
        <v>43335.279687499999</v>
      </c>
      <c r="F142" s="7">
        <v>43335</v>
      </c>
      <c r="G142" s="10">
        <v>0.27968750000000003</v>
      </c>
      <c r="H142" s="11" t="s">
        <v>158</v>
      </c>
      <c r="I142" s="2">
        <v>40.590159999999997</v>
      </c>
      <c r="J142" s="2">
        <v>-111.90093</v>
      </c>
      <c r="K142">
        <v>6</v>
      </c>
      <c r="L142">
        <v>2</v>
      </c>
      <c r="M142" s="65">
        <f t="shared" si="21"/>
        <v>0.27000000079472858</v>
      </c>
      <c r="N142" s="63">
        <v>1.6200000047683716</v>
      </c>
      <c r="O142" s="36">
        <v>3.4895833333333334E-2</v>
      </c>
      <c r="P142" s="6">
        <f t="shared" si="20"/>
        <v>50.25</v>
      </c>
      <c r="Q142" s="67">
        <v>6.2395833338086959E-2</v>
      </c>
      <c r="R142" s="6">
        <f t="shared" si="22"/>
        <v>89.850000006845221</v>
      </c>
      <c r="S142">
        <v>1</v>
      </c>
      <c r="T142" s="6">
        <f t="shared" si="23"/>
        <v>110.69520000843332</v>
      </c>
    </row>
    <row r="143" spans="1:20">
      <c r="A143">
        <f t="shared" si="18"/>
        <v>1</v>
      </c>
      <c r="B143" s="2">
        <v>9212</v>
      </c>
      <c r="C143" s="2">
        <v>1.1499999999999999</v>
      </c>
      <c r="D143">
        <v>257</v>
      </c>
      <c r="E143" s="33">
        <f t="shared" si="19"/>
        <v>43335.567164351851</v>
      </c>
      <c r="F143" s="7">
        <v>43335</v>
      </c>
      <c r="G143" s="10">
        <v>0.56716435185185188</v>
      </c>
      <c r="H143" s="11" t="s">
        <v>159</v>
      </c>
      <c r="I143" s="2">
        <v>40.161320000000003</v>
      </c>
      <c r="J143" s="2">
        <v>-111.64658</v>
      </c>
      <c r="K143">
        <v>6</v>
      </c>
      <c r="L143">
        <v>1</v>
      </c>
      <c r="M143" s="65">
        <f t="shared" si="21"/>
        <v>0.16666666666666666</v>
      </c>
      <c r="N143" s="63">
        <v>1</v>
      </c>
      <c r="O143" s="36">
        <v>1.2002314814814815E-2</v>
      </c>
      <c r="P143" s="6">
        <f t="shared" si="20"/>
        <v>17.283333333333331</v>
      </c>
      <c r="Q143" s="67">
        <v>2.3726851854007691E-2</v>
      </c>
      <c r="R143" s="6">
        <f t="shared" si="22"/>
        <v>34.166666669771075</v>
      </c>
      <c r="S143">
        <v>2</v>
      </c>
      <c r="T143" s="6">
        <f t="shared" si="23"/>
        <v>42.093333337157965</v>
      </c>
    </row>
    <row r="144" spans="1:20">
      <c r="A144">
        <f t="shared" si="18"/>
        <v>4</v>
      </c>
      <c r="B144" s="2">
        <v>2385</v>
      </c>
      <c r="C144" s="2">
        <v>1302.5</v>
      </c>
      <c r="D144">
        <v>256</v>
      </c>
      <c r="E144" s="33">
        <f t="shared" si="19"/>
        <v>43335.575532407405</v>
      </c>
      <c r="F144" s="7">
        <v>43335</v>
      </c>
      <c r="G144" s="10">
        <v>0.57553240740740741</v>
      </c>
      <c r="H144" s="11" t="s">
        <v>160</v>
      </c>
      <c r="I144" s="2">
        <v>40.590159999999997</v>
      </c>
      <c r="J144" s="2">
        <v>-111.90093</v>
      </c>
      <c r="K144">
        <v>6</v>
      </c>
      <c r="L144">
        <v>3</v>
      </c>
      <c r="M144" s="65">
        <f t="shared" si="21"/>
        <v>0.16666666666666666</v>
      </c>
      <c r="N144" s="63">
        <v>1</v>
      </c>
      <c r="O144" s="36">
        <v>1.8217592592592594E-2</v>
      </c>
      <c r="P144" s="6">
        <f t="shared" si="20"/>
        <v>26.233333333333334</v>
      </c>
      <c r="Q144" s="67">
        <v>3.9965277777810115E-2</v>
      </c>
      <c r="R144" s="6">
        <f t="shared" si="22"/>
        <v>57.550000000046566</v>
      </c>
      <c r="S144">
        <v>1</v>
      </c>
      <c r="T144" s="6">
        <f t="shared" si="23"/>
        <v>70.901600000057371</v>
      </c>
    </row>
    <row r="145" spans="1:20">
      <c r="A145">
        <f t="shared" si="18"/>
        <v>1</v>
      </c>
      <c r="B145" s="2">
        <v>2888</v>
      </c>
      <c r="C145" s="2">
        <v>84.48</v>
      </c>
      <c r="D145">
        <v>259</v>
      </c>
      <c r="E145" s="33">
        <f t="shared" si="19"/>
        <v>43336.742430555554</v>
      </c>
      <c r="F145" s="7">
        <v>43336</v>
      </c>
      <c r="G145" s="10">
        <v>0.74243055555555559</v>
      </c>
      <c r="H145" s="11" t="s">
        <v>161</v>
      </c>
      <c r="I145" s="2">
        <v>40.719290000000001</v>
      </c>
      <c r="J145" s="2">
        <v>-111.86541</v>
      </c>
      <c r="K145">
        <v>4</v>
      </c>
      <c r="L145">
        <v>1</v>
      </c>
      <c r="M145" s="65">
        <f t="shared" si="21"/>
        <v>0.25</v>
      </c>
      <c r="N145" s="63">
        <v>1</v>
      </c>
      <c r="O145" s="36">
        <v>9.6527777777777775E-3</v>
      </c>
      <c r="P145" s="6">
        <f t="shared" si="20"/>
        <v>13.9</v>
      </c>
      <c r="Q145" s="67">
        <v>3.8391203706851229E-2</v>
      </c>
      <c r="R145" s="6">
        <f t="shared" si="22"/>
        <v>55.28333333786577</v>
      </c>
      <c r="S145">
        <v>1</v>
      </c>
      <c r="T145" s="6">
        <f t="shared" si="23"/>
        <v>68.109066672250634</v>
      </c>
    </row>
    <row r="146" spans="1:20" s="41" customFormat="1">
      <c r="A146" s="50">
        <f t="shared" si="18"/>
        <v>3</v>
      </c>
      <c r="B146" s="51">
        <v>5858</v>
      </c>
      <c r="C146" s="51">
        <v>445.83</v>
      </c>
      <c r="D146" s="41">
        <v>263</v>
      </c>
      <c r="E146" s="52">
        <f t="shared" si="19"/>
        <v>43339.321863425925</v>
      </c>
      <c r="F146" s="53">
        <v>43339</v>
      </c>
      <c r="G146" s="54">
        <v>0.32186342592592593</v>
      </c>
      <c r="H146" s="55" t="s">
        <v>162</v>
      </c>
      <c r="I146" s="14">
        <v>40.254480000000001</v>
      </c>
      <c r="J146" s="14">
        <v>-111.69835999999999</v>
      </c>
      <c r="K146" s="41">
        <v>5</v>
      </c>
      <c r="L146" s="41">
        <v>2</v>
      </c>
      <c r="M146" s="65">
        <f t="shared" si="21"/>
        <v>0.39000000953674319</v>
      </c>
      <c r="N146" s="63">
        <v>1.9500000476837158</v>
      </c>
      <c r="O146" s="44">
        <v>2.0497685185185185E-2</v>
      </c>
      <c r="P146" s="56">
        <f t="shared" si="20"/>
        <v>29.516666666666666</v>
      </c>
      <c r="Q146" s="67">
        <v>2.3715277777228039E-2</v>
      </c>
      <c r="R146" s="6">
        <f t="shared" si="22"/>
        <v>34.149999999208376</v>
      </c>
      <c r="S146">
        <v>1</v>
      </c>
      <c r="T146" s="6">
        <f t="shared" si="23"/>
        <v>42.072799999024717</v>
      </c>
    </row>
    <row r="147" spans="1:20">
      <c r="A147">
        <f t="shared" si="18"/>
        <v>1</v>
      </c>
      <c r="B147" s="2">
        <v>6159</v>
      </c>
      <c r="C147" s="2">
        <v>18.079999999999998</v>
      </c>
      <c r="D147">
        <v>262</v>
      </c>
      <c r="E147" s="33">
        <f t="shared" si="19"/>
        <v>43339.399351851855</v>
      </c>
      <c r="F147" s="7">
        <v>43339</v>
      </c>
      <c r="G147" s="10">
        <v>0.3993518518518519</v>
      </c>
      <c r="H147" s="11" t="s">
        <v>163</v>
      </c>
      <c r="I147" s="2">
        <v>40.792299999999997</v>
      </c>
      <c r="J147" s="2">
        <v>-111.9162</v>
      </c>
      <c r="K147">
        <v>4</v>
      </c>
      <c r="L147">
        <v>1</v>
      </c>
      <c r="M147" s="65">
        <f t="shared" si="21"/>
        <v>0.25</v>
      </c>
      <c r="N147" s="63">
        <v>1</v>
      </c>
      <c r="O147" s="36">
        <v>3.5370370370370365E-2</v>
      </c>
      <c r="P147" s="6">
        <f t="shared" si="20"/>
        <v>50.933333333333323</v>
      </c>
      <c r="Q147" s="67">
        <v>1.972222221957054E-2</v>
      </c>
      <c r="R147" s="6">
        <f t="shared" si="22"/>
        <v>28.399999996181577</v>
      </c>
      <c r="S147">
        <v>1</v>
      </c>
      <c r="T147" s="6">
        <f t="shared" si="23"/>
        <v>34.988799995295707</v>
      </c>
    </row>
    <row r="148" spans="1:20">
      <c r="A148">
        <f t="shared" si="18"/>
        <v>1</v>
      </c>
      <c r="B148" s="2">
        <v>2803</v>
      </c>
      <c r="C148" s="2">
        <v>165.34</v>
      </c>
      <c r="D148">
        <v>261</v>
      </c>
      <c r="E148" s="33">
        <f t="shared" si="19"/>
        <v>43339.727939814817</v>
      </c>
      <c r="F148" s="7">
        <v>43339</v>
      </c>
      <c r="G148" s="10">
        <v>0.72793981481481485</v>
      </c>
      <c r="H148" s="11" t="s">
        <v>164</v>
      </c>
      <c r="I148" s="2">
        <v>40.707970000000003</v>
      </c>
      <c r="J148" s="2">
        <v>-111.90357</v>
      </c>
      <c r="K148">
        <v>6</v>
      </c>
      <c r="L148">
        <v>1</v>
      </c>
      <c r="M148" s="65">
        <f t="shared" si="21"/>
        <v>0.16666666666666666</v>
      </c>
      <c r="N148" s="63">
        <v>1</v>
      </c>
      <c r="O148" s="36">
        <v>2.2060185185185183E-2</v>
      </c>
      <c r="P148" s="6">
        <f t="shared" si="20"/>
        <v>31.766666666666662</v>
      </c>
      <c r="Q148" s="67">
        <v>2.7858796296641231E-2</v>
      </c>
      <c r="R148" s="6">
        <f t="shared" si="22"/>
        <v>40.116666667163372</v>
      </c>
      <c r="S148">
        <v>1</v>
      </c>
      <c r="T148" s="6">
        <f t="shared" si="23"/>
        <v>49.423733333945279</v>
      </c>
    </row>
    <row r="149" spans="1:20">
      <c r="A149">
        <f t="shared" si="18"/>
        <v>4</v>
      </c>
      <c r="B149" s="2">
        <v>9673</v>
      </c>
      <c r="C149" s="2">
        <v>1325.55</v>
      </c>
      <c r="D149">
        <v>272</v>
      </c>
      <c r="E149" s="33">
        <f t="shared" si="19"/>
        <v>43347.308807870373</v>
      </c>
      <c r="F149" s="7">
        <v>43347</v>
      </c>
      <c r="G149" s="10">
        <v>0.30880787037037039</v>
      </c>
      <c r="H149" t="s">
        <v>165</v>
      </c>
      <c r="I149" s="2">
        <v>40.462249999999997</v>
      </c>
      <c r="J149" s="2">
        <v>-111.91381</v>
      </c>
      <c r="K149">
        <v>6</v>
      </c>
      <c r="L149">
        <v>2</v>
      </c>
      <c r="M149" s="65">
        <f t="shared" si="21"/>
        <v>0.19298245509465536</v>
      </c>
      <c r="N149" s="63">
        <v>1.1578947305679321</v>
      </c>
      <c r="O149" s="36">
        <v>5.7511574074074069E-2</v>
      </c>
      <c r="P149" s="6">
        <f t="shared" si="20"/>
        <v>82.816666666666663</v>
      </c>
      <c r="Q149" s="69">
        <v>6.159722222222222E-2</v>
      </c>
      <c r="R149" s="6">
        <f t="shared" si="22"/>
        <v>88.7</v>
      </c>
      <c r="S149">
        <v>1</v>
      </c>
      <c r="T149" s="6">
        <f t="shared" si="23"/>
        <v>109.2784</v>
      </c>
    </row>
    <row r="150" spans="1:20">
      <c r="A150">
        <f t="shared" si="18"/>
        <v>1</v>
      </c>
      <c r="B150" s="2">
        <v>4978</v>
      </c>
      <c r="C150" s="2">
        <v>6.32</v>
      </c>
      <c r="D150">
        <v>276</v>
      </c>
      <c r="E150" s="33">
        <f t="shared" si="19"/>
        <v>43349.285833333335</v>
      </c>
      <c r="F150" s="7">
        <v>43349</v>
      </c>
      <c r="G150" s="10">
        <v>0.28583333333333333</v>
      </c>
      <c r="H150" t="s">
        <v>166</v>
      </c>
      <c r="I150" s="2">
        <v>40.382309999999997</v>
      </c>
      <c r="J150" s="2">
        <v>-111.82782</v>
      </c>
      <c r="K150">
        <v>6</v>
      </c>
      <c r="L150">
        <v>2</v>
      </c>
      <c r="M150" s="65">
        <f t="shared" si="21"/>
        <v>0.33333333333333331</v>
      </c>
      <c r="N150" s="63">
        <v>2</v>
      </c>
      <c r="O150" s="36">
        <v>3.4305555555555554E-2</v>
      </c>
      <c r="P150" s="6">
        <f t="shared" si="20"/>
        <v>49.4</v>
      </c>
      <c r="Q150" s="69">
        <v>3.5011574074074077E-2</v>
      </c>
      <c r="R150" s="6">
        <f t="shared" si="22"/>
        <v>50.416666666666671</v>
      </c>
      <c r="S150">
        <v>1</v>
      </c>
      <c r="T150" s="6">
        <f t="shared" si="23"/>
        <v>62.113333333333344</v>
      </c>
    </row>
    <row r="151" spans="1:20">
      <c r="A151">
        <f t="shared" si="18"/>
        <v>1</v>
      </c>
      <c r="B151" s="2">
        <v>6973</v>
      </c>
      <c r="C151" s="2">
        <v>30.28</v>
      </c>
      <c r="D151">
        <v>277</v>
      </c>
      <c r="E151" s="33">
        <f t="shared" si="19"/>
        <v>43349.714143518519</v>
      </c>
      <c r="F151" s="7">
        <v>43349</v>
      </c>
      <c r="G151" s="10">
        <v>0.71414351851851843</v>
      </c>
      <c r="H151" s="11" t="s">
        <v>167</v>
      </c>
      <c r="I151" s="2">
        <v>40.482900000000001</v>
      </c>
      <c r="J151" s="2">
        <v>-111.89984</v>
      </c>
      <c r="K151">
        <v>6</v>
      </c>
      <c r="L151">
        <v>1</v>
      </c>
      <c r="M151" s="65">
        <f t="shared" si="21"/>
        <v>0.16666666666666666</v>
      </c>
      <c r="N151" s="63">
        <v>1</v>
      </c>
      <c r="O151" s="36">
        <v>3.5856481481481482E-2</v>
      </c>
      <c r="P151" s="6">
        <f t="shared" si="20"/>
        <v>51.633333333333333</v>
      </c>
      <c r="Q151" s="67">
        <v>6.6331018519122154E-2</v>
      </c>
      <c r="R151" s="6">
        <f t="shared" si="22"/>
        <v>95.516666667535901</v>
      </c>
      <c r="S151">
        <v>1</v>
      </c>
      <c r="T151" s="6">
        <f t="shared" si="23"/>
        <v>117.67653333440423</v>
      </c>
    </row>
    <row r="152" spans="1:20">
      <c r="A152">
        <f t="shared" si="18"/>
        <v>2</v>
      </c>
      <c r="B152" s="2">
        <v>3778</v>
      </c>
      <c r="C152" s="2">
        <v>354.83</v>
      </c>
      <c r="D152">
        <v>278</v>
      </c>
      <c r="E152" s="33">
        <f t="shared" si="19"/>
        <v>43349.747615740744</v>
      </c>
      <c r="F152" s="7">
        <v>43349</v>
      </c>
      <c r="G152" s="10">
        <v>0.74761574074074078</v>
      </c>
      <c r="H152" s="11" t="s">
        <v>168</v>
      </c>
      <c r="I152" s="2">
        <v>40.357669999999999</v>
      </c>
      <c r="J152" s="2">
        <v>-111.78075</v>
      </c>
      <c r="K152">
        <v>6</v>
      </c>
      <c r="L152">
        <v>3</v>
      </c>
      <c r="M152" s="65">
        <f t="shared" si="21"/>
        <v>0.17708333333333334</v>
      </c>
      <c r="N152" s="63">
        <v>1.0625</v>
      </c>
      <c r="O152" s="36">
        <v>3.363425925925926E-2</v>
      </c>
      <c r="P152" s="6">
        <f t="shared" si="20"/>
        <v>48.433333333333337</v>
      </c>
      <c r="Q152" s="67">
        <v>3.1724537031550426E-2</v>
      </c>
      <c r="R152" s="6">
        <f t="shared" si="22"/>
        <v>45.683333325432613</v>
      </c>
      <c r="S152">
        <v>1</v>
      </c>
      <c r="T152" s="6">
        <f t="shared" si="23"/>
        <v>56.281866656932976</v>
      </c>
    </row>
    <row r="153" spans="1:20">
      <c r="A153">
        <f t="shared" si="18"/>
        <v>2</v>
      </c>
      <c r="B153" s="2">
        <v>5808</v>
      </c>
      <c r="C153" s="2">
        <v>319.56</v>
      </c>
      <c r="D153">
        <v>280</v>
      </c>
      <c r="E153" s="33">
        <f t="shared" si="19"/>
        <v>43350.455300925925</v>
      </c>
      <c r="F153" s="7">
        <v>43350</v>
      </c>
      <c r="G153" s="10">
        <v>0.45530092592592591</v>
      </c>
      <c r="H153" s="11" t="s">
        <v>69</v>
      </c>
      <c r="I153" s="2">
        <v>40.707970000000003</v>
      </c>
      <c r="J153" s="2">
        <v>-111.90357</v>
      </c>
      <c r="K153">
        <v>6</v>
      </c>
      <c r="L153">
        <v>1</v>
      </c>
      <c r="M153" s="65">
        <f t="shared" si="21"/>
        <v>0.16666666666666666</v>
      </c>
      <c r="N153" s="63">
        <v>1</v>
      </c>
      <c r="O153" s="36">
        <v>8.5879629629629622E-3</v>
      </c>
      <c r="P153" s="6">
        <f t="shared" si="20"/>
        <v>12.366666666666665</v>
      </c>
      <c r="Q153" s="67">
        <v>3.6180555558530614E-2</v>
      </c>
      <c r="R153" s="6">
        <f t="shared" si="22"/>
        <v>52.100000004284084</v>
      </c>
      <c r="S153">
        <v>1</v>
      </c>
      <c r="T153" s="6">
        <f t="shared" si="23"/>
        <v>64.187200005277987</v>
      </c>
    </row>
    <row r="154" spans="1:20">
      <c r="A154">
        <f t="shared" si="18"/>
        <v>5</v>
      </c>
      <c r="B154" s="2">
        <v>8361</v>
      </c>
      <c r="C154" s="2">
        <v>2058.08</v>
      </c>
      <c r="D154">
        <v>281</v>
      </c>
      <c r="E154" s="33">
        <f t="shared" si="19"/>
        <v>43350.537962962961</v>
      </c>
      <c r="F154" s="7">
        <v>43350</v>
      </c>
      <c r="G154" s="10">
        <v>0.53796296296296298</v>
      </c>
      <c r="H154" s="11" t="s">
        <v>169</v>
      </c>
      <c r="I154" s="2">
        <v>40.605939999999997</v>
      </c>
      <c r="J154" s="2">
        <v>-111.9049</v>
      </c>
      <c r="K154">
        <v>6</v>
      </c>
      <c r="L154">
        <v>3</v>
      </c>
      <c r="M154" s="65">
        <f t="shared" si="21"/>
        <v>0.18918919563293457</v>
      </c>
      <c r="N154" s="64">
        <v>1.1351351737976074</v>
      </c>
      <c r="O154" s="36">
        <v>5.2314814814814814E-2</v>
      </c>
      <c r="P154" s="6">
        <f t="shared" si="20"/>
        <v>75.333333333333329</v>
      </c>
      <c r="Q154" s="67">
        <v>5.5625000000873115E-2</v>
      </c>
      <c r="R154" s="6">
        <f t="shared" si="22"/>
        <v>80.100000001257285</v>
      </c>
      <c r="S154">
        <v>2</v>
      </c>
      <c r="T154" s="6">
        <f t="shared" si="23"/>
        <v>98.683200001548983</v>
      </c>
    </row>
    <row r="155" spans="1:20">
      <c r="A155">
        <f t="shared" si="18"/>
        <v>3</v>
      </c>
      <c r="B155" s="2">
        <v>8895</v>
      </c>
      <c r="C155" s="2">
        <v>589.67999999999995</v>
      </c>
      <c r="D155">
        <v>282</v>
      </c>
      <c r="E155" s="33">
        <f t="shared" si="19"/>
        <v>43350.588067129633</v>
      </c>
      <c r="F155" s="7">
        <v>43350</v>
      </c>
      <c r="G155" s="10">
        <v>0.5880671296296297</v>
      </c>
      <c r="H155" s="11" t="s">
        <v>170</v>
      </c>
      <c r="I155" s="2">
        <v>40.59854</v>
      </c>
      <c r="J155" s="2">
        <v>-111.90346</v>
      </c>
      <c r="K155">
        <v>7</v>
      </c>
      <c r="L155">
        <v>1</v>
      </c>
      <c r="M155" s="65">
        <f t="shared" si="21"/>
        <v>0.14285714285714285</v>
      </c>
      <c r="N155" s="64">
        <v>1</v>
      </c>
      <c r="O155" s="36">
        <v>1.1932870370370371E-2</v>
      </c>
      <c r="P155" s="6">
        <f t="shared" si="20"/>
        <v>17.183333333333334</v>
      </c>
      <c r="Q155" s="67">
        <v>4.6238425922638271E-2</v>
      </c>
      <c r="R155" s="6">
        <f t="shared" si="22"/>
        <v>66.58333332859911</v>
      </c>
      <c r="S155">
        <v>2</v>
      </c>
      <c r="T155" s="6">
        <f t="shared" si="23"/>
        <v>82.0306666608341</v>
      </c>
    </row>
    <row r="156" spans="1:20">
      <c r="A156">
        <f t="shared" si="18"/>
        <v>1</v>
      </c>
      <c r="B156" s="2">
        <v>7957</v>
      </c>
      <c r="C156" s="2">
        <v>172.84</v>
      </c>
      <c r="D156">
        <v>283</v>
      </c>
      <c r="E156" s="33">
        <f t="shared" si="19"/>
        <v>43350.649155092593</v>
      </c>
      <c r="F156" s="7">
        <v>43350</v>
      </c>
      <c r="G156" s="10">
        <v>0.64915509259259252</v>
      </c>
      <c r="H156" s="11" t="s">
        <v>171</v>
      </c>
      <c r="I156" s="2">
        <v>40.631529999999998</v>
      </c>
      <c r="J156" s="2">
        <v>-111.88599000000001</v>
      </c>
      <c r="K156">
        <v>3</v>
      </c>
      <c r="L156">
        <v>1</v>
      </c>
      <c r="M156" s="65">
        <f t="shared" si="21"/>
        <v>0.33333333333333331</v>
      </c>
      <c r="N156" s="64">
        <v>1</v>
      </c>
      <c r="O156" s="36">
        <v>3.6261574074074078E-2</v>
      </c>
      <c r="P156" s="6">
        <f t="shared" si="20"/>
        <v>52.216666666666676</v>
      </c>
      <c r="Q156" s="67">
        <v>3.8680555553582963E-2</v>
      </c>
      <c r="R156" s="6">
        <f t="shared" si="22"/>
        <v>55.699999997159466</v>
      </c>
      <c r="S156">
        <v>1</v>
      </c>
      <c r="T156" s="6">
        <f t="shared" si="23"/>
        <v>68.622399996500462</v>
      </c>
    </row>
    <row r="157" spans="1:20">
      <c r="A157">
        <f t="shared" si="18"/>
        <v>5</v>
      </c>
      <c r="B157" s="2">
        <v>10124</v>
      </c>
      <c r="C157" s="2">
        <v>4189.47</v>
      </c>
      <c r="D157">
        <v>284</v>
      </c>
      <c r="E157" s="33">
        <f t="shared" si="19"/>
        <v>43350.692835648151</v>
      </c>
      <c r="F157" s="7">
        <v>43350</v>
      </c>
      <c r="G157" s="10">
        <v>0.69283564814814813</v>
      </c>
      <c r="H157" s="11" t="s">
        <v>165</v>
      </c>
      <c r="I157" s="2">
        <v>40.462249999999997</v>
      </c>
      <c r="J157" s="2">
        <v>-111.91381</v>
      </c>
      <c r="K157">
        <v>6</v>
      </c>
      <c r="L157">
        <v>4</v>
      </c>
      <c r="M157" s="65">
        <f t="shared" si="21"/>
        <v>0.55426355202992761</v>
      </c>
      <c r="N157" s="64">
        <v>3.3255813121795654</v>
      </c>
      <c r="O157" s="36">
        <v>5.0914351851851856E-2</v>
      </c>
      <c r="P157" s="6">
        <f t="shared" si="20"/>
        <v>73.316666666666677</v>
      </c>
      <c r="Q157" s="67">
        <v>5.0914351850224193E-2</v>
      </c>
      <c r="R157" s="6">
        <f t="shared" si="22"/>
        <v>73.316666664322838</v>
      </c>
      <c r="S157">
        <v>1</v>
      </c>
      <c r="T157" s="6">
        <f t="shared" si="23"/>
        <v>90.326133330445742</v>
      </c>
    </row>
    <row r="158" spans="1:20">
      <c r="A158">
        <f t="shared" si="18"/>
        <v>1</v>
      </c>
      <c r="B158" s="2">
        <v>5162</v>
      </c>
      <c r="C158" s="2">
        <v>183.36</v>
      </c>
      <c r="D158">
        <v>286</v>
      </c>
      <c r="E158" s="33">
        <f t="shared" si="19"/>
        <v>43353.350324074076</v>
      </c>
      <c r="F158" s="7">
        <v>43353</v>
      </c>
      <c r="G158" s="10">
        <v>0.35032407407407407</v>
      </c>
      <c r="H158" s="11" t="s">
        <v>172</v>
      </c>
      <c r="I158" s="2">
        <v>40.630209999999998</v>
      </c>
      <c r="J158" s="2">
        <v>-111.87047</v>
      </c>
      <c r="K158">
        <v>3</v>
      </c>
      <c r="L158">
        <v>1</v>
      </c>
      <c r="M158" s="65">
        <f t="shared" si="21"/>
        <v>0.33333333333333331</v>
      </c>
      <c r="N158" s="63">
        <v>1</v>
      </c>
      <c r="O158" s="36">
        <v>3.6481481481481483E-2</v>
      </c>
      <c r="P158" s="6">
        <f t="shared" si="20"/>
        <v>52.533333333333339</v>
      </c>
      <c r="Q158" s="67">
        <v>4.2569444442051463E-2</v>
      </c>
      <c r="R158" s="6">
        <f t="shared" si="22"/>
        <v>61.299999996554106</v>
      </c>
      <c r="S158">
        <v>2</v>
      </c>
      <c r="T158" s="6">
        <f t="shared" si="23"/>
        <v>75.521599995754656</v>
      </c>
    </row>
    <row r="159" spans="1:20" s="41" customFormat="1">
      <c r="A159" s="50">
        <f t="shared" si="18"/>
        <v>1</v>
      </c>
      <c r="B159" s="51">
        <v>3703</v>
      </c>
      <c r="C159" s="51">
        <v>44.92</v>
      </c>
      <c r="D159" s="41">
        <v>287</v>
      </c>
      <c r="E159" s="52">
        <f t="shared" si="19"/>
        <v>43353.408194444448</v>
      </c>
      <c r="F159" s="53">
        <v>43353</v>
      </c>
      <c r="G159" s="54">
        <v>0.40819444444444447</v>
      </c>
      <c r="H159" s="55" t="s">
        <v>128</v>
      </c>
      <c r="I159" s="14">
        <v>40.615400000000001</v>
      </c>
      <c r="J159" s="14">
        <v>-111.90573000000001</v>
      </c>
      <c r="K159" s="41">
        <v>5</v>
      </c>
      <c r="L159" s="41">
        <v>2</v>
      </c>
      <c r="M159" s="65">
        <f t="shared" si="21"/>
        <v>0.4</v>
      </c>
      <c r="N159" s="63">
        <v>2</v>
      </c>
      <c r="O159" s="44">
        <v>9.8611111111111104E-3</v>
      </c>
      <c r="P159" s="56">
        <f t="shared" si="20"/>
        <v>14.2</v>
      </c>
      <c r="Q159" s="67">
        <v>1.3252314813144039E-2</v>
      </c>
      <c r="R159" s="6">
        <f t="shared" si="22"/>
        <v>19.083333330927417</v>
      </c>
      <c r="S159">
        <v>1</v>
      </c>
      <c r="T159" s="6">
        <f t="shared" si="23"/>
        <v>23.51066666370258</v>
      </c>
    </row>
    <row r="160" spans="1:20">
      <c r="A160">
        <f t="shared" si="18"/>
        <v>4</v>
      </c>
      <c r="B160" s="2">
        <v>10267</v>
      </c>
      <c r="C160" s="2">
        <v>1356.9</v>
      </c>
      <c r="D160">
        <v>288</v>
      </c>
      <c r="E160" s="33">
        <f t="shared" si="19"/>
        <v>43354.3671412037</v>
      </c>
      <c r="F160" s="7">
        <v>43354</v>
      </c>
      <c r="G160" s="10">
        <v>0.36714120370370368</v>
      </c>
      <c r="H160" s="11" t="s">
        <v>173</v>
      </c>
      <c r="I160" s="2">
        <v>40.689529999999998</v>
      </c>
      <c r="J160" s="2">
        <v>-111.90295999999999</v>
      </c>
      <c r="K160">
        <v>6</v>
      </c>
      <c r="L160">
        <v>3</v>
      </c>
      <c r="M160" s="65">
        <f t="shared" si="21"/>
        <v>0.5</v>
      </c>
      <c r="N160" s="63">
        <v>3</v>
      </c>
      <c r="O160" s="36">
        <v>2.0358796296296295E-2</v>
      </c>
      <c r="P160" s="6">
        <f t="shared" si="20"/>
        <v>29.316666666666666</v>
      </c>
      <c r="Q160" s="67">
        <v>5.3356481483206153E-2</v>
      </c>
      <c r="R160" s="6">
        <f t="shared" si="22"/>
        <v>76.83333333581686</v>
      </c>
      <c r="S160">
        <v>1</v>
      </c>
      <c r="T160" s="6">
        <f t="shared" si="23"/>
        <v>94.658666669726372</v>
      </c>
    </row>
    <row r="161" spans="1:20">
      <c r="A161">
        <f t="shared" si="18"/>
        <v>1</v>
      </c>
      <c r="B161" s="2">
        <v>1525</v>
      </c>
      <c r="C161" s="2">
        <v>161.91</v>
      </c>
      <c r="D161">
        <v>289</v>
      </c>
      <c r="E161" s="33">
        <f t="shared" si="19"/>
        <v>43354.565416666665</v>
      </c>
      <c r="F161" s="7">
        <v>43354</v>
      </c>
      <c r="G161" s="10">
        <v>0.56541666666666668</v>
      </c>
      <c r="H161" s="11" t="s">
        <v>174</v>
      </c>
      <c r="I161" s="2">
        <v>40.112699999999997</v>
      </c>
      <c r="J161" s="2">
        <v>-111.67164</v>
      </c>
      <c r="K161">
        <v>3</v>
      </c>
      <c r="L161">
        <v>2</v>
      </c>
      <c r="M161" s="65">
        <f t="shared" si="21"/>
        <v>0.52380951245625818</v>
      </c>
      <c r="N161" s="63">
        <v>1.5714285373687744</v>
      </c>
      <c r="O161" s="36">
        <v>3.5972222222222218E-2</v>
      </c>
      <c r="P161" s="6">
        <f t="shared" si="20"/>
        <v>51.8</v>
      </c>
      <c r="Q161" s="67">
        <v>3.8657407407299615E-2</v>
      </c>
      <c r="R161" s="6">
        <f t="shared" si="22"/>
        <v>55.666666666511446</v>
      </c>
      <c r="S161">
        <v>2</v>
      </c>
      <c r="T161" s="6">
        <f t="shared" si="23"/>
        <v>68.581333333142098</v>
      </c>
    </row>
    <row r="162" spans="1:20">
      <c r="A162">
        <f t="shared" ref="A162:A190" si="24">_xlfn.IFS(C162&lt;=200,1,AND(C162&gt;200,C162&lt;=400),2,AND(C162&gt;400,C162&lt;=800),3,AND(C162&gt;800,C162&lt;=2000),4,C162&gt;2000,5)</f>
        <v>1</v>
      </c>
      <c r="B162" s="2">
        <v>2669</v>
      </c>
      <c r="C162" s="2">
        <v>165.1</v>
      </c>
      <c r="D162">
        <v>290</v>
      </c>
      <c r="E162" s="33">
        <f t="shared" ref="E162:E190" si="25">F162+G162</f>
        <v>43355.485497685186</v>
      </c>
      <c r="F162" s="7">
        <v>43355</v>
      </c>
      <c r="G162" s="10">
        <v>0.48549768518518516</v>
      </c>
      <c r="H162" s="11" t="s">
        <v>175</v>
      </c>
      <c r="I162" s="2">
        <v>40.8005</v>
      </c>
      <c r="J162" s="2">
        <v>-111.91996</v>
      </c>
      <c r="K162">
        <v>4</v>
      </c>
      <c r="L162">
        <v>1</v>
      </c>
      <c r="M162" s="65">
        <f t="shared" si="21"/>
        <v>0.25</v>
      </c>
      <c r="N162" s="63">
        <v>1</v>
      </c>
      <c r="O162" s="36">
        <v>3.8807870370370375E-2</v>
      </c>
      <c r="P162" s="6">
        <f t="shared" ref="P162:P190" si="26">O162*1440</f>
        <v>55.88333333333334</v>
      </c>
      <c r="Q162" s="67">
        <v>4.8622685186273884E-2</v>
      </c>
      <c r="R162" s="6">
        <f t="shared" si="22"/>
        <v>70.016666668234393</v>
      </c>
      <c r="S162">
        <v>1</v>
      </c>
      <c r="T162" s="6">
        <f t="shared" si="23"/>
        <v>86.260533335264768</v>
      </c>
    </row>
    <row r="163" spans="1:20">
      <c r="A163">
        <f t="shared" si="24"/>
        <v>1</v>
      </c>
      <c r="B163" s="2">
        <v>11060</v>
      </c>
      <c r="C163" s="2">
        <v>88.29</v>
      </c>
      <c r="D163">
        <v>291</v>
      </c>
      <c r="E163" s="33">
        <f t="shared" si="25"/>
        <v>43355.595312500001</v>
      </c>
      <c r="F163" s="7">
        <v>43355</v>
      </c>
      <c r="G163" s="10">
        <v>0.59531250000000002</v>
      </c>
      <c r="H163" s="11" t="s">
        <v>176</v>
      </c>
      <c r="I163" s="2">
        <v>40.183</v>
      </c>
      <c r="J163" s="2">
        <v>-111.64643</v>
      </c>
      <c r="K163">
        <v>5</v>
      </c>
      <c r="L163">
        <v>1</v>
      </c>
      <c r="M163" s="65">
        <f t="shared" si="21"/>
        <v>0.2</v>
      </c>
      <c r="N163" s="63">
        <v>1</v>
      </c>
      <c r="O163" s="36">
        <v>2.0659722222222222E-2</v>
      </c>
      <c r="P163" s="6">
        <f t="shared" si="26"/>
        <v>29.75</v>
      </c>
      <c r="Q163" s="67">
        <v>4.9293981479422655E-2</v>
      </c>
      <c r="R163" s="6">
        <f t="shared" si="22"/>
        <v>70.983333330368623</v>
      </c>
      <c r="S163">
        <v>2</v>
      </c>
      <c r="T163" s="6">
        <f t="shared" si="23"/>
        <v>87.451466663014145</v>
      </c>
    </row>
    <row r="164" spans="1:20">
      <c r="A164">
        <f t="shared" si="24"/>
        <v>2</v>
      </c>
      <c r="B164" s="2">
        <v>5004</v>
      </c>
      <c r="C164" s="2">
        <v>379.46</v>
      </c>
      <c r="D164">
        <v>292</v>
      </c>
      <c r="E164" s="33">
        <f t="shared" si="25"/>
        <v>43355.645474537036</v>
      </c>
      <c r="F164" s="7">
        <v>43355</v>
      </c>
      <c r="G164" s="10">
        <v>0.64547453703703705</v>
      </c>
      <c r="H164" s="11" t="s">
        <v>89</v>
      </c>
      <c r="I164" s="2">
        <v>40.499130000000001</v>
      </c>
      <c r="J164" s="2">
        <v>-111.89097</v>
      </c>
      <c r="K164">
        <v>5</v>
      </c>
      <c r="L164">
        <v>1</v>
      </c>
      <c r="M164" s="65">
        <f t="shared" si="21"/>
        <v>0.2</v>
      </c>
      <c r="N164" s="63">
        <v>1</v>
      </c>
      <c r="O164" s="36">
        <v>1.9108796296296294E-2</v>
      </c>
      <c r="P164" s="6">
        <f t="shared" si="26"/>
        <v>27.516666666666662</v>
      </c>
      <c r="Q164" s="67">
        <v>6.5671296295477077E-2</v>
      </c>
      <c r="R164" s="6">
        <f t="shared" si="22"/>
        <v>94.566666665486991</v>
      </c>
      <c r="S164">
        <v>1</v>
      </c>
      <c r="T164" s="6">
        <f t="shared" si="23"/>
        <v>116.50613333187998</v>
      </c>
    </row>
    <row r="165" spans="1:20">
      <c r="A165">
        <f t="shared" si="24"/>
        <v>4</v>
      </c>
      <c r="B165" s="2">
        <v>12939</v>
      </c>
      <c r="C165" s="2">
        <v>1281.98</v>
      </c>
      <c r="D165">
        <v>293</v>
      </c>
      <c r="E165" s="33">
        <f t="shared" si="25"/>
        <v>43356.328622685185</v>
      </c>
      <c r="F165" s="7">
        <v>43356</v>
      </c>
      <c r="G165" s="10">
        <v>0.32862268518518517</v>
      </c>
      <c r="H165" s="11" t="s">
        <v>177</v>
      </c>
      <c r="I165" s="2">
        <v>40.558869999999999</v>
      </c>
      <c r="J165" s="2">
        <v>-111.89814</v>
      </c>
      <c r="K165">
        <v>6</v>
      </c>
      <c r="L165">
        <v>4</v>
      </c>
      <c r="M165" s="65">
        <f t="shared" si="21"/>
        <v>0.33333333333333331</v>
      </c>
      <c r="N165" s="63">
        <v>2</v>
      </c>
      <c r="O165" s="36">
        <v>7.4884259259259262E-3</v>
      </c>
      <c r="P165" s="6">
        <f t="shared" si="26"/>
        <v>10.783333333333333</v>
      </c>
      <c r="Q165" s="67">
        <v>2.3773148146574385E-2</v>
      </c>
      <c r="R165" s="6">
        <f t="shared" si="22"/>
        <v>34.233333331067115</v>
      </c>
      <c r="S165">
        <v>1</v>
      </c>
      <c r="T165" s="6">
        <f t="shared" si="23"/>
        <v>42.175466663874687</v>
      </c>
    </row>
    <row r="166" spans="1:20">
      <c r="A166">
        <f t="shared" si="24"/>
        <v>4</v>
      </c>
      <c r="B166" s="2">
        <v>4647</v>
      </c>
      <c r="C166" s="2">
        <v>1725.46</v>
      </c>
      <c r="D166">
        <v>294</v>
      </c>
      <c r="E166" s="33">
        <f t="shared" si="25"/>
        <v>43356.654722222222</v>
      </c>
      <c r="F166" s="7">
        <v>43356</v>
      </c>
      <c r="G166" s="10">
        <v>0.65472222222222221</v>
      </c>
      <c r="H166" s="11" t="s">
        <v>178</v>
      </c>
      <c r="I166" s="2">
        <v>40.36692</v>
      </c>
      <c r="J166" s="2">
        <v>-111.79517</v>
      </c>
      <c r="K166">
        <v>6</v>
      </c>
      <c r="L166">
        <v>2</v>
      </c>
      <c r="M166" s="65">
        <f t="shared" si="21"/>
        <v>0.33333333333333331</v>
      </c>
      <c r="N166" s="63">
        <v>2</v>
      </c>
      <c r="O166" s="36">
        <v>1.4027777777777778E-2</v>
      </c>
      <c r="P166" s="6">
        <f t="shared" si="26"/>
        <v>20.2</v>
      </c>
      <c r="Q166" s="67">
        <v>1.6736111108912155E-2</v>
      </c>
      <c r="R166" s="6">
        <f t="shared" si="22"/>
        <v>24.099999996833503</v>
      </c>
      <c r="S166">
        <v>1</v>
      </c>
      <c r="T166" s="6">
        <f t="shared" si="23"/>
        <v>29.691199996098877</v>
      </c>
    </row>
    <row r="167" spans="1:20">
      <c r="A167">
        <f t="shared" si="24"/>
        <v>3</v>
      </c>
      <c r="B167" s="2">
        <v>7570</v>
      </c>
      <c r="C167" s="2">
        <v>464.31</v>
      </c>
      <c r="D167">
        <v>297</v>
      </c>
      <c r="E167" s="33">
        <f t="shared" si="25"/>
        <v>43357.372534722221</v>
      </c>
      <c r="F167" s="7">
        <v>43357</v>
      </c>
      <c r="G167" s="10">
        <v>0.37253472222222223</v>
      </c>
      <c r="H167" s="11" t="s">
        <v>179</v>
      </c>
      <c r="I167" s="2">
        <v>40.809519999999999</v>
      </c>
      <c r="J167" s="2">
        <v>-111.92400000000001</v>
      </c>
      <c r="K167">
        <v>4</v>
      </c>
      <c r="L167">
        <v>1</v>
      </c>
      <c r="M167" s="65">
        <f t="shared" si="21"/>
        <v>0.25</v>
      </c>
      <c r="N167" s="63">
        <v>1</v>
      </c>
      <c r="O167" s="36">
        <v>1.982638888888889E-2</v>
      </c>
      <c r="P167" s="6">
        <f t="shared" si="26"/>
        <v>28.55</v>
      </c>
      <c r="Q167" s="67">
        <v>4.7824074077652767E-2</v>
      </c>
      <c r="R167" s="6">
        <f t="shared" si="22"/>
        <v>68.866666671819985</v>
      </c>
      <c r="S167">
        <v>1</v>
      </c>
      <c r="T167" s="6">
        <f t="shared" si="23"/>
        <v>84.843733339682217</v>
      </c>
    </row>
    <row r="168" spans="1:20">
      <c r="A168">
        <f t="shared" si="24"/>
        <v>2</v>
      </c>
      <c r="B168" s="2">
        <v>5592</v>
      </c>
      <c r="C168" s="2">
        <v>213.12</v>
      </c>
      <c r="D168">
        <v>298</v>
      </c>
      <c r="E168" s="33">
        <f t="shared" si="25"/>
        <v>43357.561666666668</v>
      </c>
      <c r="F168" s="7">
        <v>43357</v>
      </c>
      <c r="G168" s="10">
        <v>0.56166666666666665</v>
      </c>
      <c r="H168" s="11" t="s">
        <v>180</v>
      </c>
      <c r="I168" s="2">
        <v>40.407719999999998</v>
      </c>
      <c r="J168" s="2">
        <v>-111.85927</v>
      </c>
      <c r="K168">
        <v>4</v>
      </c>
      <c r="L168">
        <v>1</v>
      </c>
      <c r="M168" s="65">
        <f t="shared" si="21"/>
        <v>0.25</v>
      </c>
      <c r="N168" s="63">
        <v>1</v>
      </c>
      <c r="O168" s="36">
        <v>1.3333333333333334E-2</v>
      </c>
      <c r="P168" s="6">
        <f t="shared" si="26"/>
        <v>19.200000000000003</v>
      </c>
      <c r="Q168" s="67">
        <v>2.7638888888759539E-2</v>
      </c>
      <c r="R168" s="6">
        <f t="shared" si="22"/>
        <v>39.799999999813735</v>
      </c>
      <c r="S168">
        <v>1</v>
      </c>
      <c r="T168" s="6">
        <f t="shared" si="23"/>
        <v>49.033599999770523</v>
      </c>
    </row>
    <row r="169" spans="1:20">
      <c r="A169">
        <f t="shared" si="24"/>
        <v>3</v>
      </c>
      <c r="B169" s="2">
        <v>4362</v>
      </c>
      <c r="C169" s="2">
        <v>527.48</v>
      </c>
      <c r="D169">
        <v>299</v>
      </c>
      <c r="E169" s="33">
        <f t="shared" si="25"/>
        <v>43357.593159722222</v>
      </c>
      <c r="F169" s="7">
        <v>43357</v>
      </c>
      <c r="G169" s="10">
        <v>0.59315972222222224</v>
      </c>
      <c r="H169" s="11" t="s">
        <v>181</v>
      </c>
      <c r="I169" s="2">
        <v>40.59854</v>
      </c>
      <c r="J169" s="2">
        <v>-111.90346</v>
      </c>
      <c r="K169">
        <v>6</v>
      </c>
      <c r="L169">
        <v>2</v>
      </c>
      <c r="M169" s="65">
        <f t="shared" si="21"/>
        <v>0.16666666666666666</v>
      </c>
      <c r="N169" s="63">
        <v>1</v>
      </c>
      <c r="O169" s="49">
        <v>3.3680555555555551E-3</v>
      </c>
      <c r="P169" s="6">
        <f t="shared" si="26"/>
        <v>4.8499999999999996</v>
      </c>
      <c r="Q169" s="67">
        <v>2.1782407406135462E-2</v>
      </c>
      <c r="R169" s="6">
        <f t="shared" si="22"/>
        <v>31.366666664835066</v>
      </c>
      <c r="S169">
        <v>2</v>
      </c>
      <c r="T169" s="6">
        <f t="shared" si="23"/>
        <v>38.643733331076803</v>
      </c>
    </row>
    <row r="170" spans="1:20">
      <c r="A170">
        <f t="shared" si="24"/>
        <v>3</v>
      </c>
      <c r="B170" s="2">
        <v>4885</v>
      </c>
      <c r="C170" s="2">
        <v>584.34</v>
      </c>
      <c r="D170">
        <v>300</v>
      </c>
      <c r="E170" s="33">
        <f t="shared" si="25"/>
        <v>43357.68677083333</v>
      </c>
      <c r="F170" s="7">
        <v>43357</v>
      </c>
      <c r="G170" s="10">
        <v>0.68677083333333344</v>
      </c>
      <c r="H170" s="11" t="s">
        <v>182</v>
      </c>
      <c r="I170" s="2">
        <v>40.8005</v>
      </c>
      <c r="J170" s="2">
        <v>-111.91996</v>
      </c>
      <c r="K170">
        <v>4</v>
      </c>
      <c r="L170">
        <v>1</v>
      </c>
      <c r="M170" s="65">
        <f t="shared" si="21"/>
        <v>0.25</v>
      </c>
      <c r="N170" s="63">
        <v>1</v>
      </c>
      <c r="O170" s="36">
        <v>1.9479166666666669E-2</v>
      </c>
      <c r="P170" s="6">
        <f t="shared" si="26"/>
        <v>28.050000000000004</v>
      </c>
      <c r="Q170" s="67">
        <v>1.9259259264799766E-2</v>
      </c>
      <c r="R170" s="6">
        <f t="shared" si="22"/>
        <v>27.733333341311663</v>
      </c>
      <c r="S170">
        <v>1</v>
      </c>
      <c r="T170" s="6">
        <f t="shared" si="23"/>
        <v>34.16746667649597</v>
      </c>
    </row>
    <row r="171" spans="1:20">
      <c r="A171">
        <f t="shared" si="24"/>
        <v>3</v>
      </c>
      <c r="B171" s="2">
        <v>4104</v>
      </c>
      <c r="C171" s="2">
        <v>643.04</v>
      </c>
      <c r="D171">
        <v>303</v>
      </c>
      <c r="E171" s="33">
        <f t="shared" si="25"/>
        <v>43361.327164351853</v>
      </c>
      <c r="F171" s="7">
        <v>43361</v>
      </c>
      <c r="G171" s="10">
        <v>0.32716435185185183</v>
      </c>
      <c r="H171" s="11" t="s">
        <v>183</v>
      </c>
      <c r="I171" s="2">
        <v>40.718609999999998</v>
      </c>
      <c r="J171" s="2">
        <v>-111.87123</v>
      </c>
      <c r="K171">
        <v>4</v>
      </c>
      <c r="L171">
        <v>2</v>
      </c>
      <c r="M171" s="65">
        <f t="shared" si="21"/>
        <v>0.38559320569038391</v>
      </c>
      <c r="N171" s="63">
        <v>1.5423728227615356</v>
      </c>
      <c r="O171" s="36">
        <v>4.1585648148148149E-2</v>
      </c>
      <c r="P171" s="6">
        <f t="shared" si="26"/>
        <v>59.883333333333333</v>
      </c>
      <c r="Q171" s="67">
        <v>4.2523148149484769E-2</v>
      </c>
      <c r="R171" s="6">
        <f t="shared" si="22"/>
        <v>61.233333335258067</v>
      </c>
      <c r="S171">
        <v>2</v>
      </c>
      <c r="T171" s="6">
        <f t="shared" si="23"/>
        <v>75.439466669037941</v>
      </c>
    </row>
    <row r="172" spans="1:20">
      <c r="A172">
        <f t="shared" si="24"/>
        <v>1</v>
      </c>
      <c r="B172" s="2">
        <v>7128</v>
      </c>
      <c r="C172" s="2">
        <v>70.599999999999994</v>
      </c>
      <c r="D172">
        <v>304</v>
      </c>
      <c r="E172" s="33">
        <f t="shared" si="25"/>
        <v>43361.378125000003</v>
      </c>
      <c r="F172" s="7">
        <v>43361</v>
      </c>
      <c r="G172" s="10">
        <v>0.37812499999999999</v>
      </c>
      <c r="H172" s="11" t="s">
        <v>184</v>
      </c>
      <c r="I172" s="2">
        <v>40.707970000000003</v>
      </c>
      <c r="J172" s="2">
        <v>-111.90357</v>
      </c>
      <c r="K172">
        <v>4</v>
      </c>
      <c r="L172">
        <v>1</v>
      </c>
      <c r="M172" s="65">
        <f t="shared" si="21"/>
        <v>0.25</v>
      </c>
      <c r="N172" s="63">
        <v>1</v>
      </c>
      <c r="O172" s="36">
        <v>3.1249999999999997E-3</v>
      </c>
      <c r="P172" s="6">
        <f t="shared" si="26"/>
        <v>4.5</v>
      </c>
      <c r="Q172" s="67">
        <v>2.381944443914108E-2</v>
      </c>
      <c r="R172" s="6">
        <f t="shared" si="22"/>
        <v>34.299999992363155</v>
      </c>
      <c r="S172">
        <v>1</v>
      </c>
      <c r="T172" s="6">
        <f t="shared" si="23"/>
        <v>42.257599990591409</v>
      </c>
    </row>
    <row r="173" spans="1:20">
      <c r="A173">
        <f t="shared" si="24"/>
        <v>1</v>
      </c>
      <c r="B173" s="2">
        <v>10478</v>
      </c>
      <c r="C173" s="2">
        <v>104.73</v>
      </c>
      <c r="D173">
        <v>305</v>
      </c>
      <c r="E173" s="33">
        <f t="shared" si="25"/>
        <v>43361.535138888888</v>
      </c>
      <c r="F173" s="7">
        <v>43361</v>
      </c>
      <c r="G173" s="10">
        <v>0.53513888888888894</v>
      </c>
      <c r="H173" s="11" t="s">
        <v>185</v>
      </c>
      <c r="I173" s="2">
        <v>40.683210000000003</v>
      </c>
      <c r="J173" s="2">
        <v>-111.90217</v>
      </c>
      <c r="K173">
        <v>7</v>
      </c>
      <c r="L173">
        <v>1</v>
      </c>
      <c r="M173" s="65">
        <f t="shared" si="21"/>
        <v>0.14285714285714285</v>
      </c>
      <c r="N173" s="63">
        <v>1</v>
      </c>
      <c r="O173" s="36">
        <v>1.486111111111111E-2</v>
      </c>
      <c r="P173" s="6">
        <f t="shared" si="26"/>
        <v>21.4</v>
      </c>
      <c r="Q173" s="67">
        <v>4.0810185186273884E-2</v>
      </c>
      <c r="R173" s="6">
        <f t="shared" si="22"/>
        <v>58.766666668234393</v>
      </c>
      <c r="S173">
        <v>2</v>
      </c>
      <c r="T173" s="6">
        <f t="shared" si="23"/>
        <v>72.400533335264768</v>
      </c>
    </row>
    <row r="174" spans="1:20">
      <c r="A174">
        <f t="shared" si="24"/>
        <v>4</v>
      </c>
      <c r="B174" s="2">
        <v>6785</v>
      </c>
      <c r="C174" s="2">
        <v>1074.94</v>
      </c>
      <c r="D174">
        <v>306</v>
      </c>
      <c r="E174" s="33">
        <f t="shared" si="25"/>
        <v>43361.569687499999</v>
      </c>
      <c r="F174" s="7">
        <v>43361</v>
      </c>
      <c r="G174" s="10">
        <v>0.56968750000000001</v>
      </c>
      <c r="H174" s="11" t="s">
        <v>186</v>
      </c>
      <c r="I174" s="2">
        <v>40.585340000000002</v>
      </c>
      <c r="J174" s="2">
        <v>-111.89995</v>
      </c>
      <c r="K174">
        <v>6</v>
      </c>
      <c r="L174">
        <v>1</v>
      </c>
      <c r="M174" s="65">
        <f t="shared" si="21"/>
        <v>0.16666666666666666</v>
      </c>
      <c r="N174" s="63">
        <v>1</v>
      </c>
      <c r="O174" s="36">
        <v>5.9479166666666666E-2</v>
      </c>
      <c r="P174" s="6">
        <f t="shared" si="26"/>
        <v>85.65</v>
      </c>
      <c r="Q174" s="67">
        <v>5.9594907404971309E-2</v>
      </c>
      <c r="R174" s="6">
        <f t="shared" si="22"/>
        <v>85.816666663158685</v>
      </c>
      <c r="S174">
        <v>2</v>
      </c>
      <c r="T174" s="6">
        <f t="shared" si="23"/>
        <v>105.7261333290115</v>
      </c>
    </row>
    <row r="175" spans="1:20">
      <c r="A175">
        <f t="shared" si="24"/>
        <v>1</v>
      </c>
      <c r="B175" s="2">
        <v>6619</v>
      </c>
      <c r="C175" s="2">
        <v>193.19</v>
      </c>
      <c r="D175">
        <v>307</v>
      </c>
      <c r="E175" s="33">
        <f t="shared" si="25"/>
        <v>43361.643240740741</v>
      </c>
      <c r="F175" s="7">
        <v>43361</v>
      </c>
      <c r="G175" s="10">
        <v>0.64324074074074067</v>
      </c>
      <c r="H175" s="11" t="s">
        <v>161</v>
      </c>
      <c r="I175" s="2">
        <v>40.719560000000001</v>
      </c>
      <c r="J175" s="2">
        <v>-111.85485</v>
      </c>
      <c r="K175">
        <v>4</v>
      </c>
      <c r="L175">
        <v>1</v>
      </c>
      <c r="M175" s="65">
        <f t="shared" si="21"/>
        <v>0.25</v>
      </c>
      <c r="N175" s="63">
        <v>1</v>
      </c>
      <c r="O175" s="36">
        <v>2.2037037037037036E-2</v>
      </c>
      <c r="P175" s="6">
        <f t="shared" si="26"/>
        <v>31.733333333333331</v>
      </c>
      <c r="Q175" s="67">
        <v>5.2731481482624076E-2</v>
      </c>
      <c r="R175" s="6">
        <f t="shared" si="22"/>
        <v>75.93333333497867</v>
      </c>
      <c r="S175">
        <v>2</v>
      </c>
      <c r="T175" s="6">
        <f t="shared" si="23"/>
        <v>93.549866668693724</v>
      </c>
    </row>
    <row r="176" spans="1:20">
      <c r="A176">
        <f t="shared" si="24"/>
        <v>1</v>
      </c>
      <c r="B176" s="2">
        <v>6194</v>
      </c>
      <c r="C176" s="2">
        <v>128.59</v>
      </c>
      <c r="D176">
        <v>308</v>
      </c>
      <c r="E176" s="33">
        <f t="shared" si="25"/>
        <v>43361.646805555552</v>
      </c>
      <c r="F176" s="7">
        <v>43361</v>
      </c>
      <c r="G176" s="10">
        <v>0.64680555555555552</v>
      </c>
      <c r="H176" s="11" t="s">
        <v>187</v>
      </c>
      <c r="I176" s="2">
        <v>40.667619999999999</v>
      </c>
      <c r="J176" s="2">
        <v>-111.95245</v>
      </c>
      <c r="K176">
        <v>4</v>
      </c>
      <c r="L176">
        <v>1</v>
      </c>
      <c r="M176" s="65">
        <f t="shared" si="21"/>
        <v>0.25</v>
      </c>
      <c r="N176" s="63">
        <v>1</v>
      </c>
      <c r="O176" s="36">
        <v>5.1111111111111107E-2</v>
      </c>
      <c r="P176" s="6">
        <f t="shared" si="26"/>
        <v>73.599999999999994</v>
      </c>
      <c r="Q176" s="67">
        <v>5.1944444450782612E-2</v>
      </c>
      <c r="R176" s="6">
        <f t="shared" si="22"/>
        <v>74.800000009126961</v>
      </c>
      <c r="S176">
        <v>3</v>
      </c>
      <c r="T176" s="6">
        <f t="shared" si="23"/>
        <v>92.153600011244421</v>
      </c>
    </row>
    <row r="177" spans="1:20">
      <c r="A177">
        <f t="shared" si="24"/>
        <v>1</v>
      </c>
      <c r="B177" s="2">
        <v>3645</v>
      </c>
      <c r="C177" s="2">
        <v>151.31</v>
      </c>
      <c r="D177">
        <v>310</v>
      </c>
      <c r="E177" s="33">
        <f t="shared" si="25"/>
        <v>43362.370520833334</v>
      </c>
      <c r="F177" s="7">
        <v>43362</v>
      </c>
      <c r="G177" s="10">
        <v>0.37052083333333335</v>
      </c>
      <c r="H177" s="11" t="s">
        <v>112</v>
      </c>
      <c r="I177" s="2">
        <v>40.718499999999999</v>
      </c>
      <c r="J177" s="2">
        <v>-111.90433</v>
      </c>
      <c r="K177">
        <v>4</v>
      </c>
      <c r="L177">
        <v>2</v>
      </c>
      <c r="M177" s="65">
        <f t="shared" si="21"/>
        <v>0.5</v>
      </c>
      <c r="N177" s="63">
        <v>2</v>
      </c>
      <c r="O177" s="36">
        <v>4.4791666666666669E-3</v>
      </c>
      <c r="P177" s="6">
        <f t="shared" si="26"/>
        <v>6.45</v>
      </c>
      <c r="Q177" s="67">
        <v>3.9467592592700385E-2</v>
      </c>
      <c r="R177" s="6">
        <f t="shared" si="22"/>
        <v>56.833333333488554</v>
      </c>
      <c r="S177">
        <v>2</v>
      </c>
      <c r="T177" s="6">
        <f t="shared" si="23"/>
        <v>70.018666666857897</v>
      </c>
    </row>
    <row r="178" spans="1:20">
      <c r="A178">
        <f t="shared" si="24"/>
        <v>4</v>
      </c>
      <c r="B178" s="2">
        <v>2500</v>
      </c>
      <c r="C178" s="2">
        <v>1423.13</v>
      </c>
      <c r="D178">
        <v>312</v>
      </c>
      <c r="E178" s="33">
        <f t="shared" si="25"/>
        <v>43363.376157407409</v>
      </c>
      <c r="F178" s="7">
        <v>43363</v>
      </c>
      <c r="G178" s="10">
        <v>0.37615740740740744</v>
      </c>
      <c r="H178" s="11" t="s">
        <v>188</v>
      </c>
      <c r="I178" s="2">
        <v>40.485610000000001</v>
      </c>
      <c r="J178" s="2">
        <v>-111.89707</v>
      </c>
      <c r="K178">
        <v>6</v>
      </c>
      <c r="L178">
        <v>3</v>
      </c>
      <c r="M178" s="65">
        <f t="shared" si="21"/>
        <v>0.46296294530232746</v>
      </c>
      <c r="N178" s="63">
        <v>2.7777776718139648</v>
      </c>
      <c r="O178" s="36">
        <v>6.9675925925925933E-2</v>
      </c>
      <c r="P178" s="6">
        <f t="shared" si="26"/>
        <v>100.33333333333334</v>
      </c>
      <c r="Q178" s="67">
        <v>5.3541666668024845E-2</v>
      </c>
      <c r="R178" s="6">
        <f t="shared" si="22"/>
        <v>77.100000001955777</v>
      </c>
      <c r="S178">
        <v>2</v>
      </c>
      <c r="T178" s="6">
        <f t="shared" si="23"/>
        <v>94.987200002409523</v>
      </c>
    </row>
    <row r="179" spans="1:20">
      <c r="A179">
        <f t="shared" si="24"/>
        <v>4</v>
      </c>
      <c r="B179" s="2">
        <v>8998</v>
      </c>
      <c r="C179" s="2">
        <v>1181.29</v>
      </c>
      <c r="D179">
        <v>313</v>
      </c>
      <c r="E179" s="33">
        <f t="shared" si="25"/>
        <v>43363.700358796297</v>
      </c>
      <c r="F179" s="7">
        <v>43363</v>
      </c>
      <c r="G179" s="10">
        <v>0.70035879629629638</v>
      </c>
      <c r="H179" s="11" t="s">
        <v>65</v>
      </c>
      <c r="I179" s="2">
        <v>40.395150000000001</v>
      </c>
      <c r="J179" s="2">
        <v>-111.83909</v>
      </c>
      <c r="K179">
        <v>5</v>
      </c>
      <c r="L179">
        <v>3</v>
      </c>
      <c r="M179" s="65">
        <f t="shared" si="21"/>
        <v>0.47346940040588381</v>
      </c>
      <c r="N179" s="63">
        <v>2.3673470020294189</v>
      </c>
      <c r="O179" s="36">
        <v>3.6446759259259262E-2</v>
      </c>
      <c r="P179" s="6">
        <f t="shared" si="26"/>
        <v>52.483333333333334</v>
      </c>
      <c r="Q179" s="67">
        <v>7.0173611107748002E-2</v>
      </c>
      <c r="R179" s="6">
        <f t="shared" si="22"/>
        <v>101.04999999515712</v>
      </c>
      <c r="S179">
        <v>2</v>
      </c>
      <c r="T179" s="6">
        <f t="shared" si="23"/>
        <v>124.49359999403357</v>
      </c>
    </row>
    <row r="180" spans="1:20">
      <c r="A180">
        <f t="shared" si="24"/>
        <v>1</v>
      </c>
      <c r="B180" s="2">
        <v>11311</v>
      </c>
      <c r="C180" s="2">
        <v>6.22</v>
      </c>
      <c r="D180">
        <v>311</v>
      </c>
      <c r="E180" s="33">
        <f t="shared" si="25"/>
        <v>43363.727129629631</v>
      </c>
      <c r="F180" s="7">
        <v>43363</v>
      </c>
      <c r="G180" s="10">
        <v>0.72712962962962957</v>
      </c>
      <c r="H180" s="11" t="s">
        <v>189</v>
      </c>
      <c r="I180" s="2">
        <v>40.765129999999999</v>
      </c>
      <c r="J180" s="2">
        <v>-111.95483</v>
      </c>
      <c r="K180">
        <v>4</v>
      </c>
      <c r="L180">
        <v>1</v>
      </c>
      <c r="M180" s="65">
        <f t="shared" si="21"/>
        <v>0.25</v>
      </c>
      <c r="N180" s="63">
        <v>1</v>
      </c>
      <c r="O180" s="36">
        <v>2.7037037037037037E-2</v>
      </c>
      <c r="P180" s="6">
        <f t="shared" si="26"/>
        <v>38.93333333333333</v>
      </c>
      <c r="Q180" s="67">
        <v>3.5439814811979886E-2</v>
      </c>
      <c r="R180" s="6">
        <f t="shared" si="22"/>
        <v>51.033333329251036</v>
      </c>
      <c r="S180">
        <v>2</v>
      </c>
      <c r="T180" s="6">
        <f t="shared" si="23"/>
        <v>62.873066661637274</v>
      </c>
    </row>
    <row r="181" spans="1:20">
      <c r="A181">
        <f t="shared" si="24"/>
        <v>2</v>
      </c>
      <c r="B181" s="2">
        <v>6583</v>
      </c>
      <c r="C181" s="2">
        <v>329.64</v>
      </c>
      <c r="D181">
        <v>316</v>
      </c>
      <c r="E181" s="33">
        <f t="shared" si="25"/>
        <v>43364.726504629631</v>
      </c>
      <c r="F181" s="7">
        <v>43364</v>
      </c>
      <c r="G181" s="10">
        <v>0.72650462962962958</v>
      </c>
      <c r="H181" s="11" t="s">
        <v>28</v>
      </c>
      <c r="I181" s="2">
        <v>40.36692</v>
      </c>
      <c r="J181" s="2">
        <v>-111.79517</v>
      </c>
      <c r="K181">
        <v>6</v>
      </c>
      <c r="L181">
        <v>2</v>
      </c>
      <c r="M181" s="65">
        <f t="shared" si="21"/>
        <v>0.20000000794728598</v>
      </c>
      <c r="N181" s="63">
        <v>1.2000000476837158</v>
      </c>
      <c r="O181" s="36">
        <v>1.0300925925925927E-2</v>
      </c>
      <c r="P181" s="6">
        <f t="shared" si="26"/>
        <v>14.833333333333334</v>
      </c>
      <c r="Q181" s="67">
        <v>2.3020833330519963E-2</v>
      </c>
      <c r="R181" s="6">
        <f t="shared" si="22"/>
        <v>33.149999995948747</v>
      </c>
      <c r="S181">
        <v>1</v>
      </c>
      <c r="T181" s="6">
        <f t="shared" si="23"/>
        <v>40.840799995008858</v>
      </c>
    </row>
    <row r="182" spans="1:20">
      <c r="A182">
        <f t="shared" si="24"/>
        <v>1</v>
      </c>
      <c r="B182" s="2">
        <v>5336</v>
      </c>
      <c r="C182" s="2">
        <v>15.5</v>
      </c>
      <c r="D182">
        <v>319</v>
      </c>
      <c r="E182" s="33">
        <f t="shared" si="25"/>
        <v>43367.349861111114</v>
      </c>
      <c r="F182" s="7">
        <v>43367</v>
      </c>
      <c r="G182" s="10">
        <v>0.34986111111111112</v>
      </c>
      <c r="H182" s="11" t="s">
        <v>183</v>
      </c>
      <c r="I182" s="2">
        <v>40.718139999999998</v>
      </c>
      <c r="J182" s="2">
        <v>-111.89111</v>
      </c>
      <c r="K182">
        <v>5</v>
      </c>
      <c r="L182">
        <v>1</v>
      </c>
      <c r="M182" s="65">
        <f t="shared" si="21"/>
        <v>0.2</v>
      </c>
      <c r="N182" s="63">
        <v>1</v>
      </c>
      <c r="O182" s="36">
        <v>3.2777777777777781E-2</v>
      </c>
      <c r="P182" s="6">
        <f t="shared" si="26"/>
        <v>47.2</v>
      </c>
      <c r="Q182" s="67">
        <v>4.0115740739565808E-2</v>
      </c>
      <c r="R182" s="6">
        <f t="shared" si="22"/>
        <v>57.766666664974764</v>
      </c>
      <c r="S182">
        <v>1</v>
      </c>
      <c r="T182" s="6">
        <f t="shared" si="23"/>
        <v>71.168533331248909</v>
      </c>
    </row>
    <row r="183" spans="1:20">
      <c r="A183">
        <f t="shared" si="24"/>
        <v>4</v>
      </c>
      <c r="B183" s="2">
        <v>9780</v>
      </c>
      <c r="C183" s="2">
        <v>996.16</v>
      </c>
      <c r="D183">
        <v>318</v>
      </c>
      <c r="E183" s="33">
        <f t="shared" si="25"/>
        <v>43367.465277777781</v>
      </c>
      <c r="F183" s="7">
        <v>43367</v>
      </c>
      <c r="G183" s="10">
        <v>0.46527777777777773</v>
      </c>
      <c r="H183" s="11" t="s">
        <v>190</v>
      </c>
      <c r="I183" s="2">
        <v>40.536810000000003</v>
      </c>
      <c r="J183" s="2">
        <v>-111.89283</v>
      </c>
      <c r="K183">
        <v>6</v>
      </c>
      <c r="L183">
        <v>3</v>
      </c>
      <c r="M183" s="65">
        <f t="shared" si="21"/>
        <v>0.32499998807907104</v>
      </c>
      <c r="N183" s="63">
        <v>1.9499999284744263</v>
      </c>
      <c r="O183" s="36">
        <v>4.5138888888888888E-2</v>
      </c>
      <c r="P183" s="6">
        <f t="shared" si="26"/>
        <v>65</v>
      </c>
      <c r="Q183" s="67">
        <v>9.2106481475639157E-2</v>
      </c>
      <c r="R183" s="6">
        <f t="shared" si="22"/>
        <v>132.63333332492039</v>
      </c>
      <c r="S183">
        <v>2</v>
      </c>
      <c r="T183" s="6">
        <f t="shared" si="23"/>
        <v>163.40426665630193</v>
      </c>
    </row>
    <row r="184" spans="1:20">
      <c r="A184">
        <f t="shared" si="24"/>
        <v>3</v>
      </c>
      <c r="B184" s="2">
        <v>9481</v>
      </c>
      <c r="C184" s="2">
        <v>447.69</v>
      </c>
      <c r="D184">
        <v>317</v>
      </c>
      <c r="E184" s="33">
        <f t="shared" si="25"/>
        <v>43367.634398148148</v>
      </c>
      <c r="F184" s="7">
        <v>43367</v>
      </c>
      <c r="G184" s="10">
        <v>0.6343981481481481</v>
      </c>
      <c r="H184" s="11" t="s">
        <v>149</v>
      </c>
      <c r="I184" s="2">
        <v>40.670729999999999</v>
      </c>
      <c r="J184" s="2">
        <v>-111.90116</v>
      </c>
      <c r="K184">
        <v>6</v>
      </c>
      <c r="L184">
        <v>2</v>
      </c>
      <c r="M184" s="65">
        <f t="shared" si="21"/>
        <v>0.17647059758504233</v>
      </c>
      <c r="N184" s="63">
        <v>1.0588235855102539</v>
      </c>
      <c r="O184" s="36">
        <v>3.9212962962962963E-2</v>
      </c>
      <c r="P184" s="6">
        <f t="shared" si="26"/>
        <v>56.466666666666669</v>
      </c>
      <c r="Q184" s="67">
        <v>3.1550925923511386E-2</v>
      </c>
      <c r="R184" s="6">
        <f t="shared" si="22"/>
        <v>45.433333329856396</v>
      </c>
      <c r="S184">
        <v>2</v>
      </c>
      <c r="T184" s="6">
        <f t="shared" si="23"/>
        <v>55.973866662383081</v>
      </c>
    </row>
    <row r="185" spans="1:20">
      <c r="A185">
        <f t="shared" si="24"/>
        <v>1</v>
      </c>
      <c r="B185" s="2">
        <v>2071</v>
      </c>
      <c r="C185" s="2">
        <v>36.270000000000003</v>
      </c>
      <c r="D185">
        <v>322</v>
      </c>
      <c r="E185" s="33">
        <f t="shared" si="25"/>
        <v>43368.528009259258</v>
      </c>
      <c r="F185" s="7">
        <v>43368</v>
      </c>
      <c r="G185" s="10">
        <v>0.52800925925925923</v>
      </c>
      <c r="H185" s="11" t="s">
        <v>152</v>
      </c>
      <c r="I185" s="2">
        <v>40.400170000000003</v>
      </c>
      <c r="J185" s="2">
        <v>-111.84805</v>
      </c>
      <c r="K185">
        <v>5</v>
      </c>
      <c r="L185">
        <v>1</v>
      </c>
      <c r="M185" s="65">
        <f t="shared" si="21"/>
        <v>0.2</v>
      </c>
      <c r="N185" s="63">
        <v>1</v>
      </c>
      <c r="O185" s="36">
        <v>1.7824074074074076E-2</v>
      </c>
      <c r="P185" s="6">
        <f t="shared" si="26"/>
        <v>25.666666666666668</v>
      </c>
      <c r="Q185" s="67">
        <v>2.1284722221025731E-2</v>
      </c>
      <c r="R185" s="6">
        <f t="shared" si="22"/>
        <v>30.649999998277053</v>
      </c>
      <c r="S185">
        <v>2</v>
      </c>
      <c r="T185" s="6">
        <f t="shared" si="23"/>
        <v>37.760799997877328</v>
      </c>
    </row>
    <row r="186" spans="1:20">
      <c r="A186">
        <f t="shared" si="24"/>
        <v>1</v>
      </c>
      <c r="B186" s="2">
        <v>1947</v>
      </c>
      <c r="C186" s="2">
        <v>15.05</v>
      </c>
      <c r="D186">
        <v>324</v>
      </c>
      <c r="E186" s="33">
        <f t="shared" si="25"/>
        <v>43369.466562499998</v>
      </c>
      <c r="F186" s="7">
        <v>43369</v>
      </c>
      <c r="G186" s="10">
        <v>0.46656249999999999</v>
      </c>
      <c r="H186" s="11" t="s">
        <v>65</v>
      </c>
      <c r="I186" s="2">
        <v>40.395150000000001</v>
      </c>
      <c r="J186" s="2">
        <v>-111.83909</v>
      </c>
      <c r="K186">
        <v>5</v>
      </c>
      <c r="L186">
        <v>1</v>
      </c>
      <c r="M186" s="65">
        <f t="shared" si="21"/>
        <v>0.2</v>
      </c>
      <c r="N186" s="63">
        <v>1</v>
      </c>
      <c r="O186" s="36">
        <v>1.5381944444444443E-2</v>
      </c>
      <c r="P186" s="6">
        <f t="shared" si="26"/>
        <v>22.15</v>
      </c>
      <c r="Q186" s="67">
        <v>2.4467592593282461E-2</v>
      </c>
      <c r="R186" s="6">
        <f t="shared" si="22"/>
        <v>35.233333334326744</v>
      </c>
      <c r="S186">
        <v>1</v>
      </c>
      <c r="T186" s="6">
        <f t="shared" si="23"/>
        <v>43.407466667890546</v>
      </c>
    </row>
    <row r="187" spans="1:20">
      <c r="A187">
        <f t="shared" si="24"/>
        <v>2</v>
      </c>
      <c r="B187" s="2">
        <v>5199</v>
      </c>
      <c r="C187" s="2">
        <v>317.66000000000003</v>
      </c>
      <c r="D187">
        <v>327</v>
      </c>
      <c r="E187" s="33">
        <f t="shared" si="25"/>
        <v>43370.377465277779</v>
      </c>
      <c r="F187" s="7">
        <v>43370</v>
      </c>
      <c r="G187" s="10">
        <v>0.37746527777777777</v>
      </c>
      <c r="H187" s="11" t="s">
        <v>103</v>
      </c>
      <c r="I187" s="2">
        <v>40.400170000000003</v>
      </c>
      <c r="J187" s="2">
        <v>-111.84805</v>
      </c>
      <c r="K187">
        <v>4</v>
      </c>
      <c r="L187">
        <v>1</v>
      </c>
      <c r="M187" s="65">
        <f t="shared" si="21"/>
        <v>0.25</v>
      </c>
      <c r="N187" s="63">
        <v>1</v>
      </c>
      <c r="O187" s="36">
        <v>1.6284722222222221E-2</v>
      </c>
      <c r="P187" s="6">
        <f t="shared" si="26"/>
        <v>23.45</v>
      </c>
      <c r="Q187" s="67">
        <v>4.4293981482042E-2</v>
      </c>
      <c r="R187" s="6">
        <f t="shared" si="22"/>
        <v>63.78333333414048</v>
      </c>
      <c r="S187">
        <v>1</v>
      </c>
      <c r="T187" s="6">
        <f t="shared" si="23"/>
        <v>78.581066667661077</v>
      </c>
    </row>
    <row r="188" spans="1:20">
      <c r="A188">
        <f t="shared" si="24"/>
        <v>3</v>
      </c>
      <c r="B188" s="2">
        <v>5323</v>
      </c>
      <c r="C188" s="2">
        <v>417.09</v>
      </c>
      <c r="D188">
        <v>326</v>
      </c>
      <c r="E188" s="33">
        <f t="shared" si="25"/>
        <v>43370.396145833336</v>
      </c>
      <c r="F188" s="7">
        <v>43370</v>
      </c>
      <c r="G188" s="10">
        <v>0.39614583333333336</v>
      </c>
      <c r="H188" s="11" t="s">
        <v>93</v>
      </c>
      <c r="I188" s="2">
        <v>40.573999999999998</v>
      </c>
      <c r="J188" s="2">
        <v>-111.90003</v>
      </c>
      <c r="K188">
        <v>5</v>
      </c>
      <c r="L188">
        <v>2</v>
      </c>
      <c r="M188" s="65">
        <f t="shared" si="21"/>
        <v>0.32307691574096681</v>
      </c>
      <c r="N188" s="63">
        <v>1.615384578704834</v>
      </c>
      <c r="O188" s="36">
        <v>1.0798611111111111E-2</v>
      </c>
      <c r="P188" s="6">
        <f t="shared" si="26"/>
        <v>15.55</v>
      </c>
      <c r="Q188" s="67">
        <v>3.1192129630653653E-2</v>
      </c>
      <c r="R188" s="6">
        <f t="shared" si="22"/>
        <v>44.916666668141261</v>
      </c>
      <c r="S188">
        <v>1</v>
      </c>
      <c r="T188" s="6">
        <f t="shared" si="23"/>
        <v>55.337333335150035</v>
      </c>
    </row>
    <row r="189" spans="1:20">
      <c r="A189">
        <f t="shared" si="24"/>
        <v>1</v>
      </c>
      <c r="B189" s="2">
        <v>6193</v>
      </c>
      <c r="C189" s="2">
        <v>186.55</v>
      </c>
      <c r="D189">
        <v>329</v>
      </c>
      <c r="E189" s="33">
        <f t="shared" si="25"/>
        <v>43371.451956018522</v>
      </c>
      <c r="F189" s="7">
        <v>43371</v>
      </c>
      <c r="G189" s="10">
        <v>0.45195601851851852</v>
      </c>
      <c r="H189" s="11" t="s">
        <v>135</v>
      </c>
      <c r="I189" s="2">
        <v>40.605939999999997</v>
      </c>
      <c r="J189" s="2">
        <v>-111.9049</v>
      </c>
      <c r="K189">
        <v>6</v>
      </c>
      <c r="L189">
        <v>1</v>
      </c>
      <c r="M189" s="65">
        <f t="shared" si="21"/>
        <v>0.16666666666666666</v>
      </c>
      <c r="N189" s="63">
        <v>1</v>
      </c>
      <c r="O189" s="36">
        <v>2.7905092592592592E-2</v>
      </c>
      <c r="P189" s="6">
        <f t="shared" si="26"/>
        <v>40.18333333333333</v>
      </c>
      <c r="Q189" s="67">
        <v>3.7407407406135462E-2</v>
      </c>
      <c r="R189" s="6">
        <f t="shared" si="22"/>
        <v>53.866666664835066</v>
      </c>
      <c r="S189">
        <v>1</v>
      </c>
      <c r="T189" s="6">
        <f t="shared" si="23"/>
        <v>66.363733331076801</v>
      </c>
    </row>
    <row r="190" spans="1:20">
      <c r="A190">
        <f t="shared" si="24"/>
        <v>2</v>
      </c>
      <c r="B190" s="2">
        <v>8932</v>
      </c>
      <c r="C190" s="2">
        <v>222.16</v>
      </c>
      <c r="D190">
        <v>328</v>
      </c>
      <c r="E190" s="33">
        <f t="shared" si="25"/>
        <v>43371.662916666668</v>
      </c>
      <c r="F190" s="7">
        <v>43371</v>
      </c>
      <c r="G190" s="10">
        <v>0.66291666666666671</v>
      </c>
      <c r="H190" s="11" t="s">
        <v>101</v>
      </c>
      <c r="I190" s="2">
        <v>40.774030000000003</v>
      </c>
      <c r="J190" s="2">
        <v>-111.91016</v>
      </c>
      <c r="K190">
        <v>5</v>
      </c>
      <c r="L190">
        <v>1</v>
      </c>
      <c r="M190" s="65">
        <f t="shared" si="21"/>
        <v>0.2</v>
      </c>
      <c r="N190" s="63">
        <v>1</v>
      </c>
      <c r="O190" s="36">
        <v>3.9166666666666662E-2</v>
      </c>
      <c r="P190" s="6">
        <f t="shared" si="26"/>
        <v>56.399999999999991</v>
      </c>
      <c r="Q190" s="67">
        <v>2.8831018513301387E-2</v>
      </c>
      <c r="R190" s="6">
        <f t="shared" si="22"/>
        <v>41.516666659153998</v>
      </c>
      <c r="S190">
        <v>1</v>
      </c>
      <c r="T190" s="6">
        <f t="shared" si="23"/>
        <v>51.148533324077725</v>
      </c>
    </row>
  </sheetData>
  <autoFilter ref="A1:P190" xr:uid="{BD841DC6-48CF-4F3D-8596-77E118168AED}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4AC8B-E66C-46CF-984A-5BC078472AB1}">
  <dimension ref="A1:P190"/>
  <sheetViews>
    <sheetView workbookViewId="0">
      <selection activeCell="I19" sqref="I19"/>
    </sheetView>
  </sheetViews>
  <sheetFormatPr defaultRowHeight="15"/>
  <cols>
    <col min="1" max="1" width="14.85546875" bestFit="1" customWidth="1"/>
    <col min="2" max="2" width="42.85546875" bestFit="1" customWidth="1"/>
    <col min="3" max="3" width="28.85546875" bestFit="1" customWidth="1"/>
    <col min="5" max="5" width="43.7109375" bestFit="1" customWidth="1"/>
    <col min="7" max="7" width="11.140625" bestFit="1" customWidth="1"/>
    <col min="8" max="8" width="19.28515625" bestFit="1" customWidth="1"/>
    <col min="9" max="9" width="9.7109375" bestFit="1" customWidth="1"/>
    <col min="14" max="14" width="14.85546875" bestFit="1" customWidth="1"/>
    <col min="15" max="15" width="43.7109375" bestFit="1" customWidth="1"/>
  </cols>
  <sheetData>
    <row r="1" spans="1:16">
      <c r="A1" t="s">
        <v>4</v>
      </c>
      <c r="B1" s="4" t="s">
        <v>7</v>
      </c>
      <c r="C1" t="s">
        <v>15</v>
      </c>
      <c r="D1" t="s">
        <v>191</v>
      </c>
      <c r="E1" s="4" t="s">
        <v>192</v>
      </c>
      <c r="G1" t="s">
        <v>193</v>
      </c>
      <c r="H1" s="41" t="s">
        <v>194</v>
      </c>
      <c r="I1" s="41"/>
      <c r="J1" s="41"/>
      <c r="K1" s="41" t="s">
        <v>195</v>
      </c>
      <c r="L1" s="41"/>
      <c r="M1" s="41"/>
      <c r="N1" s="42"/>
    </row>
    <row r="2" spans="1:16">
      <c r="A2" s="33">
        <v>43160.606562499997</v>
      </c>
      <c r="B2" s="9" t="s">
        <v>20</v>
      </c>
      <c r="C2" s="6">
        <v>71.55</v>
      </c>
      <c r="D2" s="6">
        <v>75</v>
      </c>
      <c r="E2" s="37">
        <v>68</v>
      </c>
      <c r="G2" s="6">
        <f>D2-C2</f>
        <v>3.4500000000000028</v>
      </c>
      <c r="H2" s="46">
        <f>D2-E2</f>
        <v>7</v>
      </c>
      <c r="I2" s="43"/>
      <c r="J2" s="44"/>
      <c r="K2" s="45" t="s">
        <v>196</v>
      </c>
      <c r="L2" s="41"/>
      <c r="M2" s="41"/>
      <c r="N2" s="40"/>
      <c r="P2" t="s">
        <v>197</v>
      </c>
    </row>
    <row r="3" spans="1:16">
      <c r="A3" s="33">
        <v>43160.633888888886</v>
      </c>
      <c r="B3" s="9" t="s">
        <v>24</v>
      </c>
      <c r="C3" s="6">
        <v>29.2</v>
      </c>
      <c r="D3" s="6">
        <v>32</v>
      </c>
      <c r="E3" s="37">
        <v>24</v>
      </c>
      <c r="G3" s="6">
        <f t="shared" ref="G3:G66" si="0">D3-C3</f>
        <v>2.8000000000000007</v>
      </c>
      <c r="H3" s="46">
        <f t="shared" ref="H3:H66" si="1">D3-E3</f>
        <v>8</v>
      </c>
      <c r="I3" s="43"/>
      <c r="J3" s="44"/>
      <c r="K3" s="45" t="s">
        <v>198</v>
      </c>
      <c r="L3" s="41"/>
      <c r="M3" s="41"/>
      <c r="N3" s="40"/>
      <c r="P3" t="s">
        <v>199</v>
      </c>
    </row>
    <row r="4" spans="1:16">
      <c r="A4" s="33">
        <v>43160.729780092595</v>
      </c>
      <c r="B4" s="11" t="s">
        <v>26</v>
      </c>
      <c r="C4" s="6">
        <v>24.116666666666667</v>
      </c>
      <c r="D4" s="6">
        <v>25</v>
      </c>
      <c r="E4" s="37">
        <v>18</v>
      </c>
      <c r="G4" s="6">
        <f t="shared" si="0"/>
        <v>0.88333333333333286</v>
      </c>
      <c r="H4" s="46">
        <f t="shared" si="1"/>
        <v>7</v>
      </c>
      <c r="I4" s="43"/>
      <c r="J4" s="44"/>
      <c r="K4" s="47" t="s">
        <v>192</v>
      </c>
      <c r="L4" s="41"/>
      <c r="M4" s="41"/>
      <c r="N4" s="40"/>
      <c r="P4" t="s">
        <v>200</v>
      </c>
    </row>
    <row r="5" spans="1:16">
      <c r="A5" s="33">
        <v>43161.312013888892</v>
      </c>
      <c r="B5" s="11" t="s">
        <v>28</v>
      </c>
      <c r="C5" s="6">
        <v>9.6999999999999993</v>
      </c>
      <c r="D5" s="6">
        <v>9</v>
      </c>
      <c r="E5" s="37">
        <v>6</v>
      </c>
      <c r="G5" s="6">
        <f t="shared" si="0"/>
        <v>-0.69999999999999929</v>
      </c>
      <c r="H5" s="46">
        <f t="shared" si="1"/>
        <v>3</v>
      </c>
      <c r="I5" s="43"/>
      <c r="J5" s="44"/>
      <c r="K5" s="45"/>
      <c r="L5" s="41"/>
      <c r="M5" s="41"/>
      <c r="N5" s="40"/>
    </row>
    <row r="6" spans="1:16">
      <c r="A6" s="33">
        <v>43161.332719907405</v>
      </c>
      <c r="B6" s="11" t="s">
        <v>30</v>
      </c>
      <c r="C6" s="6">
        <v>33.883333333333333</v>
      </c>
      <c r="D6" s="6">
        <v>34</v>
      </c>
      <c r="E6" s="37">
        <v>32</v>
      </c>
      <c r="G6" s="6">
        <f t="shared" si="0"/>
        <v>0.11666666666666714</v>
      </c>
      <c r="H6" s="46">
        <f t="shared" si="1"/>
        <v>2</v>
      </c>
      <c r="I6" s="43"/>
      <c r="J6" s="44"/>
      <c r="K6" s="45"/>
      <c r="L6" s="41"/>
      <c r="M6" s="41"/>
      <c r="N6" s="40"/>
    </row>
    <row r="7" spans="1:16">
      <c r="A7" s="33">
        <v>43163.486979166664</v>
      </c>
      <c r="B7" s="11" t="s">
        <v>32</v>
      </c>
      <c r="C7" s="6">
        <v>42.75</v>
      </c>
      <c r="D7" s="6">
        <v>44</v>
      </c>
      <c r="E7" s="37">
        <v>37</v>
      </c>
      <c r="G7" s="6">
        <f t="shared" si="0"/>
        <v>1.25</v>
      </c>
      <c r="H7" s="46">
        <f t="shared" si="1"/>
        <v>7</v>
      </c>
      <c r="I7" s="43"/>
      <c r="J7" s="44"/>
      <c r="K7" s="45"/>
      <c r="L7" s="41"/>
      <c r="M7" s="41"/>
      <c r="N7" s="40"/>
    </row>
    <row r="8" spans="1:16">
      <c r="A8" s="33">
        <v>43164.647650462961</v>
      </c>
      <c r="B8" s="11" t="s">
        <v>34</v>
      </c>
      <c r="C8" s="6">
        <v>16.383333333333333</v>
      </c>
      <c r="D8" s="6">
        <v>17</v>
      </c>
      <c r="E8" s="37">
        <v>12</v>
      </c>
      <c r="G8" s="6">
        <f t="shared" si="0"/>
        <v>0.61666666666666714</v>
      </c>
      <c r="H8" s="46">
        <f t="shared" si="1"/>
        <v>5</v>
      </c>
      <c r="I8" s="43"/>
      <c r="J8" s="44"/>
      <c r="K8" s="45"/>
      <c r="L8" s="41"/>
      <c r="M8" s="41"/>
      <c r="N8" s="40"/>
    </row>
    <row r="9" spans="1:16">
      <c r="A9" s="33">
        <v>43165.376967592594</v>
      </c>
      <c r="B9" s="11" t="s">
        <v>35</v>
      </c>
      <c r="C9" s="6">
        <v>56.166666666666671</v>
      </c>
      <c r="D9" s="6">
        <v>59</v>
      </c>
      <c r="E9" s="37">
        <v>54</v>
      </c>
      <c r="G9" s="6">
        <f t="shared" si="0"/>
        <v>2.8333333333333286</v>
      </c>
      <c r="H9" s="46">
        <f t="shared" si="1"/>
        <v>5</v>
      </c>
      <c r="I9" s="43"/>
      <c r="J9" s="44"/>
      <c r="K9" s="45"/>
      <c r="L9" s="41"/>
      <c r="M9" s="41"/>
      <c r="N9" s="40"/>
    </row>
    <row r="10" spans="1:16">
      <c r="A10" s="33">
        <v>43165.6953125</v>
      </c>
      <c r="B10" s="11" t="s">
        <v>36</v>
      </c>
      <c r="C10" s="6">
        <v>28.750000000000004</v>
      </c>
      <c r="D10" s="6">
        <v>30</v>
      </c>
      <c r="E10" s="37">
        <v>9</v>
      </c>
      <c r="G10" s="6">
        <f t="shared" si="0"/>
        <v>1.2499999999999964</v>
      </c>
      <c r="H10" s="46">
        <f t="shared" si="1"/>
        <v>21</v>
      </c>
      <c r="I10" s="43"/>
      <c r="J10" s="44"/>
      <c r="K10" s="45"/>
      <c r="L10" s="41"/>
      <c r="M10" s="41"/>
      <c r="N10" s="40"/>
    </row>
    <row r="11" spans="1:16">
      <c r="A11" s="33">
        <v>43166.313263888886</v>
      </c>
      <c r="B11" s="11" t="s">
        <v>37</v>
      </c>
      <c r="C11" s="6">
        <v>26.9</v>
      </c>
      <c r="D11" s="6">
        <v>33</v>
      </c>
      <c r="E11" s="37">
        <v>25</v>
      </c>
      <c r="G11" s="6">
        <f t="shared" si="0"/>
        <v>6.1000000000000014</v>
      </c>
      <c r="H11" s="46">
        <f t="shared" si="1"/>
        <v>8</v>
      </c>
      <c r="I11" s="43"/>
      <c r="J11" s="44"/>
      <c r="K11" s="45"/>
      <c r="L11" s="41"/>
      <c r="M11" s="41"/>
      <c r="N11" s="40"/>
    </row>
    <row r="12" spans="1:16">
      <c r="A12" s="33">
        <v>43166.372696759259</v>
      </c>
      <c r="B12" s="11" t="s">
        <v>38</v>
      </c>
      <c r="C12" s="6">
        <v>40.316666666666663</v>
      </c>
      <c r="D12" s="6">
        <v>41.999999999999993</v>
      </c>
      <c r="E12" s="37">
        <v>38</v>
      </c>
      <c r="G12" s="6">
        <f t="shared" si="0"/>
        <v>1.68333333333333</v>
      </c>
      <c r="H12" s="46">
        <f t="shared" si="1"/>
        <v>3.9999999999999929</v>
      </c>
      <c r="I12" s="43"/>
      <c r="J12" s="44"/>
      <c r="K12" s="45"/>
      <c r="L12" s="41"/>
      <c r="M12" s="41"/>
      <c r="N12" s="40"/>
    </row>
    <row r="13" spans="1:16">
      <c r="A13" s="33">
        <v>43166.385208333333</v>
      </c>
      <c r="B13" s="11" t="s">
        <v>40</v>
      </c>
      <c r="C13" s="6">
        <v>16.3</v>
      </c>
      <c r="D13" s="6">
        <v>16</v>
      </c>
      <c r="E13" s="37">
        <v>9</v>
      </c>
      <c r="G13" s="6">
        <f t="shared" si="0"/>
        <v>-0.30000000000000071</v>
      </c>
      <c r="H13" s="46">
        <f t="shared" si="1"/>
        <v>7</v>
      </c>
      <c r="I13" s="43"/>
      <c r="J13" s="44"/>
      <c r="K13" s="45"/>
      <c r="L13" s="41"/>
      <c r="M13" s="41"/>
      <c r="N13" s="40"/>
    </row>
    <row r="14" spans="1:16">
      <c r="A14" s="33">
        <v>43166.725775462961</v>
      </c>
      <c r="B14" s="11" t="s">
        <v>42</v>
      </c>
      <c r="C14" s="6">
        <v>62.883333333333333</v>
      </c>
      <c r="D14" s="6">
        <v>68</v>
      </c>
      <c r="E14" s="37">
        <v>60</v>
      </c>
      <c r="G14" s="6">
        <f t="shared" si="0"/>
        <v>5.1166666666666671</v>
      </c>
      <c r="H14" s="46">
        <f t="shared" si="1"/>
        <v>8</v>
      </c>
      <c r="I14" s="43"/>
      <c r="J14" s="44"/>
      <c r="K14" s="45"/>
      <c r="L14" s="41"/>
      <c r="M14" s="41"/>
      <c r="N14" s="40"/>
    </row>
    <row r="15" spans="1:16">
      <c r="A15" s="33">
        <v>43167.685613425929</v>
      </c>
      <c r="B15" s="11" t="s">
        <v>44</v>
      </c>
      <c r="C15" s="6">
        <v>23.716666666666665</v>
      </c>
      <c r="D15" s="6">
        <v>26.000000000000004</v>
      </c>
      <c r="E15" s="37">
        <v>13</v>
      </c>
      <c r="G15" s="6">
        <f t="shared" si="0"/>
        <v>2.2833333333333385</v>
      </c>
      <c r="H15" s="46">
        <f t="shared" si="1"/>
        <v>13.000000000000004</v>
      </c>
      <c r="I15" s="43"/>
      <c r="J15" s="44"/>
      <c r="K15" s="45"/>
      <c r="L15" s="41"/>
      <c r="M15" s="41"/>
      <c r="N15" s="40"/>
    </row>
    <row r="16" spans="1:16">
      <c r="A16" s="33">
        <v>43168.410810185182</v>
      </c>
      <c r="B16" s="11" t="s">
        <v>45</v>
      </c>
      <c r="C16" s="6">
        <v>48.433333333333337</v>
      </c>
      <c r="D16" s="6">
        <v>50</v>
      </c>
      <c r="E16" s="38">
        <v>45</v>
      </c>
      <c r="G16" s="6">
        <f t="shared" si="0"/>
        <v>1.5666666666666629</v>
      </c>
      <c r="H16" s="46">
        <f t="shared" si="1"/>
        <v>5</v>
      </c>
      <c r="I16" s="43"/>
      <c r="J16" s="44"/>
      <c r="K16" s="45"/>
      <c r="L16" s="41"/>
      <c r="M16" s="41"/>
      <c r="N16" s="40"/>
    </row>
    <row r="17" spans="1:14">
      <c r="A17" s="33">
        <v>43168.67596064815</v>
      </c>
      <c r="B17" s="11" t="s">
        <v>46</v>
      </c>
      <c r="C17" s="6">
        <v>19.616666666666664</v>
      </c>
      <c r="D17" s="6">
        <v>28</v>
      </c>
      <c r="E17" s="37">
        <v>18</v>
      </c>
      <c r="G17" s="6">
        <f t="shared" si="0"/>
        <v>8.3833333333333364</v>
      </c>
      <c r="H17" s="46">
        <f t="shared" si="1"/>
        <v>10</v>
      </c>
      <c r="I17" s="43"/>
      <c r="J17" s="44"/>
      <c r="K17" s="45"/>
      <c r="L17" s="41"/>
      <c r="M17" s="41"/>
      <c r="N17" s="40"/>
    </row>
    <row r="18" spans="1:14">
      <c r="A18" s="33">
        <v>43172.467835648145</v>
      </c>
      <c r="B18" s="11" t="s">
        <v>48</v>
      </c>
      <c r="C18" s="6">
        <v>66.316666666666663</v>
      </c>
      <c r="D18" s="6">
        <v>70</v>
      </c>
      <c r="E18" s="37">
        <v>67</v>
      </c>
      <c r="G18" s="6">
        <f t="shared" si="0"/>
        <v>3.6833333333333371</v>
      </c>
      <c r="H18" s="46">
        <f t="shared" si="1"/>
        <v>3</v>
      </c>
      <c r="I18" s="43"/>
      <c r="J18" s="44"/>
      <c r="K18" s="45"/>
      <c r="L18" s="41"/>
      <c r="M18" s="41"/>
      <c r="N18" s="40"/>
    </row>
    <row r="19" spans="1:14">
      <c r="A19" s="33">
        <v>43172.605590277781</v>
      </c>
      <c r="B19" s="11" t="s">
        <v>49</v>
      </c>
      <c r="C19" s="6">
        <v>14.95</v>
      </c>
      <c r="D19" s="6">
        <v>17</v>
      </c>
      <c r="E19" s="37">
        <v>4</v>
      </c>
      <c r="G19" s="6">
        <f t="shared" si="0"/>
        <v>2.0500000000000007</v>
      </c>
      <c r="H19" s="46">
        <f t="shared" si="1"/>
        <v>13</v>
      </c>
      <c r="I19" s="43"/>
      <c r="J19" s="44"/>
      <c r="K19" s="45"/>
      <c r="L19" s="41"/>
      <c r="M19" s="41"/>
      <c r="N19" s="40"/>
    </row>
    <row r="20" spans="1:14">
      <c r="A20" s="33">
        <v>43172.616539351853</v>
      </c>
      <c r="B20" s="11" t="s">
        <v>51</v>
      </c>
      <c r="C20" s="6">
        <v>58.18333333333333</v>
      </c>
      <c r="D20" s="6">
        <v>60.999999999999993</v>
      </c>
      <c r="E20" s="37">
        <v>54</v>
      </c>
      <c r="G20" s="6">
        <f t="shared" si="0"/>
        <v>2.8166666666666629</v>
      </c>
      <c r="H20" s="46">
        <f t="shared" si="1"/>
        <v>6.9999999999999929</v>
      </c>
      <c r="I20" s="43"/>
      <c r="J20" s="44"/>
      <c r="K20" s="45"/>
      <c r="L20" s="41"/>
      <c r="M20" s="41"/>
      <c r="N20" s="40"/>
    </row>
    <row r="21" spans="1:14">
      <c r="A21" s="33">
        <v>43172.728425925925</v>
      </c>
      <c r="B21" s="11" t="s">
        <v>52</v>
      </c>
      <c r="C21" s="6">
        <v>10.066666666666666</v>
      </c>
      <c r="D21" s="6">
        <v>14</v>
      </c>
      <c r="E21" s="37">
        <v>5</v>
      </c>
      <c r="G21" s="6">
        <f t="shared" si="0"/>
        <v>3.9333333333333336</v>
      </c>
      <c r="H21" s="46">
        <f t="shared" si="1"/>
        <v>9</v>
      </c>
      <c r="I21" s="43"/>
      <c r="J21" s="44"/>
      <c r="K21" s="45"/>
      <c r="L21" s="41"/>
      <c r="M21" s="41"/>
      <c r="N21" s="40"/>
    </row>
    <row r="22" spans="1:14">
      <c r="A22" s="33">
        <v>43173.297534722224</v>
      </c>
      <c r="B22" s="11" t="s">
        <v>53</v>
      </c>
      <c r="C22" s="6">
        <v>4.55</v>
      </c>
      <c r="D22" s="6">
        <v>8</v>
      </c>
      <c r="E22" s="37">
        <v>3</v>
      </c>
      <c r="G22" s="6">
        <f t="shared" si="0"/>
        <v>3.45</v>
      </c>
      <c r="H22" s="46">
        <f t="shared" si="1"/>
        <v>5</v>
      </c>
      <c r="I22" s="43"/>
      <c r="J22" s="44"/>
      <c r="K22" s="45"/>
      <c r="L22" s="41"/>
      <c r="M22" s="41"/>
      <c r="N22" s="40"/>
    </row>
    <row r="23" spans="1:14">
      <c r="A23" s="33">
        <v>43174.512974537036</v>
      </c>
      <c r="B23" s="11" t="s">
        <v>55</v>
      </c>
      <c r="C23" s="6">
        <v>64.316666666666663</v>
      </c>
      <c r="D23" s="6">
        <v>65</v>
      </c>
      <c r="E23" s="37">
        <v>62</v>
      </c>
      <c r="G23" s="6">
        <f t="shared" si="0"/>
        <v>0.68333333333333712</v>
      </c>
      <c r="H23" s="46">
        <f t="shared" si="1"/>
        <v>3</v>
      </c>
      <c r="I23" s="43"/>
      <c r="J23" s="44"/>
      <c r="K23" s="45"/>
      <c r="L23" s="41"/>
      <c r="M23" s="41"/>
      <c r="N23" s="40"/>
    </row>
    <row r="24" spans="1:14">
      <c r="A24" s="33">
        <v>43174.700011574074</v>
      </c>
      <c r="B24" s="11" t="s">
        <v>56</v>
      </c>
      <c r="C24" s="6">
        <v>81.983333333333334</v>
      </c>
      <c r="D24" s="6">
        <v>85.000000000000014</v>
      </c>
      <c r="E24" s="37">
        <v>78</v>
      </c>
      <c r="G24" s="6">
        <f t="shared" si="0"/>
        <v>3.0166666666666799</v>
      </c>
      <c r="H24" s="46">
        <f t="shared" si="1"/>
        <v>7.0000000000000142</v>
      </c>
      <c r="I24" s="43"/>
      <c r="J24" s="44"/>
      <c r="K24" s="45"/>
      <c r="L24" s="41"/>
      <c r="M24" s="41"/>
      <c r="N24" s="40"/>
    </row>
    <row r="25" spans="1:14">
      <c r="A25" s="33">
        <v>43175.237118055556</v>
      </c>
      <c r="B25" s="11" t="s">
        <v>57</v>
      </c>
      <c r="C25" s="6">
        <v>227.55</v>
      </c>
      <c r="D25" s="6">
        <v>229</v>
      </c>
      <c r="E25" s="37">
        <v>160</v>
      </c>
      <c r="G25" s="6">
        <f t="shared" si="0"/>
        <v>1.4499999999999886</v>
      </c>
      <c r="H25" s="46">
        <f t="shared" si="1"/>
        <v>69</v>
      </c>
      <c r="I25" s="43"/>
      <c r="J25" s="44"/>
      <c r="K25" s="45"/>
      <c r="L25" s="41"/>
      <c r="M25" s="41"/>
      <c r="N25" s="40"/>
    </row>
    <row r="26" spans="1:14">
      <c r="A26" s="33">
        <v>43175.482175925928</v>
      </c>
      <c r="B26" s="11" t="s">
        <v>58</v>
      </c>
      <c r="C26" s="6">
        <v>12.666666666666668</v>
      </c>
      <c r="D26" s="6">
        <v>17</v>
      </c>
      <c r="E26" s="37">
        <v>9</v>
      </c>
      <c r="G26" s="6">
        <f t="shared" si="0"/>
        <v>4.3333333333333321</v>
      </c>
      <c r="H26" s="46">
        <f t="shared" si="1"/>
        <v>8</v>
      </c>
      <c r="I26" s="43"/>
      <c r="J26" s="44"/>
      <c r="K26" s="45"/>
      <c r="L26" s="41"/>
      <c r="M26" s="41"/>
      <c r="N26" s="40"/>
    </row>
    <row r="27" spans="1:14">
      <c r="A27" s="33">
        <v>43179.692349537036</v>
      </c>
      <c r="B27" s="11" t="s">
        <v>59</v>
      </c>
      <c r="C27" s="6">
        <v>17.016666666666666</v>
      </c>
      <c r="D27" s="6">
        <v>19</v>
      </c>
      <c r="E27" s="37">
        <v>13</v>
      </c>
      <c r="G27" s="6">
        <f t="shared" si="0"/>
        <v>1.9833333333333343</v>
      </c>
      <c r="H27" s="46">
        <f t="shared" si="1"/>
        <v>6</v>
      </c>
      <c r="I27" s="43"/>
      <c r="J27" s="44"/>
      <c r="K27" s="45"/>
      <c r="L27" s="41"/>
      <c r="M27" s="41"/>
      <c r="N27" s="40"/>
    </row>
    <row r="28" spans="1:14">
      <c r="A28" s="33">
        <v>43180.364039351851</v>
      </c>
      <c r="B28" s="11" t="s">
        <v>60</v>
      </c>
      <c r="C28" s="6">
        <v>20.783333333333335</v>
      </c>
      <c r="D28" s="6">
        <v>25</v>
      </c>
      <c r="E28" s="37">
        <v>17</v>
      </c>
      <c r="G28" s="6">
        <f t="shared" si="0"/>
        <v>4.216666666666665</v>
      </c>
      <c r="H28" s="46">
        <f t="shared" si="1"/>
        <v>8</v>
      </c>
      <c r="I28" s="43"/>
      <c r="J28" s="44"/>
      <c r="K28" s="45"/>
      <c r="L28" s="41"/>
      <c r="M28" s="41"/>
      <c r="N28" s="40"/>
    </row>
    <row r="29" spans="1:14">
      <c r="A29" s="33">
        <v>43180.38082175926</v>
      </c>
      <c r="B29" s="11" t="s">
        <v>61</v>
      </c>
      <c r="C29" s="6">
        <v>34.616666666666667</v>
      </c>
      <c r="D29" s="6">
        <v>38</v>
      </c>
      <c r="E29" s="37">
        <v>28</v>
      </c>
      <c r="G29" s="6">
        <f t="shared" si="0"/>
        <v>3.3833333333333329</v>
      </c>
      <c r="H29" s="46">
        <f t="shared" si="1"/>
        <v>10</v>
      </c>
      <c r="I29" s="43"/>
      <c r="J29" s="44"/>
      <c r="K29" s="45"/>
      <c r="L29" s="41"/>
      <c r="M29" s="41"/>
      <c r="N29" s="40"/>
    </row>
    <row r="30" spans="1:14">
      <c r="A30" s="33">
        <v>43180.670601851853</v>
      </c>
      <c r="B30" s="11" t="s">
        <v>62</v>
      </c>
      <c r="C30" s="6">
        <v>62.333333333333336</v>
      </c>
      <c r="D30" s="6">
        <v>63.000000000000007</v>
      </c>
      <c r="E30" s="37">
        <v>43</v>
      </c>
      <c r="G30" s="6">
        <f t="shared" si="0"/>
        <v>0.6666666666666714</v>
      </c>
      <c r="H30" s="46">
        <f t="shared" si="1"/>
        <v>20.000000000000007</v>
      </c>
      <c r="I30" s="43"/>
      <c r="J30" s="44"/>
      <c r="K30" s="45"/>
      <c r="L30" s="41"/>
      <c r="M30" s="41"/>
      <c r="N30" s="40"/>
    </row>
    <row r="31" spans="1:14">
      <c r="A31" s="33">
        <v>43185.393761574072</v>
      </c>
      <c r="B31" s="11" t="s">
        <v>63</v>
      </c>
      <c r="C31" s="6">
        <v>62.983333333333327</v>
      </c>
      <c r="D31" s="6">
        <v>60</v>
      </c>
      <c r="E31" s="37">
        <v>61</v>
      </c>
      <c r="G31" s="6">
        <f t="shared" si="0"/>
        <v>-2.9833333333333272</v>
      </c>
      <c r="H31" s="46">
        <f t="shared" si="1"/>
        <v>-1</v>
      </c>
      <c r="I31" s="43"/>
      <c r="J31" s="44"/>
      <c r="K31" s="45"/>
      <c r="L31" s="41"/>
      <c r="M31" s="41"/>
      <c r="N31" s="40"/>
    </row>
    <row r="32" spans="1:14">
      <c r="A32" s="33">
        <v>43185.687905092593</v>
      </c>
      <c r="B32" s="11" t="s">
        <v>64</v>
      </c>
      <c r="C32" s="6">
        <v>43.416666666666664</v>
      </c>
      <c r="D32" s="6">
        <v>44</v>
      </c>
      <c r="E32" s="37">
        <v>41</v>
      </c>
      <c r="G32" s="6">
        <f t="shared" si="0"/>
        <v>0.5833333333333357</v>
      </c>
      <c r="H32" s="46">
        <f t="shared" si="1"/>
        <v>3</v>
      </c>
      <c r="I32" s="43"/>
      <c r="J32" s="44"/>
      <c r="K32" s="45"/>
      <c r="L32" s="41"/>
      <c r="M32" s="41"/>
      <c r="N32" s="40"/>
    </row>
    <row r="33" spans="1:14">
      <c r="A33" s="33">
        <v>43186.329722222225</v>
      </c>
      <c r="B33" s="11" t="s">
        <v>65</v>
      </c>
      <c r="C33" s="6">
        <v>16.199999999999996</v>
      </c>
      <c r="D33" s="6">
        <v>31.000000000000004</v>
      </c>
      <c r="E33" s="37">
        <v>14</v>
      </c>
      <c r="G33" s="6">
        <f t="shared" si="0"/>
        <v>14.800000000000008</v>
      </c>
      <c r="H33" s="46">
        <f t="shared" si="1"/>
        <v>17.000000000000004</v>
      </c>
      <c r="I33" s="43"/>
      <c r="J33" s="44"/>
      <c r="K33" s="45"/>
      <c r="L33" s="41"/>
      <c r="M33" s="41"/>
      <c r="N33" s="40"/>
    </row>
    <row r="34" spans="1:14">
      <c r="A34" s="33">
        <v>43186.679594907408</v>
      </c>
      <c r="B34" s="11" t="s">
        <v>66</v>
      </c>
      <c r="C34" s="6">
        <v>38.383333333333333</v>
      </c>
      <c r="D34" s="6">
        <v>39</v>
      </c>
      <c r="E34" s="37">
        <v>32</v>
      </c>
      <c r="G34" s="6">
        <f t="shared" si="0"/>
        <v>0.61666666666666714</v>
      </c>
      <c r="H34" s="46">
        <f t="shared" si="1"/>
        <v>7</v>
      </c>
      <c r="I34" s="43"/>
      <c r="J34" s="44"/>
      <c r="K34" s="45"/>
      <c r="L34" s="41"/>
      <c r="M34" s="41"/>
      <c r="N34" s="40"/>
    </row>
    <row r="35" spans="1:14">
      <c r="A35" s="33">
        <v>43187.539467592593</v>
      </c>
      <c r="B35" s="11" t="s">
        <v>67</v>
      </c>
      <c r="C35" s="6">
        <v>91.166666666666657</v>
      </c>
      <c r="D35" s="6">
        <v>92</v>
      </c>
      <c r="E35" s="37">
        <v>61</v>
      </c>
      <c r="G35" s="6">
        <f t="shared" si="0"/>
        <v>0.83333333333334281</v>
      </c>
      <c r="H35" s="46">
        <f t="shared" si="1"/>
        <v>31</v>
      </c>
      <c r="I35" s="43"/>
      <c r="J35" s="44"/>
      <c r="K35" s="45"/>
      <c r="L35" s="41"/>
      <c r="M35" s="41"/>
      <c r="N35" s="40"/>
    </row>
    <row r="36" spans="1:14">
      <c r="A36" s="33">
        <v>43188.355937499997</v>
      </c>
      <c r="B36" s="11" t="s">
        <v>68</v>
      </c>
      <c r="C36" s="6">
        <v>7.45</v>
      </c>
      <c r="D36" s="6">
        <v>15</v>
      </c>
      <c r="E36" s="37">
        <v>5</v>
      </c>
      <c r="G36" s="6">
        <f t="shared" si="0"/>
        <v>7.55</v>
      </c>
      <c r="H36" s="46">
        <f t="shared" si="1"/>
        <v>10</v>
      </c>
      <c r="I36" s="43"/>
      <c r="J36" s="44"/>
      <c r="K36" s="45"/>
      <c r="L36" s="41"/>
      <c r="M36" s="41"/>
      <c r="N36" s="40"/>
    </row>
    <row r="37" spans="1:14">
      <c r="A37" s="33">
        <v>43188.605937499997</v>
      </c>
      <c r="B37" s="11" t="s">
        <v>69</v>
      </c>
      <c r="C37" s="6">
        <v>63.45</v>
      </c>
      <c r="D37" s="6">
        <v>66</v>
      </c>
      <c r="E37" s="37">
        <v>54</v>
      </c>
      <c r="G37" s="6">
        <f t="shared" si="0"/>
        <v>2.5499999999999972</v>
      </c>
      <c r="H37" s="46">
        <f t="shared" si="1"/>
        <v>12</v>
      </c>
      <c r="I37" s="43"/>
      <c r="J37" s="44"/>
      <c r="K37" s="45"/>
      <c r="L37" s="41"/>
      <c r="M37" s="41"/>
      <c r="N37" s="40"/>
    </row>
    <row r="38" spans="1:14">
      <c r="A38" s="33">
        <v>43188.741689814815</v>
      </c>
      <c r="B38" s="11" t="s">
        <v>70</v>
      </c>
      <c r="C38" s="6">
        <v>66.966666666666654</v>
      </c>
      <c r="D38" s="6">
        <v>70</v>
      </c>
      <c r="E38" s="37">
        <v>62</v>
      </c>
      <c r="G38" s="6">
        <f t="shared" si="0"/>
        <v>3.0333333333333456</v>
      </c>
      <c r="H38" s="46">
        <f t="shared" si="1"/>
        <v>8</v>
      </c>
      <c r="I38" s="43"/>
      <c r="J38" s="44"/>
      <c r="K38" s="45"/>
      <c r="L38" s="41"/>
      <c r="M38" s="41"/>
      <c r="N38" s="40"/>
    </row>
    <row r="39" spans="1:14">
      <c r="A39" s="33">
        <v>43221.284930555557</v>
      </c>
      <c r="B39" s="11" t="s">
        <v>71</v>
      </c>
      <c r="C39" s="6">
        <v>49.7</v>
      </c>
      <c r="D39" s="6">
        <v>50</v>
      </c>
      <c r="E39" s="37">
        <v>50</v>
      </c>
      <c r="G39" s="6">
        <f t="shared" si="0"/>
        <v>0.29999999999999716</v>
      </c>
      <c r="H39" s="46">
        <f t="shared" si="1"/>
        <v>0</v>
      </c>
      <c r="I39" s="43"/>
      <c r="J39" s="44"/>
      <c r="K39" s="45"/>
      <c r="L39" s="41"/>
      <c r="M39" s="41"/>
      <c r="N39" s="40"/>
    </row>
    <row r="40" spans="1:14">
      <c r="A40" s="33">
        <v>43221.732974537037</v>
      </c>
      <c r="B40" s="11" t="s">
        <v>72</v>
      </c>
      <c r="C40" s="6">
        <v>92.516666666666666</v>
      </c>
      <c r="D40" s="6">
        <v>93.000000000000014</v>
      </c>
      <c r="E40" s="37">
        <v>82</v>
      </c>
      <c r="G40" s="6">
        <f t="shared" si="0"/>
        <v>0.48333333333334849</v>
      </c>
      <c r="H40" s="46">
        <f t="shared" si="1"/>
        <v>11.000000000000014</v>
      </c>
      <c r="I40" s="43"/>
      <c r="J40" s="44"/>
      <c r="K40" s="45"/>
      <c r="L40" s="41"/>
      <c r="M40" s="41"/>
      <c r="N40" s="40"/>
    </row>
    <row r="41" spans="1:14">
      <c r="A41" s="33">
        <v>43222.641365740739</v>
      </c>
      <c r="B41" s="11" t="s">
        <v>73</v>
      </c>
      <c r="C41" s="6">
        <v>13.433333333333334</v>
      </c>
      <c r="D41" s="6">
        <v>17</v>
      </c>
      <c r="E41" s="37">
        <v>8</v>
      </c>
      <c r="G41" s="6">
        <f t="shared" si="0"/>
        <v>3.5666666666666664</v>
      </c>
      <c r="H41" s="46">
        <f t="shared" si="1"/>
        <v>9</v>
      </c>
      <c r="I41" s="43"/>
      <c r="J41" s="44"/>
      <c r="K41" s="45"/>
      <c r="L41" s="41"/>
      <c r="M41" s="41"/>
      <c r="N41" s="40"/>
    </row>
    <row r="42" spans="1:14">
      <c r="A42" s="33">
        <v>43222.663194444445</v>
      </c>
      <c r="B42" s="11" t="s">
        <v>74</v>
      </c>
      <c r="C42" s="6">
        <v>9</v>
      </c>
      <c r="D42" s="6">
        <v>9</v>
      </c>
      <c r="E42" s="37">
        <v>6</v>
      </c>
      <c r="G42" s="6">
        <f t="shared" si="0"/>
        <v>0</v>
      </c>
      <c r="H42" s="46">
        <f t="shared" si="1"/>
        <v>3</v>
      </c>
      <c r="I42" s="43"/>
      <c r="J42" s="44"/>
      <c r="K42" s="45"/>
      <c r="L42" s="41"/>
      <c r="M42" s="41"/>
      <c r="N42" s="40"/>
    </row>
    <row r="43" spans="1:14">
      <c r="A43" s="33">
        <v>43223.384375000001</v>
      </c>
      <c r="B43" s="11" t="s">
        <v>75</v>
      </c>
      <c r="C43" s="6">
        <v>6.5000000000000009</v>
      </c>
      <c r="D43" s="6">
        <v>10</v>
      </c>
      <c r="E43" s="37">
        <v>3</v>
      </c>
      <c r="G43" s="6">
        <f t="shared" si="0"/>
        <v>3.4999999999999991</v>
      </c>
      <c r="H43" s="46">
        <f t="shared" si="1"/>
        <v>7</v>
      </c>
      <c r="I43" s="43"/>
      <c r="J43" s="44"/>
      <c r="K43" s="45"/>
      <c r="L43" s="41"/>
      <c r="M43" s="41"/>
      <c r="N43" s="40"/>
    </row>
    <row r="44" spans="1:14">
      <c r="A44" s="33">
        <v>43223.577291666668</v>
      </c>
      <c r="B44" s="11" t="s">
        <v>34</v>
      </c>
      <c r="C44" s="6">
        <v>20.7</v>
      </c>
      <c r="D44" s="6">
        <v>20.999999999999996</v>
      </c>
      <c r="E44" s="37">
        <v>1</v>
      </c>
      <c r="G44" s="6">
        <f t="shared" si="0"/>
        <v>0.29999999999999716</v>
      </c>
      <c r="H44" s="46">
        <f t="shared" si="1"/>
        <v>19.999999999999996</v>
      </c>
      <c r="I44" s="43"/>
      <c r="J44" s="44"/>
      <c r="K44" s="45"/>
      <c r="L44" s="41"/>
      <c r="M44" s="41"/>
      <c r="N44" s="40"/>
    </row>
    <row r="45" spans="1:14">
      <c r="A45" s="33">
        <v>43223.727268518516</v>
      </c>
      <c r="B45" s="11" t="s">
        <v>76</v>
      </c>
      <c r="C45" s="6">
        <v>17.733333333333334</v>
      </c>
      <c r="D45" s="6">
        <v>20</v>
      </c>
      <c r="E45" s="37">
        <v>12</v>
      </c>
      <c r="G45" s="6">
        <f t="shared" si="0"/>
        <v>2.2666666666666657</v>
      </c>
      <c r="H45" s="46">
        <f t="shared" si="1"/>
        <v>8</v>
      </c>
      <c r="I45" s="43"/>
      <c r="J45" s="44"/>
      <c r="K45" s="45"/>
      <c r="L45" s="41"/>
      <c r="M45" s="41"/>
      <c r="N45" s="40"/>
    </row>
    <row r="46" spans="1:14">
      <c r="A46" s="33">
        <v>43224.311064814814</v>
      </c>
      <c r="B46" s="11" t="s">
        <v>77</v>
      </c>
      <c r="C46" s="6">
        <v>32.06666666666667</v>
      </c>
      <c r="D46" s="6">
        <v>40</v>
      </c>
      <c r="E46" s="37">
        <v>8</v>
      </c>
      <c r="G46" s="6">
        <f t="shared" si="0"/>
        <v>7.93333333333333</v>
      </c>
      <c r="H46" s="46">
        <f t="shared" si="1"/>
        <v>32</v>
      </c>
      <c r="I46" s="43"/>
      <c r="J46" s="44"/>
      <c r="K46" s="45"/>
      <c r="L46" s="41"/>
      <c r="M46" s="41"/>
      <c r="N46" s="40"/>
    </row>
    <row r="47" spans="1:14">
      <c r="A47" s="33">
        <v>43224.597708333335</v>
      </c>
      <c r="B47" s="11" t="s">
        <v>78</v>
      </c>
      <c r="C47" s="6">
        <v>74.3</v>
      </c>
      <c r="D47" s="6">
        <v>75</v>
      </c>
      <c r="E47" s="37">
        <v>53</v>
      </c>
      <c r="G47" s="6">
        <f t="shared" si="0"/>
        <v>0.70000000000000284</v>
      </c>
      <c r="H47" s="46">
        <f t="shared" si="1"/>
        <v>22</v>
      </c>
      <c r="I47" s="43"/>
      <c r="J47" s="44"/>
      <c r="K47" s="45"/>
      <c r="L47" s="41"/>
      <c r="M47" s="41"/>
      <c r="N47" s="40"/>
    </row>
    <row r="48" spans="1:14">
      <c r="A48" s="33">
        <v>43224.630358796298</v>
      </c>
      <c r="B48" s="11" t="s">
        <v>79</v>
      </c>
      <c r="C48" s="6">
        <v>75.283333333333331</v>
      </c>
      <c r="D48" s="6">
        <v>76</v>
      </c>
      <c r="E48" s="37">
        <v>65</v>
      </c>
      <c r="G48" s="6">
        <f t="shared" si="0"/>
        <v>0.71666666666666856</v>
      </c>
      <c r="H48" s="46">
        <f t="shared" si="1"/>
        <v>11</v>
      </c>
      <c r="I48" s="43"/>
      <c r="J48" s="44"/>
      <c r="K48" s="45"/>
      <c r="L48" s="41"/>
      <c r="M48" s="41"/>
      <c r="N48" s="40"/>
    </row>
    <row r="49" spans="1:14">
      <c r="A49" s="33">
        <v>43228.509710648148</v>
      </c>
      <c r="B49" t="s">
        <v>80</v>
      </c>
      <c r="C49" s="6">
        <v>17.016666666666666</v>
      </c>
      <c r="D49" s="6">
        <v>18</v>
      </c>
      <c r="E49" s="37">
        <v>11</v>
      </c>
      <c r="G49" s="6">
        <f t="shared" si="0"/>
        <v>0.98333333333333428</v>
      </c>
      <c r="H49" s="46">
        <f t="shared" si="1"/>
        <v>7</v>
      </c>
      <c r="I49" s="43"/>
      <c r="J49" s="44"/>
      <c r="K49" s="45"/>
      <c r="L49" s="41"/>
      <c r="M49" s="41"/>
      <c r="N49" s="40"/>
    </row>
    <row r="50" spans="1:14">
      <c r="A50" s="33">
        <v>43229.600069444401</v>
      </c>
      <c r="B50" t="s">
        <v>81</v>
      </c>
      <c r="C50" s="6">
        <v>23.9</v>
      </c>
      <c r="D50" s="6">
        <v>24</v>
      </c>
      <c r="E50" s="37">
        <v>21</v>
      </c>
      <c r="G50" s="6">
        <f t="shared" si="0"/>
        <v>0.10000000000000142</v>
      </c>
      <c r="H50" s="46">
        <f t="shared" si="1"/>
        <v>3</v>
      </c>
      <c r="I50" s="43"/>
      <c r="J50" s="44"/>
      <c r="K50" s="45"/>
      <c r="L50" s="41"/>
      <c r="M50" s="41"/>
      <c r="N50" s="40"/>
    </row>
    <row r="51" spans="1:14">
      <c r="A51" s="33">
        <v>43229.746226851901</v>
      </c>
      <c r="B51" t="s">
        <v>82</v>
      </c>
      <c r="C51" s="6">
        <v>33.43333333333333</v>
      </c>
      <c r="D51" s="6">
        <v>34</v>
      </c>
      <c r="E51" s="37">
        <v>28</v>
      </c>
      <c r="G51" s="6">
        <f t="shared" si="0"/>
        <v>0.56666666666666998</v>
      </c>
      <c r="H51" s="46">
        <f t="shared" si="1"/>
        <v>6</v>
      </c>
      <c r="I51" s="43"/>
      <c r="J51" s="44"/>
      <c r="K51" s="45"/>
      <c r="L51" s="41"/>
      <c r="M51" s="41"/>
      <c r="N51" s="40"/>
    </row>
    <row r="52" spans="1:14">
      <c r="A52" s="33">
        <v>43231.315150463</v>
      </c>
      <c r="B52" t="s">
        <v>83</v>
      </c>
      <c r="C52" s="6">
        <v>44.183333333333337</v>
      </c>
      <c r="D52" s="6">
        <v>45</v>
      </c>
      <c r="E52" s="37">
        <v>45</v>
      </c>
      <c r="G52" s="6">
        <f t="shared" si="0"/>
        <v>0.81666666666666288</v>
      </c>
      <c r="H52" s="46">
        <f t="shared" si="1"/>
        <v>0</v>
      </c>
      <c r="I52" s="43"/>
      <c r="J52" s="44"/>
      <c r="K52" s="45"/>
      <c r="L52" s="41"/>
      <c r="M52" s="41"/>
      <c r="N52" s="40"/>
    </row>
    <row r="53" spans="1:14">
      <c r="A53" s="33">
        <v>43235.67728009259</v>
      </c>
      <c r="B53" t="s">
        <v>84</v>
      </c>
      <c r="C53" s="6">
        <v>4.7166666666666668</v>
      </c>
      <c r="D53" s="6">
        <v>5</v>
      </c>
      <c r="E53" s="37">
        <v>1</v>
      </c>
      <c r="G53" s="6">
        <f t="shared" si="0"/>
        <v>0.28333333333333321</v>
      </c>
      <c r="H53" s="46">
        <f t="shared" si="1"/>
        <v>4</v>
      </c>
      <c r="I53" s="43"/>
      <c r="J53" s="44"/>
      <c r="K53" s="45"/>
      <c r="L53" s="41"/>
      <c r="M53" s="41"/>
      <c r="N53" s="40"/>
    </row>
    <row r="54" spans="1:14">
      <c r="A54" s="33">
        <v>43236.334189814799</v>
      </c>
      <c r="B54" t="s">
        <v>85</v>
      </c>
      <c r="C54" s="6">
        <v>118.76666666666665</v>
      </c>
      <c r="D54" s="6">
        <v>120</v>
      </c>
      <c r="E54" s="37">
        <v>107</v>
      </c>
      <c r="G54" s="6">
        <f t="shared" si="0"/>
        <v>1.2333333333333485</v>
      </c>
      <c r="H54" s="46">
        <f t="shared" si="1"/>
        <v>13</v>
      </c>
      <c r="I54" s="43"/>
      <c r="J54" s="44"/>
      <c r="K54" s="45"/>
      <c r="L54" s="41"/>
      <c r="M54" s="41"/>
      <c r="N54" s="40"/>
    </row>
    <row r="55" spans="1:14">
      <c r="A55" s="33">
        <v>43237.454375000001</v>
      </c>
      <c r="B55" t="s">
        <v>86</v>
      </c>
      <c r="C55" s="6">
        <v>172.7</v>
      </c>
      <c r="D55" s="6">
        <v>173</v>
      </c>
      <c r="E55" s="37">
        <v>163</v>
      </c>
      <c r="G55" s="6">
        <f t="shared" si="0"/>
        <v>0.30000000000001137</v>
      </c>
      <c r="H55" s="46">
        <f t="shared" si="1"/>
        <v>10</v>
      </c>
      <c r="I55" s="43"/>
      <c r="J55" s="44"/>
      <c r="K55" s="45"/>
      <c r="L55" s="41"/>
      <c r="M55" s="41"/>
      <c r="N55" s="40"/>
    </row>
    <row r="56" spans="1:14">
      <c r="A56" s="33">
        <v>43241.579293981478</v>
      </c>
      <c r="B56" s="11" t="s">
        <v>87</v>
      </c>
      <c r="C56" s="6">
        <v>12.816666666666666</v>
      </c>
      <c r="D56" s="6">
        <v>17</v>
      </c>
      <c r="E56" s="37">
        <v>12</v>
      </c>
      <c r="G56" s="6">
        <f t="shared" si="0"/>
        <v>4.1833333333333336</v>
      </c>
      <c r="H56" s="46">
        <f t="shared" si="1"/>
        <v>5</v>
      </c>
      <c r="I56" s="43"/>
      <c r="J56" s="44"/>
      <c r="K56" s="45"/>
      <c r="L56" s="41"/>
      <c r="M56" s="41"/>
      <c r="N56" s="40"/>
    </row>
    <row r="57" spans="1:14">
      <c r="A57" s="33">
        <v>43242.527453703704</v>
      </c>
      <c r="B57" s="11" t="s">
        <v>88</v>
      </c>
      <c r="C57" s="6">
        <v>126.46666666666665</v>
      </c>
      <c r="D57" s="6">
        <v>129</v>
      </c>
      <c r="E57" s="37">
        <v>123</v>
      </c>
      <c r="G57" s="6">
        <f t="shared" si="0"/>
        <v>2.5333333333333456</v>
      </c>
      <c r="H57" s="46">
        <f t="shared" si="1"/>
        <v>6</v>
      </c>
      <c r="I57" s="43"/>
      <c r="J57" s="44"/>
      <c r="K57" s="45"/>
      <c r="L57" s="41"/>
      <c r="M57" s="41"/>
      <c r="N57" s="40"/>
    </row>
    <row r="58" spans="1:14">
      <c r="A58" s="33">
        <v>43242.675162037034</v>
      </c>
      <c r="B58" s="11" t="s">
        <v>89</v>
      </c>
      <c r="C58" s="6">
        <v>55.766666666666666</v>
      </c>
      <c r="D58" s="6">
        <v>58.000000000000007</v>
      </c>
      <c r="E58" s="37">
        <v>97</v>
      </c>
      <c r="G58" s="6">
        <f t="shared" si="0"/>
        <v>2.2333333333333414</v>
      </c>
      <c r="H58" s="46">
        <f t="shared" si="1"/>
        <v>-38.999999999999993</v>
      </c>
      <c r="I58" s="43"/>
      <c r="J58" s="44"/>
      <c r="K58" s="45"/>
      <c r="L58" s="41"/>
      <c r="M58" s="41"/>
      <c r="N58" s="40"/>
    </row>
    <row r="59" spans="1:14">
      <c r="A59" s="33">
        <v>43242.733344907407</v>
      </c>
      <c r="B59" s="11" t="s">
        <v>90</v>
      </c>
      <c r="C59" s="6">
        <v>13.983333333333333</v>
      </c>
      <c r="D59" s="6">
        <v>17</v>
      </c>
      <c r="E59" s="37">
        <v>11</v>
      </c>
      <c r="G59" s="6">
        <f t="shared" si="0"/>
        <v>3.0166666666666675</v>
      </c>
      <c r="H59" s="46">
        <f t="shared" si="1"/>
        <v>6</v>
      </c>
      <c r="I59" s="43"/>
      <c r="J59" s="44"/>
      <c r="K59" s="45"/>
      <c r="L59" s="41"/>
      <c r="M59" s="41"/>
      <c r="N59" s="40"/>
    </row>
    <row r="60" spans="1:14">
      <c r="A60" s="33">
        <v>43243.685960648145</v>
      </c>
      <c r="B60" s="11" t="s">
        <v>91</v>
      </c>
      <c r="C60" s="6">
        <v>79.216666666666654</v>
      </c>
      <c r="D60" s="6">
        <v>82</v>
      </c>
      <c r="E60" s="37">
        <v>52</v>
      </c>
      <c r="G60" s="6">
        <f t="shared" si="0"/>
        <v>2.7833333333333456</v>
      </c>
      <c r="H60" s="46">
        <f t="shared" si="1"/>
        <v>30</v>
      </c>
      <c r="I60" s="43"/>
      <c r="J60" s="44"/>
      <c r="K60" s="45"/>
      <c r="L60" s="41"/>
      <c r="M60" s="41"/>
      <c r="N60" s="40"/>
    </row>
    <row r="61" spans="1:14">
      <c r="A61" s="33">
        <v>43243.748680555553</v>
      </c>
      <c r="B61" s="11" t="s">
        <v>92</v>
      </c>
      <c r="C61" s="6">
        <v>65.900000000000006</v>
      </c>
      <c r="D61" s="6">
        <v>66</v>
      </c>
      <c r="E61" s="37">
        <v>54</v>
      </c>
      <c r="G61" s="6">
        <f t="shared" si="0"/>
        <v>9.9999999999994316E-2</v>
      </c>
      <c r="H61" s="46">
        <f t="shared" si="1"/>
        <v>12</v>
      </c>
      <c r="I61" s="43"/>
      <c r="J61" s="44"/>
      <c r="K61" s="45"/>
      <c r="L61" s="41"/>
      <c r="M61" s="41"/>
      <c r="N61" s="40"/>
    </row>
    <row r="62" spans="1:14">
      <c r="A62" s="33">
        <v>43244.64203703704</v>
      </c>
      <c r="B62" s="11" t="s">
        <v>93</v>
      </c>
      <c r="C62" s="6">
        <v>36.466666666666676</v>
      </c>
      <c r="D62" s="6">
        <v>41</v>
      </c>
      <c r="E62" s="37">
        <v>8</v>
      </c>
      <c r="G62" s="6">
        <f t="shared" si="0"/>
        <v>4.5333333333333243</v>
      </c>
      <c r="H62" s="46">
        <f t="shared" si="1"/>
        <v>33</v>
      </c>
      <c r="I62" s="43"/>
      <c r="J62" s="44"/>
      <c r="K62" s="45"/>
      <c r="L62" s="41"/>
      <c r="M62" s="41"/>
      <c r="N62" s="40"/>
    </row>
    <row r="63" spans="1:14">
      <c r="A63" s="33">
        <v>43245.596875000003</v>
      </c>
      <c r="B63" s="11" t="s">
        <v>92</v>
      </c>
      <c r="C63" s="6">
        <v>52.5</v>
      </c>
      <c r="D63" s="6">
        <v>57</v>
      </c>
      <c r="E63" s="37">
        <v>49</v>
      </c>
      <c r="G63" s="6">
        <f t="shared" si="0"/>
        <v>4.5</v>
      </c>
      <c r="H63" s="46">
        <f t="shared" si="1"/>
        <v>8</v>
      </c>
      <c r="I63" s="43"/>
      <c r="J63" s="44"/>
      <c r="K63" s="45"/>
      <c r="L63" s="41"/>
      <c r="M63" s="41"/>
      <c r="N63" s="40"/>
    </row>
    <row r="64" spans="1:14">
      <c r="A64" s="33">
        <v>43249.297488425924</v>
      </c>
      <c r="B64" s="11" t="s">
        <v>60</v>
      </c>
      <c r="C64" s="6">
        <v>60.616666666666667</v>
      </c>
      <c r="D64" s="6">
        <v>64</v>
      </c>
      <c r="E64" s="37">
        <v>58</v>
      </c>
      <c r="G64" s="6">
        <f t="shared" si="0"/>
        <v>3.3833333333333329</v>
      </c>
      <c r="H64" s="46">
        <f t="shared" si="1"/>
        <v>6</v>
      </c>
      <c r="I64" s="43"/>
      <c r="J64" s="44"/>
      <c r="K64" s="45"/>
      <c r="L64" s="41"/>
      <c r="M64" s="41"/>
      <c r="N64" s="40"/>
    </row>
    <row r="65" spans="1:14">
      <c r="A65" s="33">
        <v>43249.725208333337</v>
      </c>
      <c r="B65" s="11" t="s">
        <v>94</v>
      </c>
      <c r="C65" s="6">
        <v>17.7</v>
      </c>
      <c r="D65" s="6">
        <v>22</v>
      </c>
      <c r="E65" s="37">
        <v>14</v>
      </c>
      <c r="G65" s="6">
        <f t="shared" si="0"/>
        <v>4.3000000000000007</v>
      </c>
      <c r="H65" s="46">
        <f t="shared" si="1"/>
        <v>8</v>
      </c>
      <c r="I65" s="43"/>
      <c r="J65" s="44"/>
      <c r="K65" s="45"/>
      <c r="L65" s="41"/>
      <c r="M65" s="41"/>
      <c r="N65" s="40"/>
    </row>
    <row r="66" spans="1:14">
      <c r="A66" s="33">
        <v>43250.642881944441</v>
      </c>
      <c r="B66" s="11" t="s">
        <v>95</v>
      </c>
      <c r="C66" s="6">
        <v>112.25</v>
      </c>
      <c r="D66" s="6">
        <v>113</v>
      </c>
      <c r="E66" s="37">
        <v>110</v>
      </c>
      <c r="G66" s="6">
        <f t="shared" si="0"/>
        <v>0.75</v>
      </c>
      <c r="H66" s="46">
        <f t="shared" si="1"/>
        <v>3</v>
      </c>
      <c r="I66" s="43"/>
      <c r="J66" s="44"/>
      <c r="K66" s="45"/>
      <c r="L66" s="41"/>
      <c r="M66" s="41"/>
      <c r="N66" s="40"/>
    </row>
    <row r="67" spans="1:14">
      <c r="A67" s="33">
        <v>43250.64539351852</v>
      </c>
      <c r="B67" s="11" t="s">
        <v>96</v>
      </c>
      <c r="C67" s="6">
        <v>74.633333333333326</v>
      </c>
      <c r="D67" s="6">
        <v>79</v>
      </c>
      <c r="E67" s="37">
        <v>68</v>
      </c>
      <c r="G67" s="6">
        <f t="shared" ref="G67:G130" si="2">D67-C67</f>
        <v>4.3666666666666742</v>
      </c>
      <c r="H67" s="46">
        <f t="shared" ref="H67:H130" si="3">D67-E67</f>
        <v>11</v>
      </c>
      <c r="I67" s="43"/>
      <c r="J67" s="44"/>
      <c r="K67" s="45"/>
      <c r="L67" s="41"/>
      <c r="M67" s="41"/>
      <c r="N67" s="40"/>
    </row>
    <row r="68" spans="1:14">
      <c r="A68" s="33">
        <v>43252.571689814817</v>
      </c>
      <c r="B68" s="11" t="s">
        <v>97</v>
      </c>
      <c r="C68" s="6">
        <v>50.766666666666666</v>
      </c>
      <c r="D68" s="6">
        <v>54</v>
      </c>
      <c r="E68" s="37">
        <v>47</v>
      </c>
      <c r="G68" s="6">
        <f t="shared" si="2"/>
        <v>3.2333333333333343</v>
      </c>
      <c r="H68" s="46">
        <f t="shared" si="3"/>
        <v>7</v>
      </c>
      <c r="I68" s="43"/>
      <c r="J68" s="44"/>
      <c r="K68" s="45"/>
      <c r="L68" s="41"/>
      <c r="M68" s="41"/>
      <c r="N68" s="40"/>
    </row>
    <row r="69" spans="1:14">
      <c r="A69" s="33">
        <v>43255.766157407408</v>
      </c>
      <c r="B69" s="11" t="s">
        <v>58</v>
      </c>
      <c r="C69" s="6">
        <v>6.7333333333333334</v>
      </c>
      <c r="D69" s="6">
        <v>10</v>
      </c>
      <c r="E69" s="37">
        <v>4</v>
      </c>
      <c r="G69" s="6">
        <f t="shared" si="2"/>
        <v>3.2666666666666666</v>
      </c>
      <c r="H69" s="46">
        <f t="shared" si="3"/>
        <v>6</v>
      </c>
      <c r="I69" s="43"/>
      <c r="J69" s="44"/>
      <c r="K69" s="45"/>
      <c r="L69" s="41"/>
      <c r="M69" s="41"/>
      <c r="N69" s="40"/>
    </row>
    <row r="70" spans="1:14">
      <c r="A70" s="33">
        <v>43263.670868055553</v>
      </c>
      <c r="B70" s="11" t="s">
        <v>98</v>
      </c>
      <c r="C70" s="6">
        <v>16.95</v>
      </c>
      <c r="D70" s="6">
        <v>18</v>
      </c>
      <c r="E70" s="37">
        <v>15</v>
      </c>
      <c r="G70" s="6">
        <f t="shared" si="2"/>
        <v>1.0500000000000007</v>
      </c>
      <c r="H70" s="46">
        <f t="shared" si="3"/>
        <v>3</v>
      </c>
      <c r="I70" s="43"/>
      <c r="J70" s="44"/>
      <c r="K70" s="45"/>
      <c r="L70" s="41"/>
      <c r="M70" s="41"/>
      <c r="N70" s="40"/>
    </row>
    <row r="71" spans="1:14">
      <c r="A71" s="33">
        <v>43264.345104166663</v>
      </c>
      <c r="B71" s="11" t="s">
        <v>99</v>
      </c>
      <c r="C71" s="6">
        <v>81</v>
      </c>
      <c r="D71" s="6">
        <v>82</v>
      </c>
      <c r="E71" s="37">
        <v>8</v>
      </c>
      <c r="G71" s="6">
        <f t="shared" si="2"/>
        <v>1</v>
      </c>
      <c r="H71" s="46">
        <f t="shared" si="3"/>
        <v>74</v>
      </c>
      <c r="I71" s="43"/>
      <c r="J71" s="44"/>
      <c r="K71" s="45"/>
      <c r="L71" s="41"/>
      <c r="M71" s="41"/>
      <c r="N71" s="40"/>
    </row>
    <row r="72" spans="1:14">
      <c r="A72" s="33">
        <v>43266.541145833333</v>
      </c>
      <c r="B72" s="11" t="s">
        <v>100</v>
      </c>
      <c r="C72" s="6">
        <v>29.75</v>
      </c>
      <c r="D72" s="6">
        <v>34</v>
      </c>
      <c r="E72" s="37">
        <v>9</v>
      </c>
      <c r="G72" s="6">
        <f t="shared" si="2"/>
        <v>4.25</v>
      </c>
      <c r="H72" s="46">
        <f t="shared" si="3"/>
        <v>25</v>
      </c>
      <c r="I72" s="43"/>
      <c r="J72" s="44"/>
      <c r="K72" s="45"/>
      <c r="L72" s="41"/>
      <c r="M72" s="41"/>
      <c r="N72" s="40"/>
    </row>
    <row r="73" spans="1:14">
      <c r="A73" s="33">
        <v>43266.622372685182</v>
      </c>
      <c r="B73" s="11" t="s">
        <v>101</v>
      </c>
      <c r="C73" s="6">
        <v>28.783333333333335</v>
      </c>
      <c r="D73" s="6">
        <v>35</v>
      </c>
      <c r="E73" s="37">
        <v>19</v>
      </c>
      <c r="G73" s="6">
        <f t="shared" si="2"/>
        <v>6.216666666666665</v>
      </c>
      <c r="H73" s="46">
        <f t="shared" si="3"/>
        <v>16</v>
      </c>
      <c r="I73" s="43"/>
      <c r="J73" s="44"/>
      <c r="K73" s="45"/>
      <c r="L73" s="41"/>
      <c r="M73" s="41"/>
      <c r="N73" s="40"/>
    </row>
    <row r="74" spans="1:14">
      <c r="A74" s="33">
        <v>43269.340300925927</v>
      </c>
      <c r="B74" s="11" t="s">
        <v>102</v>
      </c>
      <c r="C74" s="6">
        <v>87.966666666666669</v>
      </c>
      <c r="D74" s="6">
        <v>88</v>
      </c>
      <c r="E74" s="37">
        <v>86</v>
      </c>
      <c r="G74" s="6">
        <f t="shared" si="2"/>
        <v>3.3333333333331439E-2</v>
      </c>
      <c r="H74" s="46">
        <f t="shared" si="3"/>
        <v>2</v>
      </c>
      <c r="I74" s="43"/>
      <c r="J74" s="44"/>
      <c r="K74" s="45"/>
      <c r="L74" s="41"/>
      <c r="M74" s="41"/>
      <c r="N74" s="40"/>
    </row>
    <row r="75" spans="1:14">
      <c r="A75" s="33">
        <v>43269.64261574074</v>
      </c>
      <c r="B75" s="11" t="s">
        <v>88</v>
      </c>
      <c r="C75" s="6">
        <v>72.63333333333334</v>
      </c>
      <c r="D75" s="6">
        <v>73.000000000000014</v>
      </c>
      <c r="E75" s="37">
        <v>65</v>
      </c>
      <c r="G75" s="6">
        <f t="shared" si="2"/>
        <v>0.36666666666667425</v>
      </c>
      <c r="H75" s="46">
        <f t="shared" si="3"/>
        <v>8.0000000000000142</v>
      </c>
      <c r="I75" s="43"/>
      <c r="J75" s="44"/>
      <c r="K75" s="45"/>
      <c r="L75" s="41"/>
      <c r="M75" s="41"/>
      <c r="N75" s="40"/>
    </row>
    <row r="76" spans="1:14">
      <c r="A76" s="33">
        <v>43270.37259259259</v>
      </c>
      <c r="B76" s="11" t="s">
        <v>60</v>
      </c>
      <c r="C76" s="6">
        <v>35.466666666666669</v>
      </c>
      <c r="D76" s="6">
        <v>37</v>
      </c>
      <c r="E76" s="37">
        <v>24</v>
      </c>
      <c r="G76" s="6">
        <f t="shared" si="2"/>
        <v>1.5333333333333314</v>
      </c>
      <c r="H76" s="46">
        <f t="shared" si="3"/>
        <v>13</v>
      </c>
      <c r="I76" s="43"/>
      <c r="J76" s="44"/>
      <c r="K76" s="45"/>
      <c r="L76" s="41"/>
      <c r="M76" s="41"/>
      <c r="N76" s="40"/>
    </row>
    <row r="77" spans="1:14">
      <c r="A77" s="33">
        <v>43270.391597222224</v>
      </c>
      <c r="B77" s="11" t="s">
        <v>88</v>
      </c>
      <c r="C77" s="6">
        <v>39.1</v>
      </c>
      <c r="D77" s="6">
        <v>40</v>
      </c>
      <c r="E77" s="37">
        <v>36</v>
      </c>
      <c r="G77" s="6">
        <f t="shared" si="2"/>
        <v>0.89999999999999858</v>
      </c>
      <c r="H77" s="46">
        <f t="shared" si="3"/>
        <v>4</v>
      </c>
      <c r="I77" s="43"/>
      <c r="J77" s="44"/>
      <c r="K77" s="45"/>
      <c r="L77" s="41"/>
      <c r="M77" s="41"/>
      <c r="N77" s="40"/>
    </row>
    <row r="78" spans="1:14">
      <c r="A78" s="33">
        <v>43270.637881944444</v>
      </c>
      <c r="B78" s="11" t="s">
        <v>103</v>
      </c>
      <c r="C78" s="6">
        <v>35.450000000000003</v>
      </c>
      <c r="D78" s="6">
        <v>36</v>
      </c>
      <c r="E78" s="37">
        <v>34</v>
      </c>
      <c r="G78" s="6">
        <f t="shared" si="2"/>
        <v>0.54999999999999716</v>
      </c>
      <c r="H78" s="46">
        <f t="shared" si="3"/>
        <v>2</v>
      </c>
      <c r="I78" s="43"/>
      <c r="J78" s="44"/>
      <c r="K78" s="45"/>
      <c r="L78" s="41"/>
      <c r="M78" s="41"/>
      <c r="N78" s="40"/>
    </row>
    <row r="79" spans="1:14">
      <c r="A79" s="33">
        <v>43270.735636574071</v>
      </c>
      <c r="B79" s="11" t="s">
        <v>104</v>
      </c>
      <c r="C79" s="6">
        <v>55.68333333333333</v>
      </c>
      <c r="D79" s="6">
        <v>60</v>
      </c>
      <c r="E79" s="37">
        <v>43</v>
      </c>
      <c r="G79" s="6">
        <f t="shared" si="2"/>
        <v>4.31666666666667</v>
      </c>
      <c r="H79" s="46">
        <f t="shared" si="3"/>
        <v>17</v>
      </c>
      <c r="I79" s="43"/>
      <c r="J79" s="44"/>
      <c r="K79" s="45"/>
      <c r="L79" s="41"/>
      <c r="M79" s="41"/>
      <c r="N79" s="40"/>
    </row>
    <row r="80" spans="1:14">
      <c r="A80" s="33">
        <v>43271.373622685183</v>
      </c>
      <c r="B80" s="11" t="s">
        <v>105</v>
      </c>
      <c r="C80" s="6">
        <v>22.983333333333338</v>
      </c>
      <c r="D80" s="6">
        <v>26.000000000000004</v>
      </c>
      <c r="E80" s="37">
        <v>19</v>
      </c>
      <c r="G80" s="6">
        <f t="shared" si="2"/>
        <v>3.0166666666666657</v>
      </c>
      <c r="H80" s="46">
        <f t="shared" si="3"/>
        <v>7.0000000000000036</v>
      </c>
      <c r="I80" s="43"/>
      <c r="J80" s="44"/>
      <c r="K80" s="45"/>
      <c r="L80" s="41"/>
      <c r="M80" s="41"/>
      <c r="N80" s="40"/>
    </row>
    <row r="81" spans="1:14">
      <c r="A81" s="33">
        <v>43271.387303240743</v>
      </c>
      <c r="B81" s="11" t="s">
        <v>106</v>
      </c>
      <c r="C81" s="6">
        <v>34.283333333333331</v>
      </c>
      <c r="D81" s="6">
        <v>37</v>
      </c>
      <c r="E81" s="37">
        <v>33</v>
      </c>
      <c r="G81" s="6">
        <f t="shared" si="2"/>
        <v>2.7166666666666686</v>
      </c>
      <c r="H81" s="46">
        <f t="shared" si="3"/>
        <v>4</v>
      </c>
      <c r="I81" s="43"/>
      <c r="J81" s="44"/>
      <c r="K81" s="45"/>
      <c r="L81" s="41"/>
      <c r="M81" s="41"/>
      <c r="N81" s="40"/>
    </row>
    <row r="82" spans="1:14">
      <c r="A82" s="33">
        <v>43271.634120370371</v>
      </c>
      <c r="B82" s="11" t="s">
        <v>107</v>
      </c>
      <c r="C82" s="6">
        <v>42.866666666666667</v>
      </c>
      <c r="D82" s="6">
        <v>46.000000000000007</v>
      </c>
      <c r="E82" s="37">
        <v>35</v>
      </c>
      <c r="G82" s="6">
        <f t="shared" si="2"/>
        <v>3.13333333333334</v>
      </c>
      <c r="H82" s="46">
        <f t="shared" si="3"/>
        <v>11.000000000000007</v>
      </c>
      <c r="I82" s="43"/>
      <c r="J82" s="44"/>
      <c r="K82" s="45"/>
      <c r="L82" s="41"/>
      <c r="M82" s="41"/>
      <c r="N82" s="40"/>
    </row>
    <row r="83" spans="1:14">
      <c r="A83" s="33">
        <v>43271.710104166668</v>
      </c>
      <c r="B83" s="11" t="s">
        <v>108</v>
      </c>
      <c r="C83" s="6">
        <v>0.45</v>
      </c>
      <c r="D83" s="6">
        <v>3</v>
      </c>
      <c r="E83" s="37">
        <v>5</v>
      </c>
      <c r="G83" s="6">
        <f t="shared" si="2"/>
        <v>2.5499999999999998</v>
      </c>
      <c r="H83" s="46">
        <f t="shared" si="3"/>
        <v>-2</v>
      </c>
      <c r="I83" s="43"/>
      <c r="J83" s="44"/>
      <c r="K83" s="45"/>
      <c r="L83" s="41"/>
      <c r="M83" s="41"/>
      <c r="N83" s="40"/>
    </row>
    <row r="84" spans="1:14">
      <c r="A84" s="33">
        <v>43271.744629629633</v>
      </c>
      <c r="B84" s="11" t="s">
        <v>109</v>
      </c>
      <c r="C84" s="6">
        <v>81.733333333333334</v>
      </c>
      <c r="D84" s="6">
        <v>83.999999999999986</v>
      </c>
      <c r="E84" s="37">
        <v>78</v>
      </c>
      <c r="G84" s="6">
        <f t="shared" si="2"/>
        <v>2.2666666666666515</v>
      </c>
      <c r="H84" s="46">
        <f t="shared" si="3"/>
        <v>5.9999999999999858</v>
      </c>
      <c r="I84" s="43"/>
      <c r="J84" s="44"/>
      <c r="K84" s="45"/>
      <c r="L84" s="41"/>
      <c r="M84" s="41"/>
      <c r="N84" s="40"/>
    </row>
    <row r="85" spans="1:14">
      <c r="A85" s="33">
        <v>43272.058692129627</v>
      </c>
      <c r="B85" s="11" t="s">
        <v>110</v>
      </c>
      <c r="C85" s="6">
        <v>185.48333333333332</v>
      </c>
      <c r="D85" s="6">
        <v>186.00000000000003</v>
      </c>
      <c r="E85" s="37">
        <v>177</v>
      </c>
      <c r="G85" s="6">
        <f t="shared" si="2"/>
        <v>0.51666666666670835</v>
      </c>
      <c r="H85" s="46">
        <f t="shared" si="3"/>
        <v>9.0000000000000284</v>
      </c>
      <c r="I85" s="43"/>
      <c r="J85" s="44"/>
      <c r="K85" s="45"/>
      <c r="L85" s="41"/>
      <c r="M85" s="41"/>
      <c r="N85" s="40"/>
    </row>
    <row r="86" spans="1:14">
      <c r="A86" s="33">
        <v>43272.6484837963</v>
      </c>
      <c r="B86" s="11" t="s">
        <v>111</v>
      </c>
      <c r="C86" s="6">
        <v>102.18333333333334</v>
      </c>
      <c r="D86" s="6">
        <v>103.00000000000001</v>
      </c>
      <c r="E86" s="37">
        <v>97</v>
      </c>
      <c r="G86" s="6">
        <f t="shared" si="2"/>
        <v>0.81666666666667709</v>
      </c>
      <c r="H86" s="46">
        <f t="shared" si="3"/>
        <v>6.0000000000000142</v>
      </c>
      <c r="I86" s="43"/>
      <c r="J86" s="44"/>
      <c r="K86" s="45"/>
      <c r="L86" s="41"/>
      <c r="M86" s="41"/>
      <c r="N86" s="40"/>
    </row>
    <row r="87" spans="1:14">
      <c r="A87" s="33">
        <v>43272.654085648152</v>
      </c>
      <c r="B87" s="11" t="s">
        <v>112</v>
      </c>
      <c r="C87" s="6">
        <v>103.11666666666666</v>
      </c>
      <c r="D87" s="6">
        <v>105</v>
      </c>
      <c r="E87" s="37">
        <v>101</v>
      </c>
      <c r="G87" s="6">
        <f t="shared" si="2"/>
        <v>1.88333333333334</v>
      </c>
      <c r="H87" s="46">
        <f t="shared" si="3"/>
        <v>4</v>
      </c>
      <c r="I87" s="43"/>
      <c r="J87" s="44"/>
      <c r="K87" s="45"/>
      <c r="L87" s="41"/>
      <c r="M87" s="41"/>
      <c r="N87" s="40"/>
    </row>
    <row r="88" spans="1:14">
      <c r="A88" s="33">
        <v>43273.542268518519</v>
      </c>
      <c r="B88" s="11" t="s">
        <v>113</v>
      </c>
      <c r="C88" s="6">
        <v>3.1333333333333333</v>
      </c>
      <c r="D88" s="6">
        <v>7</v>
      </c>
      <c r="E88" s="37">
        <v>2</v>
      </c>
      <c r="G88" s="6">
        <f t="shared" si="2"/>
        <v>3.8666666666666667</v>
      </c>
      <c r="H88" s="46">
        <f t="shared" si="3"/>
        <v>5</v>
      </c>
      <c r="I88" s="43"/>
      <c r="J88" s="44"/>
      <c r="K88" s="45"/>
      <c r="L88" s="41"/>
      <c r="M88" s="41"/>
      <c r="N88" s="40"/>
    </row>
    <row r="89" spans="1:14">
      <c r="A89" s="33">
        <v>43277.424074074072</v>
      </c>
      <c r="B89" s="11" t="s">
        <v>114</v>
      </c>
      <c r="C89" s="6">
        <v>69.333333333333329</v>
      </c>
      <c r="D89" s="6">
        <v>71</v>
      </c>
      <c r="E89" s="37">
        <v>68</v>
      </c>
      <c r="G89" s="6">
        <f t="shared" si="2"/>
        <v>1.6666666666666714</v>
      </c>
      <c r="H89" s="46">
        <f t="shared" si="3"/>
        <v>3</v>
      </c>
      <c r="I89" s="43"/>
      <c r="J89" s="44"/>
      <c r="K89" s="45"/>
      <c r="L89" s="41"/>
      <c r="M89" s="41"/>
      <c r="N89" s="40"/>
    </row>
    <row r="90" spans="1:14">
      <c r="A90" s="33">
        <v>43277.570300925923</v>
      </c>
      <c r="B90" s="11" t="s">
        <v>115</v>
      </c>
      <c r="C90" s="6">
        <v>19.783333333333335</v>
      </c>
      <c r="D90" s="6">
        <v>23.000000000000004</v>
      </c>
      <c r="E90" s="37">
        <v>19</v>
      </c>
      <c r="G90" s="6">
        <f t="shared" si="2"/>
        <v>3.2166666666666686</v>
      </c>
      <c r="H90" s="46">
        <f t="shared" si="3"/>
        <v>4.0000000000000036</v>
      </c>
      <c r="I90" s="43"/>
      <c r="J90" s="44"/>
      <c r="K90" s="45"/>
      <c r="L90" s="41"/>
      <c r="M90" s="41"/>
      <c r="N90" s="40"/>
    </row>
    <row r="91" spans="1:14">
      <c r="A91" s="33">
        <v>43277.7580787037</v>
      </c>
      <c r="B91" s="11" t="s">
        <v>116</v>
      </c>
      <c r="C91" s="6">
        <v>39.366666666666667</v>
      </c>
      <c r="D91" s="6">
        <v>41</v>
      </c>
      <c r="E91" s="37">
        <v>31</v>
      </c>
      <c r="G91" s="6">
        <f t="shared" si="2"/>
        <v>1.6333333333333329</v>
      </c>
      <c r="H91" s="46">
        <f t="shared" si="3"/>
        <v>10</v>
      </c>
      <c r="I91" s="43"/>
      <c r="J91" s="44"/>
      <c r="K91" s="45"/>
      <c r="L91" s="41"/>
      <c r="M91" s="41"/>
      <c r="N91" s="40"/>
    </row>
    <row r="92" spans="1:14">
      <c r="A92" s="33">
        <v>43278.334490740737</v>
      </c>
      <c r="B92" s="11" t="s">
        <v>117</v>
      </c>
      <c r="C92" s="6">
        <v>29.333333333333332</v>
      </c>
      <c r="D92" s="6">
        <v>31.000000000000004</v>
      </c>
      <c r="E92" s="37">
        <v>18</v>
      </c>
      <c r="G92" s="6">
        <f t="shared" si="2"/>
        <v>1.6666666666666714</v>
      </c>
      <c r="H92" s="46">
        <f t="shared" si="3"/>
        <v>13.000000000000004</v>
      </c>
      <c r="I92" s="43"/>
      <c r="J92" s="44"/>
      <c r="K92" s="45"/>
      <c r="L92" s="41"/>
      <c r="M92" s="41"/>
      <c r="N92" s="40"/>
    </row>
    <row r="93" spans="1:14">
      <c r="A93" s="33">
        <v>43279.773495370369</v>
      </c>
      <c r="B93" s="11" t="s">
        <v>118</v>
      </c>
      <c r="C93" s="6">
        <v>109.16666666666667</v>
      </c>
      <c r="D93" s="6">
        <v>113</v>
      </c>
      <c r="E93" s="37">
        <v>97</v>
      </c>
      <c r="G93" s="6">
        <f t="shared" si="2"/>
        <v>3.8333333333333286</v>
      </c>
      <c r="H93" s="46">
        <f t="shared" si="3"/>
        <v>16</v>
      </c>
      <c r="I93" s="43"/>
      <c r="J93" s="44"/>
      <c r="K93" s="45"/>
      <c r="L93" s="41"/>
      <c r="M93" s="41"/>
      <c r="N93" s="40"/>
    </row>
    <row r="94" spans="1:14">
      <c r="A94" s="33">
        <v>43284.27815972222</v>
      </c>
      <c r="B94" s="11" t="s">
        <v>119</v>
      </c>
      <c r="C94" s="6">
        <v>24.45</v>
      </c>
      <c r="D94" s="6">
        <v>27</v>
      </c>
      <c r="E94" s="37">
        <v>21</v>
      </c>
      <c r="G94" s="6">
        <f t="shared" si="2"/>
        <v>2.5500000000000007</v>
      </c>
      <c r="H94" s="46">
        <f t="shared" si="3"/>
        <v>6</v>
      </c>
      <c r="I94" s="43"/>
      <c r="J94" s="44"/>
      <c r="K94" s="45"/>
      <c r="L94" s="41"/>
      <c r="M94" s="41"/>
      <c r="N94" s="40"/>
    </row>
    <row r="95" spans="1:14">
      <c r="A95" s="33">
        <v>43286.652060185188</v>
      </c>
      <c r="B95" s="11" t="s">
        <v>120</v>
      </c>
      <c r="C95" s="6">
        <v>8.0333333333333332</v>
      </c>
      <c r="D95" s="6">
        <v>10</v>
      </c>
      <c r="E95" s="37">
        <v>0</v>
      </c>
      <c r="G95" s="6">
        <f t="shared" si="2"/>
        <v>1.9666666666666668</v>
      </c>
      <c r="H95" s="46">
        <f t="shared" si="3"/>
        <v>10</v>
      </c>
      <c r="I95" s="43"/>
      <c r="J95" s="44"/>
      <c r="K95" s="45"/>
      <c r="L95" s="41"/>
      <c r="M95" s="41"/>
      <c r="N95" s="40"/>
    </row>
    <row r="96" spans="1:14">
      <c r="A96" s="33">
        <v>43287.368043981478</v>
      </c>
      <c r="B96" s="11" t="s">
        <v>121</v>
      </c>
      <c r="C96" s="6">
        <v>23.016666666666666</v>
      </c>
      <c r="D96" s="6">
        <v>24</v>
      </c>
      <c r="E96" s="37">
        <v>21</v>
      </c>
      <c r="G96" s="6">
        <f t="shared" si="2"/>
        <v>0.98333333333333428</v>
      </c>
      <c r="H96" s="46">
        <f t="shared" si="3"/>
        <v>3</v>
      </c>
      <c r="I96" s="43"/>
      <c r="J96" s="44"/>
      <c r="K96" s="45"/>
      <c r="L96" s="41"/>
      <c r="M96" s="41"/>
      <c r="N96" s="40"/>
    </row>
    <row r="97" spans="1:14">
      <c r="A97" s="33">
        <v>43290.326898148145</v>
      </c>
      <c r="B97" s="11" t="s">
        <v>122</v>
      </c>
      <c r="C97" s="6">
        <v>0.26666666666666666</v>
      </c>
      <c r="D97" s="6">
        <v>11</v>
      </c>
      <c r="E97" s="37">
        <v>0</v>
      </c>
      <c r="G97" s="6">
        <f t="shared" si="2"/>
        <v>10.733333333333333</v>
      </c>
      <c r="H97" s="46">
        <f t="shared" si="3"/>
        <v>11</v>
      </c>
      <c r="I97" s="43"/>
      <c r="J97" s="44"/>
      <c r="K97" s="45"/>
      <c r="L97" s="41"/>
      <c r="M97" s="41"/>
      <c r="N97" s="40"/>
    </row>
    <row r="98" spans="1:14">
      <c r="A98" s="33">
        <v>43290.365277777775</v>
      </c>
      <c r="B98" s="11" t="s">
        <v>123</v>
      </c>
      <c r="C98" s="6">
        <v>13.000000000000002</v>
      </c>
      <c r="D98" s="6">
        <v>14</v>
      </c>
      <c r="E98" s="37">
        <v>5</v>
      </c>
      <c r="G98" s="6">
        <f t="shared" si="2"/>
        <v>0.99999999999999822</v>
      </c>
      <c r="H98" s="46">
        <f t="shared" si="3"/>
        <v>9</v>
      </c>
      <c r="I98" s="43"/>
      <c r="J98" s="44"/>
      <c r="K98" s="45"/>
      <c r="L98" s="41"/>
      <c r="M98" s="41"/>
      <c r="N98" s="40"/>
    </row>
    <row r="99" spans="1:14">
      <c r="A99" s="33">
        <v>43290.488125000003</v>
      </c>
      <c r="B99" s="11" t="s">
        <v>124</v>
      </c>
      <c r="C99" s="6">
        <v>18.100000000000001</v>
      </c>
      <c r="D99" s="6">
        <v>6</v>
      </c>
      <c r="E99" s="37">
        <v>0</v>
      </c>
      <c r="G99" s="6">
        <f t="shared" si="2"/>
        <v>-12.100000000000001</v>
      </c>
      <c r="H99" s="46">
        <f t="shared" si="3"/>
        <v>6</v>
      </c>
      <c r="I99" s="43"/>
      <c r="J99" s="44"/>
      <c r="K99" s="45"/>
      <c r="L99" s="41"/>
      <c r="M99" s="41"/>
      <c r="N99" s="40"/>
    </row>
    <row r="100" spans="1:14">
      <c r="A100" s="33">
        <v>43291.354548611111</v>
      </c>
      <c r="B100" s="11" t="s">
        <v>125</v>
      </c>
      <c r="C100" s="6">
        <v>14.449999999999998</v>
      </c>
      <c r="D100" s="6">
        <v>15</v>
      </c>
      <c r="E100" s="37">
        <v>9</v>
      </c>
      <c r="G100" s="6">
        <f t="shared" si="2"/>
        <v>0.55000000000000249</v>
      </c>
      <c r="H100" s="46">
        <f t="shared" si="3"/>
        <v>6</v>
      </c>
      <c r="I100" s="43"/>
      <c r="J100" s="44"/>
      <c r="K100" s="45"/>
      <c r="L100" s="41"/>
      <c r="M100" s="41"/>
      <c r="N100" s="40"/>
    </row>
    <row r="101" spans="1:14">
      <c r="A101" s="33">
        <v>43291.558761574073</v>
      </c>
      <c r="B101" s="11" t="s">
        <v>126</v>
      </c>
      <c r="C101" s="6">
        <v>23.383333333333329</v>
      </c>
      <c r="D101" s="6">
        <v>26.000000000000004</v>
      </c>
      <c r="E101" s="37">
        <v>19</v>
      </c>
      <c r="G101" s="6">
        <f t="shared" si="2"/>
        <v>2.6166666666666742</v>
      </c>
      <c r="H101" s="46">
        <f t="shared" si="3"/>
        <v>7.0000000000000036</v>
      </c>
      <c r="I101" s="43"/>
      <c r="J101" s="44"/>
      <c r="K101" s="45"/>
      <c r="L101" s="41"/>
      <c r="M101" s="41"/>
      <c r="N101" s="40"/>
    </row>
    <row r="102" spans="1:14">
      <c r="A102" s="33">
        <v>43292.325972222221</v>
      </c>
      <c r="B102" s="11" t="s">
        <v>127</v>
      </c>
      <c r="C102" s="6">
        <v>25.6</v>
      </c>
      <c r="D102" s="6">
        <v>35</v>
      </c>
      <c r="E102" s="37">
        <v>25</v>
      </c>
      <c r="G102" s="6">
        <f t="shared" si="2"/>
        <v>9.3999999999999986</v>
      </c>
      <c r="H102" s="46">
        <f t="shared" si="3"/>
        <v>10</v>
      </c>
      <c r="I102" s="43"/>
      <c r="J102" s="44"/>
      <c r="K102" s="45"/>
      <c r="L102" s="41"/>
      <c r="M102" s="41"/>
      <c r="N102" s="40"/>
    </row>
    <row r="103" spans="1:14">
      <c r="A103" s="33">
        <v>43292.640439814815</v>
      </c>
      <c r="B103" s="11" t="s">
        <v>128</v>
      </c>
      <c r="C103" s="6">
        <v>2.7666666666666666</v>
      </c>
      <c r="D103" s="6">
        <v>5</v>
      </c>
      <c r="E103" s="37">
        <v>0</v>
      </c>
      <c r="G103" s="6">
        <f t="shared" si="2"/>
        <v>2.2333333333333334</v>
      </c>
      <c r="H103" s="46">
        <f t="shared" si="3"/>
        <v>5</v>
      </c>
      <c r="I103" s="43"/>
      <c r="J103" s="44"/>
      <c r="K103" s="45"/>
      <c r="L103" s="41"/>
      <c r="M103" s="41"/>
      <c r="N103" s="40"/>
    </row>
    <row r="104" spans="1:14">
      <c r="A104" s="33">
        <v>43292.691261574073</v>
      </c>
      <c r="B104" s="11" t="s">
        <v>129</v>
      </c>
      <c r="C104" s="6">
        <v>45.583333333333336</v>
      </c>
      <c r="D104" s="6">
        <v>46.000000000000007</v>
      </c>
      <c r="E104" s="37">
        <v>31</v>
      </c>
      <c r="G104" s="6">
        <f t="shared" si="2"/>
        <v>0.4166666666666714</v>
      </c>
      <c r="H104" s="46">
        <f t="shared" si="3"/>
        <v>15.000000000000007</v>
      </c>
      <c r="I104" s="43"/>
      <c r="J104" s="44"/>
      <c r="K104" s="45"/>
      <c r="L104" s="41"/>
      <c r="M104" s="41"/>
      <c r="N104" s="40"/>
    </row>
    <row r="105" spans="1:14">
      <c r="A105" s="33">
        <v>43293.609872685185</v>
      </c>
      <c r="B105" s="11" t="s">
        <v>130</v>
      </c>
      <c r="C105" s="6">
        <v>34.783333333333331</v>
      </c>
      <c r="D105" s="6">
        <v>38</v>
      </c>
      <c r="E105" s="37">
        <v>13</v>
      </c>
      <c r="G105" s="6">
        <f t="shared" si="2"/>
        <v>3.2166666666666686</v>
      </c>
      <c r="H105" s="46">
        <f t="shared" si="3"/>
        <v>25</v>
      </c>
      <c r="I105" s="43"/>
      <c r="J105" s="44"/>
      <c r="K105" s="45"/>
      <c r="L105" s="41"/>
      <c r="M105" s="41"/>
      <c r="N105" s="40"/>
    </row>
    <row r="106" spans="1:14">
      <c r="A106" s="33">
        <v>43293.769618055558</v>
      </c>
      <c r="B106" s="11" t="s">
        <v>131</v>
      </c>
      <c r="C106" s="6">
        <v>12.75</v>
      </c>
      <c r="D106" s="6">
        <v>13.000000000000002</v>
      </c>
      <c r="E106" s="37">
        <v>8</v>
      </c>
      <c r="G106" s="6">
        <f t="shared" si="2"/>
        <v>0.25000000000000178</v>
      </c>
      <c r="H106" s="46">
        <f t="shared" si="3"/>
        <v>5.0000000000000018</v>
      </c>
      <c r="I106" s="43"/>
      <c r="J106" s="44"/>
      <c r="K106" s="45"/>
      <c r="L106" s="41"/>
      <c r="M106" s="41"/>
      <c r="N106" s="40"/>
    </row>
    <row r="107" spans="1:14">
      <c r="A107" s="33">
        <v>43297.516030092593</v>
      </c>
      <c r="B107" s="11" t="s">
        <v>52</v>
      </c>
      <c r="C107" s="6">
        <v>95.916666666666657</v>
      </c>
      <c r="D107" s="6">
        <v>98.999999999999986</v>
      </c>
      <c r="E107" s="37">
        <v>90</v>
      </c>
      <c r="G107" s="6">
        <f t="shared" si="2"/>
        <v>3.0833333333333286</v>
      </c>
      <c r="H107" s="46">
        <f t="shared" si="3"/>
        <v>8.9999999999999858</v>
      </c>
      <c r="I107" s="43"/>
      <c r="J107" s="44"/>
      <c r="K107" s="45"/>
      <c r="L107" s="41"/>
      <c r="M107" s="41"/>
      <c r="N107" s="40"/>
    </row>
    <row r="108" spans="1:14">
      <c r="A108" s="33">
        <v>43297.645729166667</v>
      </c>
      <c r="B108" s="11" t="s">
        <v>112</v>
      </c>
      <c r="C108" s="6">
        <v>70.150000000000006</v>
      </c>
      <c r="D108" s="6">
        <v>75</v>
      </c>
      <c r="E108" s="37">
        <v>58</v>
      </c>
      <c r="G108" s="6">
        <f t="shared" si="2"/>
        <v>4.8499999999999943</v>
      </c>
      <c r="H108" s="46">
        <f t="shared" si="3"/>
        <v>17</v>
      </c>
      <c r="I108" s="43"/>
      <c r="J108" s="44"/>
      <c r="K108" s="45"/>
      <c r="L108" s="41"/>
      <c r="M108" s="41"/>
      <c r="N108" s="40"/>
    </row>
    <row r="109" spans="1:14">
      <c r="A109" s="33">
        <v>43298.72347222222</v>
      </c>
      <c r="B109" s="11" t="s">
        <v>132</v>
      </c>
      <c r="C109" s="6">
        <v>34.200000000000003</v>
      </c>
      <c r="D109" s="6">
        <v>36</v>
      </c>
      <c r="E109" s="37">
        <v>30</v>
      </c>
      <c r="G109" s="6">
        <f t="shared" si="2"/>
        <v>1.7999999999999972</v>
      </c>
      <c r="H109" s="46">
        <f t="shared" si="3"/>
        <v>6</v>
      </c>
      <c r="I109" s="43"/>
      <c r="J109" s="44"/>
      <c r="K109" s="45"/>
      <c r="L109" s="41"/>
      <c r="M109" s="41"/>
      <c r="N109" s="40"/>
    </row>
    <row r="110" spans="1:14">
      <c r="A110" s="33">
        <v>43298.731053240743</v>
      </c>
      <c r="B110" s="11" t="s">
        <v>133</v>
      </c>
      <c r="C110" s="6">
        <v>27.283333333333335</v>
      </c>
      <c r="D110" s="6">
        <v>30</v>
      </c>
      <c r="E110" s="37">
        <v>20</v>
      </c>
      <c r="G110" s="6">
        <f t="shared" si="2"/>
        <v>2.716666666666665</v>
      </c>
      <c r="H110" s="46">
        <f t="shared" si="3"/>
        <v>10</v>
      </c>
      <c r="I110" s="43"/>
      <c r="J110" s="44"/>
      <c r="K110" s="45"/>
      <c r="L110" s="41"/>
      <c r="M110" s="41"/>
      <c r="N110" s="40"/>
    </row>
    <row r="111" spans="1:14">
      <c r="A111" s="33">
        <v>43298.751111111109</v>
      </c>
      <c r="B111" s="11" t="s">
        <v>134</v>
      </c>
      <c r="C111" s="6">
        <v>69.400000000000006</v>
      </c>
      <c r="D111" s="6">
        <v>71</v>
      </c>
      <c r="E111" s="37">
        <v>63</v>
      </c>
      <c r="G111" s="6">
        <f t="shared" si="2"/>
        <v>1.5999999999999943</v>
      </c>
      <c r="H111" s="46">
        <f t="shared" si="3"/>
        <v>8</v>
      </c>
      <c r="I111" s="43"/>
      <c r="J111" s="44"/>
      <c r="K111" s="45"/>
      <c r="L111" s="41"/>
      <c r="M111" s="41"/>
      <c r="N111" s="40"/>
    </row>
    <row r="112" spans="1:14">
      <c r="A112" s="33">
        <v>43299.529814814814</v>
      </c>
      <c r="B112" s="11" t="s">
        <v>135</v>
      </c>
      <c r="C112" s="6">
        <v>106.06666666666666</v>
      </c>
      <c r="D112" s="6">
        <v>108.99999999999999</v>
      </c>
      <c r="E112" s="37">
        <v>103</v>
      </c>
      <c r="G112" s="6">
        <f t="shared" si="2"/>
        <v>2.9333333333333229</v>
      </c>
      <c r="H112" s="46">
        <f t="shared" si="3"/>
        <v>5.9999999999999858</v>
      </c>
      <c r="I112" s="43"/>
      <c r="J112" s="44"/>
      <c r="K112" s="45"/>
      <c r="L112" s="41"/>
      <c r="M112" s="41"/>
      <c r="N112" s="40"/>
    </row>
    <row r="113" spans="1:14">
      <c r="A113" s="33">
        <v>43299.607974537037</v>
      </c>
      <c r="B113" s="11" t="s">
        <v>136</v>
      </c>
      <c r="C113" s="6">
        <v>103.51666666666667</v>
      </c>
      <c r="D113" s="6">
        <v>104.00000000000001</v>
      </c>
      <c r="E113" s="37">
        <v>99</v>
      </c>
      <c r="G113" s="6">
        <f t="shared" si="2"/>
        <v>0.48333333333334849</v>
      </c>
      <c r="H113" s="46">
        <f t="shared" si="3"/>
        <v>5.0000000000000142</v>
      </c>
      <c r="I113" s="43"/>
      <c r="J113" s="44"/>
      <c r="K113" s="45"/>
      <c r="L113" s="41"/>
      <c r="M113" s="41"/>
      <c r="N113" s="40"/>
    </row>
    <row r="114" spans="1:14">
      <c r="A114" s="33">
        <v>43299.6172337963</v>
      </c>
      <c r="B114" s="11" t="s">
        <v>137</v>
      </c>
      <c r="C114" s="6">
        <v>23.183333333333334</v>
      </c>
      <c r="D114" s="6">
        <v>24</v>
      </c>
      <c r="E114" s="37">
        <v>11</v>
      </c>
      <c r="G114" s="6">
        <f t="shared" si="2"/>
        <v>0.81666666666666643</v>
      </c>
      <c r="H114" s="46">
        <f t="shared" si="3"/>
        <v>13</v>
      </c>
      <c r="I114" s="43"/>
      <c r="J114" s="44"/>
      <c r="K114" s="45"/>
      <c r="L114" s="41"/>
      <c r="M114" s="41"/>
      <c r="N114" s="40"/>
    </row>
    <row r="115" spans="1:14">
      <c r="A115" s="33">
        <v>43300.457037037035</v>
      </c>
      <c r="B115" s="11" t="s">
        <v>138</v>
      </c>
      <c r="C115" s="6">
        <v>55.86666666666666</v>
      </c>
      <c r="D115" s="6">
        <v>59</v>
      </c>
      <c r="E115" s="37">
        <v>53</v>
      </c>
      <c r="G115" s="6">
        <f t="shared" si="2"/>
        <v>3.13333333333334</v>
      </c>
      <c r="H115" s="46">
        <f t="shared" si="3"/>
        <v>6</v>
      </c>
      <c r="I115" s="43"/>
      <c r="J115" s="44"/>
      <c r="K115" s="45"/>
      <c r="L115" s="41"/>
      <c r="M115" s="41"/>
      <c r="N115" s="40"/>
    </row>
    <row r="116" spans="1:14">
      <c r="A116" s="33">
        <v>43300.585208333301</v>
      </c>
      <c r="B116" t="s">
        <v>139</v>
      </c>
      <c r="C116" s="6">
        <v>56.3</v>
      </c>
      <c r="D116" s="6">
        <v>64</v>
      </c>
      <c r="E116" s="37">
        <v>24</v>
      </c>
      <c r="G116" s="6">
        <f t="shared" si="2"/>
        <v>7.7000000000000028</v>
      </c>
      <c r="H116" s="46">
        <f t="shared" si="3"/>
        <v>40</v>
      </c>
      <c r="I116" s="43"/>
      <c r="J116" s="44"/>
      <c r="K116" s="45"/>
      <c r="L116" s="41"/>
      <c r="M116" s="41"/>
      <c r="N116" s="40"/>
    </row>
    <row r="117" spans="1:14">
      <c r="A117" s="33">
        <v>43300.751493055555</v>
      </c>
      <c r="B117" s="11" t="s">
        <v>140</v>
      </c>
      <c r="C117" s="6">
        <v>8.85</v>
      </c>
      <c r="D117" s="6">
        <v>11</v>
      </c>
      <c r="E117" s="37">
        <v>5</v>
      </c>
      <c r="G117" s="6">
        <f t="shared" si="2"/>
        <v>2.1500000000000004</v>
      </c>
      <c r="H117" s="46">
        <f t="shared" si="3"/>
        <v>6</v>
      </c>
      <c r="I117" s="43"/>
      <c r="J117" s="44"/>
      <c r="K117" s="45"/>
      <c r="L117" s="41"/>
      <c r="M117" s="41"/>
      <c r="N117" s="40"/>
    </row>
    <row r="118" spans="1:14">
      <c r="A118" s="33">
        <v>43301.3512037037</v>
      </c>
      <c r="B118" t="s">
        <v>141</v>
      </c>
      <c r="C118" s="6">
        <v>49.266666666666673</v>
      </c>
      <c r="D118" s="6">
        <v>50</v>
      </c>
      <c r="E118" s="37">
        <v>47</v>
      </c>
      <c r="G118" s="6">
        <f t="shared" si="2"/>
        <v>0.73333333333332718</v>
      </c>
      <c r="H118" s="46">
        <f t="shared" si="3"/>
        <v>3</v>
      </c>
      <c r="I118" s="43"/>
      <c r="J118" s="44"/>
      <c r="K118" s="45"/>
      <c r="L118" s="41"/>
      <c r="M118" s="41"/>
      <c r="N118" s="40"/>
    </row>
    <row r="119" spans="1:14">
      <c r="A119" s="33">
        <v>43304.375057870398</v>
      </c>
      <c r="B119" t="s">
        <v>142</v>
      </c>
      <c r="C119" s="6">
        <v>29.916666666666668</v>
      </c>
      <c r="D119" s="6">
        <v>30</v>
      </c>
      <c r="E119" s="37">
        <v>26</v>
      </c>
      <c r="G119" s="6">
        <f t="shared" si="2"/>
        <v>8.3333333333332149E-2</v>
      </c>
      <c r="H119" s="46">
        <f t="shared" si="3"/>
        <v>4</v>
      </c>
      <c r="I119" s="43"/>
      <c r="J119" s="44"/>
      <c r="K119" s="45"/>
      <c r="L119" s="41"/>
      <c r="M119" s="41"/>
      <c r="N119" s="40"/>
    </row>
    <row r="120" spans="1:14">
      <c r="A120" s="33">
        <v>43306.69767361111</v>
      </c>
      <c r="B120" s="11" t="s">
        <v>70</v>
      </c>
      <c r="C120" s="6">
        <v>68.350000000000009</v>
      </c>
      <c r="D120" s="6">
        <v>69</v>
      </c>
      <c r="E120" s="37">
        <v>55</v>
      </c>
      <c r="G120" s="6">
        <f t="shared" si="2"/>
        <v>0.64999999999999147</v>
      </c>
      <c r="H120" s="46">
        <f t="shared" si="3"/>
        <v>14</v>
      </c>
      <c r="I120" s="43"/>
      <c r="J120" s="44"/>
      <c r="K120" s="45"/>
      <c r="L120" s="41"/>
      <c r="M120" s="41"/>
      <c r="N120" s="40"/>
    </row>
    <row r="121" spans="1:14">
      <c r="A121" s="33">
        <v>43311.335648148146</v>
      </c>
      <c r="B121" s="11" t="s">
        <v>143</v>
      </c>
      <c r="C121" s="6">
        <v>14.666666666666666</v>
      </c>
      <c r="D121" s="6">
        <v>15</v>
      </c>
      <c r="E121" s="37">
        <v>13</v>
      </c>
      <c r="G121" s="6">
        <f t="shared" si="2"/>
        <v>0.33333333333333393</v>
      </c>
      <c r="H121" s="46">
        <f t="shared" si="3"/>
        <v>2</v>
      </c>
      <c r="I121" s="43"/>
      <c r="J121" s="44"/>
      <c r="K121" s="45"/>
      <c r="L121" s="41"/>
      <c r="M121" s="41"/>
      <c r="N121" s="40"/>
    </row>
    <row r="122" spans="1:14">
      <c r="A122" s="33">
        <v>43311.702025462961</v>
      </c>
      <c r="B122" s="11" t="s">
        <v>144</v>
      </c>
      <c r="C122" s="6">
        <v>95.083333333333329</v>
      </c>
      <c r="D122" s="6">
        <v>96</v>
      </c>
      <c r="E122" s="37">
        <v>90</v>
      </c>
      <c r="G122" s="6">
        <f t="shared" si="2"/>
        <v>0.9166666666666714</v>
      </c>
      <c r="H122" s="46">
        <f t="shared" si="3"/>
        <v>6</v>
      </c>
      <c r="I122" s="43"/>
      <c r="J122" s="44"/>
      <c r="K122" s="45"/>
      <c r="L122" s="41"/>
      <c r="M122" s="41"/>
      <c r="N122" s="40"/>
    </row>
    <row r="123" spans="1:14">
      <c r="A123" s="33">
        <v>43311.762719907405</v>
      </c>
      <c r="B123" s="11" t="s">
        <v>63</v>
      </c>
      <c r="C123" s="6">
        <v>78.683333333333337</v>
      </c>
      <c r="D123" s="6">
        <v>82</v>
      </c>
      <c r="E123" s="37">
        <v>76</v>
      </c>
      <c r="G123" s="6">
        <f t="shared" si="2"/>
        <v>3.3166666666666629</v>
      </c>
      <c r="H123" s="46">
        <f t="shared" si="3"/>
        <v>6</v>
      </c>
      <c r="I123" s="43"/>
      <c r="J123" s="44"/>
      <c r="K123" s="45"/>
      <c r="L123" s="41"/>
      <c r="M123" s="41"/>
      <c r="N123" s="40"/>
    </row>
    <row r="124" spans="1:14">
      <c r="A124" s="33">
        <v>43312.704398148147</v>
      </c>
      <c r="B124" s="11" t="s">
        <v>26</v>
      </c>
      <c r="C124" s="6">
        <v>93.666666666666671</v>
      </c>
      <c r="D124" s="6">
        <v>97.999999999999986</v>
      </c>
      <c r="E124" s="37">
        <v>86</v>
      </c>
      <c r="G124" s="6">
        <f t="shared" si="2"/>
        <v>4.3333333333333144</v>
      </c>
      <c r="H124" s="46">
        <f t="shared" si="3"/>
        <v>11.999999999999986</v>
      </c>
      <c r="I124" s="43"/>
      <c r="J124" s="44"/>
      <c r="K124" s="45"/>
      <c r="L124" s="41"/>
      <c r="M124" s="41"/>
      <c r="N124" s="40"/>
    </row>
    <row r="125" spans="1:14">
      <c r="A125" s="33">
        <v>43318.323449074072</v>
      </c>
      <c r="B125" s="11" t="s">
        <v>145</v>
      </c>
      <c r="C125" s="6">
        <v>61.233333333333334</v>
      </c>
      <c r="D125" s="6">
        <v>64</v>
      </c>
      <c r="E125" s="37">
        <v>57</v>
      </c>
      <c r="G125" s="6">
        <f t="shared" si="2"/>
        <v>2.7666666666666657</v>
      </c>
      <c r="H125" s="46">
        <f t="shared" si="3"/>
        <v>7</v>
      </c>
      <c r="I125" s="43"/>
      <c r="J125" s="44"/>
      <c r="K125" s="45"/>
      <c r="L125" s="41"/>
      <c r="M125" s="41"/>
      <c r="N125" s="40"/>
    </row>
    <row r="126" spans="1:14">
      <c r="A126" s="33">
        <v>43318.323692129627</v>
      </c>
      <c r="B126" s="11" t="s">
        <v>146</v>
      </c>
      <c r="C126" s="6">
        <v>17.883333333333333</v>
      </c>
      <c r="D126" s="6">
        <v>19</v>
      </c>
      <c r="E126" s="37">
        <v>16</v>
      </c>
      <c r="G126" s="6">
        <f t="shared" si="2"/>
        <v>1.1166666666666671</v>
      </c>
      <c r="H126" s="46">
        <f t="shared" si="3"/>
        <v>3</v>
      </c>
      <c r="I126" s="43"/>
      <c r="J126" s="44"/>
      <c r="K126" s="45"/>
      <c r="L126" s="41"/>
      <c r="M126" s="41"/>
      <c r="N126" s="40"/>
    </row>
    <row r="127" spans="1:14">
      <c r="A127" s="33">
        <v>43318.45207175926</v>
      </c>
      <c r="B127" t="s">
        <v>147</v>
      </c>
      <c r="C127" s="6">
        <v>4.0166666666666666</v>
      </c>
      <c r="D127" s="6">
        <v>5</v>
      </c>
      <c r="E127" s="37">
        <v>1</v>
      </c>
      <c r="G127" s="6">
        <f t="shared" si="2"/>
        <v>0.98333333333333339</v>
      </c>
      <c r="H127" s="46">
        <f t="shared" si="3"/>
        <v>4</v>
      </c>
      <c r="I127" s="43"/>
      <c r="J127" s="44"/>
      <c r="K127" s="45"/>
      <c r="L127" s="41"/>
      <c r="M127" s="41"/>
      <c r="N127" s="40"/>
    </row>
    <row r="128" spans="1:14">
      <c r="A128" s="33">
        <v>43318.699513888889</v>
      </c>
      <c r="B128" s="11" t="s">
        <v>148</v>
      </c>
      <c r="C128" s="6">
        <v>9.6999999999999993</v>
      </c>
      <c r="D128" s="6">
        <v>14</v>
      </c>
      <c r="E128" s="37">
        <v>10</v>
      </c>
      <c r="G128" s="6">
        <f t="shared" si="2"/>
        <v>4.3000000000000007</v>
      </c>
      <c r="H128" s="46">
        <f t="shared" si="3"/>
        <v>4</v>
      </c>
      <c r="I128" s="43"/>
      <c r="J128" s="44"/>
      <c r="K128" s="45"/>
      <c r="L128" s="41"/>
      <c r="M128" s="41"/>
      <c r="N128" s="40"/>
    </row>
    <row r="129" spans="1:14">
      <c r="A129" s="33">
        <v>43319.712627314817</v>
      </c>
      <c r="B129" s="11" t="s">
        <v>149</v>
      </c>
      <c r="C129" s="6">
        <v>7.8166666666666664</v>
      </c>
      <c r="D129" s="6">
        <v>9</v>
      </c>
      <c r="E129" s="37">
        <v>6</v>
      </c>
      <c r="G129" s="6">
        <f t="shared" si="2"/>
        <v>1.1833333333333336</v>
      </c>
      <c r="H129" s="46">
        <f t="shared" si="3"/>
        <v>3</v>
      </c>
      <c r="I129" s="43"/>
      <c r="J129" s="44"/>
      <c r="K129" s="45"/>
      <c r="L129" s="41"/>
      <c r="M129" s="41"/>
      <c r="N129" s="40"/>
    </row>
    <row r="130" spans="1:14">
      <c r="A130" s="33">
        <v>43320.336076388892</v>
      </c>
      <c r="B130" s="11" t="s">
        <v>150</v>
      </c>
      <c r="C130" s="6">
        <v>27.05</v>
      </c>
      <c r="D130" s="6">
        <v>28</v>
      </c>
      <c r="E130" s="37">
        <v>26</v>
      </c>
      <c r="G130" s="6">
        <f t="shared" si="2"/>
        <v>0.94999999999999929</v>
      </c>
      <c r="H130" s="46">
        <f t="shared" si="3"/>
        <v>2</v>
      </c>
      <c r="I130" s="43"/>
      <c r="J130" s="44"/>
      <c r="K130" s="45"/>
      <c r="L130" s="41"/>
      <c r="M130" s="41"/>
      <c r="N130" s="40"/>
    </row>
    <row r="131" spans="1:14">
      <c r="A131" s="33">
        <v>43320.525590277779</v>
      </c>
      <c r="B131" s="11" t="s">
        <v>70</v>
      </c>
      <c r="C131" s="6">
        <v>59.150000000000006</v>
      </c>
      <c r="D131" s="6">
        <v>66</v>
      </c>
      <c r="E131" s="37">
        <v>67</v>
      </c>
      <c r="G131" s="6">
        <f t="shared" ref="G131:G190" si="4">D131-C131</f>
        <v>6.8499999999999943</v>
      </c>
      <c r="H131" s="46">
        <f t="shared" ref="H131:H190" si="5">D131-E131</f>
        <v>-1</v>
      </c>
      <c r="I131" s="43"/>
      <c r="J131" s="44"/>
      <c r="K131" s="45"/>
      <c r="L131" s="41"/>
      <c r="M131" s="41"/>
      <c r="N131" s="40"/>
    </row>
    <row r="132" spans="1:14">
      <c r="A132" s="33">
        <v>43320.676435185182</v>
      </c>
      <c r="B132" s="11" t="s">
        <v>151</v>
      </c>
      <c r="C132" s="6">
        <v>10.933333333333334</v>
      </c>
      <c r="D132" s="6">
        <v>11</v>
      </c>
      <c r="E132" s="39">
        <v>0</v>
      </c>
      <c r="G132" s="6">
        <f t="shared" si="4"/>
        <v>6.666666666666643E-2</v>
      </c>
      <c r="H132" s="46">
        <f t="shared" si="5"/>
        <v>11</v>
      </c>
      <c r="I132" s="43"/>
      <c r="J132" s="44"/>
      <c r="K132" s="45"/>
      <c r="L132" s="41"/>
      <c r="M132" s="41"/>
      <c r="N132" s="40"/>
    </row>
    <row r="133" spans="1:14">
      <c r="A133" s="33">
        <v>43321.31177083333</v>
      </c>
      <c r="B133" s="11" t="s">
        <v>152</v>
      </c>
      <c r="C133" s="6">
        <v>50.05</v>
      </c>
      <c r="D133" s="6">
        <v>51</v>
      </c>
      <c r="E133" s="37">
        <v>47</v>
      </c>
      <c r="G133" s="6">
        <f t="shared" si="4"/>
        <v>0.95000000000000284</v>
      </c>
      <c r="H133" s="46">
        <f t="shared" si="5"/>
        <v>4</v>
      </c>
      <c r="I133" s="43"/>
      <c r="J133" s="44"/>
      <c r="K133" s="45"/>
      <c r="L133" s="41"/>
      <c r="M133" s="41"/>
      <c r="N133" s="40"/>
    </row>
    <row r="134" spans="1:14">
      <c r="A134" s="33">
        <v>43322.322858796295</v>
      </c>
      <c r="B134" s="11" t="s">
        <v>125</v>
      </c>
      <c r="C134" s="6">
        <v>66.083333333333329</v>
      </c>
      <c r="D134" s="6">
        <v>67</v>
      </c>
      <c r="E134" s="37">
        <v>64</v>
      </c>
      <c r="G134" s="6">
        <f t="shared" si="4"/>
        <v>0.9166666666666714</v>
      </c>
      <c r="H134" s="46">
        <f t="shared" si="5"/>
        <v>3</v>
      </c>
      <c r="I134" s="43"/>
      <c r="J134" s="44"/>
      <c r="K134" s="45"/>
      <c r="L134" s="41"/>
      <c r="M134" s="41"/>
      <c r="N134" s="40"/>
    </row>
    <row r="135" spans="1:14">
      <c r="A135" s="33">
        <v>43326.731805555559</v>
      </c>
      <c r="B135" s="11" t="s">
        <v>88</v>
      </c>
      <c r="C135" s="6">
        <v>17.2</v>
      </c>
      <c r="D135" s="6">
        <v>18</v>
      </c>
      <c r="E135" s="37">
        <v>4</v>
      </c>
      <c r="G135" s="6">
        <f t="shared" si="4"/>
        <v>0.80000000000000071</v>
      </c>
      <c r="H135" s="46">
        <f t="shared" si="5"/>
        <v>14</v>
      </c>
      <c r="I135" s="43"/>
      <c r="J135" s="44"/>
      <c r="K135" s="45"/>
      <c r="L135" s="41"/>
      <c r="M135" s="41"/>
      <c r="N135" s="40"/>
    </row>
    <row r="136" spans="1:14">
      <c r="A136" s="33">
        <v>43328.332337962966</v>
      </c>
      <c r="B136" s="11" t="s">
        <v>153</v>
      </c>
      <c r="C136" s="6">
        <v>11.433333333333334</v>
      </c>
      <c r="D136" s="6">
        <v>15</v>
      </c>
      <c r="E136" s="37">
        <v>8</v>
      </c>
      <c r="G136" s="6">
        <f t="shared" si="4"/>
        <v>3.5666666666666664</v>
      </c>
      <c r="H136" s="46">
        <f t="shared" si="5"/>
        <v>7</v>
      </c>
      <c r="I136" s="43"/>
      <c r="J136" s="44"/>
      <c r="K136" s="45"/>
      <c r="L136" s="41"/>
      <c r="M136" s="41"/>
      <c r="N136" s="40"/>
    </row>
    <row r="137" spans="1:14">
      <c r="A137" s="33">
        <v>43332.390266203707</v>
      </c>
      <c r="B137" s="11" t="s">
        <v>154</v>
      </c>
      <c r="C137" s="6">
        <v>47.016666666666666</v>
      </c>
      <c r="D137" s="6">
        <v>48.999999999999993</v>
      </c>
      <c r="E137" s="37">
        <v>42</v>
      </c>
      <c r="G137" s="6">
        <f t="shared" si="4"/>
        <v>1.9833333333333272</v>
      </c>
      <c r="H137" s="46">
        <f t="shared" si="5"/>
        <v>6.9999999999999929</v>
      </c>
      <c r="I137" s="43"/>
      <c r="J137" s="44"/>
      <c r="K137" s="45"/>
      <c r="L137" s="41"/>
      <c r="M137" s="41"/>
      <c r="N137" s="40"/>
    </row>
    <row r="138" spans="1:14">
      <c r="A138" s="33">
        <v>43334.330081018517</v>
      </c>
      <c r="B138" s="11" t="s">
        <v>155</v>
      </c>
      <c r="C138" s="6">
        <v>14.683333333333334</v>
      </c>
      <c r="D138" s="6">
        <v>15</v>
      </c>
      <c r="E138" s="37">
        <v>11</v>
      </c>
      <c r="G138" s="6">
        <f t="shared" si="4"/>
        <v>0.31666666666666643</v>
      </c>
      <c r="H138" s="46">
        <f t="shared" si="5"/>
        <v>4</v>
      </c>
      <c r="I138" s="43"/>
      <c r="J138" s="44"/>
      <c r="K138" s="45"/>
      <c r="L138" s="41"/>
      <c r="M138" s="41"/>
      <c r="N138" s="40"/>
    </row>
    <row r="139" spans="1:14">
      <c r="A139" s="33">
        <v>43334.337673611109</v>
      </c>
      <c r="B139" s="11" t="s">
        <v>156</v>
      </c>
      <c r="C139" s="6">
        <v>27.75</v>
      </c>
      <c r="D139" s="6">
        <v>29.000000000000004</v>
      </c>
      <c r="E139" s="37">
        <v>26</v>
      </c>
      <c r="G139" s="6">
        <f t="shared" si="4"/>
        <v>1.2500000000000036</v>
      </c>
      <c r="H139" s="46">
        <f t="shared" si="5"/>
        <v>3.0000000000000036</v>
      </c>
      <c r="I139" s="43"/>
      <c r="J139" s="44"/>
      <c r="K139" s="45"/>
      <c r="L139" s="41"/>
      <c r="M139" s="41"/>
      <c r="N139" s="40"/>
    </row>
    <row r="140" spans="1:14">
      <c r="A140" s="33">
        <v>43334.397291666668</v>
      </c>
      <c r="B140" s="11" t="s">
        <v>157</v>
      </c>
      <c r="C140" s="6">
        <v>71.899999999999991</v>
      </c>
      <c r="D140" s="6">
        <v>74</v>
      </c>
      <c r="E140" s="37">
        <v>44</v>
      </c>
      <c r="G140" s="6">
        <f t="shared" si="4"/>
        <v>2.1000000000000085</v>
      </c>
      <c r="H140" s="46">
        <f t="shared" si="5"/>
        <v>30</v>
      </c>
      <c r="I140" s="43"/>
      <c r="J140" s="44"/>
      <c r="K140" s="45"/>
      <c r="L140" s="41"/>
      <c r="M140" s="41"/>
      <c r="N140" s="40"/>
    </row>
    <row r="141" spans="1:14">
      <c r="A141" s="33">
        <v>43334.411956018521</v>
      </c>
      <c r="B141" s="11" t="s">
        <v>34</v>
      </c>
      <c r="C141" s="6">
        <v>65.783333333333331</v>
      </c>
      <c r="D141" s="6">
        <v>69</v>
      </c>
      <c r="E141" s="37">
        <v>42</v>
      </c>
      <c r="G141" s="6">
        <f t="shared" si="4"/>
        <v>3.2166666666666686</v>
      </c>
      <c r="H141" s="46">
        <f t="shared" si="5"/>
        <v>27</v>
      </c>
      <c r="I141" s="43"/>
      <c r="J141" s="44"/>
      <c r="K141" s="45"/>
      <c r="L141" s="41"/>
      <c r="M141" s="41"/>
      <c r="N141" s="40"/>
    </row>
    <row r="142" spans="1:14">
      <c r="A142" s="33">
        <v>43335.279687499999</v>
      </c>
      <c r="B142" s="11" t="s">
        <v>158</v>
      </c>
      <c r="C142" s="6">
        <v>50.25</v>
      </c>
      <c r="D142" s="6">
        <v>53</v>
      </c>
      <c r="E142" s="37">
        <v>50</v>
      </c>
      <c r="G142" s="6">
        <f t="shared" si="4"/>
        <v>2.75</v>
      </c>
      <c r="H142" s="46">
        <f t="shared" si="5"/>
        <v>3</v>
      </c>
      <c r="I142" s="43"/>
      <c r="J142" s="44"/>
      <c r="K142" s="45"/>
      <c r="L142" s="41"/>
      <c r="M142" s="41"/>
      <c r="N142" s="40"/>
    </row>
    <row r="143" spans="1:14">
      <c r="A143" s="33">
        <v>43335.567164351851</v>
      </c>
      <c r="B143" s="11" t="s">
        <v>159</v>
      </c>
      <c r="C143" s="6">
        <v>17.283333333333331</v>
      </c>
      <c r="D143" s="6">
        <v>19</v>
      </c>
      <c r="E143" s="37">
        <v>14</v>
      </c>
      <c r="G143" s="6">
        <f t="shared" si="4"/>
        <v>1.7166666666666686</v>
      </c>
      <c r="H143" s="46">
        <f t="shared" si="5"/>
        <v>5</v>
      </c>
      <c r="I143" s="43"/>
      <c r="J143" s="44"/>
      <c r="K143" s="45"/>
      <c r="L143" s="41"/>
      <c r="M143" s="41"/>
      <c r="N143" s="40"/>
    </row>
    <row r="144" spans="1:14">
      <c r="A144" s="33">
        <v>43335.575532407405</v>
      </c>
      <c r="B144" s="11" t="s">
        <v>160</v>
      </c>
      <c r="C144" s="6">
        <v>26.233333333333334</v>
      </c>
      <c r="D144" s="6">
        <v>30</v>
      </c>
      <c r="E144" s="37">
        <v>25</v>
      </c>
      <c r="G144" s="6">
        <f t="shared" si="4"/>
        <v>3.7666666666666657</v>
      </c>
      <c r="H144" s="46">
        <f t="shared" si="5"/>
        <v>5</v>
      </c>
      <c r="I144" s="43"/>
      <c r="J144" s="44"/>
      <c r="K144" s="45"/>
      <c r="L144" s="41"/>
      <c r="M144" s="41"/>
      <c r="N144" s="40"/>
    </row>
    <row r="145" spans="1:14">
      <c r="A145" s="33">
        <v>43336.742430555554</v>
      </c>
      <c r="B145" s="11" t="s">
        <v>161</v>
      </c>
      <c r="C145" s="6">
        <v>13.9</v>
      </c>
      <c r="D145" s="6">
        <v>18</v>
      </c>
      <c r="E145" s="37">
        <v>9</v>
      </c>
      <c r="G145" s="6">
        <f t="shared" si="4"/>
        <v>4.0999999999999996</v>
      </c>
      <c r="H145" s="46">
        <f t="shared" si="5"/>
        <v>9</v>
      </c>
      <c r="I145" s="43"/>
      <c r="J145" s="44"/>
      <c r="K145" s="45"/>
      <c r="L145" s="41"/>
      <c r="M145" s="41"/>
      <c r="N145" s="40"/>
    </row>
    <row r="146" spans="1:14">
      <c r="A146" s="33">
        <v>43339.321863425925</v>
      </c>
      <c r="B146" s="11" t="s">
        <v>162</v>
      </c>
      <c r="C146" s="6">
        <v>29.516666666666666</v>
      </c>
      <c r="D146" s="6">
        <v>33</v>
      </c>
      <c r="E146" s="37">
        <v>20</v>
      </c>
      <c r="G146" s="6">
        <f t="shared" si="4"/>
        <v>3.4833333333333343</v>
      </c>
      <c r="H146" s="46">
        <f t="shared" si="5"/>
        <v>13</v>
      </c>
      <c r="I146" s="43"/>
      <c r="J146" s="44"/>
      <c r="K146" s="45"/>
      <c r="L146" s="41"/>
      <c r="M146" s="41"/>
      <c r="N146" s="40"/>
    </row>
    <row r="147" spans="1:14">
      <c r="A147" s="33">
        <v>43339.399351851855</v>
      </c>
      <c r="B147" s="11" t="s">
        <v>163</v>
      </c>
      <c r="C147" s="6">
        <v>50.933333333333323</v>
      </c>
      <c r="D147" s="6">
        <v>51</v>
      </c>
      <c r="E147" s="37">
        <v>34</v>
      </c>
      <c r="G147" s="6">
        <f t="shared" si="4"/>
        <v>6.6666666666677088E-2</v>
      </c>
      <c r="H147" s="46">
        <f t="shared" si="5"/>
        <v>17</v>
      </c>
      <c r="I147" s="43"/>
      <c r="J147" s="44"/>
      <c r="K147" s="45"/>
      <c r="L147" s="41"/>
      <c r="M147" s="41"/>
      <c r="N147" s="40"/>
    </row>
    <row r="148" spans="1:14">
      <c r="A148" s="33">
        <v>43339.727939814817</v>
      </c>
      <c r="B148" s="11" t="s">
        <v>164</v>
      </c>
      <c r="C148" s="6">
        <v>31.766666666666662</v>
      </c>
      <c r="D148" s="6">
        <v>35</v>
      </c>
      <c r="E148" s="37">
        <v>9</v>
      </c>
      <c r="G148" s="6">
        <f t="shared" si="4"/>
        <v>3.2333333333333378</v>
      </c>
      <c r="H148" s="46">
        <f t="shared" si="5"/>
        <v>26</v>
      </c>
      <c r="I148" s="43"/>
      <c r="J148" s="44"/>
      <c r="K148" s="45"/>
      <c r="L148" s="41"/>
      <c r="M148" s="41"/>
      <c r="N148" s="40"/>
    </row>
    <row r="149" spans="1:14">
      <c r="A149" s="33">
        <v>43347.308807870373</v>
      </c>
      <c r="B149" t="s">
        <v>165</v>
      </c>
      <c r="C149" s="6">
        <v>82.816666666666663</v>
      </c>
      <c r="D149" s="6">
        <v>82</v>
      </c>
      <c r="E149" s="37">
        <v>76</v>
      </c>
      <c r="G149" s="6">
        <f t="shared" si="4"/>
        <v>-0.81666666666666288</v>
      </c>
      <c r="H149" s="46">
        <f t="shared" si="5"/>
        <v>6</v>
      </c>
      <c r="I149" s="43"/>
      <c r="J149" s="44"/>
      <c r="K149" s="45"/>
      <c r="L149" s="41"/>
      <c r="M149" s="41"/>
      <c r="N149" s="40"/>
    </row>
    <row r="150" spans="1:14">
      <c r="A150" s="33">
        <v>43349.285833333335</v>
      </c>
      <c r="B150" t="s">
        <v>166</v>
      </c>
      <c r="C150" s="6">
        <v>49.4</v>
      </c>
      <c r="D150" s="6">
        <v>51</v>
      </c>
      <c r="E150" s="37">
        <v>46</v>
      </c>
      <c r="G150" s="6">
        <f t="shared" si="4"/>
        <v>1.6000000000000014</v>
      </c>
      <c r="H150" s="46">
        <f t="shared" si="5"/>
        <v>5</v>
      </c>
      <c r="I150" s="43"/>
      <c r="J150" s="44"/>
      <c r="K150" s="45"/>
      <c r="L150" s="41"/>
      <c r="M150" s="41"/>
      <c r="N150" s="40"/>
    </row>
    <row r="151" spans="1:14">
      <c r="A151" s="33">
        <v>43349.714143518519</v>
      </c>
      <c r="B151" s="11" t="s">
        <v>167</v>
      </c>
      <c r="C151" s="6">
        <v>51.633333333333333</v>
      </c>
      <c r="D151" s="6">
        <v>30</v>
      </c>
      <c r="E151" s="37">
        <v>23</v>
      </c>
      <c r="G151" s="6">
        <f t="shared" si="4"/>
        <v>-21.633333333333333</v>
      </c>
      <c r="H151" s="46">
        <f t="shared" si="5"/>
        <v>7</v>
      </c>
      <c r="I151" s="43"/>
      <c r="J151" s="44"/>
      <c r="K151" s="45"/>
      <c r="L151" s="41"/>
      <c r="M151" s="41"/>
      <c r="N151" s="40"/>
    </row>
    <row r="152" spans="1:14">
      <c r="A152" s="33">
        <v>43349.747615740744</v>
      </c>
      <c r="B152" s="11" t="s">
        <v>168</v>
      </c>
      <c r="C152" s="6">
        <v>48.433333333333337</v>
      </c>
      <c r="D152" s="6">
        <v>50</v>
      </c>
      <c r="E152" s="37">
        <v>48</v>
      </c>
      <c r="G152" s="6">
        <f t="shared" si="4"/>
        <v>1.5666666666666629</v>
      </c>
      <c r="H152" s="46">
        <f t="shared" si="5"/>
        <v>2</v>
      </c>
      <c r="I152" s="43"/>
      <c r="J152" s="44"/>
      <c r="K152" s="45"/>
      <c r="L152" s="41"/>
      <c r="M152" s="41"/>
      <c r="N152" s="40"/>
    </row>
    <row r="153" spans="1:14">
      <c r="A153" s="33">
        <v>43350.455300925925</v>
      </c>
      <c r="B153" s="11" t="s">
        <v>69</v>
      </c>
      <c r="C153" s="6">
        <v>12.366666666666665</v>
      </c>
      <c r="D153" s="6">
        <v>13.000000000000002</v>
      </c>
      <c r="E153" s="37">
        <v>10</v>
      </c>
      <c r="G153" s="6">
        <f t="shared" si="4"/>
        <v>0.63333333333333641</v>
      </c>
      <c r="H153" s="46">
        <f t="shared" si="5"/>
        <v>3.0000000000000018</v>
      </c>
      <c r="I153" s="43"/>
      <c r="J153" s="44"/>
      <c r="K153" s="45"/>
      <c r="L153" s="41"/>
      <c r="M153" s="41"/>
      <c r="N153" s="40"/>
    </row>
    <row r="154" spans="1:14">
      <c r="A154" s="33">
        <v>43350.537962962961</v>
      </c>
      <c r="B154" s="11" t="s">
        <v>169</v>
      </c>
      <c r="C154" s="6">
        <v>75.333333333333329</v>
      </c>
      <c r="D154" s="6">
        <v>75</v>
      </c>
      <c r="E154" s="37">
        <v>74</v>
      </c>
      <c r="G154" s="6">
        <f t="shared" si="4"/>
        <v>-0.3333333333333286</v>
      </c>
      <c r="H154" s="46">
        <f t="shared" si="5"/>
        <v>1</v>
      </c>
      <c r="I154" s="43"/>
      <c r="J154" s="44"/>
      <c r="K154" s="45"/>
      <c r="L154" s="41"/>
      <c r="M154" s="41"/>
      <c r="N154" s="40"/>
    </row>
    <row r="155" spans="1:14">
      <c r="A155" s="33">
        <v>43350.588067129633</v>
      </c>
      <c r="B155" s="11" t="s">
        <v>170</v>
      </c>
      <c r="C155" s="6">
        <v>17.183333333333334</v>
      </c>
      <c r="D155" s="6">
        <v>19</v>
      </c>
      <c r="E155" s="37">
        <v>14</v>
      </c>
      <c r="G155" s="6">
        <f t="shared" si="4"/>
        <v>1.8166666666666664</v>
      </c>
      <c r="H155" s="46">
        <f t="shared" si="5"/>
        <v>5</v>
      </c>
      <c r="I155" s="43"/>
      <c r="J155" s="44"/>
      <c r="K155" s="45"/>
      <c r="L155" s="41"/>
      <c r="M155" s="41"/>
      <c r="N155" s="40"/>
    </row>
    <row r="156" spans="1:14">
      <c r="A156" s="33">
        <v>43350.649155092593</v>
      </c>
      <c r="B156" s="11" t="s">
        <v>171</v>
      </c>
      <c r="C156" s="6">
        <v>52.216666666666676</v>
      </c>
      <c r="D156" s="6">
        <v>57</v>
      </c>
      <c r="E156" s="37">
        <v>48</v>
      </c>
      <c r="G156" s="6">
        <f t="shared" si="4"/>
        <v>4.7833333333333243</v>
      </c>
      <c r="H156" s="46">
        <f t="shared" si="5"/>
        <v>9</v>
      </c>
      <c r="I156" s="43"/>
      <c r="J156" s="44"/>
      <c r="K156" s="45"/>
      <c r="L156" s="41"/>
      <c r="M156" s="41"/>
      <c r="N156" s="40"/>
    </row>
    <row r="157" spans="1:14">
      <c r="A157" s="33">
        <v>43350.692835648151</v>
      </c>
      <c r="B157" s="11" t="s">
        <v>165</v>
      </c>
      <c r="C157" s="6">
        <v>73.316666666666677</v>
      </c>
      <c r="D157" s="6">
        <v>60.999999999999993</v>
      </c>
      <c r="E157" s="37">
        <v>43</v>
      </c>
      <c r="G157" s="6">
        <f t="shared" si="4"/>
        <v>-12.316666666666684</v>
      </c>
      <c r="H157" s="46">
        <f t="shared" si="5"/>
        <v>17.999999999999993</v>
      </c>
      <c r="I157" s="43"/>
      <c r="J157" s="44"/>
      <c r="K157" s="45"/>
      <c r="L157" s="41"/>
      <c r="M157" s="41"/>
      <c r="N157" s="40"/>
    </row>
    <row r="158" spans="1:14">
      <c r="A158" s="33">
        <v>43353.350324074076</v>
      </c>
      <c r="B158" s="11" t="s">
        <v>172</v>
      </c>
      <c r="C158" s="6">
        <v>52.533333333333339</v>
      </c>
      <c r="D158" s="6">
        <v>57</v>
      </c>
      <c r="E158" s="37">
        <v>41</v>
      </c>
      <c r="G158" s="6">
        <f t="shared" si="4"/>
        <v>4.4666666666666615</v>
      </c>
      <c r="H158" s="46">
        <f t="shared" si="5"/>
        <v>16</v>
      </c>
      <c r="I158" s="43"/>
      <c r="J158" s="44"/>
      <c r="K158" s="45"/>
      <c r="L158" s="41"/>
      <c r="M158" s="41"/>
      <c r="N158" s="40"/>
    </row>
    <row r="159" spans="1:14">
      <c r="A159" s="33">
        <v>43353.408194444448</v>
      </c>
      <c r="B159" s="11" t="s">
        <v>128</v>
      </c>
      <c r="C159" s="6">
        <v>14.2</v>
      </c>
      <c r="D159" s="6">
        <v>17</v>
      </c>
      <c r="E159" s="38">
        <v>8</v>
      </c>
      <c r="G159" s="6">
        <f t="shared" si="4"/>
        <v>2.8000000000000007</v>
      </c>
      <c r="H159" s="46">
        <f t="shared" si="5"/>
        <v>9</v>
      </c>
      <c r="I159" s="43"/>
      <c r="J159" s="44"/>
      <c r="K159" s="45"/>
      <c r="L159" s="41"/>
      <c r="M159" s="41"/>
      <c r="N159" s="40"/>
    </row>
    <row r="160" spans="1:14">
      <c r="A160" s="33">
        <v>43354.3671412037</v>
      </c>
      <c r="B160" s="11" t="s">
        <v>173</v>
      </c>
      <c r="C160" s="6">
        <v>29.316666666666666</v>
      </c>
      <c r="D160" s="6">
        <v>38</v>
      </c>
      <c r="E160" s="37">
        <v>27</v>
      </c>
      <c r="G160" s="6">
        <f t="shared" si="4"/>
        <v>8.6833333333333336</v>
      </c>
      <c r="H160" s="46">
        <f t="shared" si="5"/>
        <v>11</v>
      </c>
      <c r="I160" s="43"/>
      <c r="J160" s="44"/>
      <c r="K160" s="45"/>
      <c r="L160" s="41"/>
      <c r="M160" s="41"/>
      <c r="N160" s="40"/>
    </row>
    <row r="161" spans="1:14">
      <c r="A161" s="33">
        <v>43354.565416666665</v>
      </c>
      <c r="B161" s="11" t="s">
        <v>174</v>
      </c>
      <c r="C161" s="6">
        <v>51.8</v>
      </c>
      <c r="D161" s="6">
        <v>56</v>
      </c>
      <c r="E161" s="37">
        <v>49</v>
      </c>
      <c r="G161" s="6">
        <f t="shared" si="4"/>
        <v>4.2000000000000028</v>
      </c>
      <c r="H161" s="46">
        <f t="shared" si="5"/>
        <v>7</v>
      </c>
      <c r="I161" s="43"/>
      <c r="J161" s="44"/>
      <c r="K161" s="45"/>
      <c r="L161" s="41"/>
      <c r="M161" s="41"/>
      <c r="N161" s="40"/>
    </row>
    <row r="162" spans="1:14">
      <c r="A162" s="33">
        <v>43355.485497685186</v>
      </c>
      <c r="B162" s="11" t="s">
        <v>175</v>
      </c>
      <c r="C162" s="6">
        <v>55.88333333333334</v>
      </c>
      <c r="D162" s="6">
        <v>54.999999999999993</v>
      </c>
      <c r="E162" s="37">
        <v>52</v>
      </c>
      <c r="G162" s="6">
        <f t="shared" si="4"/>
        <v>-0.88333333333334707</v>
      </c>
      <c r="H162" s="46">
        <f t="shared" si="5"/>
        <v>2.9999999999999929</v>
      </c>
      <c r="I162" s="43"/>
      <c r="J162" s="44"/>
      <c r="K162" s="45"/>
      <c r="L162" s="41"/>
      <c r="M162" s="41"/>
      <c r="N162" s="40"/>
    </row>
    <row r="163" spans="1:14">
      <c r="A163" s="33">
        <v>43355.595312500001</v>
      </c>
      <c r="B163" s="11" t="s">
        <v>176</v>
      </c>
      <c r="C163" s="6">
        <v>29.75</v>
      </c>
      <c r="D163" s="6">
        <v>32</v>
      </c>
      <c r="E163" s="37">
        <v>22</v>
      </c>
      <c r="G163" s="6">
        <f t="shared" si="4"/>
        <v>2.25</v>
      </c>
      <c r="H163" s="46">
        <f t="shared" si="5"/>
        <v>10</v>
      </c>
      <c r="I163" s="43"/>
      <c r="J163" s="44"/>
      <c r="K163" s="45"/>
      <c r="L163" s="41"/>
      <c r="M163" s="41"/>
      <c r="N163" s="40"/>
    </row>
    <row r="164" spans="1:14">
      <c r="A164" s="33">
        <v>43355.645474537036</v>
      </c>
      <c r="B164" s="11" t="s">
        <v>89</v>
      </c>
      <c r="C164" s="6">
        <v>27.516666666666662</v>
      </c>
      <c r="D164" s="6">
        <v>27</v>
      </c>
      <c r="E164" s="37">
        <v>15</v>
      </c>
      <c r="G164" s="6">
        <f t="shared" si="4"/>
        <v>-0.51666666666666217</v>
      </c>
      <c r="H164" s="46">
        <f t="shared" si="5"/>
        <v>12</v>
      </c>
      <c r="I164" s="43"/>
      <c r="J164" s="44"/>
      <c r="K164" s="45"/>
      <c r="L164" s="41"/>
      <c r="M164" s="41"/>
      <c r="N164" s="40"/>
    </row>
    <row r="165" spans="1:14">
      <c r="A165" s="33">
        <v>43356.328622685185</v>
      </c>
      <c r="B165" s="11" t="s">
        <v>177</v>
      </c>
      <c r="C165" s="6">
        <v>10.783333333333333</v>
      </c>
      <c r="D165" s="6">
        <v>14</v>
      </c>
      <c r="E165" s="37">
        <v>7</v>
      </c>
      <c r="G165" s="6">
        <f t="shared" si="4"/>
        <v>3.2166666666666668</v>
      </c>
      <c r="H165" s="46">
        <f t="shared" si="5"/>
        <v>7</v>
      </c>
      <c r="I165" s="43"/>
      <c r="J165" s="44"/>
      <c r="K165" s="45"/>
      <c r="L165" s="41"/>
      <c r="M165" s="41"/>
      <c r="N165" s="40"/>
    </row>
    <row r="166" spans="1:14">
      <c r="A166" s="33">
        <v>43356.654722222222</v>
      </c>
      <c r="B166" s="11" t="s">
        <v>178</v>
      </c>
      <c r="C166" s="6">
        <v>20.2</v>
      </c>
      <c r="D166" s="6">
        <v>23.000000000000004</v>
      </c>
      <c r="E166" s="37">
        <v>14</v>
      </c>
      <c r="G166" s="6">
        <f t="shared" si="4"/>
        <v>2.8000000000000043</v>
      </c>
      <c r="H166" s="46">
        <f t="shared" si="5"/>
        <v>9.0000000000000036</v>
      </c>
      <c r="I166" s="43"/>
      <c r="J166" s="44"/>
      <c r="K166" s="45"/>
      <c r="L166" s="41"/>
      <c r="M166" s="41"/>
      <c r="N166" s="40"/>
    </row>
    <row r="167" spans="1:14">
      <c r="A167" s="33">
        <v>43357.372534722221</v>
      </c>
      <c r="B167" s="11" t="s">
        <v>179</v>
      </c>
      <c r="C167" s="6">
        <v>28.55</v>
      </c>
      <c r="D167" s="6">
        <v>35</v>
      </c>
      <c r="E167" s="37">
        <v>24</v>
      </c>
      <c r="G167" s="6">
        <f t="shared" si="4"/>
        <v>6.4499999999999993</v>
      </c>
      <c r="H167" s="46">
        <f t="shared" si="5"/>
        <v>11</v>
      </c>
      <c r="I167" s="43"/>
      <c r="J167" s="44"/>
      <c r="K167" s="45"/>
      <c r="L167" s="41"/>
      <c r="M167" s="41"/>
      <c r="N167" s="40"/>
    </row>
    <row r="168" spans="1:14">
      <c r="A168" s="33">
        <v>43357.561666666668</v>
      </c>
      <c r="B168" s="11" t="s">
        <v>180</v>
      </c>
      <c r="C168" s="6">
        <v>19.200000000000003</v>
      </c>
      <c r="D168" s="6">
        <v>18</v>
      </c>
      <c r="E168" s="37">
        <v>15</v>
      </c>
      <c r="G168" s="6">
        <f t="shared" si="4"/>
        <v>-1.2000000000000028</v>
      </c>
      <c r="H168" s="46">
        <f t="shared" si="5"/>
        <v>3</v>
      </c>
      <c r="I168" s="43"/>
      <c r="J168" s="44"/>
      <c r="K168" s="45"/>
      <c r="L168" s="41"/>
      <c r="M168" s="41"/>
      <c r="N168" s="40"/>
    </row>
    <row r="169" spans="1:14">
      <c r="A169" s="33">
        <v>43357.593159722222</v>
      </c>
      <c r="B169" s="11" t="s">
        <v>181</v>
      </c>
      <c r="C169" s="6">
        <v>4.8499999999999996</v>
      </c>
      <c r="D169" s="6">
        <v>9</v>
      </c>
      <c r="E169" s="37">
        <v>0</v>
      </c>
      <c r="G169" s="6">
        <f t="shared" si="4"/>
        <v>4.1500000000000004</v>
      </c>
      <c r="H169" s="46">
        <f t="shared" si="5"/>
        <v>9</v>
      </c>
      <c r="I169" s="43"/>
      <c r="J169" s="44"/>
      <c r="K169" s="45"/>
      <c r="L169" s="41"/>
      <c r="M169" s="41"/>
      <c r="N169" s="40"/>
    </row>
    <row r="170" spans="1:14">
      <c r="A170" s="33">
        <v>43357.68677083333</v>
      </c>
      <c r="B170" s="11" t="s">
        <v>182</v>
      </c>
      <c r="C170" s="6">
        <v>28.050000000000004</v>
      </c>
      <c r="D170" s="6">
        <v>37</v>
      </c>
      <c r="E170" s="37">
        <v>15</v>
      </c>
      <c r="G170" s="6">
        <f t="shared" si="4"/>
        <v>8.9499999999999957</v>
      </c>
      <c r="H170" s="46">
        <f t="shared" si="5"/>
        <v>22</v>
      </c>
      <c r="I170" s="43"/>
      <c r="J170" s="44"/>
      <c r="K170" s="45"/>
      <c r="L170" s="41"/>
      <c r="M170" s="41"/>
      <c r="N170" s="40"/>
    </row>
    <row r="171" spans="1:14">
      <c r="A171" s="33">
        <v>43361.327164351853</v>
      </c>
      <c r="B171" s="11" t="s">
        <v>183</v>
      </c>
      <c r="C171" s="6">
        <v>59.883333333333333</v>
      </c>
      <c r="D171" s="6">
        <v>60.999999999999993</v>
      </c>
      <c r="E171" s="37">
        <v>59</v>
      </c>
      <c r="G171" s="6">
        <f t="shared" si="4"/>
        <v>1.11666666666666</v>
      </c>
      <c r="H171" s="46">
        <f t="shared" si="5"/>
        <v>1.9999999999999929</v>
      </c>
      <c r="I171" s="43"/>
      <c r="J171" s="44"/>
      <c r="K171" s="45"/>
      <c r="L171" s="41"/>
      <c r="M171" s="41"/>
      <c r="N171" s="40"/>
    </row>
    <row r="172" spans="1:14">
      <c r="A172" s="33">
        <v>43361.378125000003</v>
      </c>
      <c r="B172" s="11" t="s">
        <v>184</v>
      </c>
      <c r="C172" s="6">
        <v>4.5</v>
      </c>
      <c r="D172" s="6">
        <v>9</v>
      </c>
      <c r="E172" s="37">
        <v>2</v>
      </c>
      <c r="G172" s="6">
        <f t="shared" si="4"/>
        <v>4.5</v>
      </c>
      <c r="H172" s="46">
        <f t="shared" si="5"/>
        <v>7</v>
      </c>
      <c r="I172" s="43"/>
      <c r="J172" s="44"/>
      <c r="K172" s="45"/>
      <c r="L172" s="41"/>
      <c r="M172" s="41"/>
      <c r="N172" s="40"/>
    </row>
    <row r="173" spans="1:14">
      <c r="A173" s="33">
        <v>43361.535138888888</v>
      </c>
      <c r="B173" s="11" t="s">
        <v>185</v>
      </c>
      <c r="C173" s="6">
        <v>21.4</v>
      </c>
      <c r="D173" s="6">
        <v>22</v>
      </c>
      <c r="E173" s="37">
        <v>12</v>
      </c>
      <c r="G173" s="6">
        <f t="shared" si="4"/>
        <v>0.60000000000000142</v>
      </c>
      <c r="H173" s="46">
        <f t="shared" si="5"/>
        <v>10</v>
      </c>
      <c r="I173" s="43"/>
      <c r="J173" s="44"/>
      <c r="K173" s="45"/>
      <c r="L173" s="41"/>
      <c r="M173" s="41"/>
      <c r="N173" s="40"/>
    </row>
    <row r="174" spans="1:14">
      <c r="A174" s="33">
        <v>43361.569687499999</v>
      </c>
      <c r="B174" s="11" t="s">
        <v>186</v>
      </c>
      <c r="C174" s="6">
        <v>85.65</v>
      </c>
      <c r="D174" s="6">
        <v>76</v>
      </c>
      <c r="E174" s="37">
        <v>73</v>
      </c>
      <c r="G174" s="6">
        <f t="shared" si="4"/>
        <v>-9.6500000000000057</v>
      </c>
      <c r="H174" s="46">
        <f t="shared" si="5"/>
        <v>3</v>
      </c>
      <c r="I174" s="43"/>
      <c r="J174" s="44"/>
      <c r="K174" s="45"/>
      <c r="L174" s="41"/>
      <c r="M174" s="41"/>
      <c r="N174" s="40"/>
    </row>
    <row r="175" spans="1:14">
      <c r="A175" s="33">
        <v>43361.643240740741</v>
      </c>
      <c r="B175" s="11" t="s">
        <v>161</v>
      </c>
      <c r="C175" s="6">
        <v>31.733333333333331</v>
      </c>
      <c r="D175" s="6">
        <v>18</v>
      </c>
      <c r="E175" s="37">
        <v>15</v>
      </c>
      <c r="G175" s="6">
        <f t="shared" si="4"/>
        <v>-13.733333333333331</v>
      </c>
      <c r="H175" s="46">
        <f t="shared" si="5"/>
        <v>3</v>
      </c>
      <c r="I175" s="43"/>
      <c r="J175" s="44"/>
      <c r="K175" s="45"/>
      <c r="L175" s="41"/>
      <c r="M175" s="41"/>
      <c r="N175" s="40"/>
    </row>
    <row r="176" spans="1:14">
      <c r="A176" s="33">
        <v>43361.646805555552</v>
      </c>
      <c r="B176" s="11" t="s">
        <v>187</v>
      </c>
      <c r="C176" s="6">
        <v>73.599999999999994</v>
      </c>
      <c r="D176" s="6">
        <v>60</v>
      </c>
      <c r="E176" s="37">
        <v>13</v>
      </c>
      <c r="G176" s="6">
        <f t="shared" si="4"/>
        <v>-13.599999999999994</v>
      </c>
      <c r="H176" s="46">
        <f t="shared" si="5"/>
        <v>47</v>
      </c>
      <c r="I176" s="43"/>
      <c r="J176" s="44"/>
      <c r="K176" s="45"/>
      <c r="L176" s="41"/>
      <c r="M176" s="41"/>
      <c r="N176" s="40"/>
    </row>
    <row r="177" spans="1:14">
      <c r="A177" s="33">
        <v>43362.370520833334</v>
      </c>
      <c r="B177" s="11" t="s">
        <v>112</v>
      </c>
      <c r="C177" s="6">
        <v>6.45</v>
      </c>
      <c r="D177" s="6">
        <v>5</v>
      </c>
      <c r="E177" s="37">
        <v>5</v>
      </c>
      <c r="G177" s="6">
        <f t="shared" si="4"/>
        <v>-1.4500000000000002</v>
      </c>
      <c r="H177" s="46">
        <f t="shared" si="5"/>
        <v>0</v>
      </c>
      <c r="I177" s="43"/>
      <c r="J177" s="44"/>
      <c r="K177" s="45"/>
      <c r="L177" s="41"/>
      <c r="M177" s="41"/>
      <c r="N177" s="40"/>
    </row>
    <row r="178" spans="1:14">
      <c r="A178" s="33">
        <v>43363.376157407409</v>
      </c>
      <c r="B178" s="11" t="s">
        <v>188</v>
      </c>
      <c r="C178" s="6">
        <v>100.33333333333334</v>
      </c>
      <c r="D178" s="6">
        <v>102</v>
      </c>
      <c r="E178" s="37">
        <v>99</v>
      </c>
      <c r="G178" s="6">
        <f t="shared" si="4"/>
        <v>1.6666666666666572</v>
      </c>
      <c r="H178" s="46">
        <f t="shared" si="5"/>
        <v>3</v>
      </c>
      <c r="I178" s="43"/>
      <c r="J178" s="44"/>
      <c r="K178" s="45"/>
      <c r="L178" s="41"/>
      <c r="M178" s="41"/>
      <c r="N178" s="40"/>
    </row>
    <row r="179" spans="1:14">
      <c r="A179" s="33">
        <v>43363.700358796297</v>
      </c>
      <c r="B179" s="11" t="s">
        <v>65</v>
      </c>
      <c r="C179" s="6">
        <v>52.483333333333334</v>
      </c>
      <c r="D179" s="6">
        <v>56</v>
      </c>
      <c r="E179" s="37">
        <v>49</v>
      </c>
      <c r="G179" s="6">
        <f t="shared" si="4"/>
        <v>3.5166666666666657</v>
      </c>
      <c r="H179" s="46">
        <f t="shared" si="5"/>
        <v>7</v>
      </c>
      <c r="I179" s="43"/>
      <c r="J179" s="44"/>
      <c r="K179" s="45"/>
      <c r="L179" s="41"/>
      <c r="M179" s="41"/>
      <c r="N179" s="40"/>
    </row>
    <row r="180" spans="1:14">
      <c r="A180" s="33">
        <v>43363.727129629631</v>
      </c>
      <c r="B180" s="11" t="s">
        <v>189</v>
      </c>
      <c r="C180" s="6">
        <v>38.93333333333333</v>
      </c>
      <c r="D180" s="6">
        <v>39</v>
      </c>
      <c r="E180" s="37">
        <v>16</v>
      </c>
      <c r="G180" s="6">
        <f t="shared" si="4"/>
        <v>6.6666666666669983E-2</v>
      </c>
      <c r="H180" s="46">
        <f t="shared" si="5"/>
        <v>23</v>
      </c>
      <c r="I180" s="43"/>
      <c r="J180" s="44"/>
      <c r="K180" s="45"/>
      <c r="L180" s="41"/>
      <c r="M180" s="41"/>
      <c r="N180" s="40"/>
    </row>
    <row r="181" spans="1:14">
      <c r="A181" s="33">
        <v>43364.726504629631</v>
      </c>
      <c r="B181" s="11" t="s">
        <v>28</v>
      </c>
      <c r="C181" s="6">
        <v>14.833333333333334</v>
      </c>
      <c r="D181" s="6">
        <v>16</v>
      </c>
      <c r="E181" s="37">
        <v>10</v>
      </c>
      <c r="G181" s="6">
        <f t="shared" si="4"/>
        <v>1.1666666666666661</v>
      </c>
      <c r="H181" s="46">
        <f t="shared" si="5"/>
        <v>6</v>
      </c>
      <c r="I181" s="43"/>
      <c r="J181" s="44"/>
      <c r="K181" s="45"/>
      <c r="L181" s="41"/>
      <c r="M181" s="41"/>
      <c r="N181" s="40"/>
    </row>
    <row r="182" spans="1:14">
      <c r="A182" s="33">
        <v>43367.349861111114</v>
      </c>
      <c r="B182" s="11" t="s">
        <v>183</v>
      </c>
      <c r="C182" s="6">
        <v>47.2</v>
      </c>
      <c r="D182" s="6">
        <v>56</v>
      </c>
      <c r="E182" s="37">
        <v>38</v>
      </c>
      <c r="G182" s="6">
        <f t="shared" si="4"/>
        <v>8.7999999999999972</v>
      </c>
      <c r="H182" s="46">
        <f t="shared" si="5"/>
        <v>18</v>
      </c>
      <c r="I182" s="43"/>
      <c r="J182" s="44"/>
      <c r="K182" s="45"/>
      <c r="L182" s="41"/>
      <c r="M182" s="41"/>
      <c r="N182" s="40"/>
    </row>
    <row r="183" spans="1:14">
      <c r="A183" s="33">
        <v>43367.465277777781</v>
      </c>
      <c r="B183" s="11" t="s">
        <v>190</v>
      </c>
      <c r="C183" s="6">
        <v>65</v>
      </c>
      <c r="D183" s="6">
        <v>65</v>
      </c>
      <c r="E183" s="37">
        <v>60</v>
      </c>
      <c r="G183" s="6">
        <f t="shared" si="4"/>
        <v>0</v>
      </c>
      <c r="H183" s="46">
        <f t="shared" si="5"/>
        <v>5</v>
      </c>
      <c r="I183" s="43"/>
      <c r="J183" s="44"/>
      <c r="K183" s="45"/>
      <c r="L183" s="41"/>
      <c r="M183" s="41"/>
      <c r="N183" s="40"/>
    </row>
    <row r="184" spans="1:14">
      <c r="A184" s="33">
        <v>43367.634398148148</v>
      </c>
      <c r="B184" s="11" t="s">
        <v>149</v>
      </c>
      <c r="C184" s="6">
        <v>56.466666666666669</v>
      </c>
      <c r="D184" s="6">
        <v>60</v>
      </c>
      <c r="E184" s="37">
        <v>51</v>
      </c>
      <c r="G184" s="6">
        <f t="shared" si="4"/>
        <v>3.5333333333333314</v>
      </c>
      <c r="H184" s="46">
        <f t="shared" si="5"/>
        <v>9</v>
      </c>
      <c r="I184" s="43"/>
      <c r="J184" s="44"/>
      <c r="K184" s="45"/>
      <c r="L184" s="41"/>
      <c r="M184" s="41"/>
      <c r="N184" s="40"/>
    </row>
    <row r="185" spans="1:14">
      <c r="A185" s="33">
        <v>43368.528009259258</v>
      </c>
      <c r="B185" s="11" t="s">
        <v>152</v>
      </c>
      <c r="C185" s="6">
        <v>25.666666666666668</v>
      </c>
      <c r="D185" s="6">
        <v>26.000000000000004</v>
      </c>
      <c r="E185" s="37">
        <v>22</v>
      </c>
      <c r="G185" s="6">
        <f t="shared" si="4"/>
        <v>0.3333333333333357</v>
      </c>
      <c r="H185" s="46">
        <f t="shared" si="5"/>
        <v>4.0000000000000036</v>
      </c>
      <c r="I185" s="43"/>
      <c r="J185" s="44"/>
      <c r="K185" s="45"/>
      <c r="L185" s="41"/>
      <c r="M185" s="41"/>
      <c r="N185" s="40"/>
    </row>
    <row r="186" spans="1:14">
      <c r="A186" s="33">
        <v>43369.466562499998</v>
      </c>
      <c r="B186" s="11" t="s">
        <v>65</v>
      </c>
      <c r="C186" s="6">
        <v>22.15</v>
      </c>
      <c r="D186" s="6">
        <v>24</v>
      </c>
      <c r="E186" s="37">
        <v>5</v>
      </c>
      <c r="G186" s="6">
        <f t="shared" si="4"/>
        <v>1.8500000000000014</v>
      </c>
      <c r="H186" s="46">
        <f t="shared" si="5"/>
        <v>19</v>
      </c>
      <c r="I186" s="43"/>
      <c r="J186" s="44"/>
      <c r="K186" s="45"/>
      <c r="L186" s="41"/>
      <c r="M186" s="41"/>
      <c r="N186" s="40"/>
    </row>
    <row r="187" spans="1:14">
      <c r="A187" s="33">
        <v>43370.377465277779</v>
      </c>
      <c r="B187" s="11" t="s">
        <v>103</v>
      </c>
      <c r="C187" s="6">
        <v>23.45</v>
      </c>
      <c r="D187" s="6">
        <v>32</v>
      </c>
      <c r="E187" s="37">
        <v>6</v>
      </c>
      <c r="G187" s="6">
        <f t="shared" si="4"/>
        <v>8.5500000000000007</v>
      </c>
      <c r="H187" s="46">
        <f t="shared" si="5"/>
        <v>26</v>
      </c>
      <c r="I187" s="43"/>
      <c r="J187" s="44"/>
      <c r="K187" s="45"/>
      <c r="L187" s="41"/>
      <c r="M187" s="41"/>
      <c r="N187" s="40"/>
    </row>
    <row r="188" spans="1:14">
      <c r="A188" s="33">
        <v>43370.396145833336</v>
      </c>
      <c r="B188" s="11" t="s">
        <v>93</v>
      </c>
      <c r="C188" s="6">
        <v>15.55</v>
      </c>
      <c r="D188" s="6">
        <v>16</v>
      </c>
      <c r="E188" s="37">
        <v>13</v>
      </c>
      <c r="G188" s="6">
        <f t="shared" si="4"/>
        <v>0.44999999999999929</v>
      </c>
      <c r="H188" s="46">
        <f t="shared" si="5"/>
        <v>3</v>
      </c>
      <c r="I188" s="43"/>
      <c r="J188" s="44"/>
      <c r="K188" s="45"/>
      <c r="L188" s="41"/>
      <c r="M188" s="41"/>
      <c r="N188" s="40"/>
    </row>
    <row r="189" spans="1:14">
      <c r="A189" s="33">
        <v>43371.451956018522</v>
      </c>
      <c r="B189" s="11" t="s">
        <v>135</v>
      </c>
      <c r="C189" s="6">
        <v>40.18333333333333</v>
      </c>
      <c r="D189" s="6">
        <v>41</v>
      </c>
      <c r="E189" s="37">
        <v>27</v>
      </c>
      <c r="G189" s="6">
        <f t="shared" si="4"/>
        <v>0.81666666666666998</v>
      </c>
      <c r="H189" s="46">
        <f t="shared" si="5"/>
        <v>14</v>
      </c>
      <c r="I189" s="43"/>
      <c r="J189" s="44"/>
      <c r="K189" s="45"/>
      <c r="L189" s="41"/>
      <c r="M189" s="41"/>
      <c r="N189" s="40"/>
    </row>
    <row r="190" spans="1:14">
      <c r="A190" s="33">
        <v>43371.662916666668</v>
      </c>
      <c r="B190" s="11" t="s">
        <v>101</v>
      </c>
      <c r="C190" s="6">
        <v>56.399999999999991</v>
      </c>
      <c r="D190" s="6">
        <v>57</v>
      </c>
      <c r="E190" s="37">
        <v>21</v>
      </c>
      <c r="G190" s="6">
        <f t="shared" si="4"/>
        <v>0.60000000000000853</v>
      </c>
      <c r="H190" s="46">
        <f t="shared" si="5"/>
        <v>36</v>
      </c>
      <c r="I190" s="43"/>
      <c r="J190" s="44"/>
      <c r="K190" s="45"/>
      <c r="L190" s="41"/>
      <c r="M190" s="41"/>
      <c r="N190" s="40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Brigham Young University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William Harrison Holdsworth</dc:creator>
  <cp:keywords/>
  <dc:description/>
  <cp:lastModifiedBy>Dan Jarvis</cp:lastModifiedBy>
  <cp:revision/>
  <dcterms:created xsi:type="dcterms:W3CDTF">2022-07-07T23:46:03Z</dcterms:created>
  <dcterms:modified xsi:type="dcterms:W3CDTF">2022-10-21T18:45:18Z</dcterms:modified>
  <cp:category/>
  <cp:contentStatus/>
</cp:coreProperties>
</file>