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Jarvis\BYU_imt_optimization\data\"/>
    </mc:Choice>
  </mc:AlternateContent>
  <xr:revisionPtr revIDLastSave="0" documentId="13_ncr:1_{7429C009-B360-4EA7-8FDA-F1D4C4A60863}" xr6:coauthVersionLast="47" xr6:coauthVersionMax="47" xr10:uidLastSave="{00000000-0000-0000-0000-000000000000}"/>
  <bookViews>
    <workbookView xWindow="3120" yWindow="3120" windowWidth="28800" windowHeight="15345" xr2:uid="{B6D6EB4D-B524-490E-B4DD-D19D5ECBE8E2}"/>
  </bookViews>
  <sheets>
    <sheet name="Sheet1" sheetId="1" r:id="rId1"/>
    <sheet name="Sheet2" sheetId="2" r:id="rId2"/>
  </sheets>
  <definedNames>
    <definedName name="_xlnm._FilterDatabase" localSheetId="0" hidden="1">Sheet1!$A$1:$M$190</definedName>
    <definedName name="_xlnm._FilterDatabase" localSheetId="1" hidden="1">Sheet2!$H$1:$O$1</definedName>
    <definedName name="_xlchart.v1.0" hidden="1">Sheet1!$C$2:$C$190</definedName>
    <definedName name="_xlchart.v1.1" hidden="1">Sheet2!$H$1</definedName>
    <definedName name="_xlchart.v1.2" hidden="1">Sheet2!$H$2:$H$190</definedName>
    <definedName name="_xlchart.v1.3" hidden="1">Sheet2!$G$1</definedName>
    <definedName name="_xlchart.v1.4" hidden="1">Sheet2!$G$2:$G$190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90" i="1" l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H2" i="2"/>
  <c r="G2" i="2"/>
  <c r="M16" i="1" l="1"/>
  <c r="E3" i="1"/>
  <c r="E4" i="1"/>
  <c r="E5" i="1"/>
  <c r="E6" i="1"/>
  <c r="E7" i="1"/>
  <c r="E8" i="1"/>
  <c r="E10" i="1"/>
  <c r="E9" i="1"/>
  <c r="E12" i="1"/>
  <c r="E14" i="1"/>
  <c r="E11" i="1"/>
  <c r="E13" i="1"/>
  <c r="E15" i="1"/>
  <c r="E16" i="1"/>
  <c r="E17" i="1"/>
  <c r="E20" i="1"/>
  <c r="E18" i="1"/>
  <c r="E21" i="1"/>
  <c r="E19" i="1"/>
  <c r="E22" i="1"/>
  <c r="E24" i="1"/>
  <c r="E23" i="1"/>
  <c r="E25" i="1"/>
  <c r="E26" i="1"/>
  <c r="E27" i="1"/>
  <c r="E30" i="1"/>
  <c r="E28" i="1"/>
  <c r="E29" i="1"/>
  <c r="E32" i="1"/>
  <c r="E31" i="1"/>
  <c r="E33" i="1"/>
  <c r="E34" i="1"/>
  <c r="E35" i="1"/>
  <c r="E38" i="1"/>
  <c r="E37" i="1"/>
  <c r="E36" i="1"/>
  <c r="E40" i="1"/>
  <c r="E39" i="1"/>
  <c r="E41" i="1"/>
  <c r="E42" i="1"/>
  <c r="E45" i="1"/>
  <c r="E44" i="1"/>
  <c r="E43" i="1"/>
  <c r="E48" i="1"/>
  <c r="E46" i="1"/>
  <c r="E47" i="1"/>
  <c r="E49" i="1"/>
  <c r="E50" i="1"/>
  <c r="E51" i="1"/>
  <c r="E52" i="1"/>
  <c r="E53" i="1"/>
  <c r="E54" i="1"/>
  <c r="E55" i="1"/>
  <c r="E56" i="1"/>
  <c r="E58" i="1"/>
  <c r="E57" i="1"/>
  <c r="E59" i="1"/>
  <c r="E61" i="1"/>
  <c r="E60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7" i="1"/>
  <c r="E78" i="1"/>
  <c r="E79" i="1"/>
  <c r="E76" i="1"/>
  <c r="E84" i="1"/>
  <c r="E82" i="1"/>
  <c r="E83" i="1"/>
  <c r="E81" i="1"/>
  <c r="E80" i="1"/>
  <c r="E87" i="1"/>
  <c r="E86" i="1"/>
  <c r="E85" i="1"/>
  <c r="E88" i="1"/>
  <c r="E89" i="1"/>
  <c r="E91" i="1"/>
  <c r="E90" i="1"/>
  <c r="E92" i="1"/>
  <c r="E93" i="1"/>
  <c r="E94" i="1"/>
  <c r="E95" i="1"/>
  <c r="E96" i="1"/>
  <c r="E97" i="1"/>
  <c r="E98" i="1"/>
  <c r="E99" i="1"/>
  <c r="E100" i="1"/>
  <c r="E101" i="1"/>
  <c r="E103" i="1"/>
  <c r="E102" i="1"/>
  <c r="E104" i="1"/>
  <c r="E105" i="1"/>
  <c r="E106" i="1"/>
  <c r="E108" i="1"/>
  <c r="E107" i="1"/>
  <c r="E111" i="1"/>
  <c r="E109" i="1"/>
  <c r="E110" i="1"/>
  <c r="E112" i="1"/>
  <c r="E113" i="1"/>
  <c r="E114" i="1"/>
  <c r="E115" i="1"/>
  <c r="E116" i="1"/>
  <c r="E117" i="1"/>
  <c r="E118" i="1"/>
  <c r="E119" i="1"/>
  <c r="E120" i="1"/>
  <c r="E123" i="1"/>
  <c r="E122" i="1"/>
  <c r="E121" i="1"/>
  <c r="E124" i="1"/>
  <c r="E126" i="1"/>
  <c r="E125" i="1"/>
  <c r="E127" i="1"/>
  <c r="E128" i="1"/>
  <c r="E129" i="1"/>
  <c r="E132" i="1"/>
  <c r="E131" i="1"/>
  <c r="E130" i="1"/>
  <c r="E133" i="1"/>
  <c r="E134" i="1"/>
  <c r="E135" i="1"/>
  <c r="E136" i="1"/>
  <c r="E137" i="1"/>
  <c r="E139" i="1"/>
  <c r="E141" i="1"/>
  <c r="E138" i="1"/>
  <c r="E140" i="1"/>
  <c r="E142" i="1"/>
  <c r="E144" i="1"/>
  <c r="E143" i="1"/>
  <c r="E145" i="1"/>
  <c r="E146" i="1"/>
  <c r="E148" i="1"/>
  <c r="E147" i="1"/>
  <c r="E149" i="1"/>
  <c r="E152" i="1"/>
  <c r="E150" i="1"/>
  <c r="E151" i="1"/>
  <c r="E154" i="1"/>
  <c r="E157" i="1"/>
  <c r="E155" i="1"/>
  <c r="E153" i="1"/>
  <c r="E156" i="1"/>
  <c r="E158" i="1"/>
  <c r="E159" i="1"/>
  <c r="E160" i="1"/>
  <c r="E161" i="1"/>
  <c r="E164" i="1"/>
  <c r="E162" i="1"/>
  <c r="E163" i="1"/>
  <c r="E165" i="1"/>
  <c r="E166" i="1"/>
  <c r="E167" i="1"/>
  <c r="E169" i="1"/>
  <c r="E170" i="1"/>
  <c r="E168" i="1"/>
  <c r="E174" i="1"/>
  <c r="E171" i="1"/>
  <c r="E172" i="1"/>
  <c r="E173" i="1"/>
  <c r="E175" i="1"/>
  <c r="E176" i="1"/>
  <c r="E177" i="1"/>
  <c r="E178" i="1"/>
  <c r="E179" i="1"/>
  <c r="E180" i="1"/>
  <c r="E181" i="1"/>
  <c r="E183" i="1"/>
  <c r="E184" i="1"/>
  <c r="E182" i="1"/>
  <c r="E185" i="1"/>
  <c r="E186" i="1"/>
  <c r="E188" i="1"/>
  <c r="E187" i="1"/>
  <c r="E190" i="1"/>
  <c r="E189" i="1"/>
  <c r="E2" i="1"/>
  <c r="A8" i="1" l="1"/>
  <c r="A66" i="1"/>
  <c r="A17" i="1"/>
  <c r="A127" i="1" l="1"/>
  <c r="A180" i="1"/>
  <c r="A150" i="1"/>
  <c r="A46" i="1"/>
  <c r="A49" i="1"/>
  <c r="A94" i="1"/>
  <c r="A85" i="1"/>
  <c r="A9" i="1"/>
  <c r="A23" i="1"/>
  <c r="A186" i="1"/>
  <c r="A182" i="1"/>
  <c r="A147" i="1"/>
  <c r="A67" i="1"/>
  <c r="A140" i="1"/>
  <c r="A56" i="1"/>
  <c r="A151" i="1"/>
  <c r="A42" i="1"/>
  <c r="A114" i="1"/>
  <c r="A117" i="1"/>
  <c r="A71" i="1"/>
  <c r="A185" i="1"/>
  <c r="A47" i="1"/>
  <c r="A159" i="1"/>
  <c r="A7" i="1"/>
  <c r="A11" i="1"/>
  <c r="A106" i="1"/>
  <c r="A121" i="1"/>
  <c r="A13" i="1"/>
  <c r="A80" i="1"/>
  <c r="A172" i="1"/>
  <c r="A29" i="1"/>
  <c r="A99" i="1"/>
  <c r="A43" i="1"/>
  <c r="A145" i="1"/>
  <c r="A163" i="1"/>
  <c r="A136" i="1"/>
  <c r="A60" i="1"/>
  <c r="A100" i="1"/>
  <c r="A26" i="1"/>
  <c r="A173" i="1"/>
  <c r="A69" i="1"/>
  <c r="A53" i="1"/>
  <c r="A128" i="1"/>
  <c r="A130" i="1"/>
  <c r="A101" i="1"/>
  <c r="A90" i="1"/>
  <c r="A176" i="1"/>
  <c r="A110" i="1"/>
  <c r="A39" i="1"/>
  <c r="A177" i="1"/>
  <c r="A95" i="1"/>
  <c r="A109" i="1"/>
  <c r="A19" i="1"/>
  <c r="A161" i="1"/>
  <c r="A162" i="1"/>
  <c r="A148" i="1"/>
  <c r="A36" i="1"/>
  <c r="A156" i="1"/>
  <c r="A15" i="1"/>
  <c r="A76" i="1"/>
  <c r="A158" i="1"/>
  <c r="A189" i="1"/>
  <c r="A107" i="1"/>
  <c r="A175" i="1"/>
  <c r="A31" i="1"/>
  <c r="A51" i="1"/>
  <c r="A119" i="1"/>
  <c r="A129" i="1"/>
  <c r="A168" i="1"/>
  <c r="A190" i="1"/>
  <c r="A138" i="1"/>
  <c r="A96" i="1"/>
  <c r="A79" i="1"/>
  <c r="A28" i="1"/>
  <c r="A92" i="1"/>
  <c r="A37" i="1"/>
  <c r="A116" i="1"/>
  <c r="A65" i="1"/>
  <c r="A68" i="1"/>
  <c r="A5" i="1"/>
  <c r="A16" i="1"/>
  <c r="A59" i="1"/>
  <c r="A6" i="1"/>
  <c r="A77" i="1"/>
  <c r="A187" i="1"/>
  <c r="A153" i="1"/>
  <c r="A22" i="1"/>
  <c r="A93" i="1"/>
  <c r="A21" i="1"/>
  <c r="A181" i="1"/>
  <c r="A4" i="1"/>
  <c r="A98" i="1"/>
  <c r="A152" i="1"/>
  <c r="A125" i="1"/>
  <c r="A78" i="1"/>
  <c r="A164" i="1"/>
  <c r="A91" i="1"/>
  <c r="A44" i="1"/>
  <c r="A18" i="1"/>
  <c r="A102" i="1"/>
  <c r="A135" i="1"/>
  <c r="A188" i="1"/>
  <c r="A75" i="1"/>
  <c r="A146" i="1"/>
  <c r="A184" i="1"/>
  <c r="A40" i="1"/>
  <c r="A167" i="1"/>
  <c r="A126" i="1"/>
  <c r="A137" i="1"/>
  <c r="A81" i="1"/>
  <c r="A12" i="1"/>
  <c r="A34" i="1"/>
  <c r="A27" i="1"/>
  <c r="A48" i="1"/>
  <c r="A139" i="1"/>
  <c r="A115" i="1"/>
  <c r="A61" i="1"/>
  <c r="A169" i="1"/>
  <c r="A14" i="1"/>
  <c r="A10" i="1"/>
  <c r="A170" i="1"/>
  <c r="A104" i="1"/>
  <c r="A155" i="1"/>
  <c r="A134" i="1"/>
  <c r="A83" i="1"/>
  <c r="A171" i="1"/>
  <c r="A108" i="1"/>
  <c r="A141" i="1"/>
  <c r="A24" i="1"/>
  <c r="A105" i="1"/>
  <c r="A131" i="1"/>
  <c r="A132" i="1"/>
  <c r="A50" i="1"/>
  <c r="A2" i="1"/>
  <c r="A54" i="1"/>
  <c r="A3" i="1"/>
  <c r="A111" i="1"/>
  <c r="A133" i="1"/>
  <c r="A82" i="1"/>
  <c r="A118" i="1"/>
  <c r="A84" i="1"/>
  <c r="A183" i="1"/>
  <c r="A52" i="1"/>
  <c r="A174" i="1"/>
  <c r="A73" i="1"/>
  <c r="A88" i="1"/>
  <c r="A33" i="1"/>
  <c r="A38" i="1"/>
  <c r="A179" i="1"/>
  <c r="A70" i="1"/>
  <c r="A165" i="1"/>
  <c r="A72" i="1"/>
  <c r="A97" i="1"/>
  <c r="A144" i="1"/>
  <c r="A45" i="1"/>
  <c r="A149" i="1"/>
  <c r="A160" i="1"/>
  <c r="A64" i="1"/>
  <c r="A178" i="1"/>
  <c r="A58" i="1"/>
  <c r="A120" i="1"/>
  <c r="A103" i="1"/>
  <c r="A57" i="1"/>
  <c r="A89" i="1"/>
  <c r="A35" i="1"/>
  <c r="A32" i="1"/>
  <c r="A25" i="1"/>
  <c r="A166" i="1"/>
  <c r="A62" i="1"/>
  <c r="A154" i="1"/>
  <c r="A74" i="1"/>
  <c r="A86" i="1"/>
  <c r="A112" i="1"/>
  <c r="A142" i="1"/>
  <c r="A30" i="1"/>
  <c r="A122" i="1"/>
  <c r="A20" i="1"/>
  <c r="A41" i="1"/>
  <c r="A124" i="1"/>
  <c r="A63" i="1"/>
  <c r="A123" i="1"/>
  <c r="A157" i="1"/>
  <c r="A87" i="1"/>
  <c r="A113" i="1"/>
  <c r="A55" i="1"/>
  <c r="A143" i="1"/>
  <c r="S4" i="1" l="1"/>
  <c r="S7" i="1"/>
  <c r="S6" i="1"/>
  <c r="S3" i="1"/>
  <c r="S5" i="1"/>
</calcChain>
</file>

<file path=xl/sharedStrings.xml><?xml version="1.0" encoding="utf-8"?>
<sst xmlns="http://schemas.openxmlformats.org/spreadsheetml/2006/main" count="431" uniqueCount="193">
  <si>
    <t>Class</t>
  </si>
  <si>
    <t>Affected Volume</t>
  </si>
  <si>
    <t>Total Excess Travel time</t>
  </si>
  <si>
    <t>Number</t>
  </si>
  <si>
    <t>Date Time</t>
  </si>
  <si>
    <t xml:space="preserve">Date </t>
  </si>
  <si>
    <t>Time</t>
  </si>
  <si>
    <t>Location</t>
  </si>
  <si>
    <t>Longitude</t>
  </si>
  <si>
    <t>Lanes</t>
  </si>
  <si>
    <t>Lanes Closed</t>
  </si>
  <si>
    <t>Lanes closed (Time weighted Average)</t>
  </si>
  <si>
    <t>Roadway Clearance Time</t>
  </si>
  <si>
    <t>Roadway Clearance Time [min]</t>
  </si>
  <si>
    <t xml:space="preserve">8200 S I15 NB                                               </t>
  </si>
  <si>
    <t>Severity Code</t>
  </si>
  <si>
    <t>Hours of Excess Travel Time</t>
  </si>
  <si>
    <t>Frequency</t>
  </si>
  <si>
    <t xml:space="preserve">10700 S I15 NB                                              </t>
  </si>
  <si>
    <t>0-200</t>
  </si>
  <si>
    <t xml:space="preserve">14793 S I15 SB                                              </t>
  </si>
  <si>
    <t>200-400</t>
  </si>
  <si>
    <t xml:space="preserve">277023 I15 NB                                               </t>
  </si>
  <si>
    <t>400-800</t>
  </si>
  <si>
    <t xml:space="preserve">274983 I15 NB                                               </t>
  </si>
  <si>
    <t>800-2000</t>
  </si>
  <si>
    <t xml:space="preserve">500 S I15 SB                                                </t>
  </si>
  <si>
    <t>2000+</t>
  </si>
  <si>
    <t xml:space="preserve">8900 S I15 NB                                               </t>
  </si>
  <si>
    <t xml:space="preserve">3800 S I215E SB                                             </t>
  </si>
  <si>
    <t xml:space="preserve">376 N I215W NB                                              </t>
  </si>
  <si>
    <t xml:space="preserve">7762 E I80 EB                                               </t>
  </si>
  <si>
    <t xml:space="preserve">277562 I15 NB                                               </t>
  </si>
  <si>
    <t xml:space="preserve">281930 I15 NB; MM 282 I15 NB                                </t>
  </si>
  <si>
    <t xml:space="preserve">1400 W I215S WB                                             </t>
  </si>
  <si>
    <t xml:space="preserve">900 S I15 SB                                                </t>
  </si>
  <si>
    <t xml:space="preserve">9488 S I15 NB                                               </t>
  </si>
  <si>
    <t xml:space="preserve">1700 S I15 SB                                               </t>
  </si>
  <si>
    <t xml:space="preserve">6400 S I15 NB                                               </t>
  </si>
  <si>
    <t xml:space="preserve">3300 S I15 SB                                               </t>
  </si>
  <si>
    <t xml:space="preserve">281917 I15 SB; MM 282 I15 SB                                </t>
  </si>
  <si>
    <t xml:space="preserve">271005 I15 SB                                               </t>
  </si>
  <si>
    <t xml:space="preserve">11100 S I15 NB                                              </t>
  </si>
  <si>
    <t xml:space="preserve">7682 E I80 WB                                               </t>
  </si>
  <si>
    <t xml:space="preserve">4100 S I215E NB                                             </t>
  </si>
  <si>
    <t xml:space="preserve">253007 I15 SB                                               </t>
  </si>
  <si>
    <t xml:space="preserve">5400 S I15 NB                                               </t>
  </si>
  <si>
    <t xml:space="preserve">12500 S I15 NB                                              </t>
  </si>
  <si>
    <t xml:space="preserve">279002 I15 NB                                               </t>
  </si>
  <si>
    <t xml:space="preserve">274983 I15 NB; MM 275 I15 NB                                </t>
  </si>
  <si>
    <t xml:space="preserve">1746 N I15 NB; MM 311 I15 NB                                </t>
  </si>
  <si>
    <t xml:space="preserve">11400 S I15 SB                                              </t>
  </si>
  <si>
    <t xml:space="preserve">2336 N I15 NB                                               </t>
  </si>
  <si>
    <t xml:space="preserve">280003 I15 NB                                               </t>
  </si>
  <si>
    <t xml:space="preserve">50 S I15 NB                                                 </t>
  </si>
  <si>
    <t xml:space="preserve">5300 S I15 NB                                               </t>
  </si>
  <si>
    <t xml:space="preserve">278101 I15 NB; MM 278 I15 NB                                </t>
  </si>
  <si>
    <t xml:space="preserve">2700 S I15 NB                                               </t>
  </si>
  <si>
    <t xml:space="preserve">8000 S I15 SB                                               </t>
  </si>
  <si>
    <t>269012 I15 SB</t>
  </si>
  <si>
    <t xml:space="preserve">382 S I215W SB                                              </t>
  </si>
  <si>
    <t xml:space="preserve">10000 S I15 NB                                              </t>
  </si>
  <si>
    <t>2200 S I15 NB</t>
  </si>
  <si>
    <t>missing time stamp</t>
  </si>
  <si>
    <t>5800 S I15 SB</t>
  </si>
  <si>
    <t>279000 I15 SB</t>
  </si>
  <si>
    <t>1350 S I215W NB</t>
  </si>
  <si>
    <t>400 E I80  WB</t>
  </si>
  <si>
    <t>2100 S I15 SB</t>
  </si>
  <si>
    <t>7762 E I80 EB</t>
  </si>
  <si>
    <t>8600 S I15 SB</t>
  </si>
  <si>
    <t>264991 I15 SB</t>
  </si>
  <si>
    <t>3300 S I15 NB</t>
  </si>
  <si>
    <t>2500 S I15 SB</t>
  </si>
  <si>
    <t>525 E I215S WB</t>
  </si>
  <si>
    <t>272499 I15 SB</t>
  </si>
  <si>
    <t>1100 S I15 SB</t>
  </si>
  <si>
    <t>278101 I15 NB</t>
  </si>
  <si>
    <t xml:space="preserve">14931 S I15 NB                                              </t>
  </si>
  <si>
    <t xml:space="preserve">266048 I15 SB                                               </t>
  </si>
  <si>
    <t xml:space="preserve">3800 W I80 EB                                               </t>
  </si>
  <si>
    <t xml:space="preserve">278066 I15 SB                                               </t>
  </si>
  <si>
    <t xml:space="preserve">9000 S I15 NB                                               </t>
  </si>
  <si>
    <t xml:space="preserve">1800 S I15 NB                                               </t>
  </si>
  <si>
    <t xml:space="preserve">600 S I15 NB                                                </t>
  </si>
  <si>
    <t xml:space="preserve">4934 W I80 WB; MM 114 I80 WB                                </t>
  </si>
  <si>
    <t>5605 S I15 NB</t>
  </si>
  <si>
    <t>900 N I15 NB</t>
  </si>
  <si>
    <t>1900 S I215W NB</t>
  </si>
  <si>
    <t>8000 S I15 NB</t>
  </si>
  <si>
    <t>600 N I15 NB</t>
  </si>
  <si>
    <t>9000 S I15 SB</t>
  </si>
  <si>
    <t>284049 I15 SB</t>
  </si>
  <si>
    <t>500 S I15 NB</t>
  </si>
  <si>
    <t>2400 N I15 SB</t>
  </si>
  <si>
    <t>5900 S I15 SB</t>
  </si>
  <si>
    <t xml:space="preserve">273995 I15 SB                                               </t>
  </si>
  <si>
    <t xml:space="preserve">274530 I15 NB                                               </t>
  </si>
  <si>
    <t xml:space="preserve">1000 N I15 SB                                               </t>
  </si>
  <si>
    <t xml:space="preserve">259003 I15 SB                                               </t>
  </si>
  <si>
    <t xml:space="preserve">2300 N I215W NB                                             </t>
  </si>
  <si>
    <t xml:space="preserve">2100 S I15 NB                                               </t>
  </si>
  <si>
    <t xml:space="preserve">9400 S I15 NB                                               </t>
  </si>
  <si>
    <t xml:space="preserve">8100 S I15 NB                                               </t>
  </si>
  <si>
    <t xml:space="preserve">4900 S I15 SB                                               </t>
  </si>
  <si>
    <t xml:space="preserve">1000 N I15 NB                                               </t>
  </si>
  <si>
    <t xml:space="preserve">2900 S I15 NB                                               </t>
  </si>
  <si>
    <t xml:space="preserve">6000 S I15 SB                                               </t>
  </si>
  <si>
    <t xml:space="preserve">1300 W I215S WB                                             </t>
  </si>
  <si>
    <t xml:space="preserve">3000 S I15 NB                                               </t>
  </si>
  <si>
    <t xml:space="preserve">4892 E I80 EB                                               </t>
  </si>
  <si>
    <t xml:space="preserve">9800 S I15 NB                                               </t>
  </si>
  <si>
    <t xml:space="preserve">284049 I15 SB                                               </t>
  </si>
  <si>
    <t>needs correction</t>
  </si>
  <si>
    <t xml:space="preserve">10600 S I15 SB                                              </t>
  </si>
  <si>
    <t xml:space="preserve">13000 S I15 NB                                              </t>
  </si>
  <si>
    <t xml:space="preserve">4500 S I15 NB                                               </t>
  </si>
  <si>
    <t xml:space="preserve">3300 S I15 NB                                               </t>
  </si>
  <si>
    <t xml:space="preserve">7200 S I15 SB                                               </t>
  </si>
  <si>
    <t xml:space="preserve">600 N I15 NB                                                </t>
  </si>
  <si>
    <t xml:space="preserve">5500 S I15 SB                                               </t>
  </si>
  <si>
    <t xml:space="preserve">175 W I215S WB                                              </t>
  </si>
  <si>
    <t xml:space="preserve">2300 S I15 NB                                               </t>
  </si>
  <si>
    <t xml:space="preserve">13932 S I15 NB                                              </t>
  </si>
  <si>
    <t xml:space="preserve">281930 I15 NB                                               </t>
  </si>
  <si>
    <t xml:space="preserve">7200 S I15 NB                                               </t>
  </si>
  <si>
    <t>12300 S I15 NB</t>
  </si>
  <si>
    <t>272003 I15 SB</t>
  </si>
  <si>
    <t>7200 S I15 SB</t>
  </si>
  <si>
    <t>2000 E I80 WB</t>
  </si>
  <si>
    <t>3900 S I15 SB</t>
  </si>
  <si>
    <t>1116 S I15 NB</t>
  </si>
  <si>
    <t>2400 S I15 SB</t>
  </si>
  <si>
    <t>284059 I15 NB</t>
  </si>
  <si>
    <t>3400 S I15 SB</t>
  </si>
  <si>
    <t xml:space="preserve">1300 W I215S EB                                             </t>
  </si>
  <si>
    <t xml:space="preserve">3100 S I15 NB                                               </t>
  </si>
  <si>
    <t xml:space="preserve">12200 S I15 SB                                              </t>
  </si>
  <si>
    <t xml:space="preserve">7121 S I15 SB                                               </t>
  </si>
  <si>
    <t xml:space="preserve">4500 S I15 SB                                               </t>
  </si>
  <si>
    <t>271005 I15 NB</t>
  </si>
  <si>
    <t>273001 I15 SB</t>
  </si>
  <si>
    <t>281930 I15 NB</t>
  </si>
  <si>
    <t>14200 S I15 NB</t>
  </si>
  <si>
    <t>6800 S I15 SB</t>
  </si>
  <si>
    <t>275000 I15 NB</t>
  </si>
  <si>
    <t>100 E I80 WB</t>
  </si>
  <si>
    <t>6200 S I15 SB</t>
  </si>
  <si>
    <t>8500 S I15 NB</t>
  </si>
  <si>
    <t>261034 I15 SB</t>
  </si>
  <si>
    <t>8800 S I15 NB</t>
  </si>
  <si>
    <t xml:space="preserve">1300 E I80 EB                                               </t>
  </si>
  <si>
    <t>269012 I15 NB</t>
  </si>
  <si>
    <t>1133 N I15 SB</t>
  </si>
  <si>
    <t>2730 S I15 NB</t>
  </si>
  <si>
    <t xml:space="preserve">16423 S I15 SB                                              </t>
  </si>
  <si>
    <t xml:space="preserve">279008 I15 SB                                               </t>
  </si>
  <si>
    <t>1.5 (corrected)</t>
  </si>
  <si>
    <t xml:space="preserve">14400 S I15 NB                                              </t>
  </si>
  <si>
    <t xml:space="preserve">275940 I15 SB                                               </t>
  </si>
  <si>
    <t xml:space="preserve">7500 S I15 NB                                               </t>
  </si>
  <si>
    <t xml:space="preserve">9000 S I15 SB                                               </t>
  </si>
  <si>
    <t xml:space="preserve">645 W I215S WB                                              </t>
  </si>
  <si>
    <t xml:space="preserve">514 E I215S WB                                              </t>
  </si>
  <si>
    <t xml:space="preserve">3700 S I15 NB                                               </t>
  </si>
  <si>
    <t xml:space="preserve">256997 I15 NB                                               </t>
  </si>
  <si>
    <t xml:space="preserve">1746 N I15 NB                                               </t>
  </si>
  <si>
    <t xml:space="preserve">261033 I15 NB; MM 261 I15 NB                                </t>
  </si>
  <si>
    <t xml:space="preserve">10700 S I15 SB                                              </t>
  </si>
  <si>
    <t xml:space="preserve">277006 I15 SB                                               </t>
  </si>
  <si>
    <t xml:space="preserve">1767 N I15 SB                                               </t>
  </si>
  <si>
    <t xml:space="preserve">281917 I15 SB                                               </t>
  </si>
  <si>
    <t xml:space="preserve">7400 S I15 NB                                               </t>
  </si>
  <si>
    <t xml:space="preserve">1500 N I15 NB                                               </t>
  </si>
  <si>
    <t xml:space="preserve">700 E I80 WB                                                </t>
  </si>
  <si>
    <t xml:space="preserve">2200 S I15 NB                                               </t>
  </si>
  <si>
    <t xml:space="preserve">4200 S I15 SB                                               </t>
  </si>
  <si>
    <t xml:space="preserve">9200 S I15 SB                                               </t>
  </si>
  <si>
    <t xml:space="preserve">4700 S I215W SB                                             </t>
  </si>
  <si>
    <t xml:space="preserve">14500 S I15 NB                                              </t>
  </si>
  <si>
    <t>1900 W I80 EB</t>
  </si>
  <si>
    <t>10900 S I15 SB</t>
  </si>
  <si>
    <t>T5-T0</t>
  </si>
  <si>
    <t>Time from first lane closure to all lanes opened</t>
  </si>
  <si>
    <t>(T5-T0)-RCT</t>
  </si>
  <si>
    <t>(T5-T0)-Lanes closed</t>
  </si>
  <si>
    <t>RCT is the time from which IMTs were notified of the crash to when all lanes were cleared</t>
  </si>
  <si>
    <t>Definitions</t>
  </si>
  <si>
    <t>T5-T0 is the time from which there was significant congestion to when all lanes were cleared</t>
  </si>
  <si>
    <t>This is a potentially good indicator of when capacity was reduced to when lanes were opened except that, in the majority of cases, there will be an obstruction before IMTs are notified</t>
  </si>
  <si>
    <t>This is most acurate for time when capacity was reduced to when lanes were opened because it is measured from when roadway capacity was actually reduced (limited to a granularity of 5 minutes)</t>
  </si>
  <si>
    <t xml:space="preserve">This is a measure of when TOC operators reported that lanes were closed, but does not account for obstructions that occurred before an after lanes were closed 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</si>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</sst>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h:mm:ss;@"/>
    <numFmt numFmtId="166" formatCode="0.00000"/>
    <numFmt numFmtId="167" formatCode="0.000000"/>
    <numFmt numFmtId="168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22222"/>
      <name val="Verdana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2" fillId="2" borderId="0" xfId="0" applyFont="1" applyFill="1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4" fontId="0" fillId="0" borderId="0" xfId="0" applyNumberFormat="1"/>
    <xf numFmtId="165" fontId="2" fillId="0" borderId="0" xfId="0" applyNumberFormat="1" applyFont="1"/>
    <xf numFmtId="49" fontId="2" fillId="0" borderId="0" xfId="0" applyNumberFormat="1" applyFon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0" borderId="0" xfId="0" applyFont="1"/>
    <xf numFmtId="0" fontId="2" fillId="0" borderId="0" xfId="0" applyFont="1" applyFill="1"/>
    <xf numFmtId="0" fontId="4" fillId="0" borderId="0" xfId="0" applyFont="1" applyFill="1" applyBorder="1" applyAlignment="1"/>
    <xf numFmtId="166" fontId="3" fillId="0" borderId="0" xfId="0" applyNumberFormat="1" applyFont="1"/>
    <xf numFmtId="167" fontId="0" fillId="0" borderId="0" xfId="0" applyNumberFormat="1"/>
    <xf numFmtId="0" fontId="0" fillId="0" borderId="0" xfId="0" applyBorder="1"/>
    <xf numFmtId="168" fontId="0" fillId="0" borderId="0" xfId="0" applyNumberFormat="1"/>
    <xf numFmtId="0" fontId="2" fillId="0" borderId="0" xfId="0" applyFont="1" applyFill="1" applyBorder="1"/>
    <xf numFmtId="167" fontId="2" fillId="0" borderId="0" xfId="0" applyNumberFormat="1" applyFont="1"/>
    <xf numFmtId="166" fontId="2" fillId="0" borderId="0" xfId="0" applyNumberFormat="1" applyFont="1"/>
    <xf numFmtId="168" fontId="2" fillId="0" borderId="0" xfId="0" applyNumberFormat="1" applyFont="1"/>
    <xf numFmtId="0" fontId="0" fillId="0" borderId="1" xfId="0" applyBorder="1"/>
    <xf numFmtId="0" fontId="0" fillId="0" borderId="0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3" borderId="6" xfId="0" applyFill="1" applyBorder="1" applyAlignment="1">
      <alignment horizontal="right"/>
    </xf>
    <xf numFmtId="0" fontId="0" fillId="4" borderId="7" xfId="0" applyFill="1" applyBorder="1"/>
    <xf numFmtId="0" fontId="0" fillId="5" borderId="8" xfId="0" applyFill="1" applyBorder="1"/>
    <xf numFmtId="22" fontId="0" fillId="0" borderId="0" xfId="0" applyNumberFormat="1"/>
    <xf numFmtId="2" fontId="0" fillId="0" borderId="0" xfId="0" applyNumberForma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4" fillId="6" borderId="0" xfId="0" applyFont="1" applyFill="1" applyBorder="1" applyAlignment="1">
      <alignment horizontal="right" vertical="center"/>
    </xf>
    <xf numFmtId="0" fontId="4" fillId="7" borderId="0" xfId="0" applyFont="1" applyFill="1" applyBorder="1" applyAlignment="1">
      <alignment horizontal="right" vertical="center"/>
    </xf>
    <xf numFmtId="21" fontId="2" fillId="0" borderId="0" xfId="0" applyNumberFormat="1" applyFont="1"/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22" fontId="0" fillId="0" borderId="0" xfId="0" applyNumberFormat="1" applyFill="1" applyAlignment="1">
      <alignment horizontal="left" vertical="center"/>
    </xf>
    <xf numFmtId="0" fontId="0" fillId="0" borderId="0" xfId="0" applyFill="1"/>
    <xf numFmtId="22" fontId="1" fillId="0" borderId="0" xfId="0" applyNumberFormat="1" applyFont="1" applyFill="1" applyAlignment="1">
      <alignment horizontal="left" vertical="center"/>
    </xf>
    <xf numFmtId="14" fontId="2" fillId="0" borderId="0" xfId="0" applyNumberFormat="1" applyFont="1" applyFill="1"/>
    <xf numFmtId="21" fontId="2" fillId="0" borderId="0" xfId="0" applyNumberFormat="1" applyFont="1" applyFill="1"/>
    <xf numFmtId="20" fontId="2" fillId="0" borderId="0" xfId="0" applyNumberFormat="1" applyFont="1" applyFill="1"/>
    <xf numFmtId="1" fontId="0" fillId="0" borderId="0" xfId="0" applyNumberFormat="1" applyFill="1"/>
    <xf numFmtId="0" fontId="0" fillId="0" borderId="0" xfId="0" applyFont="1"/>
    <xf numFmtId="21" fontId="2" fillId="0" borderId="0" xfId="0" applyNumberFormat="1" applyFont="1" applyAlignment="1">
      <alignment horizontal="right"/>
    </xf>
    <xf numFmtId="21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Sheet1!$Q$3:$Q$7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Sheet1!$S$3:$S$7</c:f>
              <c:numCache>
                <c:formatCode>General</c:formatCode>
                <c:ptCount val="5"/>
                <c:pt idx="0">
                  <c:v>66</c:v>
                </c:pt>
                <c:pt idx="1">
                  <c:v>35</c:v>
                </c:pt>
                <c:pt idx="2">
                  <c:v>37</c:v>
                </c:pt>
                <c:pt idx="3">
                  <c:v>32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7-4EA6-A972-E7D731FEF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646755759"/>
        <c:axId val="1545758239"/>
      </c:barChart>
      <c:catAx>
        <c:axId val="164675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58239"/>
        <c:crosses val="autoZero"/>
        <c:auto val="1"/>
        <c:lblAlgn val="ctr"/>
        <c:lblOffset val="100"/>
        <c:noMultiLvlLbl val="0"/>
      </c:catAx>
      <c:valAx>
        <c:axId val="15457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5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AVV</a:t>
            </a:r>
            <a:r>
              <a:rPr lang="en-US" baseline="0"/>
              <a:t> vs ETT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Sheet1!$B$2:$B$190</c:f>
              <c:numCache>
                <c:formatCode>General</c:formatCode>
                <c:ptCount val="189"/>
                <c:pt idx="0">
                  <c:v>8244</c:v>
                </c:pt>
                <c:pt idx="1">
                  <c:v>10630</c:v>
                </c:pt>
                <c:pt idx="2">
                  <c:v>6877</c:v>
                </c:pt>
                <c:pt idx="3">
                  <c:v>4371</c:v>
                </c:pt>
                <c:pt idx="4">
                  <c:v>7295</c:v>
                </c:pt>
                <c:pt idx="5">
                  <c:v>1545</c:v>
                </c:pt>
                <c:pt idx="6">
                  <c:v>8527</c:v>
                </c:pt>
                <c:pt idx="7">
                  <c:v>8933</c:v>
                </c:pt>
                <c:pt idx="8">
                  <c:v>1792</c:v>
                </c:pt>
                <c:pt idx="9">
                  <c:v>4092</c:v>
                </c:pt>
                <c:pt idx="10">
                  <c:v>2605</c:v>
                </c:pt>
                <c:pt idx="11">
                  <c:v>6982</c:v>
                </c:pt>
                <c:pt idx="12">
                  <c:v>6184</c:v>
                </c:pt>
                <c:pt idx="13">
                  <c:v>6035</c:v>
                </c:pt>
                <c:pt idx="14">
                  <c:v>8575</c:v>
                </c:pt>
                <c:pt idx="15">
                  <c:v>7560</c:v>
                </c:pt>
                <c:pt idx="16">
                  <c:v>4889</c:v>
                </c:pt>
                <c:pt idx="17">
                  <c:v>27602</c:v>
                </c:pt>
                <c:pt idx="18">
                  <c:v>8798</c:v>
                </c:pt>
                <c:pt idx="19">
                  <c:v>6359</c:v>
                </c:pt>
                <c:pt idx="20">
                  <c:v>6477</c:v>
                </c:pt>
                <c:pt idx="21">
                  <c:v>4605</c:v>
                </c:pt>
                <c:pt idx="22">
                  <c:v>1662</c:v>
                </c:pt>
                <c:pt idx="23">
                  <c:v>8661</c:v>
                </c:pt>
                <c:pt idx="24">
                  <c:v>5532</c:v>
                </c:pt>
                <c:pt idx="25">
                  <c:v>10807</c:v>
                </c:pt>
                <c:pt idx="26">
                  <c:v>3407</c:v>
                </c:pt>
                <c:pt idx="27">
                  <c:v>10792</c:v>
                </c:pt>
                <c:pt idx="28">
                  <c:v>5861</c:v>
                </c:pt>
                <c:pt idx="29">
                  <c:v>15160</c:v>
                </c:pt>
                <c:pt idx="30">
                  <c:v>7337</c:v>
                </c:pt>
                <c:pt idx="31">
                  <c:v>11241</c:v>
                </c:pt>
                <c:pt idx="32">
                  <c:v>12787</c:v>
                </c:pt>
                <c:pt idx="33">
                  <c:v>11769</c:v>
                </c:pt>
                <c:pt idx="34">
                  <c:v>10240</c:v>
                </c:pt>
                <c:pt idx="35">
                  <c:v>8455</c:v>
                </c:pt>
                <c:pt idx="36">
                  <c:v>5988</c:v>
                </c:pt>
                <c:pt idx="37">
                  <c:v>2696</c:v>
                </c:pt>
                <c:pt idx="38">
                  <c:v>5868</c:v>
                </c:pt>
                <c:pt idx="39">
                  <c:v>23063</c:v>
                </c:pt>
                <c:pt idx="40">
                  <c:v>2382</c:v>
                </c:pt>
                <c:pt idx="41">
                  <c:v>4604</c:v>
                </c:pt>
                <c:pt idx="42">
                  <c:v>22548</c:v>
                </c:pt>
                <c:pt idx="43">
                  <c:v>3391</c:v>
                </c:pt>
                <c:pt idx="44">
                  <c:v>7086</c:v>
                </c:pt>
                <c:pt idx="45">
                  <c:v>7945</c:v>
                </c:pt>
                <c:pt idx="46">
                  <c:v>1099</c:v>
                </c:pt>
                <c:pt idx="47">
                  <c:v>741</c:v>
                </c:pt>
                <c:pt idx="48">
                  <c:v>4308</c:v>
                </c:pt>
                <c:pt idx="49">
                  <c:v>5148</c:v>
                </c:pt>
                <c:pt idx="50">
                  <c:v>9329</c:v>
                </c:pt>
                <c:pt idx="51">
                  <c:v>4291</c:v>
                </c:pt>
                <c:pt idx="52">
                  <c:v>9089</c:v>
                </c:pt>
                <c:pt idx="53">
                  <c:v>11789</c:v>
                </c:pt>
                <c:pt idx="54">
                  <c:v>3187</c:v>
                </c:pt>
                <c:pt idx="55">
                  <c:v>13926</c:v>
                </c:pt>
                <c:pt idx="56">
                  <c:v>7310</c:v>
                </c:pt>
                <c:pt idx="57">
                  <c:v>11551</c:v>
                </c:pt>
                <c:pt idx="58">
                  <c:v>3749</c:v>
                </c:pt>
                <c:pt idx="59">
                  <c:v>6475</c:v>
                </c:pt>
                <c:pt idx="60">
                  <c:v>4673</c:v>
                </c:pt>
                <c:pt idx="61">
                  <c:v>10606</c:v>
                </c:pt>
                <c:pt idx="62">
                  <c:v>7935</c:v>
                </c:pt>
                <c:pt idx="63">
                  <c:v>10557</c:v>
                </c:pt>
                <c:pt idx="64">
                  <c:v>19376</c:v>
                </c:pt>
                <c:pt idx="65">
                  <c:v>1359</c:v>
                </c:pt>
                <c:pt idx="66">
                  <c:v>6727</c:v>
                </c:pt>
                <c:pt idx="67">
                  <c:v>3243</c:v>
                </c:pt>
                <c:pt idx="68">
                  <c:v>17452</c:v>
                </c:pt>
                <c:pt idx="69">
                  <c:v>3509</c:v>
                </c:pt>
                <c:pt idx="70">
                  <c:v>10555</c:v>
                </c:pt>
                <c:pt idx="71">
                  <c:v>20647</c:v>
                </c:pt>
                <c:pt idx="72">
                  <c:v>12759</c:v>
                </c:pt>
                <c:pt idx="73">
                  <c:v>12443</c:v>
                </c:pt>
                <c:pt idx="74">
                  <c:v>7912</c:v>
                </c:pt>
                <c:pt idx="75">
                  <c:v>2633</c:v>
                </c:pt>
                <c:pt idx="76">
                  <c:v>3959</c:v>
                </c:pt>
                <c:pt idx="77">
                  <c:v>11418</c:v>
                </c:pt>
                <c:pt idx="78">
                  <c:v>12547</c:v>
                </c:pt>
                <c:pt idx="79">
                  <c:v>6272</c:v>
                </c:pt>
                <c:pt idx="80">
                  <c:v>8176</c:v>
                </c:pt>
                <c:pt idx="81">
                  <c:v>3321</c:v>
                </c:pt>
                <c:pt idx="82">
                  <c:v>6771</c:v>
                </c:pt>
                <c:pt idx="83">
                  <c:v>1200</c:v>
                </c:pt>
                <c:pt idx="84">
                  <c:v>13558</c:v>
                </c:pt>
                <c:pt idx="85">
                  <c:v>18748</c:v>
                </c:pt>
                <c:pt idx="86">
                  <c:v>15051</c:v>
                </c:pt>
                <c:pt idx="87">
                  <c:v>7606</c:v>
                </c:pt>
                <c:pt idx="88">
                  <c:v>11813</c:v>
                </c:pt>
                <c:pt idx="89">
                  <c:v>5827</c:v>
                </c:pt>
                <c:pt idx="90">
                  <c:v>8632</c:v>
                </c:pt>
                <c:pt idx="91">
                  <c:v>8633</c:v>
                </c:pt>
                <c:pt idx="92">
                  <c:v>2755</c:v>
                </c:pt>
                <c:pt idx="93">
                  <c:v>8803</c:v>
                </c:pt>
                <c:pt idx="94">
                  <c:v>2731</c:v>
                </c:pt>
                <c:pt idx="95">
                  <c:v>17005</c:v>
                </c:pt>
                <c:pt idx="96">
                  <c:v>6303</c:v>
                </c:pt>
                <c:pt idx="97">
                  <c:v>6633</c:v>
                </c:pt>
                <c:pt idx="98">
                  <c:v>3409</c:v>
                </c:pt>
                <c:pt idx="99">
                  <c:v>6145</c:v>
                </c:pt>
                <c:pt idx="100">
                  <c:v>25834</c:v>
                </c:pt>
                <c:pt idx="101">
                  <c:v>8865</c:v>
                </c:pt>
                <c:pt idx="102">
                  <c:v>12986</c:v>
                </c:pt>
                <c:pt idx="103">
                  <c:v>8006</c:v>
                </c:pt>
                <c:pt idx="104">
                  <c:v>2669</c:v>
                </c:pt>
                <c:pt idx="105">
                  <c:v>10519</c:v>
                </c:pt>
                <c:pt idx="106">
                  <c:v>6177</c:v>
                </c:pt>
                <c:pt idx="107">
                  <c:v>4854</c:v>
                </c:pt>
                <c:pt idx="108">
                  <c:v>6477</c:v>
                </c:pt>
                <c:pt idx="109">
                  <c:v>6767</c:v>
                </c:pt>
                <c:pt idx="110">
                  <c:v>3744</c:v>
                </c:pt>
                <c:pt idx="111">
                  <c:v>11978</c:v>
                </c:pt>
                <c:pt idx="112">
                  <c:v>8463</c:v>
                </c:pt>
                <c:pt idx="113">
                  <c:v>2591</c:v>
                </c:pt>
                <c:pt idx="114">
                  <c:v>3876</c:v>
                </c:pt>
                <c:pt idx="115">
                  <c:v>6928</c:v>
                </c:pt>
                <c:pt idx="116">
                  <c:v>9992</c:v>
                </c:pt>
                <c:pt idx="117">
                  <c:v>4220</c:v>
                </c:pt>
                <c:pt idx="118">
                  <c:v>16368</c:v>
                </c:pt>
                <c:pt idx="119">
                  <c:v>5155</c:v>
                </c:pt>
                <c:pt idx="120">
                  <c:v>8549</c:v>
                </c:pt>
                <c:pt idx="121">
                  <c:v>10869</c:v>
                </c:pt>
                <c:pt idx="122">
                  <c:v>13154</c:v>
                </c:pt>
                <c:pt idx="123">
                  <c:v>6793</c:v>
                </c:pt>
                <c:pt idx="124">
                  <c:v>5556</c:v>
                </c:pt>
                <c:pt idx="125">
                  <c:v>2077</c:v>
                </c:pt>
                <c:pt idx="126">
                  <c:v>10225</c:v>
                </c:pt>
                <c:pt idx="127">
                  <c:v>2836</c:v>
                </c:pt>
                <c:pt idx="128">
                  <c:v>5483</c:v>
                </c:pt>
                <c:pt idx="129">
                  <c:v>10444</c:v>
                </c:pt>
                <c:pt idx="130">
                  <c:v>16346</c:v>
                </c:pt>
                <c:pt idx="131">
                  <c:v>8702</c:v>
                </c:pt>
                <c:pt idx="132">
                  <c:v>9949</c:v>
                </c:pt>
                <c:pt idx="133">
                  <c:v>6159</c:v>
                </c:pt>
                <c:pt idx="134">
                  <c:v>3348</c:v>
                </c:pt>
                <c:pt idx="135">
                  <c:v>5632</c:v>
                </c:pt>
                <c:pt idx="136">
                  <c:v>4610</c:v>
                </c:pt>
                <c:pt idx="137">
                  <c:v>2194</c:v>
                </c:pt>
                <c:pt idx="138">
                  <c:v>10350</c:v>
                </c:pt>
                <c:pt idx="139">
                  <c:v>5842</c:v>
                </c:pt>
                <c:pt idx="140">
                  <c:v>21447</c:v>
                </c:pt>
                <c:pt idx="141">
                  <c:v>9212</c:v>
                </c:pt>
                <c:pt idx="142">
                  <c:v>2385</c:v>
                </c:pt>
                <c:pt idx="143">
                  <c:v>2888</c:v>
                </c:pt>
                <c:pt idx="144">
                  <c:v>5858</c:v>
                </c:pt>
                <c:pt idx="145">
                  <c:v>6159</c:v>
                </c:pt>
                <c:pt idx="146">
                  <c:v>2803</c:v>
                </c:pt>
                <c:pt idx="147">
                  <c:v>9673</c:v>
                </c:pt>
                <c:pt idx="148">
                  <c:v>4978</c:v>
                </c:pt>
                <c:pt idx="149">
                  <c:v>6973</c:v>
                </c:pt>
                <c:pt idx="150">
                  <c:v>3778</c:v>
                </c:pt>
                <c:pt idx="151">
                  <c:v>5808</c:v>
                </c:pt>
                <c:pt idx="152">
                  <c:v>8361</c:v>
                </c:pt>
                <c:pt idx="153">
                  <c:v>8895</c:v>
                </c:pt>
                <c:pt idx="154">
                  <c:v>7957</c:v>
                </c:pt>
                <c:pt idx="155">
                  <c:v>10124</c:v>
                </c:pt>
                <c:pt idx="156">
                  <c:v>5162</c:v>
                </c:pt>
                <c:pt idx="157">
                  <c:v>3703</c:v>
                </c:pt>
                <c:pt idx="158">
                  <c:v>10267</c:v>
                </c:pt>
                <c:pt idx="159">
                  <c:v>1525</c:v>
                </c:pt>
                <c:pt idx="160">
                  <c:v>2669</c:v>
                </c:pt>
                <c:pt idx="161">
                  <c:v>11060</c:v>
                </c:pt>
                <c:pt idx="162">
                  <c:v>5004</c:v>
                </c:pt>
                <c:pt idx="163">
                  <c:v>12939</c:v>
                </c:pt>
                <c:pt idx="164">
                  <c:v>4647</c:v>
                </c:pt>
                <c:pt idx="165">
                  <c:v>7570</c:v>
                </c:pt>
                <c:pt idx="166">
                  <c:v>5592</c:v>
                </c:pt>
                <c:pt idx="167">
                  <c:v>4362</c:v>
                </c:pt>
                <c:pt idx="168">
                  <c:v>4885</c:v>
                </c:pt>
                <c:pt idx="169">
                  <c:v>4104</c:v>
                </c:pt>
                <c:pt idx="170">
                  <c:v>7128</c:v>
                </c:pt>
                <c:pt idx="171">
                  <c:v>10478</c:v>
                </c:pt>
                <c:pt idx="172">
                  <c:v>6785</c:v>
                </c:pt>
                <c:pt idx="173">
                  <c:v>6619</c:v>
                </c:pt>
                <c:pt idx="174">
                  <c:v>6194</c:v>
                </c:pt>
                <c:pt idx="175">
                  <c:v>3645</c:v>
                </c:pt>
                <c:pt idx="176">
                  <c:v>2500</c:v>
                </c:pt>
                <c:pt idx="177">
                  <c:v>8998</c:v>
                </c:pt>
                <c:pt idx="178">
                  <c:v>11311</c:v>
                </c:pt>
                <c:pt idx="179">
                  <c:v>6583</c:v>
                </c:pt>
                <c:pt idx="180">
                  <c:v>5336</c:v>
                </c:pt>
                <c:pt idx="181">
                  <c:v>9780</c:v>
                </c:pt>
                <c:pt idx="182">
                  <c:v>9481</c:v>
                </c:pt>
                <c:pt idx="183">
                  <c:v>2071</c:v>
                </c:pt>
                <c:pt idx="184">
                  <c:v>1947</c:v>
                </c:pt>
                <c:pt idx="185">
                  <c:v>5199</c:v>
                </c:pt>
                <c:pt idx="186">
                  <c:v>5323</c:v>
                </c:pt>
                <c:pt idx="187">
                  <c:v>6193</c:v>
                </c:pt>
                <c:pt idx="188">
                  <c:v>8932</c:v>
                </c:pt>
              </c:numCache>
            </c:numRef>
          </c:xVal>
          <c:yVal>
            <c:numRef>
              <c:f>Sheet1!$C$2:$C$190</c:f>
              <c:numCache>
                <c:formatCode>General</c:formatCode>
                <c:ptCount val="189"/>
                <c:pt idx="0">
                  <c:v>749.32</c:v>
                </c:pt>
                <c:pt idx="1">
                  <c:v>755.07</c:v>
                </c:pt>
                <c:pt idx="2">
                  <c:v>331.53</c:v>
                </c:pt>
                <c:pt idx="3">
                  <c:v>288.19</c:v>
                </c:pt>
                <c:pt idx="4">
                  <c:v>301.89</c:v>
                </c:pt>
                <c:pt idx="5">
                  <c:v>45.33</c:v>
                </c:pt>
                <c:pt idx="6">
                  <c:v>2086.15</c:v>
                </c:pt>
                <c:pt idx="7">
                  <c:v>14.64</c:v>
                </c:pt>
                <c:pt idx="8">
                  <c:v>580.07000000000005</c:v>
                </c:pt>
                <c:pt idx="9">
                  <c:v>46.95</c:v>
                </c:pt>
                <c:pt idx="10">
                  <c:v>483.09</c:v>
                </c:pt>
                <c:pt idx="11">
                  <c:v>52.16</c:v>
                </c:pt>
                <c:pt idx="12">
                  <c:v>530.04</c:v>
                </c:pt>
                <c:pt idx="13">
                  <c:v>175.65</c:v>
                </c:pt>
                <c:pt idx="14">
                  <c:v>289.7</c:v>
                </c:pt>
                <c:pt idx="15">
                  <c:v>327.88</c:v>
                </c:pt>
                <c:pt idx="16">
                  <c:v>386.7</c:v>
                </c:pt>
                <c:pt idx="17">
                  <c:v>155.72999999999999</c:v>
                </c:pt>
                <c:pt idx="18">
                  <c:v>3228.09</c:v>
                </c:pt>
                <c:pt idx="19">
                  <c:v>327.45</c:v>
                </c:pt>
                <c:pt idx="20">
                  <c:v>321.24</c:v>
                </c:pt>
                <c:pt idx="21">
                  <c:v>14.69</c:v>
                </c:pt>
                <c:pt idx="22">
                  <c:v>700.07</c:v>
                </c:pt>
                <c:pt idx="23">
                  <c:v>1699.01</c:v>
                </c:pt>
                <c:pt idx="24">
                  <c:v>104.46</c:v>
                </c:pt>
                <c:pt idx="25">
                  <c:v>487.64</c:v>
                </c:pt>
                <c:pt idx="26">
                  <c:v>262.33999999999997</c:v>
                </c:pt>
                <c:pt idx="27">
                  <c:v>75.22</c:v>
                </c:pt>
                <c:pt idx="28">
                  <c:v>2629.85</c:v>
                </c:pt>
                <c:pt idx="29">
                  <c:v>198.83</c:v>
                </c:pt>
                <c:pt idx="30">
                  <c:v>1638.21</c:v>
                </c:pt>
                <c:pt idx="31">
                  <c:v>1125.8599999999999</c:v>
                </c:pt>
                <c:pt idx="32">
                  <c:v>484</c:v>
                </c:pt>
                <c:pt idx="33">
                  <c:v>1611</c:v>
                </c:pt>
                <c:pt idx="34">
                  <c:v>166.39</c:v>
                </c:pt>
                <c:pt idx="35">
                  <c:v>272.25</c:v>
                </c:pt>
                <c:pt idx="36">
                  <c:v>1180.06</c:v>
                </c:pt>
                <c:pt idx="37">
                  <c:v>146.6</c:v>
                </c:pt>
                <c:pt idx="38">
                  <c:v>449.68</c:v>
                </c:pt>
                <c:pt idx="39">
                  <c:v>3268.53</c:v>
                </c:pt>
                <c:pt idx="40">
                  <c:v>32.11</c:v>
                </c:pt>
                <c:pt idx="41">
                  <c:v>82.77</c:v>
                </c:pt>
                <c:pt idx="42">
                  <c:v>385.17</c:v>
                </c:pt>
                <c:pt idx="43">
                  <c:v>1308.6199999999999</c:v>
                </c:pt>
                <c:pt idx="44">
                  <c:v>6.81</c:v>
                </c:pt>
                <c:pt idx="45">
                  <c:v>37.549999999999997</c:v>
                </c:pt>
                <c:pt idx="46">
                  <c:v>502.45</c:v>
                </c:pt>
                <c:pt idx="47">
                  <c:v>7.59</c:v>
                </c:pt>
                <c:pt idx="48">
                  <c:v>729.7</c:v>
                </c:pt>
                <c:pt idx="49">
                  <c:v>202.18</c:v>
                </c:pt>
                <c:pt idx="50">
                  <c:v>1058.3</c:v>
                </c:pt>
                <c:pt idx="51">
                  <c:v>111.04</c:v>
                </c:pt>
                <c:pt idx="52">
                  <c:v>753.32</c:v>
                </c:pt>
                <c:pt idx="53">
                  <c:v>7192</c:v>
                </c:pt>
                <c:pt idx="54">
                  <c:v>27.52</c:v>
                </c:pt>
                <c:pt idx="55">
                  <c:v>1513.49</c:v>
                </c:pt>
                <c:pt idx="56">
                  <c:v>1446.21</c:v>
                </c:pt>
                <c:pt idx="57">
                  <c:v>293.42</c:v>
                </c:pt>
                <c:pt idx="58">
                  <c:v>97.45</c:v>
                </c:pt>
                <c:pt idx="59">
                  <c:v>512.4</c:v>
                </c:pt>
                <c:pt idx="60">
                  <c:v>2036.04</c:v>
                </c:pt>
                <c:pt idx="61">
                  <c:v>3560.42</c:v>
                </c:pt>
                <c:pt idx="62">
                  <c:v>1404.61</c:v>
                </c:pt>
                <c:pt idx="63">
                  <c:v>281.45</c:v>
                </c:pt>
                <c:pt idx="64">
                  <c:v>6338.41</c:v>
                </c:pt>
                <c:pt idx="65">
                  <c:v>18.68</c:v>
                </c:pt>
                <c:pt idx="66">
                  <c:v>285.77999999999997</c:v>
                </c:pt>
                <c:pt idx="67">
                  <c:v>110.41</c:v>
                </c:pt>
                <c:pt idx="68">
                  <c:v>1253.43</c:v>
                </c:pt>
                <c:pt idx="69">
                  <c:v>35.61</c:v>
                </c:pt>
                <c:pt idx="70">
                  <c:v>1283.53</c:v>
                </c:pt>
                <c:pt idx="71">
                  <c:v>1108.43</c:v>
                </c:pt>
                <c:pt idx="72">
                  <c:v>2142.23</c:v>
                </c:pt>
                <c:pt idx="73">
                  <c:v>425.73</c:v>
                </c:pt>
                <c:pt idx="74">
                  <c:v>177.03</c:v>
                </c:pt>
                <c:pt idx="75">
                  <c:v>306.97000000000003</c:v>
                </c:pt>
                <c:pt idx="76">
                  <c:v>375.6</c:v>
                </c:pt>
                <c:pt idx="77">
                  <c:v>252.59</c:v>
                </c:pt>
                <c:pt idx="78">
                  <c:v>62.67</c:v>
                </c:pt>
                <c:pt idx="79">
                  <c:v>481.42</c:v>
                </c:pt>
                <c:pt idx="80">
                  <c:v>945.18</c:v>
                </c:pt>
                <c:pt idx="81">
                  <c:v>634.21</c:v>
                </c:pt>
                <c:pt idx="82">
                  <c:v>987.55</c:v>
                </c:pt>
                <c:pt idx="83">
                  <c:v>9.9</c:v>
                </c:pt>
                <c:pt idx="84">
                  <c:v>2161.62</c:v>
                </c:pt>
                <c:pt idx="85">
                  <c:v>4450.53</c:v>
                </c:pt>
                <c:pt idx="86">
                  <c:v>1112.69</c:v>
                </c:pt>
                <c:pt idx="87">
                  <c:v>1565.1</c:v>
                </c:pt>
                <c:pt idx="88">
                  <c:v>127.91</c:v>
                </c:pt>
                <c:pt idx="89">
                  <c:v>380.01</c:v>
                </c:pt>
                <c:pt idx="90">
                  <c:v>267.66000000000003</c:v>
                </c:pt>
                <c:pt idx="91">
                  <c:v>323.47000000000003</c:v>
                </c:pt>
                <c:pt idx="92">
                  <c:v>8.84</c:v>
                </c:pt>
                <c:pt idx="93">
                  <c:v>152.72</c:v>
                </c:pt>
                <c:pt idx="94">
                  <c:v>242.4</c:v>
                </c:pt>
                <c:pt idx="95">
                  <c:v>1300.05</c:v>
                </c:pt>
                <c:pt idx="96">
                  <c:v>351.37</c:v>
                </c:pt>
                <c:pt idx="97">
                  <c:v>79.38</c:v>
                </c:pt>
                <c:pt idx="98">
                  <c:v>100.31</c:v>
                </c:pt>
                <c:pt idx="99">
                  <c:v>121.16</c:v>
                </c:pt>
                <c:pt idx="100">
                  <c:v>406.61</c:v>
                </c:pt>
                <c:pt idx="101">
                  <c:v>1497.59</c:v>
                </c:pt>
                <c:pt idx="102">
                  <c:v>586.38</c:v>
                </c:pt>
                <c:pt idx="103">
                  <c:v>700.65</c:v>
                </c:pt>
                <c:pt idx="104">
                  <c:v>51.15</c:v>
                </c:pt>
                <c:pt idx="105">
                  <c:v>191.18</c:v>
                </c:pt>
                <c:pt idx="106">
                  <c:v>647.76</c:v>
                </c:pt>
                <c:pt idx="107">
                  <c:v>155.03</c:v>
                </c:pt>
                <c:pt idx="108">
                  <c:v>142.99</c:v>
                </c:pt>
                <c:pt idx="109">
                  <c:v>838.09</c:v>
                </c:pt>
                <c:pt idx="110">
                  <c:v>2237.89</c:v>
                </c:pt>
                <c:pt idx="111">
                  <c:v>6355.07</c:v>
                </c:pt>
                <c:pt idx="112">
                  <c:v>33.47</c:v>
                </c:pt>
                <c:pt idx="113">
                  <c:v>509.75</c:v>
                </c:pt>
                <c:pt idx="114">
                  <c:v>274.87</c:v>
                </c:pt>
                <c:pt idx="115">
                  <c:v>34.99</c:v>
                </c:pt>
                <c:pt idx="116">
                  <c:v>971.22</c:v>
                </c:pt>
                <c:pt idx="117">
                  <c:v>207.25</c:v>
                </c:pt>
                <c:pt idx="118">
                  <c:v>1469.07</c:v>
                </c:pt>
                <c:pt idx="119">
                  <c:v>51.74</c:v>
                </c:pt>
                <c:pt idx="120">
                  <c:v>2930.62</c:v>
                </c:pt>
                <c:pt idx="121">
                  <c:v>3673.17</c:v>
                </c:pt>
                <c:pt idx="122">
                  <c:v>3444.54</c:v>
                </c:pt>
                <c:pt idx="123">
                  <c:v>359.04</c:v>
                </c:pt>
                <c:pt idx="124">
                  <c:v>464.52</c:v>
                </c:pt>
                <c:pt idx="125">
                  <c:v>4.46</c:v>
                </c:pt>
                <c:pt idx="126">
                  <c:v>112.41</c:v>
                </c:pt>
                <c:pt idx="127">
                  <c:v>209.62</c:v>
                </c:pt>
                <c:pt idx="128">
                  <c:v>114.35</c:v>
                </c:pt>
                <c:pt idx="129">
                  <c:v>703.73</c:v>
                </c:pt>
                <c:pt idx="130">
                  <c:v>726.11</c:v>
                </c:pt>
                <c:pt idx="131">
                  <c:v>838.21</c:v>
                </c:pt>
                <c:pt idx="132">
                  <c:v>601.04</c:v>
                </c:pt>
                <c:pt idx="133">
                  <c:v>412.69</c:v>
                </c:pt>
                <c:pt idx="134">
                  <c:v>94.47</c:v>
                </c:pt>
                <c:pt idx="135">
                  <c:v>472.03</c:v>
                </c:pt>
                <c:pt idx="136">
                  <c:v>237.2</c:v>
                </c:pt>
                <c:pt idx="137">
                  <c:v>508.79</c:v>
                </c:pt>
                <c:pt idx="138">
                  <c:v>23.7</c:v>
                </c:pt>
                <c:pt idx="139">
                  <c:v>669.87</c:v>
                </c:pt>
                <c:pt idx="140">
                  <c:v>2586.0100000000002</c:v>
                </c:pt>
                <c:pt idx="141">
                  <c:v>1.1499999999999999</c:v>
                </c:pt>
                <c:pt idx="142">
                  <c:v>1302.5</c:v>
                </c:pt>
                <c:pt idx="143">
                  <c:v>84.48</c:v>
                </c:pt>
                <c:pt idx="144">
                  <c:v>445.83</c:v>
                </c:pt>
                <c:pt idx="145">
                  <c:v>18.079999999999998</c:v>
                </c:pt>
                <c:pt idx="146">
                  <c:v>165.34</c:v>
                </c:pt>
                <c:pt idx="147">
                  <c:v>1325.55</c:v>
                </c:pt>
                <c:pt idx="148">
                  <c:v>6.32</c:v>
                </c:pt>
                <c:pt idx="149">
                  <c:v>30.28</c:v>
                </c:pt>
                <c:pt idx="150">
                  <c:v>354.83</c:v>
                </c:pt>
                <c:pt idx="151">
                  <c:v>319.56</c:v>
                </c:pt>
                <c:pt idx="152">
                  <c:v>2058.08</c:v>
                </c:pt>
                <c:pt idx="153">
                  <c:v>589.67999999999995</c:v>
                </c:pt>
                <c:pt idx="154">
                  <c:v>172.84</c:v>
                </c:pt>
                <c:pt idx="155">
                  <c:v>4189.47</c:v>
                </c:pt>
                <c:pt idx="156">
                  <c:v>183.36</c:v>
                </c:pt>
                <c:pt idx="157">
                  <c:v>44.92</c:v>
                </c:pt>
                <c:pt idx="158">
                  <c:v>1356.9</c:v>
                </c:pt>
                <c:pt idx="159">
                  <c:v>161.91</c:v>
                </c:pt>
                <c:pt idx="160">
                  <c:v>165.1</c:v>
                </c:pt>
                <c:pt idx="161">
                  <c:v>88.29</c:v>
                </c:pt>
                <c:pt idx="162">
                  <c:v>379.46</c:v>
                </c:pt>
                <c:pt idx="163">
                  <c:v>1281.98</c:v>
                </c:pt>
                <c:pt idx="164">
                  <c:v>1725.46</c:v>
                </c:pt>
                <c:pt idx="165">
                  <c:v>464.31</c:v>
                </c:pt>
                <c:pt idx="166">
                  <c:v>213.12</c:v>
                </c:pt>
                <c:pt idx="167">
                  <c:v>527.48</c:v>
                </c:pt>
                <c:pt idx="168">
                  <c:v>584.34</c:v>
                </c:pt>
                <c:pt idx="169">
                  <c:v>643.04</c:v>
                </c:pt>
                <c:pt idx="170">
                  <c:v>70.599999999999994</c:v>
                </c:pt>
                <c:pt idx="171">
                  <c:v>104.73</c:v>
                </c:pt>
                <c:pt idx="172">
                  <c:v>1074.94</c:v>
                </c:pt>
                <c:pt idx="173">
                  <c:v>193.19</c:v>
                </c:pt>
                <c:pt idx="174">
                  <c:v>128.59</c:v>
                </c:pt>
                <c:pt idx="175">
                  <c:v>151.31</c:v>
                </c:pt>
                <c:pt idx="176">
                  <c:v>1423.13</c:v>
                </c:pt>
                <c:pt idx="177">
                  <c:v>1181.29</c:v>
                </c:pt>
                <c:pt idx="178">
                  <c:v>6.22</c:v>
                </c:pt>
                <c:pt idx="179">
                  <c:v>329.64</c:v>
                </c:pt>
                <c:pt idx="180">
                  <c:v>15.5</c:v>
                </c:pt>
                <c:pt idx="181">
                  <c:v>996.16</c:v>
                </c:pt>
                <c:pt idx="182">
                  <c:v>447.69</c:v>
                </c:pt>
                <c:pt idx="183">
                  <c:v>36.270000000000003</c:v>
                </c:pt>
                <c:pt idx="184">
                  <c:v>15.05</c:v>
                </c:pt>
                <c:pt idx="185">
                  <c:v>317.66000000000003</c:v>
                </c:pt>
                <c:pt idx="186">
                  <c:v>417.09</c:v>
                </c:pt>
                <c:pt idx="187">
                  <c:v>186.55</c:v>
                </c:pt>
                <c:pt idx="188">
                  <c:v>222.16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A-468C-AE49-94F2FA69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44831"/>
        <c:axId val="475249823"/>
      </c:scatterChart>
      <c:valAx>
        <c:axId val="47524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Affected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49823"/>
        <c:crosses val="autoZero"/>
        <c:crossBetween val="midCat"/>
      </c:valAx>
      <c:valAx>
        <c:axId val="4752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Excess</a:t>
                </a:r>
                <a:r>
                  <a:rPr lang="en-US" baseline="0"/>
                  <a:t> Travel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4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Incidents by Excess Travel Time [hours] in bins of 200 hours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Incidents by Excess Travel Time [hours] in bins of 200 hours</a:t>
          </a:r>
        </a:p>
      </cx:txPr>
    </cx:title>
    <cx:plotArea>
      <cx:plotAreaRegion>
        <cx:series layoutId="clusteredColumn" uniqueId="{B0D7157D-59EF-4AAF-A7E6-ED073A217802}">
          <cx:dataLabels>
            <cx:visibility seriesName="0" categoryName="0" value="1"/>
          </cx:dataLabels>
          <cx:dataId val="0"/>
          <cx:layoutPr>
            <cx:binning intervalClosed="r">
              <cx:binSize val="200"/>
            </cx:binning>
          </cx:layoutPr>
        </cx:series>
      </cx:plotAreaRegion>
      <cx:axis id="0">
        <cx:catScaling gapWidth="0"/>
        <cx:tickLabels/>
        <cx:numFmt formatCode="General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Difference between T5-T0 and total time that lanes were closed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Difference between T5-T0 and total time that lanes were closed</a:t>
          </a:r>
        </a:p>
      </cx:txPr>
    </cx:title>
    <cx:plotArea>
      <cx:plotAreaRegion>
        <cx:series layoutId="clusteredColumn" uniqueId="{00000004-A29F-4A08-93CF-169EF8C6E1C8}" formatIdx="1">
          <cx:tx>
            <cx:txData>
              <cx:f>_xlchart.v1.1</cx:f>
              <cx:v>(T5-T0)-Lanes closed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Difference between T5-T0 and RCT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Difference between T5-T0 and RCT</a:t>
          </a:r>
        </a:p>
      </cx:txPr>
    </cx:title>
    <cx:plotArea>
      <cx:plotAreaRegion>
        <cx:series layoutId="clusteredColumn" uniqueId="{00000004-A29F-4A08-93CF-169EF8C6E1C8}" formatIdx="1">
          <cx:tx>
            <cx:txData>
              <cx:f>_xlchart.v1.3</cx:f>
              <cx:v>(T5-T0)-RCT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433386</xdr:colOff>
      <xdr:row>18</xdr:row>
      <xdr:rowOff>161925</xdr:rowOff>
    </xdr:from>
    <xdr:to>
      <xdr:col>29</xdr:col>
      <xdr:colOff>209549</xdr:colOff>
      <xdr:row>40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0431800-2DAB-2077-CD67-BFB174EFF425}"/>
                </a:ext>
                <a:ext uri="{147F2762-F138-4A5C-976F-8EAC2B608ADB}">
                  <a16:predDERef xmlns:a16="http://schemas.microsoft.com/office/drawing/2014/main" pred="{ACDC7117-6E24-3C49-5F68-7CE634E953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45511" y="3590925"/>
              <a:ext cx="6557963" cy="4171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352425</xdr:colOff>
      <xdr:row>0</xdr:row>
      <xdr:rowOff>185737</xdr:rowOff>
    </xdr:from>
    <xdr:to>
      <xdr:col>27</xdr:col>
      <xdr:colOff>47625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793F5-08CF-45B2-A0DD-EA0D8358E635}"/>
            </a:ext>
            <a:ext uri="{147F2762-F138-4A5C-976F-8EAC2B608ADB}">
              <a16:predDERef xmlns:a16="http://schemas.microsoft.com/office/drawing/2014/main" pred="{A0431800-2DAB-2077-CD67-BFB174EFF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220980</xdr:colOff>
      <xdr:row>0</xdr:row>
      <xdr:rowOff>152400</xdr:rowOff>
    </xdr:from>
    <xdr:to>
      <xdr:col>31</xdr:col>
      <xdr:colOff>2049780</xdr:colOff>
      <xdr:row>15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78736A-D840-2D33-5132-A9AAF9CE6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504824</xdr:colOff>
      <xdr:row>6</xdr:row>
      <xdr:rowOff>109536</xdr:rowOff>
    </xdr:from>
    <xdr:to>
      <xdr:col>16</xdr:col>
      <xdr:colOff>133349</xdr:colOff>
      <xdr:row>24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3AA87CA-B0D8-ECB9-EBB5-E017D20168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87349" y="1252536"/>
              <a:ext cx="6581775" cy="3376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438150</xdr:colOff>
      <xdr:row>25</xdr:row>
      <xdr:rowOff>152400</xdr:rowOff>
    </xdr:from>
    <xdr:to>
      <xdr:col>16</xdr:col>
      <xdr:colOff>66675</xdr:colOff>
      <xdr:row>43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FCBE1D9-A133-4CC2-B4D8-9721705E3F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20675" y="4914900"/>
              <a:ext cx="6581775" cy="3376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90B1C-33F0-4EEE-9AA0-E3A9C30CCD41}">
  <dimension ref="A1:S190"/>
  <sheetViews>
    <sheetView tabSelected="1" topLeftCell="H1" workbookViewId="0">
      <selection activeCell="H10" sqref="H10"/>
    </sheetView>
  </sheetViews>
  <sheetFormatPr defaultRowHeight="15" x14ac:dyDescent="0.25"/>
  <cols>
    <col min="3" max="3" width="22.42578125" bestFit="1" customWidth="1"/>
    <col min="5" max="5" width="14.85546875" bestFit="1" customWidth="1"/>
    <col min="6" max="6" width="9.7109375" bestFit="1" customWidth="1"/>
    <col min="8" max="8" width="42.85546875" bestFit="1" customWidth="1"/>
    <col min="9" max="9" width="11.5703125" bestFit="1" customWidth="1"/>
    <col min="10" max="10" width="13.42578125" bestFit="1" customWidth="1"/>
    <col min="12" max="12" width="12.42578125" bestFit="1" customWidth="1"/>
    <col min="13" max="13" width="38.140625" bestFit="1" customWidth="1"/>
    <col min="14" max="14" width="23.42578125" bestFit="1" customWidth="1"/>
    <col min="15" max="15" width="29.28515625" customWidth="1"/>
    <col min="17" max="17" width="13.28515625" bestFit="1" customWidth="1"/>
    <col min="18" max="18" width="25.85546875" bestFit="1" customWidth="1"/>
    <col min="19" max="19" width="10.28515625" bestFit="1" customWidth="1"/>
    <col min="31" max="31" width="13.28515625" bestFit="1" customWidth="1"/>
    <col min="32" max="32" width="39" bestFit="1" customWidth="1"/>
  </cols>
  <sheetData>
    <row r="1" spans="1: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192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9" x14ac:dyDescent="0.25">
      <c r="A2">
        <f t="shared" ref="A2:A33" si="0">_xlfn.IFS(C2&lt;=200,1,AND(C2&gt;200,C2&lt;=400),2,AND(C2&gt;400,C2&lt;=800),3,AND(C2&gt;800,C2&lt;=2000),4,C2&gt;2000,5)</f>
        <v>3</v>
      </c>
      <c r="B2" s="1">
        <v>8244</v>
      </c>
      <c r="C2" s="1">
        <v>749.32</v>
      </c>
      <c r="D2">
        <v>1</v>
      </c>
      <c r="E2" s="33">
        <f t="shared" ref="E2:E33" si="1">F2+G2</f>
        <v>43160.606562499997</v>
      </c>
      <c r="F2" s="7">
        <v>43160</v>
      </c>
      <c r="G2" s="8">
        <v>0.6065625</v>
      </c>
      <c r="H2" s="9" t="s">
        <v>14</v>
      </c>
      <c r="I2" s="13">
        <v>40.598153000000003</v>
      </c>
      <c r="J2" s="13">
        <v>-111.903312</v>
      </c>
      <c r="K2">
        <v>6</v>
      </c>
      <c r="L2">
        <v>1</v>
      </c>
      <c r="M2" s="34">
        <v>1</v>
      </c>
      <c r="N2" s="38">
        <v>4.9687499999999996E-2</v>
      </c>
      <c r="O2" s="6">
        <f t="shared" ref="O2:O33" si="2">N2*1440</f>
        <v>71.55</v>
      </c>
      <c r="Q2" s="30" t="s">
        <v>15</v>
      </c>
      <c r="R2" s="31" t="s">
        <v>16</v>
      </c>
      <c r="S2" s="32" t="s">
        <v>17</v>
      </c>
    </row>
    <row r="3" spans="1:19" x14ac:dyDescent="0.25">
      <c r="A3">
        <f t="shared" si="0"/>
        <v>3</v>
      </c>
      <c r="B3" s="2">
        <v>10630</v>
      </c>
      <c r="C3" s="2">
        <v>755.07</v>
      </c>
      <c r="D3">
        <v>2</v>
      </c>
      <c r="E3" s="33">
        <f t="shared" si="1"/>
        <v>43160.633888888886</v>
      </c>
      <c r="F3" s="7">
        <v>43160</v>
      </c>
      <c r="G3" s="8">
        <v>0.63388888888888884</v>
      </c>
      <c r="H3" s="9" t="s">
        <v>18</v>
      </c>
      <c r="I3" s="13">
        <v>40.557353999999997</v>
      </c>
      <c r="J3" s="13">
        <v>-111.897704</v>
      </c>
      <c r="K3">
        <v>5</v>
      </c>
      <c r="L3">
        <v>2</v>
      </c>
      <c r="M3" s="34">
        <v>1.625</v>
      </c>
      <c r="N3" s="38">
        <v>2.0277777777777777E-2</v>
      </c>
      <c r="O3" s="6">
        <f t="shared" si="2"/>
        <v>29.2</v>
      </c>
      <c r="Q3" s="24">
        <v>1</v>
      </c>
      <c r="R3" s="25" t="s">
        <v>19</v>
      </c>
      <c r="S3" s="26">
        <f>COUNTIF(A2:A190, "=1")</f>
        <v>66</v>
      </c>
    </row>
    <row r="4" spans="1:19" x14ac:dyDescent="0.25">
      <c r="A4">
        <f t="shared" si="0"/>
        <v>2</v>
      </c>
      <c r="B4" s="2">
        <v>6877</v>
      </c>
      <c r="C4" s="2">
        <v>331.53</v>
      </c>
      <c r="D4">
        <v>3</v>
      </c>
      <c r="E4" s="33">
        <f t="shared" si="1"/>
        <v>43160.729780092595</v>
      </c>
      <c r="F4" s="7">
        <v>43160</v>
      </c>
      <c r="G4" s="10">
        <v>0.72978009259259258</v>
      </c>
      <c r="H4" s="11" t="s">
        <v>20</v>
      </c>
      <c r="I4" s="13">
        <v>40.490253000000003</v>
      </c>
      <c r="J4" s="13">
        <v>-111.892839</v>
      </c>
      <c r="K4">
        <v>7</v>
      </c>
      <c r="L4">
        <v>2</v>
      </c>
      <c r="M4" s="34">
        <v>2</v>
      </c>
      <c r="N4" s="38">
        <v>1.6747685185185185E-2</v>
      </c>
      <c r="O4" s="6">
        <f t="shared" si="2"/>
        <v>24.116666666666667</v>
      </c>
      <c r="Q4" s="24">
        <v>2</v>
      </c>
      <c r="R4" s="25" t="s">
        <v>21</v>
      </c>
      <c r="S4" s="26">
        <f>COUNTIF(A2:A191, "=2")</f>
        <v>35</v>
      </c>
    </row>
    <row r="5" spans="1:19" x14ac:dyDescent="0.25">
      <c r="A5">
        <f t="shared" si="0"/>
        <v>2</v>
      </c>
      <c r="B5" s="2">
        <v>4371</v>
      </c>
      <c r="C5" s="2">
        <v>288.19</v>
      </c>
      <c r="D5">
        <v>4</v>
      </c>
      <c r="E5" s="33">
        <f t="shared" si="1"/>
        <v>43161.312013888892</v>
      </c>
      <c r="F5" s="7">
        <v>43161</v>
      </c>
      <c r="G5" s="10">
        <v>0.31201388888888887</v>
      </c>
      <c r="H5" s="11" t="s">
        <v>22</v>
      </c>
      <c r="I5" s="14">
        <v>40.36692</v>
      </c>
      <c r="J5" s="2">
        <v>-111.79517</v>
      </c>
      <c r="K5">
        <v>6</v>
      </c>
      <c r="L5">
        <v>1</v>
      </c>
      <c r="M5" s="34">
        <v>1</v>
      </c>
      <c r="N5" s="38">
        <v>6.7361111111111103E-3</v>
      </c>
      <c r="O5" s="6">
        <f t="shared" si="2"/>
        <v>9.6999999999999993</v>
      </c>
      <c r="Q5" s="24">
        <v>3</v>
      </c>
      <c r="R5" s="25" t="s">
        <v>23</v>
      </c>
      <c r="S5" s="26">
        <f>COUNTIF(A2:A192, "=3")</f>
        <v>37</v>
      </c>
    </row>
    <row r="6" spans="1:19" x14ac:dyDescent="0.25">
      <c r="A6">
        <f t="shared" si="0"/>
        <v>2</v>
      </c>
      <c r="B6" s="2">
        <v>7295</v>
      </c>
      <c r="C6" s="2">
        <v>301.89</v>
      </c>
      <c r="D6">
        <v>5</v>
      </c>
      <c r="E6" s="33">
        <f t="shared" si="1"/>
        <v>43161.332719907405</v>
      </c>
      <c r="F6" s="7">
        <v>43161</v>
      </c>
      <c r="G6" s="10">
        <v>0.33271990740740742</v>
      </c>
      <c r="H6" s="11" t="s">
        <v>24</v>
      </c>
      <c r="I6" s="13">
        <v>40.347774999999999</v>
      </c>
      <c r="J6" s="13">
        <v>-111.76499</v>
      </c>
      <c r="K6">
        <v>6</v>
      </c>
      <c r="L6">
        <v>2</v>
      </c>
      <c r="M6" s="34">
        <v>1</v>
      </c>
      <c r="N6" s="38">
        <v>2.3530092592592592E-2</v>
      </c>
      <c r="O6" s="6">
        <f t="shared" si="2"/>
        <v>33.883333333333333</v>
      </c>
      <c r="Q6" s="24">
        <v>4</v>
      </c>
      <c r="R6" s="25" t="s">
        <v>25</v>
      </c>
      <c r="S6" s="26">
        <f>COUNTIF(A2:A193, "=4")</f>
        <v>32</v>
      </c>
    </row>
    <row r="7" spans="1:19" x14ac:dyDescent="0.25">
      <c r="A7">
        <f t="shared" si="0"/>
        <v>1</v>
      </c>
      <c r="B7" s="2">
        <v>1545</v>
      </c>
      <c r="C7" s="2">
        <v>45.33</v>
      </c>
      <c r="D7">
        <v>8</v>
      </c>
      <c r="E7" s="33">
        <f t="shared" si="1"/>
        <v>43163.486979166664</v>
      </c>
      <c r="F7" s="7">
        <v>43163</v>
      </c>
      <c r="G7" s="10">
        <v>0.48697916666666669</v>
      </c>
      <c r="H7" s="11" t="s">
        <v>26</v>
      </c>
      <c r="I7" s="14">
        <v>40.742559999999997</v>
      </c>
      <c r="J7" s="2">
        <v>-111.90394999999999</v>
      </c>
      <c r="K7">
        <v>5</v>
      </c>
      <c r="L7">
        <v>3</v>
      </c>
      <c r="M7" s="34">
        <v>1.8918918371200562</v>
      </c>
      <c r="N7" s="38">
        <v>2.9687500000000002E-2</v>
      </c>
      <c r="O7" s="6">
        <f t="shared" si="2"/>
        <v>42.75</v>
      </c>
      <c r="Q7" s="27">
        <v>5</v>
      </c>
      <c r="R7" s="28" t="s">
        <v>27</v>
      </c>
      <c r="S7" s="29">
        <f>COUNTIF(A2:A194, "=5")</f>
        <v>19</v>
      </c>
    </row>
    <row r="8" spans="1:19" x14ac:dyDescent="0.25">
      <c r="A8">
        <f t="shared" si="0"/>
        <v>5</v>
      </c>
      <c r="B8" s="2">
        <v>8527</v>
      </c>
      <c r="C8" s="2">
        <v>2086.15</v>
      </c>
      <c r="D8">
        <v>9</v>
      </c>
      <c r="E8" s="33">
        <f t="shared" si="1"/>
        <v>43164.647650462961</v>
      </c>
      <c r="F8" s="7">
        <v>43164</v>
      </c>
      <c r="G8" s="10">
        <v>0.64765046296296302</v>
      </c>
      <c r="H8" s="11" t="s">
        <v>28</v>
      </c>
      <c r="I8" s="13">
        <v>40.590578999999998</v>
      </c>
      <c r="J8" s="13">
        <v>-111.90106</v>
      </c>
      <c r="K8">
        <v>5</v>
      </c>
      <c r="L8">
        <v>2</v>
      </c>
      <c r="M8" s="34">
        <v>2</v>
      </c>
      <c r="N8" s="38">
        <v>1.1377314814814814E-2</v>
      </c>
      <c r="O8" s="6">
        <f t="shared" si="2"/>
        <v>16.383333333333333</v>
      </c>
    </row>
    <row r="9" spans="1:19" x14ac:dyDescent="0.25">
      <c r="A9">
        <f t="shared" si="0"/>
        <v>1</v>
      </c>
      <c r="B9" s="2">
        <v>8933</v>
      </c>
      <c r="C9" s="2">
        <v>14.64</v>
      </c>
      <c r="D9">
        <v>10</v>
      </c>
      <c r="E9" s="33">
        <f t="shared" si="1"/>
        <v>43165.376967592594</v>
      </c>
      <c r="F9" s="7">
        <v>43165</v>
      </c>
      <c r="G9" s="10">
        <v>0.3769675925925926</v>
      </c>
      <c r="H9" s="11" t="s">
        <v>29</v>
      </c>
      <c r="I9" s="19">
        <v>40.685580000000002</v>
      </c>
      <c r="J9" s="19">
        <v>-111.95134</v>
      </c>
      <c r="K9">
        <v>3</v>
      </c>
      <c r="L9">
        <v>2</v>
      </c>
      <c r="M9" s="34">
        <v>1.4814814329147339</v>
      </c>
      <c r="N9" s="38">
        <v>3.9004629629629632E-2</v>
      </c>
      <c r="O9" s="6">
        <f t="shared" si="2"/>
        <v>56.166666666666671</v>
      </c>
    </row>
    <row r="10" spans="1:19" x14ac:dyDescent="0.25">
      <c r="A10">
        <f t="shared" si="0"/>
        <v>3</v>
      </c>
      <c r="B10" s="2">
        <v>1792</v>
      </c>
      <c r="C10" s="2">
        <v>580.07000000000005</v>
      </c>
      <c r="D10">
        <v>11</v>
      </c>
      <c r="E10" s="33">
        <f t="shared" si="1"/>
        <v>43165.6953125</v>
      </c>
      <c r="F10" s="7">
        <v>43165</v>
      </c>
      <c r="G10" s="10">
        <v>0.6953125</v>
      </c>
      <c r="H10" s="11" t="s">
        <v>30</v>
      </c>
      <c r="I10" s="13">
        <v>40.779378000000001</v>
      </c>
      <c r="J10" s="13">
        <v>-111.948981</v>
      </c>
      <c r="K10">
        <v>3</v>
      </c>
      <c r="L10">
        <v>1</v>
      </c>
      <c r="M10" s="34">
        <v>1</v>
      </c>
      <c r="N10" s="38">
        <v>1.996527777777778E-2</v>
      </c>
      <c r="O10" s="6">
        <f t="shared" si="2"/>
        <v>28.750000000000004</v>
      </c>
    </row>
    <row r="11" spans="1:19" x14ac:dyDescent="0.25">
      <c r="A11">
        <f t="shared" si="0"/>
        <v>1</v>
      </c>
      <c r="B11" s="2">
        <v>4092</v>
      </c>
      <c r="C11" s="2">
        <v>46.95</v>
      </c>
      <c r="D11">
        <v>12</v>
      </c>
      <c r="E11" s="33">
        <f t="shared" si="1"/>
        <v>43166.313263888886</v>
      </c>
      <c r="F11" s="7">
        <v>43166</v>
      </c>
      <c r="G11" s="10">
        <v>0.3132638888888889</v>
      </c>
      <c r="H11" s="11" t="s">
        <v>31</v>
      </c>
      <c r="I11" s="15">
        <v>40.75179</v>
      </c>
      <c r="J11" s="15">
        <v>-111.71599999999999</v>
      </c>
      <c r="K11">
        <v>3</v>
      </c>
      <c r="L11">
        <v>1</v>
      </c>
      <c r="M11" s="34">
        <v>1</v>
      </c>
      <c r="N11" s="38">
        <v>1.8680555555555554E-2</v>
      </c>
      <c r="O11" s="6">
        <f t="shared" si="2"/>
        <v>26.9</v>
      </c>
    </row>
    <row r="12" spans="1:19" x14ac:dyDescent="0.25">
      <c r="A12">
        <f t="shared" si="0"/>
        <v>3</v>
      </c>
      <c r="B12" s="2">
        <v>2605</v>
      </c>
      <c r="C12" s="2">
        <v>483.09</v>
      </c>
      <c r="D12">
        <v>13</v>
      </c>
      <c r="E12" s="33">
        <f t="shared" si="1"/>
        <v>43166.372696759259</v>
      </c>
      <c r="F12" s="7">
        <v>43166</v>
      </c>
      <c r="G12" s="10">
        <v>0.37269675925925921</v>
      </c>
      <c r="H12" s="11" t="s">
        <v>32</v>
      </c>
      <c r="I12" s="13">
        <v>40.371935999999998</v>
      </c>
      <c r="J12" s="13">
        <v>-111.803263</v>
      </c>
      <c r="K12">
        <v>6</v>
      </c>
      <c r="L12">
        <v>2</v>
      </c>
      <c r="M12" s="34">
        <v>2</v>
      </c>
      <c r="N12" s="38">
        <v>2.7997685185185184E-2</v>
      </c>
      <c r="O12" s="6">
        <f t="shared" si="2"/>
        <v>40.316666666666663</v>
      </c>
    </row>
    <row r="13" spans="1:19" x14ac:dyDescent="0.25">
      <c r="A13">
        <f t="shared" si="0"/>
        <v>1</v>
      </c>
      <c r="B13" s="2">
        <v>6982</v>
      </c>
      <c r="C13" s="2">
        <v>52.16</v>
      </c>
      <c r="D13">
        <v>14</v>
      </c>
      <c r="E13" s="33">
        <f t="shared" si="1"/>
        <v>43166.385208333333</v>
      </c>
      <c r="F13" s="7">
        <v>43166</v>
      </c>
      <c r="G13" s="8">
        <v>0.38520833333333332</v>
      </c>
      <c r="H13" s="11" t="s">
        <v>33</v>
      </c>
      <c r="I13" s="2">
        <v>40.400170000000003</v>
      </c>
      <c r="J13" s="2">
        <v>-111.84805</v>
      </c>
      <c r="K13">
        <v>5</v>
      </c>
      <c r="L13">
        <v>1</v>
      </c>
      <c r="M13" s="34">
        <v>1</v>
      </c>
      <c r="N13" s="38">
        <v>1.1319444444444444E-2</v>
      </c>
      <c r="O13" s="6">
        <f t="shared" si="2"/>
        <v>16.3</v>
      </c>
    </row>
    <row r="14" spans="1:19" x14ac:dyDescent="0.25">
      <c r="A14">
        <f t="shared" si="0"/>
        <v>3</v>
      </c>
      <c r="B14" s="2">
        <v>6184</v>
      </c>
      <c r="C14" s="2">
        <v>530.04</v>
      </c>
      <c r="D14">
        <v>15</v>
      </c>
      <c r="E14" s="33">
        <f t="shared" si="1"/>
        <v>43166.725775462961</v>
      </c>
      <c r="F14" s="7">
        <v>43166</v>
      </c>
      <c r="G14" s="8">
        <v>0.72577546296296302</v>
      </c>
      <c r="H14" s="11" t="s">
        <v>34</v>
      </c>
      <c r="I14" s="2">
        <v>40.64405</v>
      </c>
      <c r="J14" s="2">
        <v>-111.92847999999999</v>
      </c>
      <c r="K14">
        <v>5</v>
      </c>
      <c r="L14">
        <v>4</v>
      </c>
      <c r="M14" s="34">
        <v>3.9833333492279053</v>
      </c>
      <c r="N14" s="38">
        <v>4.3668981481481482E-2</v>
      </c>
      <c r="O14" s="6">
        <f t="shared" si="2"/>
        <v>62.883333333333333</v>
      </c>
    </row>
    <row r="15" spans="1:19" x14ac:dyDescent="0.25">
      <c r="A15">
        <f t="shared" si="0"/>
        <v>1</v>
      </c>
      <c r="B15" s="2">
        <v>6035</v>
      </c>
      <c r="C15" s="2">
        <v>175.65</v>
      </c>
      <c r="D15">
        <v>17</v>
      </c>
      <c r="E15" s="33">
        <f t="shared" si="1"/>
        <v>43167.685613425929</v>
      </c>
      <c r="F15" s="7">
        <v>43167</v>
      </c>
      <c r="G15" s="8">
        <v>0.685613425925926</v>
      </c>
      <c r="H15" s="11" t="s">
        <v>35</v>
      </c>
      <c r="I15" s="2">
        <v>40.754269999999998</v>
      </c>
      <c r="J15" s="2">
        <v>-111.91110999999999</v>
      </c>
      <c r="K15">
        <v>5</v>
      </c>
      <c r="L15">
        <v>2</v>
      </c>
      <c r="M15" s="34">
        <v>2</v>
      </c>
      <c r="N15" s="38">
        <v>1.6469907407407405E-2</v>
      </c>
      <c r="O15" s="6">
        <f t="shared" si="2"/>
        <v>23.716666666666665</v>
      </c>
    </row>
    <row r="16" spans="1:19" x14ac:dyDescent="0.25">
      <c r="A16">
        <f t="shared" si="0"/>
        <v>2</v>
      </c>
      <c r="B16" s="2">
        <v>8575</v>
      </c>
      <c r="C16" s="2">
        <v>289.7</v>
      </c>
      <c r="D16">
        <v>20</v>
      </c>
      <c r="E16" s="33">
        <f t="shared" si="1"/>
        <v>43168.410810185182</v>
      </c>
      <c r="F16" s="7">
        <v>43168</v>
      </c>
      <c r="G16" s="10">
        <v>0.41081018518518514</v>
      </c>
      <c r="H16" s="11" t="s">
        <v>36</v>
      </c>
      <c r="I16" s="2">
        <v>40.573999999999998</v>
      </c>
      <c r="J16" s="2">
        <v>-111.90003</v>
      </c>
      <c r="K16">
        <v>5</v>
      </c>
      <c r="L16">
        <v>2</v>
      </c>
      <c r="M16" s="34">
        <f>2*N15</f>
        <v>3.2939814814814811E-2</v>
      </c>
      <c r="N16" s="38">
        <v>3.363425925925926E-2</v>
      </c>
      <c r="O16" s="6">
        <f t="shared" si="2"/>
        <v>48.433333333333337</v>
      </c>
    </row>
    <row r="17" spans="1:15" x14ac:dyDescent="0.25">
      <c r="A17">
        <f t="shared" si="0"/>
        <v>2</v>
      </c>
      <c r="B17" s="2">
        <v>7560</v>
      </c>
      <c r="C17" s="2">
        <v>327.88</v>
      </c>
      <c r="D17">
        <v>22</v>
      </c>
      <c r="E17" s="33">
        <f t="shared" si="1"/>
        <v>43168.67596064815</v>
      </c>
      <c r="F17" s="7">
        <v>43168</v>
      </c>
      <c r="G17" s="10">
        <v>0.67596064814814805</v>
      </c>
      <c r="H17" s="11" t="s">
        <v>37</v>
      </c>
      <c r="I17" s="2">
        <v>40.840470000000003</v>
      </c>
      <c r="J17" s="2">
        <v>-111.91501</v>
      </c>
      <c r="K17">
        <v>5</v>
      </c>
      <c r="L17">
        <v>2</v>
      </c>
      <c r="M17" s="34">
        <v>1.3888888359069824</v>
      </c>
      <c r="N17" s="38">
        <v>1.3622685185185184E-2</v>
      </c>
      <c r="O17" s="6">
        <f t="shared" si="2"/>
        <v>19.616666666666664</v>
      </c>
    </row>
    <row r="18" spans="1:15" x14ac:dyDescent="0.25">
      <c r="A18">
        <f t="shared" si="0"/>
        <v>2</v>
      </c>
      <c r="B18" s="2">
        <v>4889</v>
      </c>
      <c r="C18" s="2">
        <v>386.7</v>
      </c>
      <c r="D18">
        <v>25</v>
      </c>
      <c r="E18" s="33">
        <f t="shared" si="1"/>
        <v>43172.467835648145</v>
      </c>
      <c r="F18" s="7">
        <v>43172</v>
      </c>
      <c r="G18" s="10">
        <v>0.4678356481481481</v>
      </c>
      <c r="H18" s="11" t="s">
        <v>38</v>
      </c>
      <c r="I18" s="17">
        <v>40.637300000000003</v>
      </c>
      <c r="J18" s="17">
        <v>-111.90434999999999</v>
      </c>
      <c r="K18">
        <v>5</v>
      </c>
      <c r="L18">
        <v>2</v>
      </c>
      <c r="M18" s="34">
        <v>1.7164179086685181</v>
      </c>
      <c r="N18" s="38">
        <v>4.6053240740740742E-2</v>
      </c>
      <c r="O18" s="6">
        <f t="shared" si="2"/>
        <v>66.316666666666663</v>
      </c>
    </row>
    <row r="19" spans="1:15" x14ac:dyDescent="0.25">
      <c r="A19">
        <f t="shared" si="0"/>
        <v>1</v>
      </c>
      <c r="B19" s="2">
        <v>27602</v>
      </c>
      <c r="C19" s="2">
        <v>155.72999999999999</v>
      </c>
      <c r="D19">
        <v>26</v>
      </c>
      <c r="E19" s="33">
        <f t="shared" si="1"/>
        <v>43172.605590277781</v>
      </c>
      <c r="F19" s="7">
        <v>43172</v>
      </c>
      <c r="G19" s="10">
        <v>0.60559027777777774</v>
      </c>
      <c r="H19" s="11" t="s">
        <v>39</v>
      </c>
      <c r="I19" s="16">
        <v>40.699890000000003</v>
      </c>
      <c r="J19" s="16">
        <v>-111.9019</v>
      </c>
      <c r="K19">
        <v>4</v>
      </c>
      <c r="L19">
        <v>1</v>
      </c>
      <c r="M19" s="34">
        <v>1</v>
      </c>
      <c r="N19" s="38">
        <v>1.0381944444444444E-2</v>
      </c>
      <c r="O19" s="6">
        <f t="shared" si="2"/>
        <v>14.95</v>
      </c>
    </row>
    <row r="20" spans="1:15" x14ac:dyDescent="0.25">
      <c r="A20">
        <f t="shared" si="0"/>
        <v>5</v>
      </c>
      <c r="B20" s="2">
        <v>8798</v>
      </c>
      <c r="C20" s="2">
        <v>3228.09</v>
      </c>
      <c r="D20">
        <v>29</v>
      </c>
      <c r="E20" s="33">
        <f t="shared" si="1"/>
        <v>43172.616539351853</v>
      </c>
      <c r="F20" s="7">
        <v>43172</v>
      </c>
      <c r="G20" s="10">
        <v>0.61653935185185182</v>
      </c>
      <c r="H20" s="11" t="s">
        <v>40</v>
      </c>
      <c r="I20" s="13">
        <v>40.402130999999997</v>
      </c>
      <c r="J20" s="13">
        <v>-111.851375</v>
      </c>
      <c r="K20">
        <v>5</v>
      </c>
      <c r="L20">
        <v>2</v>
      </c>
      <c r="M20" s="34">
        <v>1.5925925970077515</v>
      </c>
      <c r="N20" s="38">
        <v>4.040509259259259E-2</v>
      </c>
      <c r="O20" s="6">
        <f t="shared" si="2"/>
        <v>58.18333333333333</v>
      </c>
    </row>
    <row r="21" spans="1:15" x14ac:dyDescent="0.25">
      <c r="A21">
        <f t="shared" si="0"/>
        <v>2</v>
      </c>
      <c r="B21" s="2">
        <v>6359</v>
      </c>
      <c r="C21" s="2">
        <v>327.45</v>
      </c>
      <c r="D21">
        <v>27</v>
      </c>
      <c r="E21" s="33">
        <f t="shared" si="1"/>
        <v>43172.728425925925</v>
      </c>
      <c r="F21" s="7">
        <v>43172</v>
      </c>
      <c r="G21" s="10">
        <v>0.72842592592592592</v>
      </c>
      <c r="H21" s="11" t="s">
        <v>41</v>
      </c>
      <c r="I21" s="2">
        <v>40.300539999999998</v>
      </c>
      <c r="J21" s="2">
        <v>-111.72565</v>
      </c>
      <c r="K21">
        <v>6</v>
      </c>
      <c r="L21">
        <v>2</v>
      </c>
      <c r="M21" s="34">
        <v>2</v>
      </c>
      <c r="N21" s="38">
        <v>6.9907407407407409E-3</v>
      </c>
      <c r="O21" s="6">
        <f t="shared" si="2"/>
        <v>10.066666666666666</v>
      </c>
    </row>
    <row r="22" spans="1:15" x14ac:dyDescent="0.25">
      <c r="A22">
        <f t="shared" si="0"/>
        <v>2</v>
      </c>
      <c r="B22" s="2">
        <v>6477</v>
      </c>
      <c r="C22" s="2">
        <v>321.24</v>
      </c>
      <c r="D22">
        <v>31</v>
      </c>
      <c r="E22" s="33">
        <f t="shared" si="1"/>
        <v>43173.297534722224</v>
      </c>
      <c r="F22" s="7">
        <v>43173</v>
      </c>
      <c r="G22" s="10">
        <v>0.29753472222222221</v>
      </c>
      <c r="H22" s="11" t="s">
        <v>42</v>
      </c>
      <c r="I22" s="13">
        <v>40.547814000000002</v>
      </c>
      <c r="J22" s="13">
        <v>-111.895416</v>
      </c>
      <c r="K22">
        <v>5</v>
      </c>
      <c r="L22">
        <v>4</v>
      </c>
      <c r="M22" s="34">
        <v>2.3333332538604736</v>
      </c>
      <c r="N22" s="38">
        <v>3.1597222222222222E-3</v>
      </c>
      <c r="O22" s="6">
        <f t="shared" si="2"/>
        <v>4.55</v>
      </c>
    </row>
    <row r="23" spans="1:15" x14ac:dyDescent="0.25">
      <c r="A23">
        <f t="shared" si="0"/>
        <v>1</v>
      </c>
      <c r="B23" s="2">
        <v>4605</v>
      </c>
      <c r="C23" s="2">
        <v>14.69</v>
      </c>
      <c r="D23">
        <v>33</v>
      </c>
      <c r="E23" s="33">
        <f t="shared" si="1"/>
        <v>43174.512974537036</v>
      </c>
      <c r="F23" s="7">
        <v>43174</v>
      </c>
      <c r="G23" s="10">
        <v>0.51297453703703699</v>
      </c>
      <c r="H23" s="11" t="s">
        <v>43</v>
      </c>
      <c r="I23" s="18">
        <v>40.743070000000003</v>
      </c>
      <c r="J23" s="18">
        <v>-111.73204</v>
      </c>
      <c r="K23">
        <v>3</v>
      </c>
      <c r="L23">
        <v>2</v>
      </c>
      <c r="M23" s="34">
        <v>1.0645161867141724</v>
      </c>
      <c r="N23" s="38">
        <v>4.4664351851851851E-2</v>
      </c>
      <c r="O23" s="6">
        <f t="shared" si="2"/>
        <v>64.316666666666663</v>
      </c>
    </row>
    <row r="24" spans="1:15" x14ac:dyDescent="0.25">
      <c r="A24">
        <f t="shared" si="0"/>
        <v>3</v>
      </c>
      <c r="B24" s="2">
        <v>1662</v>
      </c>
      <c r="C24" s="2">
        <v>700.07</v>
      </c>
      <c r="D24">
        <v>38</v>
      </c>
      <c r="E24" s="33">
        <f t="shared" si="1"/>
        <v>43174.700011574074</v>
      </c>
      <c r="F24" s="7">
        <v>43174</v>
      </c>
      <c r="G24" s="10">
        <v>0.70001157407407411</v>
      </c>
      <c r="H24" s="11" t="s">
        <v>44</v>
      </c>
      <c r="I24" s="2">
        <v>40.68186</v>
      </c>
      <c r="J24" s="2">
        <v>-111.79792999999999</v>
      </c>
      <c r="K24">
        <v>3</v>
      </c>
      <c r="L24">
        <v>1</v>
      </c>
      <c r="M24" s="34">
        <v>1</v>
      </c>
      <c r="N24" s="38">
        <v>5.693287037037037E-2</v>
      </c>
      <c r="O24" s="6">
        <f t="shared" si="2"/>
        <v>81.983333333333334</v>
      </c>
    </row>
    <row r="25" spans="1:15" x14ac:dyDescent="0.25">
      <c r="A25">
        <f t="shared" si="0"/>
        <v>4</v>
      </c>
      <c r="B25" s="2">
        <v>8661</v>
      </c>
      <c r="C25" s="2">
        <v>1699.01</v>
      </c>
      <c r="D25">
        <v>39</v>
      </c>
      <c r="E25" s="33">
        <f t="shared" si="1"/>
        <v>43175.237118055556</v>
      </c>
      <c r="F25" s="7">
        <v>43175</v>
      </c>
      <c r="G25" s="10">
        <v>0.23711805555555557</v>
      </c>
      <c r="H25" s="11" t="s">
        <v>45</v>
      </c>
      <c r="I25" s="17">
        <v>40.078530000000001</v>
      </c>
      <c r="J25" s="17">
        <v>-111.70956</v>
      </c>
      <c r="K25">
        <v>3</v>
      </c>
      <c r="L25">
        <v>3</v>
      </c>
      <c r="M25" s="34">
        <v>3</v>
      </c>
      <c r="N25" s="38">
        <v>0.15802083333333333</v>
      </c>
      <c r="O25" s="6">
        <f t="shared" si="2"/>
        <v>227.55</v>
      </c>
    </row>
    <row r="26" spans="1:15" x14ac:dyDescent="0.25">
      <c r="A26">
        <f t="shared" si="0"/>
        <v>1</v>
      </c>
      <c r="B26" s="2">
        <v>5532</v>
      </c>
      <c r="C26" s="2">
        <v>104.46</v>
      </c>
      <c r="D26">
        <v>40</v>
      </c>
      <c r="E26" s="33">
        <f t="shared" si="1"/>
        <v>43175.482175925928</v>
      </c>
      <c r="F26" s="7">
        <v>43175</v>
      </c>
      <c r="G26" s="10">
        <v>0.48217592592592595</v>
      </c>
      <c r="H26" s="11" t="s">
        <v>46</v>
      </c>
      <c r="I26" s="17">
        <v>40.638300000000001</v>
      </c>
      <c r="J26" s="17">
        <v>-111.90394000000001</v>
      </c>
      <c r="K26">
        <v>5</v>
      </c>
      <c r="L26">
        <v>2</v>
      </c>
      <c r="M26" s="34">
        <v>1.1111111640930176</v>
      </c>
      <c r="N26" s="38">
        <v>8.7962962962962968E-3</v>
      </c>
      <c r="O26" s="6">
        <f t="shared" si="2"/>
        <v>12.666666666666668</v>
      </c>
    </row>
    <row r="27" spans="1:15" x14ac:dyDescent="0.25">
      <c r="A27">
        <f t="shared" si="0"/>
        <v>3</v>
      </c>
      <c r="B27" s="2">
        <v>10807</v>
      </c>
      <c r="C27" s="2">
        <v>487.64</v>
      </c>
      <c r="D27">
        <v>45</v>
      </c>
      <c r="E27" s="33">
        <f t="shared" si="1"/>
        <v>43179.692349537036</v>
      </c>
      <c r="F27" s="7">
        <v>43179</v>
      </c>
      <c r="G27" s="10">
        <v>0.69234953703703705</v>
      </c>
      <c r="H27" s="11" t="s">
        <v>47</v>
      </c>
      <c r="I27" s="2">
        <v>40.515090000000001</v>
      </c>
      <c r="J27" s="2">
        <v>-111.89093</v>
      </c>
      <c r="K27">
        <v>6</v>
      </c>
      <c r="L27">
        <v>2</v>
      </c>
      <c r="M27" s="34">
        <v>1.307692289352417</v>
      </c>
      <c r="N27" s="38">
        <v>1.1817129629629629E-2</v>
      </c>
      <c r="O27" s="6">
        <f t="shared" si="2"/>
        <v>17.016666666666666</v>
      </c>
    </row>
    <row r="28" spans="1:15" x14ac:dyDescent="0.25">
      <c r="A28">
        <f t="shared" si="0"/>
        <v>2</v>
      </c>
      <c r="B28" s="2">
        <v>3407</v>
      </c>
      <c r="C28" s="2">
        <v>262.33999999999997</v>
      </c>
      <c r="D28">
        <v>46</v>
      </c>
      <c r="E28" s="33">
        <f t="shared" si="1"/>
        <v>43180.364039351851</v>
      </c>
      <c r="F28" s="7">
        <v>43180</v>
      </c>
      <c r="G28" s="10">
        <v>0.36403935185185188</v>
      </c>
      <c r="H28" s="11" t="s">
        <v>48</v>
      </c>
      <c r="I28" s="2">
        <v>40.38409</v>
      </c>
      <c r="J28" s="2">
        <v>-111.83056999999999</v>
      </c>
      <c r="K28">
        <v>5</v>
      </c>
      <c r="L28">
        <v>2</v>
      </c>
      <c r="M28" s="34">
        <v>1.7058823108673096</v>
      </c>
      <c r="N28" s="38">
        <v>1.4432870370370372E-2</v>
      </c>
      <c r="O28" s="6">
        <f t="shared" si="2"/>
        <v>20.783333333333335</v>
      </c>
    </row>
    <row r="29" spans="1:15" x14ac:dyDescent="0.25">
      <c r="A29">
        <f t="shared" si="0"/>
        <v>1</v>
      </c>
      <c r="B29" s="2">
        <v>10792</v>
      </c>
      <c r="C29" s="2">
        <v>75.22</v>
      </c>
      <c r="D29">
        <v>47</v>
      </c>
      <c r="E29" s="33">
        <f t="shared" si="1"/>
        <v>43180.38082175926</v>
      </c>
      <c r="F29" s="7">
        <v>43180</v>
      </c>
      <c r="G29" s="10">
        <v>0.38082175925925926</v>
      </c>
      <c r="H29" s="11" t="s">
        <v>49</v>
      </c>
      <c r="I29" s="2">
        <v>40.347079999999998</v>
      </c>
      <c r="J29" s="2">
        <v>-111.76421999999999</v>
      </c>
      <c r="K29">
        <v>6</v>
      </c>
      <c r="L29">
        <v>1</v>
      </c>
      <c r="M29" s="34">
        <v>1</v>
      </c>
      <c r="N29" s="38">
        <v>2.4039351851851853E-2</v>
      </c>
      <c r="O29" s="6">
        <f t="shared" si="2"/>
        <v>34.616666666666667</v>
      </c>
    </row>
    <row r="30" spans="1:15" x14ac:dyDescent="0.25">
      <c r="A30">
        <f t="shared" si="0"/>
        <v>5</v>
      </c>
      <c r="B30" s="2">
        <v>5861</v>
      </c>
      <c r="C30" s="2">
        <v>2629.85</v>
      </c>
      <c r="D30">
        <v>48</v>
      </c>
      <c r="E30" s="33">
        <f t="shared" si="1"/>
        <v>43180.670601851853</v>
      </c>
      <c r="F30" s="7">
        <v>43180</v>
      </c>
      <c r="G30" s="10">
        <v>0.67060185185185184</v>
      </c>
      <c r="H30" s="11" t="s">
        <v>50</v>
      </c>
      <c r="I30" s="2">
        <v>40.8005</v>
      </c>
      <c r="J30" s="2">
        <v>-111.91996</v>
      </c>
      <c r="K30">
        <v>4</v>
      </c>
      <c r="L30">
        <v>1</v>
      </c>
      <c r="M30" s="34">
        <v>1</v>
      </c>
      <c r="N30" s="38">
        <v>4.3287037037037041E-2</v>
      </c>
      <c r="O30" s="6">
        <f t="shared" si="2"/>
        <v>62.333333333333336</v>
      </c>
    </row>
    <row r="31" spans="1:15" x14ac:dyDescent="0.25">
      <c r="A31">
        <f t="shared" si="0"/>
        <v>1</v>
      </c>
      <c r="B31" s="2">
        <v>15160</v>
      </c>
      <c r="C31" s="2">
        <v>198.83</v>
      </c>
      <c r="D31">
        <v>52</v>
      </c>
      <c r="E31" s="33">
        <f t="shared" si="1"/>
        <v>43185.393761574072</v>
      </c>
      <c r="F31" s="7">
        <v>43185</v>
      </c>
      <c r="G31" s="10">
        <v>0.39376157407407408</v>
      </c>
      <c r="H31" s="11" t="s">
        <v>51</v>
      </c>
      <c r="I31" s="14">
        <v>40.556600000000003</v>
      </c>
      <c r="J31" s="14">
        <v>-111.89757</v>
      </c>
      <c r="K31">
        <v>6</v>
      </c>
      <c r="L31">
        <v>1</v>
      </c>
      <c r="M31" s="34">
        <v>1</v>
      </c>
      <c r="N31" s="38">
        <v>4.3738425925925924E-2</v>
      </c>
      <c r="O31" s="6">
        <f t="shared" si="2"/>
        <v>62.983333333333327</v>
      </c>
    </row>
    <row r="32" spans="1:15" x14ac:dyDescent="0.25">
      <c r="A32">
        <f t="shared" si="0"/>
        <v>4</v>
      </c>
      <c r="B32" s="2">
        <v>7337</v>
      </c>
      <c r="C32" s="2">
        <v>1638.21</v>
      </c>
      <c r="D32">
        <v>53</v>
      </c>
      <c r="E32" s="33">
        <f t="shared" si="1"/>
        <v>43185.687905092593</v>
      </c>
      <c r="F32" s="7">
        <v>43185</v>
      </c>
      <c r="G32" s="10">
        <v>0.68790509259259258</v>
      </c>
      <c r="H32" s="11" t="s">
        <v>52</v>
      </c>
      <c r="I32" s="20">
        <v>40.811929999999997</v>
      </c>
      <c r="J32" s="20">
        <v>-111.92363</v>
      </c>
      <c r="K32">
        <v>4</v>
      </c>
      <c r="L32">
        <v>3</v>
      </c>
      <c r="M32" s="34">
        <v>2.4390244483947754</v>
      </c>
      <c r="N32" s="38">
        <v>3.0150462962962962E-2</v>
      </c>
      <c r="O32" s="6">
        <f t="shared" si="2"/>
        <v>43.416666666666664</v>
      </c>
    </row>
    <row r="33" spans="1:15" x14ac:dyDescent="0.25">
      <c r="A33">
        <f t="shared" si="0"/>
        <v>4</v>
      </c>
      <c r="B33" s="2">
        <v>11241</v>
      </c>
      <c r="C33" s="2">
        <v>1125.8599999999999</v>
      </c>
      <c r="D33">
        <v>55</v>
      </c>
      <c r="E33" s="33">
        <f t="shared" si="1"/>
        <v>43186.329722222225</v>
      </c>
      <c r="F33" s="7">
        <v>43186</v>
      </c>
      <c r="G33" s="10">
        <v>0.32972222222222219</v>
      </c>
      <c r="H33" s="11" t="s">
        <v>53</v>
      </c>
      <c r="I33" s="13">
        <v>40.398665999999999</v>
      </c>
      <c r="J33" s="13">
        <v>-111.84554</v>
      </c>
      <c r="K33">
        <v>5</v>
      </c>
      <c r="L33">
        <v>3</v>
      </c>
      <c r="M33" s="34">
        <v>1.2857142686843872</v>
      </c>
      <c r="N33" s="38">
        <v>1.1249999999999998E-2</v>
      </c>
      <c r="O33" s="6">
        <f t="shared" si="2"/>
        <v>16.199999999999996</v>
      </c>
    </row>
    <row r="34" spans="1:15" x14ac:dyDescent="0.25">
      <c r="A34">
        <f t="shared" ref="A34:A65" si="3">_xlfn.IFS(C34&lt;=200,1,AND(C34&gt;200,C34&lt;=400),2,AND(C34&gt;400,C34&lt;=800),3,AND(C34&gt;800,C34&lt;=2000),4,C34&gt;2000,5)</f>
        <v>3</v>
      </c>
      <c r="B34" s="2">
        <v>12787</v>
      </c>
      <c r="C34" s="2">
        <v>484</v>
      </c>
      <c r="D34">
        <v>56</v>
      </c>
      <c r="E34" s="33">
        <f t="shared" ref="E34:E65" si="4">F34+G34</f>
        <v>43186.679594907408</v>
      </c>
      <c r="F34" s="7">
        <v>43186</v>
      </c>
      <c r="G34" s="10">
        <v>0.67959490740740736</v>
      </c>
      <c r="H34" s="11" t="s">
        <v>54</v>
      </c>
      <c r="I34" s="13">
        <v>40.753565000000002</v>
      </c>
      <c r="J34" s="13">
        <v>-111.91090800000001</v>
      </c>
      <c r="K34">
        <v>4</v>
      </c>
      <c r="L34">
        <v>1</v>
      </c>
      <c r="M34" s="34">
        <v>1</v>
      </c>
      <c r="N34" s="38">
        <v>2.6655092592592591E-2</v>
      </c>
      <c r="O34" s="6">
        <f t="shared" ref="O34:O65" si="5">N34*1440</f>
        <v>38.383333333333333</v>
      </c>
    </row>
    <row r="35" spans="1:15" x14ac:dyDescent="0.25">
      <c r="A35">
        <f t="shared" si="3"/>
        <v>4</v>
      </c>
      <c r="B35" s="2">
        <v>11769</v>
      </c>
      <c r="C35" s="2">
        <v>1611</v>
      </c>
      <c r="D35">
        <v>58</v>
      </c>
      <c r="E35" s="33">
        <f t="shared" si="4"/>
        <v>43187.539467592593</v>
      </c>
      <c r="F35" s="7">
        <v>43187</v>
      </c>
      <c r="G35" s="10">
        <v>0.53946759259259258</v>
      </c>
      <c r="H35" s="11" t="s">
        <v>55</v>
      </c>
      <c r="I35" s="14">
        <v>40.648009999999999</v>
      </c>
      <c r="J35" s="14">
        <v>-111.9023</v>
      </c>
      <c r="K35">
        <v>5</v>
      </c>
      <c r="L35">
        <v>2</v>
      </c>
      <c r="M35" s="34">
        <v>2</v>
      </c>
      <c r="N35" s="38">
        <v>6.3310185185185178E-2</v>
      </c>
      <c r="O35" s="6">
        <f t="shared" si="5"/>
        <v>91.166666666666657</v>
      </c>
    </row>
    <row r="36" spans="1:15" x14ac:dyDescent="0.25">
      <c r="A36">
        <f t="shared" si="3"/>
        <v>1</v>
      </c>
      <c r="B36" s="2">
        <v>10240</v>
      </c>
      <c r="C36" s="2">
        <v>166.39</v>
      </c>
      <c r="D36">
        <v>59</v>
      </c>
      <c r="E36" s="33">
        <f t="shared" si="4"/>
        <v>43188.355937499997</v>
      </c>
      <c r="F36" s="7">
        <v>43188</v>
      </c>
      <c r="G36" s="10">
        <v>0.35593750000000002</v>
      </c>
      <c r="H36" s="11" t="s">
        <v>56</v>
      </c>
      <c r="I36" s="2">
        <v>40.38409</v>
      </c>
      <c r="J36" s="2">
        <v>-111.83056999999999</v>
      </c>
      <c r="K36">
        <v>5</v>
      </c>
      <c r="L36">
        <v>1</v>
      </c>
      <c r="M36" s="34">
        <v>1</v>
      </c>
      <c r="N36" s="38">
        <v>5.1736111111111115E-3</v>
      </c>
      <c r="O36" s="6">
        <f t="shared" si="5"/>
        <v>7.45</v>
      </c>
    </row>
    <row r="37" spans="1:15" x14ac:dyDescent="0.25">
      <c r="A37">
        <f t="shared" si="3"/>
        <v>2</v>
      </c>
      <c r="B37" s="2">
        <v>8455</v>
      </c>
      <c r="C37" s="2">
        <v>272.25</v>
      </c>
      <c r="D37">
        <v>60</v>
      </c>
      <c r="E37" s="33">
        <f t="shared" si="4"/>
        <v>43188.605937499997</v>
      </c>
      <c r="F37" s="7">
        <v>43188</v>
      </c>
      <c r="G37" s="10">
        <v>0.60593750000000002</v>
      </c>
      <c r="H37" s="11" t="s">
        <v>57</v>
      </c>
      <c r="I37" s="2">
        <v>40.707970000000003</v>
      </c>
      <c r="J37" s="2">
        <v>-111.90357</v>
      </c>
      <c r="K37">
        <v>4</v>
      </c>
      <c r="L37">
        <v>1</v>
      </c>
      <c r="M37" s="34">
        <v>1</v>
      </c>
      <c r="N37" s="38">
        <v>4.4062500000000004E-2</v>
      </c>
      <c r="O37" s="6">
        <f t="shared" si="5"/>
        <v>63.45</v>
      </c>
    </row>
    <row r="38" spans="1:15" x14ac:dyDescent="0.25">
      <c r="A38">
        <f t="shared" si="3"/>
        <v>4</v>
      </c>
      <c r="B38" s="2">
        <v>5988</v>
      </c>
      <c r="C38" s="2">
        <v>1180.06</v>
      </c>
      <c r="D38">
        <v>61</v>
      </c>
      <c r="E38" s="33">
        <f t="shared" si="4"/>
        <v>43188.741689814815</v>
      </c>
      <c r="F38" s="7">
        <v>43188</v>
      </c>
      <c r="G38" s="10">
        <v>0.74168981481481477</v>
      </c>
      <c r="H38" s="11" t="s">
        <v>58</v>
      </c>
      <c r="I38" s="2">
        <v>40.615400000000001</v>
      </c>
      <c r="J38" s="2">
        <v>-111.90573000000001</v>
      </c>
      <c r="K38">
        <v>4</v>
      </c>
      <c r="L38">
        <v>3</v>
      </c>
      <c r="M38" s="34">
        <v>1.3548386096954346</v>
      </c>
      <c r="N38" s="38">
        <v>4.6504629629629625E-2</v>
      </c>
      <c r="O38" s="6">
        <f t="shared" si="5"/>
        <v>66.966666666666654</v>
      </c>
    </row>
    <row r="39" spans="1:15" x14ac:dyDescent="0.25">
      <c r="A39">
        <f t="shared" si="3"/>
        <v>1</v>
      </c>
      <c r="B39" s="1">
        <v>2696</v>
      </c>
      <c r="C39" s="2">
        <v>146.6</v>
      </c>
      <c r="D39">
        <v>67</v>
      </c>
      <c r="E39" s="33">
        <f t="shared" si="4"/>
        <v>43221.284930555557</v>
      </c>
      <c r="F39" s="7">
        <v>43221</v>
      </c>
      <c r="G39" s="10">
        <v>0.28493055555555552</v>
      </c>
      <c r="H39" s="11" t="s">
        <v>59</v>
      </c>
      <c r="I39" s="2">
        <v>40.271419999999999</v>
      </c>
      <c r="J39" s="2">
        <v>-111.71544</v>
      </c>
      <c r="K39" s="5">
        <v>5</v>
      </c>
      <c r="L39" s="5">
        <v>1</v>
      </c>
      <c r="M39" s="34">
        <v>1</v>
      </c>
      <c r="N39" s="50">
        <v>3.4513888888888893E-2</v>
      </c>
      <c r="O39" s="6">
        <f t="shared" si="5"/>
        <v>49.7</v>
      </c>
    </row>
    <row r="40" spans="1:15" x14ac:dyDescent="0.25">
      <c r="A40">
        <f t="shared" si="3"/>
        <v>3</v>
      </c>
      <c r="B40" s="1">
        <v>5868</v>
      </c>
      <c r="C40" s="2">
        <v>449.68</v>
      </c>
      <c r="D40">
        <v>68</v>
      </c>
      <c r="E40" s="33">
        <f t="shared" si="4"/>
        <v>43221.732974537037</v>
      </c>
      <c r="F40" s="7">
        <v>43221</v>
      </c>
      <c r="G40" s="10">
        <v>0.73297453703703708</v>
      </c>
      <c r="H40" s="11" t="s">
        <v>60</v>
      </c>
      <c r="I40" s="2">
        <v>40.758899999999997</v>
      </c>
      <c r="J40" s="2">
        <v>-111.95045</v>
      </c>
      <c r="K40" s="5">
        <v>5</v>
      </c>
      <c r="L40" s="5">
        <v>5</v>
      </c>
      <c r="M40" s="34">
        <v>3.3902440071105957</v>
      </c>
      <c r="N40" s="50">
        <v>6.4247685185185185E-2</v>
      </c>
      <c r="O40" s="6">
        <f t="shared" si="5"/>
        <v>92.516666666666666</v>
      </c>
    </row>
    <row r="41" spans="1:15" x14ac:dyDescent="0.25">
      <c r="A41">
        <f t="shared" si="3"/>
        <v>5</v>
      </c>
      <c r="B41" s="2">
        <v>23063</v>
      </c>
      <c r="C41" s="2">
        <v>3268.53</v>
      </c>
      <c r="D41">
        <v>69</v>
      </c>
      <c r="E41" s="33">
        <f t="shared" si="4"/>
        <v>43222.641365740739</v>
      </c>
      <c r="F41" s="7">
        <v>43222</v>
      </c>
      <c r="G41" s="10">
        <v>0.64136574074074071</v>
      </c>
      <c r="H41" s="11" t="s">
        <v>61</v>
      </c>
      <c r="I41" s="2">
        <v>40.573999999999998</v>
      </c>
      <c r="J41" s="2">
        <v>-111.90003</v>
      </c>
      <c r="K41">
        <v>6</v>
      </c>
      <c r="L41">
        <v>2</v>
      </c>
      <c r="M41" s="34">
        <v>1.25</v>
      </c>
      <c r="N41" s="38">
        <v>9.3287037037037036E-3</v>
      </c>
      <c r="O41" s="6">
        <f t="shared" si="5"/>
        <v>13.433333333333334</v>
      </c>
    </row>
    <row r="42" spans="1:15" x14ac:dyDescent="0.25">
      <c r="A42">
        <f t="shared" si="3"/>
        <v>1</v>
      </c>
      <c r="B42" s="1">
        <v>2382</v>
      </c>
      <c r="C42" s="2">
        <v>32.11</v>
      </c>
      <c r="D42">
        <v>70</v>
      </c>
      <c r="E42" s="33">
        <f t="shared" si="4"/>
        <v>43222.663194444445</v>
      </c>
      <c r="F42" s="7">
        <v>43222</v>
      </c>
      <c r="G42" s="10">
        <v>0.66319444444444442</v>
      </c>
      <c r="H42" s="11" t="s">
        <v>62</v>
      </c>
      <c r="I42" s="2">
        <v>40.71557</v>
      </c>
      <c r="J42" s="2">
        <v>-111.90418</v>
      </c>
      <c r="K42" s="5">
        <v>4</v>
      </c>
      <c r="L42" s="5">
        <v>2</v>
      </c>
      <c r="M42" s="34" t="s">
        <v>63</v>
      </c>
      <c r="N42" s="50">
        <v>6.2499999999999995E-3</v>
      </c>
      <c r="O42" s="6">
        <f t="shared" si="5"/>
        <v>9</v>
      </c>
    </row>
    <row r="43" spans="1:15" x14ac:dyDescent="0.25">
      <c r="A43">
        <f t="shared" si="3"/>
        <v>1</v>
      </c>
      <c r="B43" s="1">
        <v>4604</v>
      </c>
      <c r="C43" s="2">
        <v>82.77</v>
      </c>
      <c r="D43">
        <v>73</v>
      </c>
      <c r="E43" s="33">
        <f t="shared" si="4"/>
        <v>43223.384375000001</v>
      </c>
      <c r="F43" s="7">
        <v>43223</v>
      </c>
      <c r="G43" s="10">
        <v>0.38437499999999997</v>
      </c>
      <c r="H43" s="11" t="s">
        <v>64</v>
      </c>
      <c r="I43" s="2">
        <v>40.636809999999997</v>
      </c>
      <c r="J43" s="2">
        <v>-111.90454</v>
      </c>
      <c r="K43" s="5">
        <v>6</v>
      </c>
      <c r="L43" s="5">
        <v>2</v>
      </c>
      <c r="M43" s="34">
        <v>1.6666666269302368</v>
      </c>
      <c r="N43" s="50">
        <v>4.5138888888888893E-3</v>
      </c>
      <c r="O43" s="6">
        <f t="shared" si="5"/>
        <v>6.5000000000000009</v>
      </c>
    </row>
    <row r="44" spans="1:15" x14ac:dyDescent="0.25">
      <c r="A44">
        <f t="shared" si="3"/>
        <v>2</v>
      </c>
      <c r="B44" s="1">
        <v>22548</v>
      </c>
      <c r="C44" s="2">
        <v>385.17</v>
      </c>
      <c r="D44">
        <v>74</v>
      </c>
      <c r="E44" s="33">
        <f t="shared" si="4"/>
        <v>43223.577291666668</v>
      </c>
      <c r="F44" s="7">
        <v>43223</v>
      </c>
      <c r="G44" s="10">
        <v>0.57729166666666665</v>
      </c>
      <c r="H44" s="11" t="s">
        <v>28</v>
      </c>
      <c r="I44" s="2">
        <v>40.590159999999997</v>
      </c>
      <c r="J44" s="2">
        <v>-111.90093</v>
      </c>
      <c r="K44" s="5">
        <v>6</v>
      </c>
      <c r="L44" s="5">
        <v>1</v>
      </c>
      <c r="M44" s="34">
        <v>1</v>
      </c>
      <c r="N44" s="50">
        <v>1.4374999999999999E-2</v>
      </c>
      <c r="O44" s="6">
        <f t="shared" si="5"/>
        <v>20.7</v>
      </c>
    </row>
    <row r="45" spans="1:15" x14ac:dyDescent="0.25">
      <c r="A45">
        <f t="shared" si="3"/>
        <v>4</v>
      </c>
      <c r="B45" s="1">
        <v>3391</v>
      </c>
      <c r="C45" s="2">
        <v>1308.6199999999999</v>
      </c>
      <c r="D45">
        <v>75</v>
      </c>
      <c r="E45" s="33">
        <f t="shared" si="4"/>
        <v>43223.727268518516</v>
      </c>
      <c r="F45" s="7">
        <v>43223</v>
      </c>
      <c r="G45" s="10">
        <v>0.72726851851851848</v>
      </c>
      <c r="H45" s="11" t="s">
        <v>65</v>
      </c>
      <c r="I45" s="21">
        <v>40.613860000000003</v>
      </c>
      <c r="J45" s="21">
        <v>-111.90595999999999</v>
      </c>
      <c r="K45" s="5">
        <v>5</v>
      </c>
      <c r="L45" s="5">
        <v>2</v>
      </c>
      <c r="M45" s="34">
        <v>1.5</v>
      </c>
      <c r="N45" s="50">
        <v>1.2314814814814815E-2</v>
      </c>
      <c r="O45" s="6">
        <f t="shared" si="5"/>
        <v>17.733333333333334</v>
      </c>
    </row>
    <row r="46" spans="1:15" x14ac:dyDescent="0.25">
      <c r="A46">
        <f t="shared" si="3"/>
        <v>1</v>
      </c>
      <c r="B46" s="1">
        <v>7086</v>
      </c>
      <c r="C46" s="2">
        <v>6.81</v>
      </c>
      <c r="D46">
        <v>86</v>
      </c>
      <c r="E46" s="33">
        <f t="shared" si="4"/>
        <v>43224.311064814814</v>
      </c>
      <c r="F46" s="7">
        <v>43224</v>
      </c>
      <c r="G46" s="10">
        <v>0.31106481481481479</v>
      </c>
      <c r="H46" s="11" t="s">
        <v>66</v>
      </c>
      <c r="I46" s="2">
        <v>40.749670000000002</v>
      </c>
      <c r="J46" s="2">
        <v>-111.94859</v>
      </c>
      <c r="K46" s="5">
        <v>5</v>
      </c>
      <c r="L46" s="5">
        <v>1</v>
      </c>
      <c r="M46" s="34">
        <v>1</v>
      </c>
      <c r="N46" s="50">
        <v>2.2268518518518521E-2</v>
      </c>
      <c r="O46" s="6">
        <f t="shared" si="5"/>
        <v>32.06666666666667</v>
      </c>
    </row>
    <row r="47" spans="1:15" x14ac:dyDescent="0.25">
      <c r="A47">
        <f t="shared" si="3"/>
        <v>1</v>
      </c>
      <c r="B47" s="2">
        <v>7945</v>
      </c>
      <c r="C47" s="2">
        <v>37.549999999999997</v>
      </c>
      <c r="D47">
        <v>87</v>
      </c>
      <c r="E47" s="33">
        <f t="shared" si="4"/>
        <v>43224.597708333335</v>
      </c>
      <c r="F47" s="7">
        <v>43224</v>
      </c>
      <c r="G47" s="10">
        <v>0.5977083333333334</v>
      </c>
      <c r="H47" s="11" t="s">
        <v>67</v>
      </c>
      <c r="I47" s="2">
        <v>40.718139999999998</v>
      </c>
      <c r="J47" s="2">
        <v>-111.89111</v>
      </c>
      <c r="K47" s="5">
        <v>5</v>
      </c>
      <c r="L47" s="5">
        <v>2</v>
      </c>
      <c r="M47" s="34">
        <v>1.0188679695129395</v>
      </c>
      <c r="N47" s="50">
        <v>5.1597222222222218E-2</v>
      </c>
      <c r="O47" s="6">
        <f t="shared" si="5"/>
        <v>74.3</v>
      </c>
    </row>
    <row r="48" spans="1:15" x14ac:dyDescent="0.25">
      <c r="A48">
        <f t="shared" si="3"/>
        <v>3</v>
      </c>
      <c r="B48" s="1">
        <v>1099</v>
      </c>
      <c r="C48" s="2">
        <v>502.45</v>
      </c>
      <c r="D48">
        <v>88</v>
      </c>
      <c r="E48" s="33">
        <f t="shared" si="4"/>
        <v>43224.630358796298</v>
      </c>
      <c r="F48" s="7">
        <v>43224</v>
      </c>
      <c r="G48" s="10">
        <v>0.63035879630000002</v>
      </c>
      <c r="H48" s="11" t="s">
        <v>68</v>
      </c>
      <c r="I48" s="2">
        <v>40.72636</v>
      </c>
      <c r="J48" s="2">
        <v>-111.90424</v>
      </c>
      <c r="K48">
        <v>4</v>
      </c>
      <c r="L48" s="5">
        <v>3</v>
      </c>
      <c r="M48" s="34">
        <v>1.2000000476837158</v>
      </c>
      <c r="N48" s="50">
        <v>5.2280092592592593E-2</v>
      </c>
      <c r="O48" s="6">
        <f t="shared" si="5"/>
        <v>75.283333333333331</v>
      </c>
    </row>
    <row r="49" spans="1:15" x14ac:dyDescent="0.25">
      <c r="A49">
        <f t="shared" si="3"/>
        <v>1</v>
      </c>
      <c r="B49" s="2">
        <v>741</v>
      </c>
      <c r="C49" s="2">
        <v>7.59</v>
      </c>
      <c r="D49">
        <v>90</v>
      </c>
      <c r="E49" s="33">
        <f t="shared" si="4"/>
        <v>43228.509710648148</v>
      </c>
      <c r="F49" s="7">
        <v>43228</v>
      </c>
      <c r="G49" s="10">
        <v>0.50971064814814815</v>
      </c>
      <c r="H49" t="s">
        <v>69</v>
      </c>
      <c r="I49" s="2">
        <v>40.749139999999997</v>
      </c>
      <c r="J49" s="2">
        <v>-111.70985</v>
      </c>
      <c r="K49">
        <v>3</v>
      </c>
      <c r="L49" s="5">
        <v>2</v>
      </c>
      <c r="M49" s="34">
        <v>2</v>
      </c>
      <c r="N49" s="38">
        <v>1.1817129629629629E-2</v>
      </c>
      <c r="O49" s="6">
        <f t="shared" si="5"/>
        <v>17.016666666666666</v>
      </c>
    </row>
    <row r="50" spans="1:15" x14ac:dyDescent="0.25">
      <c r="A50">
        <f t="shared" si="3"/>
        <v>3</v>
      </c>
      <c r="B50" s="2">
        <v>4308</v>
      </c>
      <c r="C50" s="2">
        <v>729.7</v>
      </c>
      <c r="D50">
        <v>93</v>
      </c>
      <c r="E50" s="33">
        <f t="shared" si="4"/>
        <v>43229.600069444401</v>
      </c>
      <c r="F50" s="7">
        <v>43229</v>
      </c>
      <c r="G50" s="10">
        <v>0.60006944439999998</v>
      </c>
      <c r="H50" t="s">
        <v>70</v>
      </c>
      <c r="I50" s="21">
        <v>40.602829999999997</v>
      </c>
      <c r="J50" s="21">
        <v>-111.90430000000001</v>
      </c>
      <c r="K50" s="12">
        <v>4</v>
      </c>
      <c r="L50" s="12">
        <v>4</v>
      </c>
      <c r="M50" s="34" t="s">
        <v>63</v>
      </c>
      <c r="N50" s="50">
        <v>1.6597222222222222E-2</v>
      </c>
      <c r="O50" s="6">
        <f t="shared" si="5"/>
        <v>23.9</v>
      </c>
    </row>
    <row r="51" spans="1:15" x14ac:dyDescent="0.25">
      <c r="A51">
        <f t="shared" si="3"/>
        <v>2</v>
      </c>
      <c r="B51" s="2">
        <v>5148</v>
      </c>
      <c r="C51" s="2">
        <v>202.18</v>
      </c>
      <c r="D51">
        <v>94</v>
      </c>
      <c r="E51" s="33">
        <f t="shared" si="4"/>
        <v>43229.746226851901</v>
      </c>
      <c r="F51" s="7">
        <v>43229</v>
      </c>
      <c r="G51" s="10">
        <v>0.74622685190000004</v>
      </c>
      <c r="H51" t="s">
        <v>71</v>
      </c>
      <c r="I51" s="2">
        <v>40.226410000000001</v>
      </c>
      <c r="J51" s="2">
        <v>-111.67735999999999</v>
      </c>
      <c r="K51">
        <v>4</v>
      </c>
      <c r="L51" s="5">
        <v>1</v>
      </c>
      <c r="M51" s="34">
        <v>1</v>
      </c>
      <c r="N51" s="50">
        <v>2.3217592592592592E-2</v>
      </c>
      <c r="O51" s="6">
        <f t="shared" si="5"/>
        <v>33.43333333333333</v>
      </c>
    </row>
    <row r="52" spans="1:15" x14ac:dyDescent="0.25">
      <c r="A52">
        <f t="shared" si="3"/>
        <v>4</v>
      </c>
      <c r="B52" s="2">
        <v>9329</v>
      </c>
      <c r="C52" s="2">
        <v>1058.3</v>
      </c>
      <c r="D52">
        <v>99</v>
      </c>
      <c r="E52" s="33">
        <f t="shared" si="4"/>
        <v>43231.315150463</v>
      </c>
      <c r="F52" s="7">
        <v>43231</v>
      </c>
      <c r="G52" s="10">
        <v>0.31515046299999999</v>
      </c>
      <c r="H52" t="s">
        <v>72</v>
      </c>
      <c r="I52" s="2">
        <v>40.696150000000003</v>
      </c>
      <c r="J52" s="2">
        <v>-111.90163</v>
      </c>
      <c r="K52">
        <v>4</v>
      </c>
      <c r="L52" s="5">
        <v>2</v>
      </c>
      <c r="M52" s="34">
        <v>2</v>
      </c>
      <c r="N52" s="50">
        <v>3.0682870370370371E-2</v>
      </c>
      <c r="O52" s="6">
        <f t="shared" si="5"/>
        <v>44.183333333333337</v>
      </c>
    </row>
    <row r="53" spans="1:15" x14ac:dyDescent="0.25">
      <c r="A53">
        <f t="shared" si="3"/>
        <v>1</v>
      </c>
      <c r="B53" s="2">
        <v>4291</v>
      </c>
      <c r="C53" s="2">
        <v>111.04</v>
      </c>
      <c r="D53">
        <v>101</v>
      </c>
      <c r="E53" s="33">
        <f t="shared" si="4"/>
        <v>43235.67728009259</v>
      </c>
      <c r="F53" s="7">
        <v>43235</v>
      </c>
      <c r="G53" s="10">
        <v>0.6772800925925927</v>
      </c>
      <c r="H53" t="s">
        <v>73</v>
      </c>
      <c r="I53" s="2">
        <v>40.714840000000002</v>
      </c>
      <c r="J53" s="2">
        <v>-111.90412000000001</v>
      </c>
      <c r="K53">
        <v>4</v>
      </c>
      <c r="L53" s="5">
        <v>2</v>
      </c>
      <c r="M53" s="34">
        <v>2</v>
      </c>
      <c r="N53" s="50">
        <v>3.2754629629629631E-3</v>
      </c>
      <c r="O53" s="6">
        <f t="shared" si="5"/>
        <v>4.7166666666666668</v>
      </c>
    </row>
    <row r="54" spans="1:15" x14ac:dyDescent="0.25">
      <c r="A54">
        <f t="shared" si="3"/>
        <v>3</v>
      </c>
      <c r="B54" s="3">
        <v>9089</v>
      </c>
      <c r="C54" s="3">
        <v>753.32</v>
      </c>
      <c r="D54">
        <v>102</v>
      </c>
      <c r="E54" s="33">
        <f t="shared" si="4"/>
        <v>43236.334189814799</v>
      </c>
      <c r="F54" s="7">
        <v>43236</v>
      </c>
      <c r="G54" s="10">
        <v>0.33418981479999998</v>
      </c>
      <c r="H54" t="s">
        <v>74</v>
      </c>
      <c r="I54" s="21">
        <v>40.631279999999997</v>
      </c>
      <c r="J54" s="21">
        <v>-111.8837</v>
      </c>
      <c r="K54" s="12">
        <v>3</v>
      </c>
      <c r="L54" s="12">
        <v>3</v>
      </c>
      <c r="M54" s="34">
        <v>3</v>
      </c>
      <c r="N54" s="50">
        <v>8.2476851851851843E-2</v>
      </c>
      <c r="O54" s="6">
        <f t="shared" si="5"/>
        <v>118.76666666666665</v>
      </c>
    </row>
    <row r="55" spans="1:15" x14ac:dyDescent="0.25">
      <c r="A55">
        <f t="shared" si="3"/>
        <v>5</v>
      </c>
      <c r="B55" s="2">
        <v>11789</v>
      </c>
      <c r="C55" s="2">
        <v>7192</v>
      </c>
      <c r="D55">
        <v>104</v>
      </c>
      <c r="E55" s="33">
        <f t="shared" si="4"/>
        <v>43237.454375000001</v>
      </c>
      <c r="F55" s="7">
        <v>43237</v>
      </c>
      <c r="G55" s="10">
        <v>0.45437499999999997</v>
      </c>
      <c r="H55" t="s">
        <v>75</v>
      </c>
      <c r="I55" s="2">
        <v>40.322090000000003</v>
      </c>
      <c r="J55" s="2">
        <v>-111.72703</v>
      </c>
      <c r="K55">
        <v>5</v>
      </c>
      <c r="L55" s="5">
        <v>4</v>
      </c>
      <c r="M55" s="34">
        <v>3.9815950393676758</v>
      </c>
      <c r="N55" s="50">
        <v>0.11993055555555555</v>
      </c>
      <c r="O55" s="6">
        <f t="shared" si="5"/>
        <v>172.7</v>
      </c>
    </row>
    <row r="56" spans="1:15" x14ac:dyDescent="0.25">
      <c r="A56">
        <f t="shared" si="3"/>
        <v>1</v>
      </c>
      <c r="B56" s="2">
        <v>3187</v>
      </c>
      <c r="C56" s="2">
        <v>27.52</v>
      </c>
      <c r="D56">
        <v>112</v>
      </c>
      <c r="E56" s="33">
        <f t="shared" si="4"/>
        <v>43241.579293981478</v>
      </c>
      <c r="F56" s="7">
        <v>43241</v>
      </c>
      <c r="G56" s="10">
        <v>0.57929398148148148</v>
      </c>
      <c r="H56" s="11" t="s">
        <v>76</v>
      </c>
      <c r="I56" s="2">
        <v>40.737870000000001</v>
      </c>
      <c r="J56" s="2">
        <v>-111.90434</v>
      </c>
      <c r="K56">
        <v>5</v>
      </c>
      <c r="L56" s="5">
        <v>1</v>
      </c>
      <c r="M56" s="34">
        <v>1</v>
      </c>
      <c r="N56" s="38">
        <v>8.9004629629629625E-3</v>
      </c>
      <c r="O56" s="6">
        <f t="shared" si="5"/>
        <v>12.816666666666666</v>
      </c>
    </row>
    <row r="57" spans="1:15" x14ac:dyDescent="0.25">
      <c r="A57">
        <f t="shared" si="3"/>
        <v>4</v>
      </c>
      <c r="B57" s="2">
        <v>13926</v>
      </c>
      <c r="C57" s="2">
        <v>1513.49</v>
      </c>
      <c r="D57">
        <v>116</v>
      </c>
      <c r="E57" s="33">
        <f t="shared" si="4"/>
        <v>43242.527453703704</v>
      </c>
      <c r="F57" s="7">
        <v>43242</v>
      </c>
      <c r="G57" s="10">
        <v>0.5274537037037037</v>
      </c>
      <c r="H57" s="11" t="s">
        <v>77</v>
      </c>
      <c r="I57" s="21">
        <v>40.376860000000001</v>
      </c>
      <c r="J57" s="21">
        <v>-111.81864</v>
      </c>
      <c r="K57">
        <v>5</v>
      </c>
      <c r="L57" s="5">
        <v>2</v>
      </c>
      <c r="M57" s="34">
        <v>2</v>
      </c>
      <c r="N57" s="38">
        <v>8.7824074074074068E-2</v>
      </c>
      <c r="O57" s="6">
        <f t="shared" si="5"/>
        <v>126.46666666666665</v>
      </c>
    </row>
    <row r="58" spans="1:15" x14ac:dyDescent="0.25">
      <c r="A58">
        <f t="shared" si="3"/>
        <v>4</v>
      </c>
      <c r="B58" s="2">
        <v>7310</v>
      </c>
      <c r="C58" s="2">
        <v>1446.21</v>
      </c>
      <c r="D58">
        <v>115</v>
      </c>
      <c r="E58" s="33">
        <f t="shared" si="4"/>
        <v>43242.675162037034</v>
      </c>
      <c r="F58" s="7">
        <v>43242</v>
      </c>
      <c r="G58" s="10">
        <v>0.67516203703703714</v>
      </c>
      <c r="H58" s="11" t="s">
        <v>78</v>
      </c>
      <c r="I58" s="21">
        <v>40.482900000000001</v>
      </c>
      <c r="J58" s="21">
        <v>-111.89984</v>
      </c>
      <c r="K58">
        <v>6</v>
      </c>
      <c r="L58" s="5">
        <v>4</v>
      </c>
      <c r="M58" s="34" t="s">
        <v>63</v>
      </c>
      <c r="N58" s="38">
        <v>3.8726851851851853E-2</v>
      </c>
      <c r="O58" s="6">
        <f t="shared" si="5"/>
        <v>55.766666666666666</v>
      </c>
    </row>
    <row r="59" spans="1:15" x14ac:dyDescent="0.25">
      <c r="A59">
        <f t="shared" si="3"/>
        <v>2</v>
      </c>
      <c r="B59" s="2">
        <v>11551</v>
      </c>
      <c r="C59" s="2">
        <v>293.42</v>
      </c>
      <c r="D59">
        <v>114</v>
      </c>
      <c r="E59" s="33">
        <f t="shared" si="4"/>
        <v>43242.733344907407</v>
      </c>
      <c r="F59" s="7">
        <v>43242</v>
      </c>
      <c r="G59" s="10">
        <v>0.73334490740740732</v>
      </c>
      <c r="H59" s="11" t="s">
        <v>79</v>
      </c>
      <c r="I59" s="22">
        <v>40.237200000000001</v>
      </c>
      <c r="J59" s="22">
        <v>-111.68798</v>
      </c>
      <c r="K59">
        <v>5</v>
      </c>
      <c r="L59" s="5">
        <v>3</v>
      </c>
      <c r="M59" s="34">
        <v>1.1818182468414307</v>
      </c>
      <c r="N59" s="38">
        <v>9.7106481481481471E-3</v>
      </c>
      <c r="O59" s="6">
        <f t="shared" si="5"/>
        <v>13.983333333333333</v>
      </c>
    </row>
    <row r="60" spans="1:15" x14ac:dyDescent="0.25">
      <c r="A60">
        <f t="shared" si="3"/>
        <v>1</v>
      </c>
      <c r="B60" s="2">
        <v>3749</v>
      </c>
      <c r="C60" s="2">
        <v>97.45</v>
      </c>
      <c r="D60">
        <v>119</v>
      </c>
      <c r="E60" s="33">
        <f t="shared" si="4"/>
        <v>43243.685960648145</v>
      </c>
      <c r="F60" s="7">
        <v>43243</v>
      </c>
      <c r="G60" s="10">
        <v>0.68596064814814817</v>
      </c>
      <c r="H60" s="11" t="s">
        <v>80</v>
      </c>
      <c r="I60" s="2">
        <v>40.764389999999999</v>
      </c>
      <c r="J60" s="2">
        <v>-111.98654000000001</v>
      </c>
      <c r="K60">
        <v>3</v>
      </c>
      <c r="L60" s="5">
        <v>1</v>
      </c>
      <c r="M60" s="34">
        <v>1</v>
      </c>
      <c r="N60" s="38">
        <v>5.5011574074074067E-2</v>
      </c>
      <c r="O60" s="6">
        <f t="shared" si="5"/>
        <v>79.216666666666654</v>
      </c>
    </row>
    <row r="61" spans="1:15" x14ac:dyDescent="0.25">
      <c r="A61">
        <f t="shared" si="3"/>
        <v>3</v>
      </c>
      <c r="B61" s="2">
        <v>6475</v>
      </c>
      <c r="C61" s="2">
        <v>512.4</v>
      </c>
      <c r="D61">
        <v>118</v>
      </c>
      <c r="E61" s="33">
        <f t="shared" si="4"/>
        <v>43243.748680555553</v>
      </c>
      <c r="F61" s="7">
        <v>43243</v>
      </c>
      <c r="G61" s="10">
        <v>0.74868055555555557</v>
      </c>
      <c r="H61" s="11" t="s">
        <v>81</v>
      </c>
      <c r="I61" s="2">
        <v>40.374490000000002</v>
      </c>
      <c r="J61" s="2">
        <v>-111.81241</v>
      </c>
      <c r="K61">
        <v>6</v>
      </c>
      <c r="L61" s="5">
        <v>2</v>
      </c>
      <c r="M61" s="34">
        <v>2</v>
      </c>
      <c r="N61" s="38">
        <v>4.5763888888888889E-2</v>
      </c>
      <c r="O61" s="6">
        <f t="shared" si="5"/>
        <v>65.900000000000006</v>
      </c>
    </row>
    <row r="62" spans="1:15" x14ac:dyDescent="0.25">
      <c r="A62">
        <f t="shared" si="3"/>
        <v>5</v>
      </c>
      <c r="B62" s="2">
        <v>4673</v>
      </c>
      <c r="C62" s="2">
        <v>2036.04</v>
      </c>
      <c r="D62">
        <v>121</v>
      </c>
      <c r="E62" s="33">
        <f t="shared" si="4"/>
        <v>43244.64203703704</v>
      </c>
      <c r="F62" s="7">
        <v>43244</v>
      </c>
      <c r="G62" s="10">
        <v>0.64203703703703707</v>
      </c>
      <c r="H62" s="11" t="s">
        <v>82</v>
      </c>
      <c r="I62" s="23">
        <v>40.590159999999997</v>
      </c>
      <c r="J62" s="23">
        <v>-111.90093</v>
      </c>
      <c r="K62">
        <v>5</v>
      </c>
      <c r="L62" s="5">
        <v>1</v>
      </c>
      <c r="M62" s="34">
        <v>1</v>
      </c>
      <c r="N62" s="38">
        <v>2.5324074074074079E-2</v>
      </c>
      <c r="O62" s="6">
        <f t="shared" si="5"/>
        <v>36.466666666666676</v>
      </c>
    </row>
    <row r="63" spans="1:15" x14ac:dyDescent="0.25">
      <c r="A63">
        <f t="shared" si="3"/>
        <v>5</v>
      </c>
      <c r="B63" s="2">
        <v>10606</v>
      </c>
      <c r="C63" s="2">
        <v>3560.42</v>
      </c>
      <c r="D63">
        <v>122</v>
      </c>
      <c r="E63" s="33">
        <f t="shared" si="4"/>
        <v>43245.596875000003</v>
      </c>
      <c r="F63" s="7">
        <v>43245</v>
      </c>
      <c r="G63" s="10">
        <v>0.59687499999999993</v>
      </c>
      <c r="H63" s="11" t="s">
        <v>81</v>
      </c>
      <c r="I63" s="21">
        <v>40.382309999999997</v>
      </c>
      <c r="J63" s="21">
        <v>-111.82782</v>
      </c>
      <c r="K63">
        <v>7</v>
      </c>
      <c r="L63" s="5">
        <v>3</v>
      </c>
      <c r="M63" s="34">
        <v>1.8163264989852905</v>
      </c>
      <c r="N63" s="38">
        <v>3.6458333333333336E-2</v>
      </c>
      <c r="O63" s="6">
        <f t="shared" si="5"/>
        <v>52.5</v>
      </c>
    </row>
    <row r="64" spans="1:15" x14ac:dyDescent="0.25">
      <c r="A64">
        <f t="shared" si="3"/>
        <v>4</v>
      </c>
      <c r="B64" s="2">
        <v>7935</v>
      </c>
      <c r="C64" s="2">
        <v>1404.61</v>
      </c>
      <c r="D64">
        <v>125</v>
      </c>
      <c r="E64" s="33">
        <f t="shared" si="4"/>
        <v>43249.297488425924</v>
      </c>
      <c r="F64" s="7">
        <v>43249</v>
      </c>
      <c r="G64" s="10">
        <v>0.29748842592592589</v>
      </c>
      <c r="H64" s="11" t="s">
        <v>48</v>
      </c>
      <c r="I64" s="2">
        <v>40.38409</v>
      </c>
      <c r="J64" s="2">
        <v>-111.83056999999999</v>
      </c>
      <c r="K64">
        <v>5</v>
      </c>
      <c r="L64" s="5">
        <v>3</v>
      </c>
      <c r="M64" s="34">
        <v>2.3448276519775391</v>
      </c>
      <c r="N64" s="38">
        <v>4.2094907407407407E-2</v>
      </c>
      <c r="O64" s="6">
        <f t="shared" si="5"/>
        <v>60.616666666666667</v>
      </c>
    </row>
    <row r="65" spans="1:15" x14ac:dyDescent="0.25">
      <c r="A65">
        <f t="shared" si="3"/>
        <v>2</v>
      </c>
      <c r="B65" s="2">
        <v>10557</v>
      </c>
      <c r="C65" s="2">
        <v>281.45</v>
      </c>
      <c r="D65">
        <v>124</v>
      </c>
      <c r="E65" s="33">
        <f t="shared" si="4"/>
        <v>43249.725208333337</v>
      </c>
      <c r="F65" s="7">
        <v>43249</v>
      </c>
      <c r="G65" s="10">
        <v>0.72520833333333334</v>
      </c>
      <c r="H65" s="11" t="s">
        <v>83</v>
      </c>
      <c r="I65" s="19">
        <v>40.728619999999999</v>
      </c>
      <c r="J65" s="19">
        <v>-111.90436</v>
      </c>
      <c r="K65">
        <v>5</v>
      </c>
      <c r="L65" s="5">
        <v>2</v>
      </c>
      <c r="M65" s="34" t="s">
        <v>63</v>
      </c>
      <c r="N65" s="38">
        <v>1.2291666666666666E-2</v>
      </c>
      <c r="O65" s="6">
        <f t="shared" si="5"/>
        <v>17.7</v>
      </c>
    </row>
    <row r="66" spans="1:15" x14ac:dyDescent="0.25">
      <c r="A66">
        <f t="shared" ref="A66:A97" si="6">_xlfn.IFS(C66&lt;=200,1,AND(C66&gt;200,C66&lt;=400),2,AND(C66&gt;400,C66&lt;=800),3,AND(C66&gt;800,C66&lt;=2000),4,C66&gt;2000,5)</f>
        <v>5</v>
      </c>
      <c r="B66" s="1">
        <v>19376</v>
      </c>
      <c r="C66" s="2">
        <v>6338.41</v>
      </c>
      <c r="D66">
        <v>127</v>
      </c>
      <c r="E66" s="33">
        <f t="shared" ref="E66:E97" si="7">F66+G66</f>
        <v>43250.642881944441</v>
      </c>
      <c r="F66" s="7">
        <v>43250</v>
      </c>
      <c r="G66" s="10">
        <v>0.64288194444444446</v>
      </c>
      <c r="H66" s="11" t="s">
        <v>84</v>
      </c>
      <c r="I66" s="2">
        <v>40.742559999999997</v>
      </c>
      <c r="J66" s="2">
        <v>-111.90394999999999</v>
      </c>
      <c r="K66" s="5">
        <v>5</v>
      </c>
      <c r="L66" s="5">
        <v>3</v>
      </c>
      <c r="M66" s="34">
        <v>2.6636362075805664</v>
      </c>
      <c r="N66" s="38">
        <v>7.795138888888889E-2</v>
      </c>
      <c r="O66" s="6">
        <f t="shared" ref="O66:O97" si="8">N66*1440</f>
        <v>112.25</v>
      </c>
    </row>
    <row r="67" spans="1:15" x14ac:dyDescent="0.25">
      <c r="A67">
        <f t="shared" si="6"/>
        <v>1</v>
      </c>
      <c r="B67" s="1">
        <v>1359</v>
      </c>
      <c r="C67" s="2">
        <v>18.68</v>
      </c>
      <c r="D67">
        <v>128</v>
      </c>
      <c r="E67" s="33">
        <f t="shared" si="7"/>
        <v>43250.64539351852</v>
      </c>
      <c r="F67" s="7">
        <v>43250</v>
      </c>
      <c r="G67" s="10">
        <v>0.64539351851851856</v>
      </c>
      <c r="H67" s="11" t="s">
        <v>85</v>
      </c>
      <c r="I67" s="17">
        <v>40.76952</v>
      </c>
      <c r="J67" s="17">
        <v>-112.0051</v>
      </c>
      <c r="K67" s="5">
        <v>4</v>
      </c>
      <c r="L67" s="5">
        <v>1</v>
      </c>
      <c r="M67" s="34">
        <v>1</v>
      </c>
      <c r="N67" s="38">
        <v>5.1828703703703703E-2</v>
      </c>
      <c r="O67" s="6">
        <f t="shared" si="8"/>
        <v>74.633333333333326</v>
      </c>
    </row>
    <row r="68" spans="1:15" x14ac:dyDescent="0.25">
      <c r="A68">
        <f t="shared" si="6"/>
        <v>2</v>
      </c>
      <c r="B68" s="2">
        <v>6727</v>
      </c>
      <c r="C68" s="2">
        <v>285.77999999999997</v>
      </c>
      <c r="D68">
        <v>135</v>
      </c>
      <c r="E68" s="33">
        <f t="shared" si="7"/>
        <v>43252.571689814817</v>
      </c>
      <c r="F68" s="7">
        <v>43252</v>
      </c>
      <c r="G68" s="10">
        <v>0.57168981481481485</v>
      </c>
      <c r="H68" s="11" t="s">
        <v>86</v>
      </c>
      <c r="I68" s="2">
        <v>40.648009999999999</v>
      </c>
      <c r="J68" s="2">
        <v>-111.9023</v>
      </c>
      <c r="K68">
        <v>5</v>
      </c>
      <c r="L68">
        <v>1</v>
      </c>
      <c r="M68" s="35">
        <v>1</v>
      </c>
      <c r="N68" s="38">
        <v>3.5254629629629629E-2</v>
      </c>
      <c r="O68" s="6">
        <f t="shared" si="8"/>
        <v>50.766666666666666</v>
      </c>
    </row>
    <row r="69" spans="1:15" x14ac:dyDescent="0.25">
      <c r="A69">
        <f t="shared" si="6"/>
        <v>1</v>
      </c>
      <c r="B69" s="2">
        <v>3243</v>
      </c>
      <c r="C69" s="2">
        <v>110.41</v>
      </c>
      <c r="D69">
        <v>136</v>
      </c>
      <c r="E69" s="33">
        <f t="shared" si="7"/>
        <v>43255.766157407408</v>
      </c>
      <c r="F69" s="7">
        <v>43255</v>
      </c>
      <c r="G69" s="10">
        <v>0.76615740740740745</v>
      </c>
      <c r="H69" s="11" t="s">
        <v>46</v>
      </c>
      <c r="I69" s="2">
        <v>40.648009999999999</v>
      </c>
      <c r="J69" s="2">
        <v>-111.9023</v>
      </c>
      <c r="K69">
        <v>5</v>
      </c>
      <c r="L69">
        <v>2</v>
      </c>
      <c r="M69" s="35">
        <v>1</v>
      </c>
      <c r="N69" s="38">
        <v>4.6759259259259263E-3</v>
      </c>
      <c r="O69" s="6">
        <f t="shared" si="8"/>
        <v>6.7333333333333334</v>
      </c>
    </row>
    <row r="70" spans="1:15" x14ac:dyDescent="0.25">
      <c r="A70">
        <f t="shared" si="6"/>
        <v>4</v>
      </c>
      <c r="B70" s="2">
        <v>17452</v>
      </c>
      <c r="C70" s="2">
        <v>1253.43</v>
      </c>
      <c r="D70">
        <v>142</v>
      </c>
      <c r="E70" s="33">
        <f t="shared" si="7"/>
        <v>43263.670868055553</v>
      </c>
      <c r="F70" s="7">
        <v>43263</v>
      </c>
      <c r="G70" s="10">
        <v>0.67086805555555562</v>
      </c>
      <c r="H70" s="11" t="s">
        <v>87</v>
      </c>
      <c r="I70" s="2">
        <v>40.790840000000003</v>
      </c>
      <c r="J70" s="2">
        <v>-111.91562</v>
      </c>
      <c r="K70">
        <v>3</v>
      </c>
      <c r="L70">
        <v>3</v>
      </c>
      <c r="M70" s="35">
        <v>1.47</v>
      </c>
      <c r="N70" s="38">
        <v>1.1770833333333333E-2</v>
      </c>
      <c r="O70" s="6">
        <f t="shared" si="8"/>
        <v>16.95</v>
      </c>
    </row>
    <row r="71" spans="1:15" x14ac:dyDescent="0.25">
      <c r="A71">
        <f t="shared" si="6"/>
        <v>1</v>
      </c>
      <c r="B71" s="2">
        <v>3509</v>
      </c>
      <c r="C71" s="2">
        <v>35.61</v>
      </c>
      <c r="D71">
        <v>143</v>
      </c>
      <c r="E71" s="33">
        <f t="shared" si="7"/>
        <v>43264.345104166663</v>
      </c>
      <c r="F71" s="7">
        <v>43264</v>
      </c>
      <c r="G71" s="10">
        <v>0.34510416666666671</v>
      </c>
      <c r="H71" s="11" t="s">
        <v>88</v>
      </c>
      <c r="I71" s="2">
        <v>40.727809999999998</v>
      </c>
      <c r="J71" s="2">
        <v>-111.95035</v>
      </c>
      <c r="K71">
        <v>2</v>
      </c>
      <c r="L71">
        <v>2</v>
      </c>
      <c r="M71" s="35">
        <v>1</v>
      </c>
      <c r="N71" s="38">
        <v>5.6250000000000001E-2</v>
      </c>
      <c r="O71" s="6">
        <f t="shared" si="8"/>
        <v>81</v>
      </c>
    </row>
    <row r="72" spans="1:15" x14ac:dyDescent="0.25">
      <c r="A72">
        <f t="shared" si="6"/>
        <v>4</v>
      </c>
      <c r="B72" s="2">
        <v>10555</v>
      </c>
      <c r="C72" s="2">
        <v>1283.53</v>
      </c>
      <c r="D72">
        <v>144</v>
      </c>
      <c r="E72" s="33">
        <f t="shared" si="7"/>
        <v>43266.541145833333</v>
      </c>
      <c r="F72" s="7">
        <v>43266</v>
      </c>
      <c r="G72" s="10">
        <v>0.54114583333333333</v>
      </c>
      <c r="H72" s="11" t="s">
        <v>89</v>
      </c>
      <c r="I72" s="2">
        <v>40.59854</v>
      </c>
      <c r="J72" s="2">
        <v>-111.90346</v>
      </c>
      <c r="K72">
        <v>5</v>
      </c>
      <c r="L72">
        <v>2</v>
      </c>
      <c r="M72" s="35">
        <v>2</v>
      </c>
      <c r="N72" s="38">
        <v>2.0659722222222222E-2</v>
      </c>
      <c r="O72" s="6">
        <f t="shared" si="8"/>
        <v>29.75</v>
      </c>
    </row>
    <row r="73" spans="1:15" x14ac:dyDescent="0.25">
      <c r="A73">
        <f t="shared" si="6"/>
        <v>4</v>
      </c>
      <c r="B73" s="2">
        <v>20647</v>
      </c>
      <c r="C73" s="2">
        <v>1108.43</v>
      </c>
      <c r="D73">
        <v>145</v>
      </c>
      <c r="E73" s="33">
        <f t="shared" si="7"/>
        <v>43266.622372685182</v>
      </c>
      <c r="F73" s="7">
        <v>43266</v>
      </c>
      <c r="G73" s="10">
        <v>0.62237268518518518</v>
      </c>
      <c r="H73" s="11" t="s">
        <v>90</v>
      </c>
      <c r="I73" s="2">
        <v>40.774030000000003</v>
      </c>
      <c r="J73" s="2">
        <v>-111.91016</v>
      </c>
      <c r="K73">
        <v>5</v>
      </c>
      <c r="L73">
        <v>1</v>
      </c>
      <c r="M73" s="35">
        <v>1</v>
      </c>
      <c r="N73" s="38">
        <v>1.9988425925925927E-2</v>
      </c>
      <c r="O73" s="6">
        <f t="shared" si="8"/>
        <v>28.783333333333335</v>
      </c>
    </row>
    <row r="74" spans="1:15" x14ac:dyDescent="0.25">
      <c r="A74">
        <f t="shared" si="6"/>
        <v>5</v>
      </c>
      <c r="B74" s="2">
        <v>12759</v>
      </c>
      <c r="C74" s="2">
        <v>2142.23</v>
      </c>
      <c r="D74">
        <v>146</v>
      </c>
      <c r="E74" s="33">
        <f t="shared" si="7"/>
        <v>43269.340300925927</v>
      </c>
      <c r="F74" s="7">
        <v>43269</v>
      </c>
      <c r="G74" s="10">
        <v>0.34030092592592592</v>
      </c>
      <c r="H74" s="11" t="s">
        <v>91</v>
      </c>
      <c r="I74" s="2">
        <v>40.585340000000002</v>
      </c>
      <c r="J74" s="2">
        <v>-111.89995</v>
      </c>
      <c r="K74">
        <v>6</v>
      </c>
      <c r="L74">
        <v>2</v>
      </c>
      <c r="M74" s="35">
        <v>1.3</v>
      </c>
      <c r="N74" s="38">
        <v>6.1087962962962962E-2</v>
      </c>
      <c r="O74" s="6">
        <f t="shared" si="8"/>
        <v>87.966666666666669</v>
      </c>
    </row>
    <row r="75" spans="1:15" x14ac:dyDescent="0.25">
      <c r="A75">
        <f t="shared" si="6"/>
        <v>3</v>
      </c>
      <c r="B75" s="2">
        <v>12443</v>
      </c>
      <c r="C75" s="2">
        <v>425.73</v>
      </c>
      <c r="D75">
        <v>147</v>
      </c>
      <c r="E75" s="33">
        <f t="shared" si="7"/>
        <v>43269.64261574074</v>
      </c>
      <c r="F75" s="7">
        <v>43269</v>
      </c>
      <c r="G75" s="10">
        <v>0.64261574074074079</v>
      </c>
      <c r="H75" s="11" t="s">
        <v>77</v>
      </c>
      <c r="I75" s="2">
        <v>40.371479999999998</v>
      </c>
      <c r="J75" s="2">
        <v>-111.80244</v>
      </c>
      <c r="K75">
        <v>6</v>
      </c>
      <c r="L75">
        <v>1</v>
      </c>
      <c r="M75" s="35">
        <v>1</v>
      </c>
      <c r="N75" s="38">
        <v>5.0439814814814819E-2</v>
      </c>
      <c r="O75" s="6">
        <f t="shared" si="8"/>
        <v>72.63333333333334</v>
      </c>
    </row>
    <row r="76" spans="1:15" x14ac:dyDescent="0.25">
      <c r="A76">
        <f t="shared" si="6"/>
        <v>1</v>
      </c>
      <c r="B76" s="2">
        <v>7912</v>
      </c>
      <c r="C76" s="2">
        <v>177.03</v>
      </c>
      <c r="D76">
        <v>150</v>
      </c>
      <c r="E76" s="33">
        <f t="shared" si="7"/>
        <v>43270.37259259259</v>
      </c>
      <c r="F76" s="7">
        <v>43270</v>
      </c>
      <c r="G76" s="10">
        <v>0.37259259259259259</v>
      </c>
      <c r="H76" s="11" t="s">
        <v>48</v>
      </c>
      <c r="I76" s="2">
        <v>40.38409</v>
      </c>
      <c r="J76" s="2">
        <v>-111.83056999999999</v>
      </c>
      <c r="K76">
        <v>5</v>
      </c>
      <c r="L76">
        <v>1</v>
      </c>
      <c r="M76" s="35">
        <v>1</v>
      </c>
      <c r="N76" s="38">
        <v>2.462962962962963E-2</v>
      </c>
      <c r="O76" s="6">
        <f t="shared" si="8"/>
        <v>35.466666666666669</v>
      </c>
    </row>
    <row r="77" spans="1:15" x14ac:dyDescent="0.25">
      <c r="A77">
        <f t="shared" si="6"/>
        <v>2</v>
      </c>
      <c r="B77" s="2">
        <v>2633</v>
      </c>
      <c r="C77" s="2">
        <v>306.97000000000003</v>
      </c>
      <c r="D77">
        <v>151</v>
      </c>
      <c r="E77" s="33">
        <f t="shared" si="7"/>
        <v>43270.391597222224</v>
      </c>
      <c r="F77" s="7">
        <v>43270</v>
      </c>
      <c r="G77" s="10">
        <v>0.39159722222222221</v>
      </c>
      <c r="H77" s="11" t="s">
        <v>77</v>
      </c>
      <c r="I77" s="2">
        <v>40.371479999999998</v>
      </c>
      <c r="J77" s="2">
        <v>-111.80244</v>
      </c>
      <c r="K77">
        <v>6</v>
      </c>
      <c r="L77">
        <v>2</v>
      </c>
      <c r="M77" s="35">
        <v>1.64</v>
      </c>
      <c r="N77" s="38">
        <v>2.7152777777777779E-2</v>
      </c>
      <c r="O77" s="6">
        <f t="shared" si="8"/>
        <v>39.1</v>
      </c>
    </row>
    <row r="78" spans="1:15" x14ac:dyDescent="0.25">
      <c r="A78">
        <f t="shared" si="6"/>
        <v>2</v>
      </c>
      <c r="B78" s="2">
        <v>3959</v>
      </c>
      <c r="C78" s="2">
        <v>375.6</v>
      </c>
      <c r="D78">
        <v>152</v>
      </c>
      <c r="E78" s="33">
        <f t="shared" si="7"/>
        <v>43270.637881944444</v>
      </c>
      <c r="F78" s="7">
        <v>43270</v>
      </c>
      <c r="G78" s="10">
        <v>0.63788194444444446</v>
      </c>
      <c r="H78" s="11" t="s">
        <v>92</v>
      </c>
      <c r="I78" s="2">
        <v>40.442630000000001</v>
      </c>
      <c r="J78" s="2">
        <v>-111.90313999999999</v>
      </c>
      <c r="K78">
        <v>6</v>
      </c>
      <c r="L78">
        <v>1</v>
      </c>
      <c r="M78" s="35">
        <v>1</v>
      </c>
      <c r="N78" s="38">
        <v>2.461805555555556E-2</v>
      </c>
      <c r="O78" s="6">
        <f t="shared" si="8"/>
        <v>35.450000000000003</v>
      </c>
    </row>
    <row r="79" spans="1:15" x14ac:dyDescent="0.25">
      <c r="A79">
        <f t="shared" si="6"/>
        <v>2</v>
      </c>
      <c r="B79" s="2">
        <v>11418</v>
      </c>
      <c r="C79" s="2">
        <v>252.59</v>
      </c>
      <c r="D79">
        <v>153</v>
      </c>
      <c r="E79" s="33">
        <f t="shared" si="7"/>
        <v>43270.735636574071</v>
      </c>
      <c r="F79" s="7">
        <v>43270</v>
      </c>
      <c r="G79" s="10">
        <v>0.73563657407407401</v>
      </c>
      <c r="H79" s="11" t="s">
        <v>93</v>
      </c>
      <c r="I79" s="2">
        <v>40.742559999999997</v>
      </c>
      <c r="J79" s="2">
        <v>-111.90394999999999</v>
      </c>
      <c r="K79">
        <v>4</v>
      </c>
      <c r="L79">
        <v>1</v>
      </c>
      <c r="M79" s="35">
        <v>1</v>
      </c>
      <c r="N79" s="38">
        <v>3.8668981481481478E-2</v>
      </c>
      <c r="O79" s="6">
        <f t="shared" si="8"/>
        <v>55.68333333333333</v>
      </c>
    </row>
    <row r="80" spans="1:15" x14ac:dyDescent="0.25">
      <c r="A80">
        <f t="shared" si="6"/>
        <v>1</v>
      </c>
      <c r="B80" s="2">
        <v>12547</v>
      </c>
      <c r="C80" s="2">
        <v>62.67</v>
      </c>
      <c r="D80">
        <v>158</v>
      </c>
      <c r="E80" s="33">
        <f t="shared" si="7"/>
        <v>43271.373622685183</v>
      </c>
      <c r="F80" s="7">
        <v>43271</v>
      </c>
      <c r="G80" s="10">
        <v>0.37362268518518515</v>
      </c>
      <c r="H80" s="11" t="s">
        <v>94</v>
      </c>
      <c r="I80" s="2">
        <v>40.819119999999998</v>
      </c>
      <c r="J80" s="2">
        <v>-111.91663</v>
      </c>
      <c r="K80">
        <v>4</v>
      </c>
      <c r="L80">
        <v>1</v>
      </c>
      <c r="M80" s="35">
        <v>1</v>
      </c>
      <c r="N80" s="50">
        <v>1.5960648148148151E-2</v>
      </c>
      <c r="O80" s="6">
        <f t="shared" si="8"/>
        <v>22.983333333333338</v>
      </c>
    </row>
    <row r="81" spans="1:15" x14ac:dyDescent="0.25">
      <c r="A81">
        <f t="shared" si="6"/>
        <v>3</v>
      </c>
      <c r="B81" s="2">
        <v>6272</v>
      </c>
      <c r="C81" s="2">
        <v>481.42</v>
      </c>
      <c r="D81">
        <v>159</v>
      </c>
      <c r="E81" s="33">
        <f t="shared" si="7"/>
        <v>43271.387303240743</v>
      </c>
      <c r="F81" s="7">
        <v>43271</v>
      </c>
      <c r="G81" s="10">
        <v>0.38730324074074068</v>
      </c>
      <c r="H81" s="11" t="s">
        <v>95</v>
      </c>
      <c r="I81" s="2">
        <v>40.648009999999999</v>
      </c>
      <c r="J81" s="2">
        <v>-111.9023</v>
      </c>
      <c r="K81">
        <v>5</v>
      </c>
      <c r="L81">
        <v>2</v>
      </c>
      <c r="M81" s="35">
        <v>1.91</v>
      </c>
      <c r="N81" s="50">
        <v>2.3807870370370368E-2</v>
      </c>
      <c r="O81" s="6">
        <f t="shared" si="8"/>
        <v>34.283333333333331</v>
      </c>
    </row>
    <row r="82" spans="1:15" x14ac:dyDescent="0.25">
      <c r="A82">
        <f t="shared" si="6"/>
        <v>4</v>
      </c>
      <c r="B82" s="2">
        <v>8176</v>
      </c>
      <c r="C82" s="2">
        <v>945.18</v>
      </c>
      <c r="D82">
        <v>160</v>
      </c>
      <c r="E82" s="33">
        <f t="shared" si="7"/>
        <v>43271.634120370371</v>
      </c>
      <c r="F82" s="7">
        <v>43271</v>
      </c>
      <c r="G82" s="10">
        <v>0.63412037037037039</v>
      </c>
      <c r="H82" s="11" t="s">
        <v>96</v>
      </c>
      <c r="I82" s="2">
        <v>40.347079999999998</v>
      </c>
      <c r="J82" s="2">
        <v>-111.76421999999999</v>
      </c>
      <c r="K82">
        <v>6</v>
      </c>
      <c r="L82">
        <v>3</v>
      </c>
      <c r="M82" s="35">
        <v>2.14</v>
      </c>
      <c r="N82" s="38">
        <v>2.9768518518518517E-2</v>
      </c>
      <c r="O82" s="6">
        <f t="shared" si="8"/>
        <v>42.866666666666667</v>
      </c>
    </row>
    <row r="83" spans="1:15" x14ac:dyDescent="0.25">
      <c r="A83">
        <f t="shared" si="6"/>
        <v>3</v>
      </c>
      <c r="B83" s="2">
        <v>3321</v>
      </c>
      <c r="C83" s="2">
        <v>634.21</v>
      </c>
      <c r="D83">
        <v>157</v>
      </c>
      <c r="E83" s="33">
        <f t="shared" si="7"/>
        <v>43271.710104166668</v>
      </c>
      <c r="F83" s="7">
        <v>43271</v>
      </c>
      <c r="G83" s="10">
        <v>0.71010416666666665</v>
      </c>
      <c r="H83" s="11" t="s">
        <v>97</v>
      </c>
      <c r="I83" s="2">
        <v>40.341709999999999</v>
      </c>
      <c r="J83" s="2">
        <v>-111.75586</v>
      </c>
      <c r="K83">
        <v>6</v>
      </c>
      <c r="L83">
        <v>1</v>
      </c>
      <c r="M83" s="35">
        <v>1</v>
      </c>
      <c r="N83" s="51">
        <v>3.1250000000000001E-4</v>
      </c>
      <c r="O83" s="6">
        <f t="shared" si="8"/>
        <v>0.45</v>
      </c>
    </row>
    <row r="84" spans="1:15" x14ac:dyDescent="0.25">
      <c r="A84">
        <f t="shared" si="6"/>
        <v>4</v>
      </c>
      <c r="B84" s="2">
        <v>6771</v>
      </c>
      <c r="C84" s="2">
        <v>987.55</v>
      </c>
      <c r="D84">
        <v>156</v>
      </c>
      <c r="E84" s="33">
        <f t="shared" si="7"/>
        <v>43271.744629629633</v>
      </c>
      <c r="F84" s="7">
        <v>43271</v>
      </c>
      <c r="G84" s="10">
        <v>0.74462962962962964</v>
      </c>
      <c r="H84" s="11" t="s">
        <v>98</v>
      </c>
      <c r="I84" s="2">
        <v>40.792299999999997</v>
      </c>
      <c r="J84" s="2">
        <v>-111.9162</v>
      </c>
      <c r="K84">
        <v>4</v>
      </c>
      <c r="L84">
        <v>3</v>
      </c>
      <c r="M84" s="35">
        <v>2.73</v>
      </c>
      <c r="N84" s="38">
        <v>5.6759259259259259E-2</v>
      </c>
      <c r="O84" s="6">
        <f t="shared" si="8"/>
        <v>81.733333333333334</v>
      </c>
    </row>
    <row r="85" spans="1:15" x14ac:dyDescent="0.25">
      <c r="A85">
        <f t="shared" si="6"/>
        <v>1</v>
      </c>
      <c r="B85" s="2">
        <v>1200</v>
      </c>
      <c r="C85" s="2">
        <v>9.9</v>
      </c>
      <c r="D85">
        <v>163</v>
      </c>
      <c r="E85" s="33">
        <f t="shared" si="7"/>
        <v>43272.058692129627</v>
      </c>
      <c r="F85" s="7">
        <v>43272</v>
      </c>
      <c r="G85" s="10">
        <v>5.8692129629629629E-2</v>
      </c>
      <c r="H85" s="11" t="s">
        <v>99</v>
      </c>
      <c r="I85" s="2">
        <v>40.144509999999997</v>
      </c>
      <c r="J85" s="2">
        <v>-111.64667</v>
      </c>
      <c r="K85">
        <v>5</v>
      </c>
      <c r="L85">
        <v>6</v>
      </c>
      <c r="M85" s="35">
        <v>5.88</v>
      </c>
      <c r="N85" s="38">
        <v>0.12880787037037036</v>
      </c>
      <c r="O85" s="6">
        <f t="shared" si="8"/>
        <v>185.48333333333332</v>
      </c>
    </row>
    <row r="86" spans="1:15" x14ac:dyDescent="0.25">
      <c r="A86">
        <f t="shared" si="6"/>
        <v>5</v>
      </c>
      <c r="B86" s="2">
        <v>13558</v>
      </c>
      <c r="C86" s="2">
        <v>2161.62</v>
      </c>
      <c r="D86">
        <v>162</v>
      </c>
      <c r="E86" s="33">
        <f t="shared" si="7"/>
        <v>43272.6484837963</v>
      </c>
      <c r="F86" s="7">
        <v>43272</v>
      </c>
      <c r="G86" s="10">
        <v>0.64848379629629627</v>
      </c>
      <c r="H86" s="11" t="s">
        <v>100</v>
      </c>
      <c r="I86" s="2">
        <v>40.802549999999997</v>
      </c>
      <c r="J86" s="2">
        <v>-111.94913</v>
      </c>
      <c r="K86">
        <v>3</v>
      </c>
      <c r="L86">
        <v>1</v>
      </c>
      <c r="M86" s="35">
        <v>1</v>
      </c>
      <c r="N86" s="38">
        <v>7.0960648148148148E-2</v>
      </c>
      <c r="O86" s="6">
        <f t="shared" si="8"/>
        <v>102.18333333333334</v>
      </c>
    </row>
    <row r="87" spans="1:15" x14ac:dyDescent="0.25">
      <c r="A87">
        <f t="shared" si="6"/>
        <v>5</v>
      </c>
      <c r="B87" s="2">
        <v>18748</v>
      </c>
      <c r="C87" s="2">
        <v>4450.53</v>
      </c>
      <c r="D87">
        <v>161</v>
      </c>
      <c r="E87" s="33">
        <f t="shared" si="7"/>
        <v>43272.654085648152</v>
      </c>
      <c r="F87" s="7">
        <v>43272</v>
      </c>
      <c r="G87" s="10">
        <v>0.65408564814814818</v>
      </c>
      <c r="H87" s="11" t="s">
        <v>101</v>
      </c>
      <c r="I87" s="2">
        <v>40.718499999999999</v>
      </c>
      <c r="J87" s="2">
        <v>-111.90433</v>
      </c>
      <c r="K87">
        <v>4</v>
      </c>
      <c r="L87">
        <v>4</v>
      </c>
      <c r="M87" s="35">
        <v>2.2599999999999998</v>
      </c>
      <c r="N87" s="38">
        <v>7.1608796296296295E-2</v>
      </c>
      <c r="O87" s="6">
        <f t="shared" si="8"/>
        <v>103.11666666666666</v>
      </c>
    </row>
    <row r="88" spans="1:15" x14ac:dyDescent="0.25">
      <c r="A88">
        <f t="shared" si="6"/>
        <v>4</v>
      </c>
      <c r="B88" s="2">
        <v>15051</v>
      </c>
      <c r="C88" s="2">
        <v>1112.69</v>
      </c>
      <c r="D88">
        <v>166</v>
      </c>
      <c r="E88" s="33">
        <f t="shared" si="7"/>
        <v>43273.542268518519</v>
      </c>
      <c r="F88" s="7">
        <v>43273</v>
      </c>
      <c r="G88" s="10">
        <v>0.54226851851851854</v>
      </c>
      <c r="H88" s="11" t="s">
        <v>102</v>
      </c>
      <c r="I88" s="2">
        <v>40.573999999999998</v>
      </c>
      <c r="J88" s="2">
        <v>-111.90003</v>
      </c>
      <c r="K88">
        <v>6</v>
      </c>
      <c r="L88">
        <v>1</v>
      </c>
      <c r="M88" s="35">
        <v>1</v>
      </c>
      <c r="N88" s="51">
        <v>2.1759259259259258E-3</v>
      </c>
      <c r="O88" s="6">
        <f t="shared" si="8"/>
        <v>3.1333333333333333</v>
      </c>
    </row>
    <row r="89" spans="1:15" x14ac:dyDescent="0.25">
      <c r="A89">
        <f t="shared" si="6"/>
        <v>4</v>
      </c>
      <c r="B89" s="2">
        <v>7606</v>
      </c>
      <c r="C89" s="2">
        <v>1565.1</v>
      </c>
      <c r="D89">
        <v>169</v>
      </c>
      <c r="E89" s="33">
        <f t="shared" si="7"/>
        <v>43277.424074074072</v>
      </c>
      <c r="F89" s="7">
        <v>43277</v>
      </c>
      <c r="G89" s="10">
        <v>0.42407407407407405</v>
      </c>
      <c r="H89" s="11" t="s">
        <v>103</v>
      </c>
      <c r="I89" s="2">
        <v>40.59854</v>
      </c>
      <c r="J89" s="2">
        <v>-111.90346</v>
      </c>
      <c r="K89">
        <v>6</v>
      </c>
      <c r="L89">
        <v>3</v>
      </c>
      <c r="M89" s="35">
        <v>2.2799999999999998</v>
      </c>
      <c r="N89" s="38">
        <v>4.8148148148148141E-2</v>
      </c>
      <c r="O89" s="6">
        <f t="shared" si="8"/>
        <v>69.333333333333329</v>
      </c>
    </row>
    <row r="90" spans="1:15" x14ac:dyDescent="0.25">
      <c r="A90">
        <f t="shared" si="6"/>
        <v>1</v>
      </c>
      <c r="B90" s="2">
        <v>11813</v>
      </c>
      <c r="C90" s="2">
        <v>127.91</v>
      </c>
      <c r="D90">
        <v>168</v>
      </c>
      <c r="E90" s="33">
        <f t="shared" si="7"/>
        <v>43277.570300925923</v>
      </c>
      <c r="F90" s="7">
        <v>43277</v>
      </c>
      <c r="G90" s="10">
        <v>0.57030092592592596</v>
      </c>
      <c r="H90" s="11" t="s">
        <v>104</v>
      </c>
      <c r="I90" s="2">
        <v>40.670729999999999</v>
      </c>
      <c r="J90" s="2">
        <v>-111.90116</v>
      </c>
      <c r="K90">
        <v>5</v>
      </c>
      <c r="L90">
        <v>1</v>
      </c>
      <c r="M90" s="35">
        <v>1</v>
      </c>
      <c r="N90" s="38">
        <v>1.3738425925925926E-2</v>
      </c>
      <c r="O90" s="6">
        <f t="shared" si="8"/>
        <v>19.783333333333335</v>
      </c>
    </row>
    <row r="91" spans="1:15" x14ac:dyDescent="0.25">
      <c r="A91">
        <f t="shared" si="6"/>
        <v>2</v>
      </c>
      <c r="B91" s="2">
        <v>5827</v>
      </c>
      <c r="C91" s="2">
        <v>380.01</v>
      </c>
      <c r="D91">
        <v>167</v>
      </c>
      <c r="E91" s="33">
        <f t="shared" si="7"/>
        <v>43277.7580787037</v>
      </c>
      <c r="F91" s="7">
        <v>43277</v>
      </c>
      <c r="G91" s="10">
        <v>0.75807870370370367</v>
      </c>
      <c r="H91" s="11" t="s">
        <v>105</v>
      </c>
      <c r="I91" s="2">
        <v>40.790840000000003</v>
      </c>
      <c r="J91" s="2">
        <v>-111.91562</v>
      </c>
      <c r="K91">
        <v>4</v>
      </c>
      <c r="L91">
        <v>1</v>
      </c>
      <c r="M91" s="35">
        <v>1</v>
      </c>
      <c r="N91" s="38">
        <v>2.7337962962962963E-2</v>
      </c>
      <c r="O91" s="6">
        <f t="shared" si="8"/>
        <v>39.366666666666667</v>
      </c>
    </row>
    <row r="92" spans="1:15" x14ac:dyDescent="0.25">
      <c r="A92">
        <f t="shared" si="6"/>
        <v>2</v>
      </c>
      <c r="B92" s="2">
        <v>8632</v>
      </c>
      <c r="C92" s="2">
        <v>267.66000000000003</v>
      </c>
      <c r="D92">
        <v>170</v>
      </c>
      <c r="E92" s="33">
        <f t="shared" si="7"/>
        <v>43278.334490740737</v>
      </c>
      <c r="F92" s="7">
        <v>43278</v>
      </c>
      <c r="G92" s="10">
        <v>0.33449074074074076</v>
      </c>
      <c r="H92" s="11" t="s">
        <v>106</v>
      </c>
      <c r="I92" s="2">
        <v>40.707970000000003</v>
      </c>
      <c r="J92" s="2">
        <v>-111.90357</v>
      </c>
      <c r="K92">
        <v>6</v>
      </c>
      <c r="L92">
        <v>1</v>
      </c>
      <c r="M92" s="35">
        <v>1</v>
      </c>
      <c r="N92" s="38">
        <v>2.0370370370370369E-2</v>
      </c>
      <c r="O92" s="6">
        <f t="shared" si="8"/>
        <v>29.333333333333332</v>
      </c>
    </row>
    <row r="93" spans="1:15" x14ac:dyDescent="0.25">
      <c r="A93">
        <f t="shared" si="6"/>
        <v>2</v>
      </c>
      <c r="B93" s="2">
        <v>8633</v>
      </c>
      <c r="C93" s="2">
        <v>323.47000000000003</v>
      </c>
      <c r="D93">
        <v>171</v>
      </c>
      <c r="E93" s="33">
        <f t="shared" si="7"/>
        <v>43279.773495370369</v>
      </c>
      <c r="F93" s="7">
        <v>43279</v>
      </c>
      <c r="G93" s="10">
        <v>0.77349537037037042</v>
      </c>
      <c r="H93" s="11" t="s">
        <v>107</v>
      </c>
      <c r="I93" s="2">
        <v>40.648009999999999</v>
      </c>
      <c r="J93" s="2">
        <v>-111.9023</v>
      </c>
      <c r="K93">
        <v>5</v>
      </c>
      <c r="L93">
        <v>1</v>
      </c>
      <c r="M93" s="35">
        <v>1</v>
      </c>
      <c r="N93" s="38">
        <v>7.5810185185185189E-2</v>
      </c>
      <c r="O93" s="6">
        <f t="shared" si="8"/>
        <v>109.16666666666667</v>
      </c>
    </row>
    <row r="94" spans="1:15" x14ac:dyDescent="0.25">
      <c r="A94">
        <f t="shared" si="6"/>
        <v>1</v>
      </c>
      <c r="B94" s="2">
        <v>2755</v>
      </c>
      <c r="C94" s="2">
        <v>8.84</v>
      </c>
      <c r="D94">
        <v>173</v>
      </c>
      <c r="E94" s="33">
        <f t="shared" si="7"/>
        <v>43284.27815972222</v>
      </c>
      <c r="F94" s="7">
        <v>43284</v>
      </c>
      <c r="G94" s="10">
        <v>0.27815972222222224</v>
      </c>
      <c r="H94" s="11" t="s">
        <v>108</v>
      </c>
      <c r="I94" s="2">
        <v>40.638559999999998</v>
      </c>
      <c r="J94" s="2">
        <v>-111.92143</v>
      </c>
      <c r="K94">
        <v>4</v>
      </c>
      <c r="L94">
        <v>1</v>
      </c>
      <c r="M94" s="35">
        <v>1</v>
      </c>
      <c r="N94" s="38">
        <v>1.6979166666666667E-2</v>
      </c>
      <c r="O94" s="6">
        <f t="shared" si="8"/>
        <v>24.45</v>
      </c>
    </row>
    <row r="95" spans="1:15" x14ac:dyDescent="0.25">
      <c r="A95">
        <f t="shared" si="6"/>
        <v>1</v>
      </c>
      <c r="B95" s="2">
        <v>8803</v>
      </c>
      <c r="C95" s="2">
        <v>152.72</v>
      </c>
      <c r="D95">
        <v>174</v>
      </c>
      <c r="E95" s="33">
        <f t="shared" si="7"/>
        <v>43286.652060185188</v>
      </c>
      <c r="F95" s="7">
        <v>43286</v>
      </c>
      <c r="G95" s="10">
        <v>0.65206018518518516</v>
      </c>
      <c r="H95" s="11" t="s">
        <v>109</v>
      </c>
      <c r="I95" s="2">
        <v>40.707970000000003</v>
      </c>
      <c r="J95" s="2">
        <v>-111.90357</v>
      </c>
      <c r="K95">
        <v>6</v>
      </c>
      <c r="L95">
        <v>1</v>
      </c>
      <c r="M95" s="35" t="s">
        <v>63</v>
      </c>
      <c r="N95" s="38">
        <v>5.5787037037037038E-3</v>
      </c>
      <c r="O95" s="6">
        <f t="shared" si="8"/>
        <v>8.0333333333333332</v>
      </c>
    </row>
    <row r="96" spans="1:15" x14ac:dyDescent="0.25">
      <c r="A96">
        <f t="shared" si="6"/>
        <v>2</v>
      </c>
      <c r="B96" s="2">
        <v>2731</v>
      </c>
      <c r="C96" s="2">
        <v>242.4</v>
      </c>
      <c r="D96">
        <v>175</v>
      </c>
      <c r="E96" s="33">
        <f t="shared" si="7"/>
        <v>43287.368043981478</v>
      </c>
      <c r="F96" s="7">
        <v>43287</v>
      </c>
      <c r="G96" s="10">
        <v>0.36804398148148149</v>
      </c>
      <c r="H96" s="11" t="s">
        <v>110</v>
      </c>
      <c r="I96" s="2">
        <v>40.720179999999999</v>
      </c>
      <c r="J96" s="2">
        <v>-111.7786</v>
      </c>
      <c r="K96">
        <v>3</v>
      </c>
      <c r="L96">
        <v>2</v>
      </c>
      <c r="M96" s="35" t="s">
        <v>63</v>
      </c>
      <c r="N96" s="38">
        <v>1.5983796296296295E-2</v>
      </c>
      <c r="O96" s="6">
        <f t="shared" si="8"/>
        <v>23.016666666666666</v>
      </c>
    </row>
    <row r="97" spans="1:15" x14ac:dyDescent="0.25">
      <c r="A97">
        <f t="shared" si="6"/>
        <v>4</v>
      </c>
      <c r="B97" s="2">
        <v>17005</v>
      </c>
      <c r="C97" s="2">
        <v>1300.05</v>
      </c>
      <c r="D97">
        <v>176</v>
      </c>
      <c r="E97" s="33">
        <f t="shared" si="7"/>
        <v>43290.326898148145</v>
      </c>
      <c r="F97" s="7">
        <v>43290</v>
      </c>
      <c r="G97" s="10">
        <v>0.32689814814814816</v>
      </c>
      <c r="H97" s="11" t="s">
        <v>111</v>
      </c>
      <c r="I97" s="2">
        <v>40.566339999999997</v>
      </c>
      <c r="J97" s="2">
        <v>-111.89949</v>
      </c>
      <c r="K97">
        <v>6</v>
      </c>
      <c r="L97">
        <v>1</v>
      </c>
      <c r="M97" s="35">
        <v>1</v>
      </c>
      <c r="N97" s="38">
        <v>1.8518518518518518E-4</v>
      </c>
      <c r="O97" s="6">
        <f t="shared" si="8"/>
        <v>0.26666666666666666</v>
      </c>
    </row>
    <row r="98" spans="1:15" x14ac:dyDescent="0.25">
      <c r="A98">
        <f t="shared" ref="A98:A129" si="9">_xlfn.IFS(C98&lt;=200,1,AND(C98&gt;200,C98&lt;=400),2,AND(C98&gt;400,C98&lt;=800),3,AND(C98&gt;800,C98&lt;=2000),4,C98&gt;2000,5)</f>
        <v>2</v>
      </c>
      <c r="B98" s="2">
        <v>6303</v>
      </c>
      <c r="C98" s="2">
        <v>351.37</v>
      </c>
      <c r="D98">
        <v>177</v>
      </c>
      <c r="E98" s="33">
        <f t="shared" ref="E98:E129" si="10">F98+G98</f>
        <v>43290.365277777775</v>
      </c>
      <c r="F98" s="7">
        <v>43290</v>
      </c>
      <c r="G98" s="10">
        <v>0.36527777777777781</v>
      </c>
      <c r="H98" s="11" t="s">
        <v>112</v>
      </c>
      <c r="I98" s="2">
        <v>40.435169999999999</v>
      </c>
      <c r="J98" s="2">
        <v>-111.89436000000001</v>
      </c>
      <c r="K98">
        <v>4</v>
      </c>
      <c r="L98">
        <v>3</v>
      </c>
      <c r="M98" s="36" t="s">
        <v>113</v>
      </c>
      <c r="N98" s="38">
        <v>9.0277777777777787E-3</v>
      </c>
      <c r="O98" s="6">
        <f t="shared" ref="O98:O129" si="11">N98*1440</f>
        <v>13.000000000000002</v>
      </c>
    </row>
    <row r="99" spans="1:15" x14ac:dyDescent="0.25">
      <c r="A99">
        <f t="shared" si="9"/>
        <v>1</v>
      </c>
      <c r="B99" s="2">
        <v>6633</v>
      </c>
      <c r="C99" s="2">
        <v>79.38</v>
      </c>
      <c r="D99">
        <v>178</v>
      </c>
      <c r="E99" s="33">
        <f t="shared" si="10"/>
        <v>43290.488125000003</v>
      </c>
      <c r="F99" s="7">
        <v>43290</v>
      </c>
      <c r="G99" s="10">
        <v>0.48812499999999998</v>
      </c>
      <c r="H99" s="11" t="s">
        <v>114</v>
      </c>
      <c r="I99" s="2">
        <v>40.548189999999998</v>
      </c>
      <c r="J99" s="2">
        <v>-111.89557000000001</v>
      </c>
      <c r="K99">
        <v>6</v>
      </c>
      <c r="L99">
        <v>1</v>
      </c>
      <c r="M99" s="35">
        <v>1</v>
      </c>
      <c r="N99" s="38">
        <v>1.2569444444444446E-2</v>
      </c>
      <c r="O99" s="6">
        <f t="shared" si="11"/>
        <v>18.100000000000001</v>
      </c>
    </row>
    <row r="100" spans="1:15" x14ac:dyDescent="0.25">
      <c r="A100">
        <f t="shared" si="9"/>
        <v>1</v>
      </c>
      <c r="B100" s="2">
        <v>3409</v>
      </c>
      <c r="C100" s="2">
        <v>100.31</v>
      </c>
      <c r="D100">
        <v>179</v>
      </c>
      <c r="E100" s="33">
        <f t="shared" si="10"/>
        <v>43291.354548611111</v>
      </c>
      <c r="F100" s="7">
        <v>43291</v>
      </c>
      <c r="G100" s="10">
        <v>0.35454861111111113</v>
      </c>
      <c r="H100" s="11" t="s">
        <v>115</v>
      </c>
      <c r="I100" s="2">
        <v>40.510240000000003</v>
      </c>
      <c r="J100" s="2">
        <v>-111.89097</v>
      </c>
      <c r="K100">
        <v>5</v>
      </c>
      <c r="L100">
        <v>2</v>
      </c>
      <c r="M100" s="35">
        <v>2.63</v>
      </c>
      <c r="N100" s="38">
        <v>1.0034722222222221E-2</v>
      </c>
      <c r="O100" s="6">
        <f t="shared" si="11"/>
        <v>14.449999999999998</v>
      </c>
    </row>
    <row r="101" spans="1:15" x14ac:dyDescent="0.25">
      <c r="A101">
        <f t="shared" si="9"/>
        <v>1</v>
      </c>
      <c r="B101" s="2">
        <v>6145</v>
      </c>
      <c r="C101" s="2">
        <v>121.16</v>
      </c>
      <c r="D101">
        <v>180</v>
      </c>
      <c r="E101" s="33">
        <f t="shared" si="10"/>
        <v>43291.558761574073</v>
      </c>
      <c r="F101" s="7">
        <v>43291</v>
      </c>
      <c r="G101" s="10">
        <v>0.55876157407407401</v>
      </c>
      <c r="H101" s="11" t="s">
        <v>116</v>
      </c>
      <c r="I101" s="2">
        <v>40.670729999999999</v>
      </c>
      <c r="J101" s="2">
        <v>-111.90116</v>
      </c>
      <c r="K101">
        <v>5</v>
      </c>
      <c r="L101">
        <v>1</v>
      </c>
      <c r="M101" s="35">
        <v>2.17</v>
      </c>
      <c r="N101" s="38">
        <v>1.6238425925925924E-2</v>
      </c>
      <c r="O101" s="6">
        <f t="shared" si="11"/>
        <v>23.383333333333329</v>
      </c>
    </row>
    <row r="102" spans="1:15" x14ac:dyDescent="0.25">
      <c r="A102">
        <f t="shared" si="9"/>
        <v>3</v>
      </c>
      <c r="B102" s="2">
        <v>25834</v>
      </c>
      <c r="C102" s="2">
        <v>406.61</v>
      </c>
      <c r="D102">
        <v>183</v>
      </c>
      <c r="E102" s="33">
        <f t="shared" si="10"/>
        <v>43292.325972222221</v>
      </c>
      <c r="F102" s="7">
        <v>43292</v>
      </c>
      <c r="G102" s="10">
        <v>0.32597222222222222</v>
      </c>
      <c r="H102" s="11" t="s">
        <v>117</v>
      </c>
      <c r="I102" s="2">
        <v>40.699890000000003</v>
      </c>
      <c r="J102" s="2">
        <v>-111.9019</v>
      </c>
      <c r="K102">
        <v>5</v>
      </c>
      <c r="L102">
        <v>3</v>
      </c>
      <c r="M102" s="35">
        <v>1.41</v>
      </c>
      <c r="N102" s="38">
        <v>1.7777777777777778E-2</v>
      </c>
      <c r="O102" s="6">
        <f t="shared" si="11"/>
        <v>25.6</v>
      </c>
    </row>
    <row r="103" spans="1:15" x14ac:dyDescent="0.25">
      <c r="A103">
        <f t="shared" si="9"/>
        <v>4</v>
      </c>
      <c r="B103" s="2">
        <v>8865</v>
      </c>
      <c r="C103" s="2">
        <v>1497.59</v>
      </c>
      <c r="D103">
        <v>184</v>
      </c>
      <c r="E103" s="33">
        <f t="shared" si="10"/>
        <v>43292.640439814815</v>
      </c>
      <c r="F103" s="7">
        <v>43292</v>
      </c>
      <c r="G103" s="10">
        <v>0.64043981481481482</v>
      </c>
      <c r="H103" s="11" t="s">
        <v>118</v>
      </c>
      <c r="I103" s="2">
        <v>40.63165</v>
      </c>
      <c r="J103" s="2">
        <v>-111.90430000000001</v>
      </c>
      <c r="K103">
        <v>6</v>
      </c>
      <c r="L103">
        <v>1</v>
      </c>
      <c r="M103" s="35">
        <v>1</v>
      </c>
      <c r="N103" s="38">
        <v>1.9212962962962962E-3</v>
      </c>
      <c r="O103" s="6">
        <f t="shared" si="11"/>
        <v>2.7666666666666666</v>
      </c>
    </row>
    <row r="104" spans="1:15" x14ac:dyDescent="0.25">
      <c r="A104">
        <f t="shared" si="9"/>
        <v>3</v>
      </c>
      <c r="B104" s="2">
        <v>12986</v>
      </c>
      <c r="C104" s="2">
        <v>586.38</v>
      </c>
      <c r="D104">
        <v>185</v>
      </c>
      <c r="E104" s="33">
        <f t="shared" si="10"/>
        <v>43292.691261574073</v>
      </c>
      <c r="F104" s="7">
        <v>43292</v>
      </c>
      <c r="G104" s="10">
        <v>0.69126157407407407</v>
      </c>
      <c r="H104" s="11" t="s">
        <v>119</v>
      </c>
      <c r="I104" s="2">
        <v>40.774030000000003</v>
      </c>
      <c r="J104" s="2">
        <v>-111.91016</v>
      </c>
      <c r="K104">
        <v>5</v>
      </c>
      <c r="L104">
        <v>1</v>
      </c>
      <c r="M104" s="35">
        <v>1</v>
      </c>
      <c r="N104" s="38">
        <v>3.1655092592592596E-2</v>
      </c>
      <c r="O104" s="6">
        <f t="shared" si="11"/>
        <v>45.583333333333336</v>
      </c>
    </row>
    <row r="105" spans="1:15" x14ac:dyDescent="0.25">
      <c r="A105">
        <f t="shared" si="9"/>
        <v>3</v>
      </c>
      <c r="B105" s="2">
        <v>8006</v>
      </c>
      <c r="C105" s="2">
        <v>700.65</v>
      </c>
      <c r="D105">
        <v>186</v>
      </c>
      <c r="E105" s="33">
        <f t="shared" si="10"/>
        <v>43293.609872685185</v>
      </c>
      <c r="F105" s="7">
        <v>43293</v>
      </c>
      <c r="G105" s="10">
        <v>0.60987268518518511</v>
      </c>
      <c r="H105" s="11" t="s">
        <v>120</v>
      </c>
      <c r="I105" s="2">
        <v>40.659480000000002</v>
      </c>
      <c r="J105" s="2">
        <v>-111.90114</v>
      </c>
      <c r="K105">
        <v>6</v>
      </c>
      <c r="L105">
        <v>1</v>
      </c>
      <c r="M105" s="35">
        <v>1.46</v>
      </c>
      <c r="N105" s="38">
        <v>2.4155092592592589E-2</v>
      </c>
      <c r="O105" s="6">
        <f t="shared" si="11"/>
        <v>34.783333333333331</v>
      </c>
    </row>
    <row r="106" spans="1:15" x14ac:dyDescent="0.25">
      <c r="A106">
        <f t="shared" si="9"/>
        <v>1</v>
      </c>
      <c r="B106" s="2">
        <v>2669</v>
      </c>
      <c r="C106" s="2">
        <v>51.15</v>
      </c>
      <c r="D106">
        <v>187</v>
      </c>
      <c r="E106" s="33">
        <f t="shared" si="10"/>
        <v>43293.769618055558</v>
      </c>
      <c r="F106" s="7">
        <v>43293</v>
      </c>
      <c r="G106" s="10">
        <v>0.76961805555555562</v>
      </c>
      <c r="H106" s="11" t="s">
        <v>121</v>
      </c>
      <c r="I106" s="2">
        <v>40.631010000000003</v>
      </c>
      <c r="J106" s="2">
        <v>-111.88117</v>
      </c>
      <c r="K106">
        <v>3</v>
      </c>
      <c r="L106">
        <v>3</v>
      </c>
      <c r="M106" s="35">
        <v>2.4700000000000002</v>
      </c>
      <c r="N106" s="38">
        <v>8.8541666666666664E-3</v>
      </c>
      <c r="O106" s="6">
        <f t="shared" si="11"/>
        <v>12.75</v>
      </c>
    </row>
    <row r="107" spans="1:15" x14ac:dyDescent="0.25">
      <c r="A107">
        <f t="shared" si="9"/>
        <v>1</v>
      </c>
      <c r="B107" s="2">
        <v>10519</v>
      </c>
      <c r="C107" s="2">
        <v>191.18</v>
      </c>
      <c r="D107">
        <v>188</v>
      </c>
      <c r="E107" s="33">
        <f t="shared" si="10"/>
        <v>43297.516030092593</v>
      </c>
      <c r="F107" s="7">
        <v>43297</v>
      </c>
      <c r="G107" s="10">
        <v>0.51603009259259258</v>
      </c>
      <c r="H107" s="11" t="s">
        <v>41</v>
      </c>
      <c r="I107" s="2">
        <v>40.304479999999998</v>
      </c>
      <c r="J107" s="2">
        <v>-111.72573</v>
      </c>
      <c r="K107">
        <v>6</v>
      </c>
      <c r="L107">
        <v>3</v>
      </c>
      <c r="M107" s="35" t="s">
        <v>63</v>
      </c>
      <c r="N107" s="38">
        <v>6.6608796296296291E-2</v>
      </c>
      <c r="O107" s="6">
        <f t="shared" si="11"/>
        <v>95.916666666666657</v>
      </c>
    </row>
    <row r="108" spans="1:15" x14ac:dyDescent="0.25">
      <c r="A108">
        <f t="shared" si="9"/>
        <v>3</v>
      </c>
      <c r="B108" s="2">
        <v>6177</v>
      </c>
      <c r="C108" s="2">
        <v>647.76</v>
      </c>
      <c r="D108">
        <v>189</v>
      </c>
      <c r="E108" s="33">
        <f t="shared" si="10"/>
        <v>43297.645729166667</v>
      </c>
      <c r="F108" s="7">
        <v>43297</v>
      </c>
      <c r="G108" s="10">
        <v>0.64572916666666669</v>
      </c>
      <c r="H108" s="11" t="s">
        <v>101</v>
      </c>
      <c r="I108" s="2">
        <v>40.718499999999999</v>
      </c>
      <c r="J108" s="2">
        <v>-111.90433</v>
      </c>
      <c r="K108">
        <v>4</v>
      </c>
      <c r="L108">
        <v>2</v>
      </c>
      <c r="M108" s="35">
        <v>1</v>
      </c>
      <c r="N108" s="38">
        <v>4.8715277777777781E-2</v>
      </c>
      <c r="O108" s="6">
        <f t="shared" si="11"/>
        <v>70.150000000000006</v>
      </c>
    </row>
    <row r="109" spans="1:15" x14ac:dyDescent="0.25">
      <c r="A109">
        <f t="shared" si="9"/>
        <v>1</v>
      </c>
      <c r="B109" s="2">
        <v>4854</v>
      </c>
      <c r="C109" s="2">
        <v>155.03</v>
      </c>
      <c r="D109">
        <v>192</v>
      </c>
      <c r="E109" s="33">
        <f t="shared" si="10"/>
        <v>43298.72347222222</v>
      </c>
      <c r="F109" s="7">
        <v>43298</v>
      </c>
      <c r="G109" s="10">
        <v>0.72347222222222218</v>
      </c>
      <c r="H109" s="11" t="s">
        <v>122</v>
      </c>
      <c r="I109" s="2">
        <v>40.718499999999999</v>
      </c>
      <c r="J109" s="2">
        <v>-111.90433</v>
      </c>
      <c r="K109">
        <v>4</v>
      </c>
      <c r="L109">
        <v>1</v>
      </c>
      <c r="M109" s="35">
        <v>2.17</v>
      </c>
      <c r="N109" s="38">
        <v>2.3750000000000004E-2</v>
      </c>
      <c r="O109" s="6">
        <f t="shared" si="11"/>
        <v>34.200000000000003</v>
      </c>
    </row>
    <row r="110" spans="1:15" x14ac:dyDescent="0.25">
      <c r="A110">
        <f t="shared" si="9"/>
        <v>1</v>
      </c>
      <c r="B110" s="2">
        <v>6477</v>
      </c>
      <c r="C110" s="2">
        <v>142.99</v>
      </c>
      <c r="D110">
        <v>193</v>
      </c>
      <c r="E110" s="33">
        <f t="shared" si="10"/>
        <v>43298.731053240743</v>
      </c>
      <c r="F110" s="7">
        <v>43298</v>
      </c>
      <c r="G110" s="10">
        <v>0.73105324074074074</v>
      </c>
      <c r="H110" s="11" t="s">
        <v>123</v>
      </c>
      <c r="I110" s="2">
        <v>40.494720000000001</v>
      </c>
      <c r="J110" s="2">
        <v>-111.89096000000001</v>
      </c>
      <c r="K110">
        <v>5</v>
      </c>
      <c r="L110">
        <v>1</v>
      </c>
      <c r="M110" s="35">
        <v>1</v>
      </c>
      <c r="N110" s="38">
        <v>1.894675925925926E-2</v>
      </c>
      <c r="O110" s="6">
        <f t="shared" si="11"/>
        <v>27.283333333333335</v>
      </c>
    </row>
    <row r="111" spans="1:15" x14ac:dyDescent="0.25">
      <c r="A111">
        <f t="shared" si="9"/>
        <v>4</v>
      </c>
      <c r="B111" s="2">
        <v>6767</v>
      </c>
      <c r="C111" s="2">
        <v>838.09</v>
      </c>
      <c r="D111">
        <v>194</v>
      </c>
      <c r="E111" s="33">
        <f t="shared" si="10"/>
        <v>43298.751111111109</v>
      </c>
      <c r="F111" s="7">
        <v>43298</v>
      </c>
      <c r="G111" s="10">
        <v>0.75111111111111117</v>
      </c>
      <c r="H111" s="11" t="s">
        <v>124</v>
      </c>
      <c r="I111" s="2">
        <v>40.42145</v>
      </c>
      <c r="J111" s="2">
        <v>-111.87972000000001</v>
      </c>
      <c r="K111">
        <v>5</v>
      </c>
      <c r="L111">
        <v>4</v>
      </c>
      <c r="M111" s="35">
        <v>1</v>
      </c>
      <c r="N111" s="38">
        <v>4.8194444444444449E-2</v>
      </c>
      <c r="O111" s="6">
        <f t="shared" si="11"/>
        <v>69.400000000000006</v>
      </c>
    </row>
    <row r="112" spans="1:15" x14ac:dyDescent="0.25">
      <c r="A112">
        <f t="shared" si="9"/>
        <v>5</v>
      </c>
      <c r="B112" s="2">
        <v>3744</v>
      </c>
      <c r="C112" s="2">
        <v>2237.89</v>
      </c>
      <c r="D112">
        <v>199</v>
      </c>
      <c r="E112" s="33">
        <f t="shared" si="10"/>
        <v>43299.529814814814</v>
      </c>
      <c r="F112" s="7">
        <v>43299</v>
      </c>
      <c r="G112" s="10">
        <v>0.52981481481481485</v>
      </c>
      <c r="H112" s="11" t="s">
        <v>125</v>
      </c>
      <c r="I112" s="2">
        <v>40.590159999999997</v>
      </c>
      <c r="J112" s="2">
        <v>-111.90093</v>
      </c>
      <c r="K112">
        <v>6</v>
      </c>
      <c r="L112">
        <v>3</v>
      </c>
      <c r="M112" s="35" t="s">
        <v>63</v>
      </c>
      <c r="N112" s="38">
        <v>7.3657407407407408E-2</v>
      </c>
      <c r="O112" s="6">
        <f t="shared" si="11"/>
        <v>106.06666666666666</v>
      </c>
    </row>
    <row r="113" spans="1:15" x14ac:dyDescent="0.25">
      <c r="A113">
        <f t="shared" si="9"/>
        <v>5</v>
      </c>
      <c r="B113" s="2">
        <v>11978</v>
      </c>
      <c r="C113" s="2">
        <v>6355.07</v>
      </c>
      <c r="D113">
        <v>202</v>
      </c>
      <c r="E113" s="33">
        <f t="shared" si="10"/>
        <v>43299.607974537037</v>
      </c>
      <c r="F113" s="7">
        <v>43299</v>
      </c>
      <c r="G113" s="10">
        <v>0.60797453703703697</v>
      </c>
      <c r="H113" s="11" t="s">
        <v>126</v>
      </c>
      <c r="I113" s="2">
        <v>40.515090000000001</v>
      </c>
      <c r="J113" s="2">
        <v>-111.89093</v>
      </c>
      <c r="K113">
        <v>6</v>
      </c>
      <c r="L113">
        <v>4</v>
      </c>
      <c r="M113" s="35">
        <v>1.31</v>
      </c>
      <c r="N113" s="38">
        <v>7.1886574074074075E-2</v>
      </c>
      <c r="O113" s="6">
        <f t="shared" si="11"/>
        <v>103.51666666666667</v>
      </c>
    </row>
    <row r="114" spans="1:15" x14ac:dyDescent="0.25">
      <c r="A114">
        <f t="shared" si="9"/>
        <v>1</v>
      </c>
      <c r="B114" s="2">
        <v>8463</v>
      </c>
      <c r="C114" s="2">
        <v>33.47</v>
      </c>
      <c r="D114">
        <v>198</v>
      </c>
      <c r="E114" s="33">
        <f t="shared" si="10"/>
        <v>43299.6172337963</v>
      </c>
      <c r="F114" s="7">
        <v>43299</v>
      </c>
      <c r="G114" s="10">
        <v>0.61723379629629627</v>
      </c>
      <c r="H114" s="11" t="s">
        <v>127</v>
      </c>
      <c r="I114" s="2">
        <v>40.31183</v>
      </c>
      <c r="J114" s="2">
        <v>-111.72584000000001</v>
      </c>
      <c r="K114">
        <v>6</v>
      </c>
      <c r="L114">
        <v>1</v>
      </c>
      <c r="M114" s="35">
        <v>1.29</v>
      </c>
      <c r="N114" s="38">
        <v>1.6099537037037037E-2</v>
      </c>
      <c r="O114" s="6">
        <f t="shared" si="11"/>
        <v>23.183333333333334</v>
      </c>
    </row>
    <row r="115" spans="1:15" x14ac:dyDescent="0.25">
      <c r="A115">
        <f t="shared" si="9"/>
        <v>3</v>
      </c>
      <c r="B115" s="2">
        <v>2591</v>
      </c>
      <c r="C115" s="2">
        <v>509.75</v>
      </c>
      <c r="D115">
        <v>205</v>
      </c>
      <c r="E115" s="33">
        <f t="shared" si="10"/>
        <v>43300.457037037035</v>
      </c>
      <c r="F115" s="7">
        <v>43300</v>
      </c>
      <c r="G115" s="10">
        <v>0.45703703703703707</v>
      </c>
      <c r="H115" s="11" t="s">
        <v>128</v>
      </c>
      <c r="I115" s="2">
        <v>40.636809999999997</v>
      </c>
      <c r="J115" s="2">
        <v>-111.90454</v>
      </c>
      <c r="K115">
        <v>6</v>
      </c>
      <c r="L115">
        <v>3</v>
      </c>
      <c r="M115" s="35">
        <v>2.2599999999999998</v>
      </c>
      <c r="N115" s="38">
        <v>3.8796296296296294E-2</v>
      </c>
      <c r="O115" s="6">
        <f t="shared" si="11"/>
        <v>55.86666666666666</v>
      </c>
    </row>
    <row r="116" spans="1:15" x14ac:dyDescent="0.25">
      <c r="A116">
        <f t="shared" si="9"/>
        <v>2</v>
      </c>
      <c r="B116" s="2">
        <v>3876</v>
      </c>
      <c r="C116" s="2">
        <v>274.87</v>
      </c>
      <c r="D116">
        <v>204</v>
      </c>
      <c r="E116" s="33">
        <f t="shared" si="10"/>
        <v>43300.585208333301</v>
      </c>
      <c r="F116" s="7">
        <v>43300</v>
      </c>
      <c r="G116" s="10">
        <v>0.58520833329999999</v>
      </c>
      <c r="H116" t="s">
        <v>129</v>
      </c>
      <c r="I116" s="2">
        <v>40.715879999999999</v>
      </c>
      <c r="J116" s="2">
        <v>-111.83279</v>
      </c>
      <c r="K116">
        <v>3</v>
      </c>
      <c r="L116">
        <v>1</v>
      </c>
      <c r="M116" s="35">
        <v>3</v>
      </c>
      <c r="N116" s="38">
        <v>3.9097222222222221E-2</v>
      </c>
      <c r="O116" s="6">
        <f t="shared" si="11"/>
        <v>56.3</v>
      </c>
    </row>
    <row r="117" spans="1:15" x14ac:dyDescent="0.25">
      <c r="A117">
        <f t="shared" si="9"/>
        <v>1</v>
      </c>
      <c r="B117" s="2">
        <v>6928</v>
      </c>
      <c r="C117" s="2">
        <v>34.99</v>
      </c>
      <c r="D117">
        <v>203</v>
      </c>
      <c r="E117" s="33">
        <f t="shared" si="10"/>
        <v>43300.751493055555</v>
      </c>
      <c r="F117" s="7">
        <v>43300</v>
      </c>
      <c r="G117" s="10">
        <v>0.75149305555555557</v>
      </c>
      <c r="H117" s="11" t="s">
        <v>130</v>
      </c>
      <c r="I117" s="2">
        <v>40.683210000000003</v>
      </c>
      <c r="J117" s="2">
        <v>-111.90217</v>
      </c>
      <c r="K117">
        <v>7</v>
      </c>
      <c r="L117">
        <v>1</v>
      </c>
      <c r="M117" s="35">
        <v>1</v>
      </c>
      <c r="N117" s="38">
        <v>6.145833333333333E-3</v>
      </c>
      <c r="O117" s="6">
        <f t="shared" si="11"/>
        <v>8.85</v>
      </c>
    </row>
    <row r="118" spans="1:15" x14ac:dyDescent="0.25">
      <c r="A118">
        <f t="shared" si="9"/>
        <v>4</v>
      </c>
      <c r="B118" s="2">
        <v>9992</v>
      </c>
      <c r="C118" s="2">
        <v>971.22</v>
      </c>
      <c r="D118">
        <v>210</v>
      </c>
      <c r="E118" s="33">
        <f t="shared" si="10"/>
        <v>43301.3512037037</v>
      </c>
      <c r="F118" s="7">
        <v>43301</v>
      </c>
      <c r="G118" s="10">
        <v>0.35120370369999998</v>
      </c>
      <c r="H118" t="s">
        <v>131</v>
      </c>
      <c r="I118" s="2">
        <v>40.737870000000001</v>
      </c>
      <c r="J118" s="2">
        <v>-111.90434</v>
      </c>
      <c r="K118">
        <v>4</v>
      </c>
      <c r="L118">
        <v>5</v>
      </c>
      <c r="M118" s="35">
        <v>1.77</v>
      </c>
      <c r="N118" s="38">
        <v>3.4212962962962966E-2</v>
      </c>
      <c r="O118" s="6">
        <f t="shared" si="11"/>
        <v>49.266666666666673</v>
      </c>
    </row>
    <row r="119" spans="1:15" x14ac:dyDescent="0.25">
      <c r="A119">
        <f t="shared" si="9"/>
        <v>2</v>
      </c>
      <c r="B119" s="2">
        <v>4220</v>
      </c>
      <c r="C119" s="2">
        <v>207.25</v>
      </c>
      <c r="D119">
        <v>211</v>
      </c>
      <c r="E119" s="33">
        <f t="shared" si="10"/>
        <v>43304.375057870398</v>
      </c>
      <c r="F119" s="7">
        <v>43304</v>
      </c>
      <c r="G119" s="10">
        <v>0.37505787039999999</v>
      </c>
      <c r="H119" t="s">
        <v>132</v>
      </c>
      <c r="I119" s="2">
        <v>40.737870000000001</v>
      </c>
      <c r="J119" s="2">
        <v>-111.90434</v>
      </c>
      <c r="K119">
        <v>4</v>
      </c>
      <c r="L119">
        <v>3</v>
      </c>
      <c r="M119" s="35">
        <v>1</v>
      </c>
      <c r="N119" s="38">
        <v>2.0775462962962964E-2</v>
      </c>
      <c r="O119" s="6">
        <f t="shared" si="11"/>
        <v>29.916666666666668</v>
      </c>
    </row>
    <row r="120" spans="1:15" x14ac:dyDescent="0.25">
      <c r="A120">
        <f t="shared" si="9"/>
        <v>4</v>
      </c>
      <c r="B120" s="2">
        <v>16368</v>
      </c>
      <c r="C120" s="2">
        <v>1469.07</v>
      </c>
      <c r="D120">
        <v>212</v>
      </c>
      <c r="E120" s="33">
        <f t="shared" si="10"/>
        <v>43306.69767361111</v>
      </c>
      <c r="F120" s="7">
        <v>43306</v>
      </c>
      <c r="G120" s="10">
        <v>0.69767361111111104</v>
      </c>
      <c r="H120" s="11" t="s">
        <v>58</v>
      </c>
      <c r="I120" s="2">
        <v>40.615400000000001</v>
      </c>
      <c r="J120" s="2">
        <v>-111.90573000000001</v>
      </c>
      <c r="K120">
        <v>4</v>
      </c>
      <c r="L120">
        <v>3</v>
      </c>
      <c r="M120" s="35" t="s">
        <v>63</v>
      </c>
      <c r="N120" s="38">
        <v>4.746527777777778E-2</v>
      </c>
      <c r="O120" s="6">
        <f t="shared" si="11"/>
        <v>68.350000000000009</v>
      </c>
    </row>
    <row r="121" spans="1:15" x14ac:dyDescent="0.25">
      <c r="A121">
        <f t="shared" si="9"/>
        <v>1</v>
      </c>
      <c r="B121" s="2">
        <v>5155</v>
      </c>
      <c r="C121" s="2">
        <v>51.74</v>
      </c>
      <c r="D121">
        <v>221</v>
      </c>
      <c r="E121" s="33">
        <f t="shared" si="10"/>
        <v>43311.335648148146</v>
      </c>
      <c r="F121" s="7">
        <v>43311</v>
      </c>
      <c r="G121" s="10">
        <v>0.33564814814814814</v>
      </c>
      <c r="H121" s="11" t="s">
        <v>133</v>
      </c>
      <c r="I121" s="2">
        <v>40.42145</v>
      </c>
      <c r="J121" s="2">
        <v>-111.87972000000001</v>
      </c>
      <c r="K121">
        <v>5</v>
      </c>
      <c r="L121">
        <v>1</v>
      </c>
      <c r="M121" s="35">
        <v>1.95</v>
      </c>
      <c r="N121" s="38">
        <v>1.0185185185185184E-2</v>
      </c>
      <c r="O121" s="6">
        <f t="shared" si="11"/>
        <v>14.666666666666666</v>
      </c>
    </row>
    <row r="122" spans="1:15" x14ac:dyDescent="0.25">
      <c r="A122">
        <f t="shared" si="9"/>
        <v>5</v>
      </c>
      <c r="B122" s="2">
        <v>8549</v>
      </c>
      <c r="C122" s="2">
        <v>2930.62</v>
      </c>
      <c r="D122">
        <v>220</v>
      </c>
      <c r="E122" s="33">
        <f t="shared" si="10"/>
        <v>43311.702025462961</v>
      </c>
      <c r="F122" s="7">
        <v>43311</v>
      </c>
      <c r="G122" s="10">
        <v>0.70202546296296298</v>
      </c>
      <c r="H122" s="11" t="s">
        <v>134</v>
      </c>
      <c r="I122" s="2">
        <v>40.696150000000003</v>
      </c>
      <c r="J122" s="2">
        <v>-111.90163</v>
      </c>
      <c r="K122">
        <v>6</v>
      </c>
      <c r="L122">
        <v>3</v>
      </c>
      <c r="M122" s="35" t="s">
        <v>63</v>
      </c>
      <c r="N122" s="38">
        <v>6.6030092592592585E-2</v>
      </c>
      <c r="O122" s="6">
        <f t="shared" si="11"/>
        <v>95.083333333333329</v>
      </c>
    </row>
    <row r="123" spans="1:15" x14ac:dyDescent="0.25">
      <c r="A123">
        <f t="shared" si="9"/>
        <v>5</v>
      </c>
      <c r="B123" s="2">
        <v>10869</v>
      </c>
      <c r="C123" s="2">
        <v>3673.17</v>
      </c>
      <c r="D123">
        <v>219</v>
      </c>
      <c r="E123" s="33">
        <f t="shared" si="10"/>
        <v>43311.762719907405</v>
      </c>
      <c r="F123" s="7">
        <v>43311</v>
      </c>
      <c r="G123" s="10">
        <v>0.76271990740740747</v>
      </c>
      <c r="H123" s="11" t="s">
        <v>51</v>
      </c>
      <c r="I123" s="2">
        <v>40.548189999999998</v>
      </c>
      <c r="J123" s="2">
        <v>-111.89557000000001</v>
      </c>
      <c r="K123">
        <v>6</v>
      </c>
      <c r="L123">
        <v>3</v>
      </c>
      <c r="M123" s="35" t="s">
        <v>63</v>
      </c>
      <c r="N123" s="38">
        <v>5.4641203703703706E-2</v>
      </c>
      <c r="O123" s="6">
        <f t="shared" si="11"/>
        <v>78.683333333333337</v>
      </c>
    </row>
    <row r="124" spans="1:15" x14ac:dyDescent="0.25">
      <c r="A124">
        <f t="shared" si="9"/>
        <v>5</v>
      </c>
      <c r="B124" s="2">
        <v>13154</v>
      </c>
      <c r="C124" s="2">
        <v>3444.54</v>
      </c>
      <c r="D124">
        <v>224</v>
      </c>
      <c r="E124" s="33">
        <f t="shared" si="10"/>
        <v>43312.704398148147</v>
      </c>
      <c r="F124" s="7">
        <v>43312</v>
      </c>
      <c r="G124" s="10">
        <v>0.70439814814814816</v>
      </c>
      <c r="H124" s="11" t="s">
        <v>20</v>
      </c>
      <c r="I124" s="2">
        <v>40.494720000000001</v>
      </c>
      <c r="J124" s="2">
        <v>-111.89096000000001</v>
      </c>
      <c r="K124">
        <v>6</v>
      </c>
      <c r="L124">
        <v>3</v>
      </c>
      <c r="M124" s="35">
        <v>3</v>
      </c>
      <c r="N124" s="38">
        <v>6.5046296296296297E-2</v>
      </c>
      <c r="O124" s="6">
        <f t="shared" si="11"/>
        <v>93.666666666666671</v>
      </c>
    </row>
    <row r="125" spans="1:15" x14ac:dyDescent="0.25">
      <c r="A125">
        <f t="shared" si="9"/>
        <v>2</v>
      </c>
      <c r="B125" s="2">
        <v>6793</v>
      </c>
      <c r="C125" s="2">
        <v>359.04</v>
      </c>
      <c r="D125">
        <v>228</v>
      </c>
      <c r="E125" s="33">
        <f t="shared" si="10"/>
        <v>43318.323449074072</v>
      </c>
      <c r="F125" s="7">
        <v>43318</v>
      </c>
      <c r="G125" s="10">
        <v>0.32344907407407408</v>
      </c>
      <c r="H125" s="11" t="s">
        <v>135</v>
      </c>
      <c r="I125" s="2">
        <v>40.644829999999999</v>
      </c>
      <c r="J125" s="2">
        <v>-111.93219999999999</v>
      </c>
      <c r="K125">
        <v>5</v>
      </c>
      <c r="L125">
        <v>1</v>
      </c>
      <c r="M125" s="35">
        <v>1</v>
      </c>
      <c r="N125" s="38">
        <v>4.252314814814815E-2</v>
      </c>
      <c r="O125" s="6">
        <f t="shared" si="11"/>
        <v>61.233333333333334</v>
      </c>
    </row>
    <row r="126" spans="1:15" x14ac:dyDescent="0.25">
      <c r="A126">
        <f t="shared" si="9"/>
        <v>3</v>
      </c>
      <c r="B126" s="2">
        <v>5556</v>
      </c>
      <c r="C126" s="2">
        <v>464.52</v>
      </c>
      <c r="D126">
        <v>229</v>
      </c>
      <c r="E126" s="33">
        <f t="shared" si="10"/>
        <v>43318.323692129627</v>
      </c>
      <c r="F126" s="7">
        <v>43318</v>
      </c>
      <c r="G126" s="10">
        <v>0.32369212962962962</v>
      </c>
      <c r="H126" s="11" t="s">
        <v>136</v>
      </c>
      <c r="I126" s="2">
        <v>40.699890000000003</v>
      </c>
      <c r="J126" s="2">
        <v>-111.9019</v>
      </c>
      <c r="K126">
        <v>5</v>
      </c>
      <c r="L126">
        <v>3</v>
      </c>
      <c r="M126" s="35">
        <v>2</v>
      </c>
      <c r="N126" s="38">
        <v>1.2418981481481482E-2</v>
      </c>
      <c r="O126" s="6">
        <f t="shared" si="11"/>
        <v>17.883333333333333</v>
      </c>
    </row>
    <row r="127" spans="1:15" x14ac:dyDescent="0.25">
      <c r="A127">
        <f t="shared" si="9"/>
        <v>1</v>
      </c>
      <c r="B127" s="2">
        <v>2077</v>
      </c>
      <c r="C127" s="2">
        <v>4.46</v>
      </c>
      <c r="D127">
        <v>230</v>
      </c>
      <c r="E127" s="33">
        <f t="shared" si="10"/>
        <v>43318.45207175926</v>
      </c>
      <c r="F127" s="7">
        <v>43318</v>
      </c>
      <c r="G127" s="10">
        <v>0.4520717592592593</v>
      </c>
      <c r="H127" t="s">
        <v>137</v>
      </c>
      <c r="I127" s="2">
        <v>40.521949999999997</v>
      </c>
      <c r="J127" s="2">
        <v>-111.89097</v>
      </c>
      <c r="K127">
        <v>6</v>
      </c>
      <c r="L127">
        <v>1</v>
      </c>
      <c r="M127" s="35">
        <v>1</v>
      </c>
      <c r="N127" s="38">
        <v>2.7893518518518519E-3</v>
      </c>
      <c r="O127" s="6">
        <f t="shared" si="11"/>
        <v>4.0166666666666666</v>
      </c>
    </row>
    <row r="128" spans="1:15" x14ac:dyDescent="0.25">
      <c r="A128">
        <f t="shared" si="9"/>
        <v>1</v>
      </c>
      <c r="B128" s="2">
        <v>10225</v>
      </c>
      <c r="C128" s="2">
        <v>112.41</v>
      </c>
      <c r="D128">
        <v>231</v>
      </c>
      <c r="E128" s="33">
        <f t="shared" si="10"/>
        <v>43318.699513888889</v>
      </c>
      <c r="F128" s="7">
        <v>43318</v>
      </c>
      <c r="G128" s="10">
        <v>0.69951388888888888</v>
      </c>
      <c r="H128" s="11" t="s">
        <v>138</v>
      </c>
      <c r="I128" s="2">
        <v>40.648009999999999</v>
      </c>
      <c r="J128" s="2">
        <v>-111.9023</v>
      </c>
      <c r="K128">
        <v>7</v>
      </c>
      <c r="L128">
        <v>1</v>
      </c>
      <c r="M128" s="35">
        <v>1.62</v>
      </c>
      <c r="N128" s="38">
        <v>6.7361111111111103E-3</v>
      </c>
      <c r="O128" s="6">
        <f t="shared" si="11"/>
        <v>9.6999999999999993</v>
      </c>
    </row>
    <row r="129" spans="1:15" x14ac:dyDescent="0.25">
      <c r="A129">
        <f t="shared" si="9"/>
        <v>2</v>
      </c>
      <c r="B129" s="2">
        <v>2836</v>
      </c>
      <c r="C129" s="2">
        <v>209.62</v>
      </c>
      <c r="D129">
        <v>232</v>
      </c>
      <c r="E129" s="33">
        <f t="shared" si="10"/>
        <v>43319.712627314817</v>
      </c>
      <c r="F129" s="7">
        <v>43319</v>
      </c>
      <c r="G129" s="10">
        <v>0.71262731481481489</v>
      </c>
      <c r="H129" s="11" t="s">
        <v>139</v>
      </c>
      <c r="I129" s="2">
        <v>40.67736</v>
      </c>
      <c r="J129" s="2">
        <v>-111.90156</v>
      </c>
      <c r="K129">
        <v>7</v>
      </c>
      <c r="L129">
        <v>1</v>
      </c>
      <c r="M129" s="35">
        <v>1.27</v>
      </c>
      <c r="N129" s="38">
        <v>5.4282407407407404E-3</v>
      </c>
      <c r="O129" s="6">
        <f t="shared" si="11"/>
        <v>7.8166666666666664</v>
      </c>
    </row>
    <row r="130" spans="1:15" x14ac:dyDescent="0.25">
      <c r="A130">
        <f t="shared" ref="A130:A161" si="12">_xlfn.IFS(C130&lt;=200,1,AND(C130&gt;200,C130&lt;=400),2,AND(C130&gt;400,C130&lt;=800),3,AND(C130&gt;800,C130&lt;=2000),4,C130&gt;2000,5)</f>
        <v>1</v>
      </c>
      <c r="B130" s="2">
        <v>5483</v>
      </c>
      <c r="C130" s="2">
        <v>114.35</v>
      </c>
      <c r="D130">
        <v>236</v>
      </c>
      <c r="E130" s="33">
        <f t="shared" ref="E130:E161" si="13">F130+G130</f>
        <v>43320.336076388892</v>
      </c>
      <c r="F130" s="7">
        <v>43320</v>
      </c>
      <c r="G130" s="10">
        <v>0.33607638888888891</v>
      </c>
      <c r="H130" s="11" t="s">
        <v>140</v>
      </c>
      <c r="I130" s="2">
        <v>40.29806</v>
      </c>
      <c r="J130" s="2">
        <v>-111.72561</v>
      </c>
      <c r="K130">
        <v>6</v>
      </c>
      <c r="L130">
        <v>2</v>
      </c>
      <c r="M130" s="35">
        <v>1.1499999999999999</v>
      </c>
      <c r="N130" s="38">
        <v>1.8784722222222223E-2</v>
      </c>
      <c r="O130" s="6">
        <f t="shared" ref="O130:O161" si="14">N130*1440</f>
        <v>27.05</v>
      </c>
    </row>
    <row r="131" spans="1:15" x14ac:dyDescent="0.25">
      <c r="A131">
        <f t="shared" si="12"/>
        <v>3</v>
      </c>
      <c r="B131" s="2">
        <v>10444</v>
      </c>
      <c r="C131" s="2">
        <v>703.73</v>
      </c>
      <c r="D131">
        <v>235</v>
      </c>
      <c r="E131" s="33">
        <f t="shared" si="13"/>
        <v>43320.525590277779</v>
      </c>
      <c r="F131" s="7">
        <v>43320</v>
      </c>
      <c r="G131" s="10">
        <v>0.52559027777777778</v>
      </c>
      <c r="H131" s="11" t="s">
        <v>58</v>
      </c>
      <c r="I131" s="2">
        <v>40.59854</v>
      </c>
      <c r="J131" s="2">
        <v>-111.90346</v>
      </c>
      <c r="K131">
        <v>7</v>
      </c>
      <c r="L131">
        <v>1</v>
      </c>
      <c r="M131" s="35">
        <v>1</v>
      </c>
      <c r="N131" s="38">
        <v>4.1076388888888891E-2</v>
      </c>
      <c r="O131" s="6">
        <f t="shared" si="14"/>
        <v>59.150000000000006</v>
      </c>
    </row>
    <row r="132" spans="1:15" x14ac:dyDescent="0.25">
      <c r="A132">
        <f t="shared" si="12"/>
        <v>3</v>
      </c>
      <c r="B132" s="2">
        <v>16346</v>
      </c>
      <c r="C132" s="2">
        <v>726.11</v>
      </c>
      <c r="D132">
        <v>234</v>
      </c>
      <c r="E132" s="33">
        <f t="shared" si="13"/>
        <v>43320.676435185182</v>
      </c>
      <c r="F132" s="7">
        <v>43320</v>
      </c>
      <c r="G132" s="10">
        <v>0.67643518518518519</v>
      </c>
      <c r="H132" s="11" t="s">
        <v>141</v>
      </c>
      <c r="I132" s="2">
        <v>40.341709999999999</v>
      </c>
      <c r="J132" s="2">
        <v>-111.75586</v>
      </c>
      <c r="K132">
        <v>6</v>
      </c>
      <c r="L132">
        <v>1</v>
      </c>
      <c r="M132" s="35">
        <v>1</v>
      </c>
      <c r="N132" s="38">
        <v>7.5925925925925926E-3</v>
      </c>
      <c r="O132" s="6">
        <f t="shared" si="14"/>
        <v>10.933333333333334</v>
      </c>
    </row>
    <row r="133" spans="1:15" x14ac:dyDescent="0.25">
      <c r="A133">
        <f t="shared" si="12"/>
        <v>4</v>
      </c>
      <c r="B133" s="2">
        <v>8702</v>
      </c>
      <c r="C133" s="2">
        <v>838.21</v>
      </c>
      <c r="D133">
        <v>237</v>
      </c>
      <c r="E133" s="33">
        <f t="shared" si="13"/>
        <v>43321.31177083333</v>
      </c>
      <c r="F133" s="7">
        <v>43321</v>
      </c>
      <c r="G133" s="10">
        <v>0.31177083333333333</v>
      </c>
      <c r="H133" s="11" t="s">
        <v>142</v>
      </c>
      <c r="I133" s="2">
        <v>40.416559999999997</v>
      </c>
      <c r="J133" s="2">
        <v>-111.87339</v>
      </c>
      <c r="K133">
        <v>5</v>
      </c>
      <c r="L133">
        <v>1</v>
      </c>
      <c r="M133" s="35">
        <v>1</v>
      </c>
      <c r="N133" s="38">
        <v>3.4756944444444444E-2</v>
      </c>
      <c r="O133" s="6">
        <f t="shared" si="14"/>
        <v>50.05</v>
      </c>
    </row>
    <row r="134" spans="1:15" x14ac:dyDescent="0.25">
      <c r="A134">
        <f t="shared" si="12"/>
        <v>3</v>
      </c>
      <c r="B134" s="2">
        <v>9949</v>
      </c>
      <c r="C134" s="2">
        <v>601.04</v>
      </c>
      <c r="D134">
        <v>239</v>
      </c>
      <c r="E134" s="33">
        <f t="shared" si="13"/>
        <v>43322.322858796295</v>
      </c>
      <c r="F134" s="7">
        <v>43322</v>
      </c>
      <c r="G134" s="10">
        <v>0.32285879629629627</v>
      </c>
      <c r="H134" s="11" t="s">
        <v>115</v>
      </c>
      <c r="I134" s="2">
        <v>40.510240000000003</v>
      </c>
      <c r="J134" s="2">
        <v>-111.89097</v>
      </c>
      <c r="K134">
        <v>6</v>
      </c>
      <c r="L134">
        <v>1</v>
      </c>
      <c r="M134" s="36" t="s">
        <v>113</v>
      </c>
      <c r="N134" s="38">
        <v>4.5891203703703705E-2</v>
      </c>
      <c r="O134" s="6">
        <f t="shared" si="14"/>
        <v>66.083333333333329</v>
      </c>
    </row>
    <row r="135" spans="1:15" x14ac:dyDescent="0.25">
      <c r="A135">
        <f t="shared" si="12"/>
        <v>3</v>
      </c>
      <c r="B135" s="2">
        <v>6159</v>
      </c>
      <c r="C135" s="2">
        <v>412.69</v>
      </c>
      <c r="D135">
        <v>242</v>
      </c>
      <c r="E135" s="33">
        <f t="shared" si="13"/>
        <v>43326.731805555559</v>
      </c>
      <c r="F135" s="7">
        <v>43326</v>
      </c>
      <c r="G135" s="10">
        <v>0.73180555555555549</v>
      </c>
      <c r="H135" s="11" t="s">
        <v>77</v>
      </c>
      <c r="I135" s="2">
        <v>40.36074</v>
      </c>
      <c r="J135" s="2">
        <v>-111.7855</v>
      </c>
      <c r="K135">
        <v>6</v>
      </c>
      <c r="L135">
        <v>2</v>
      </c>
      <c r="M135" s="35">
        <v>1.62</v>
      </c>
      <c r="N135" s="38">
        <v>1.1944444444444445E-2</v>
      </c>
      <c r="O135" s="6">
        <f t="shared" si="14"/>
        <v>17.2</v>
      </c>
    </row>
    <row r="136" spans="1:15" x14ac:dyDescent="0.25">
      <c r="A136">
        <f t="shared" si="12"/>
        <v>1</v>
      </c>
      <c r="B136" s="2">
        <v>3348</v>
      </c>
      <c r="C136" s="2">
        <v>94.47</v>
      </c>
      <c r="D136">
        <v>243</v>
      </c>
      <c r="E136" s="33">
        <f t="shared" si="13"/>
        <v>43328.332337962966</v>
      </c>
      <c r="F136" s="7">
        <v>43328</v>
      </c>
      <c r="G136" s="10">
        <v>0.33233796296296297</v>
      </c>
      <c r="H136" s="11" t="s">
        <v>143</v>
      </c>
      <c r="I136" s="2">
        <v>40.504429999999999</v>
      </c>
      <c r="J136" s="2">
        <v>-111.89097</v>
      </c>
      <c r="K136">
        <v>5</v>
      </c>
      <c r="L136">
        <v>1</v>
      </c>
      <c r="M136" s="35">
        <v>1</v>
      </c>
      <c r="N136" s="38">
        <v>7.9398148148148145E-3</v>
      </c>
      <c r="O136" s="6">
        <f t="shared" si="14"/>
        <v>11.433333333333334</v>
      </c>
    </row>
    <row r="137" spans="1:15" x14ac:dyDescent="0.25">
      <c r="A137">
        <f t="shared" si="12"/>
        <v>3</v>
      </c>
      <c r="B137" s="2">
        <v>5632</v>
      </c>
      <c r="C137" s="2">
        <v>472.03</v>
      </c>
      <c r="D137">
        <v>247</v>
      </c>
      <c r="E137" s="33">
        <f t="shared" si="13"/>
        <v>43332.390266203707</v>
      </c>
      <c r="F137" s="7">
        <v>43332</v>
      </c>
      <c r="G137" s="10">
        <v>0.39026620370370368</v>
      </c>
      <c r="H137" s="11" t="s">
        <v>144</v>
      </c>
      <c r="I137" s="2">
        <v>40.63165</v>
      </c>
      <c r="J137" s="2">
        <v>-111.90430000000001</v>
      </c>
      <c r="K137">
        <v>6</v>
      </c>
      <c r="L137">
        <v>2</v>
      </c>
      <c r="M137" s="35">
        <v>1</v>
      </c>
      <c r="N137" s="38">
        <v>3.2650462962962964E-2</v>
      </c>
      <c r="O137" s="6">
        <f t="shared" si="14"/>
        <v>47.016666666666666</v>
      </c>
    </row>
    <row r="138" spans="1:15" x14ac:dyDescent="0.25">
      <c r="A138">
        <f t="shared" si="12"/>
        <v>2</v>
      </c>
      <c r="B138" s="2">
        <v>4610</v>
      </c>
      <c r="C138" s="2">
        <v>237.2</v>
      </c>
      <c r="D138">
        <v>253</v>
      </c>
      <c r="E138" s="33">
        <f t="shared" si="13"/>
        <v>43334.330081018517</v>
      </c>
      <c r="F138" s="7">
        <v>43334</v>
      </c>
      <c r="G138" s="10">
        <v>0.33008101851851851</v>
      </c>
      <c r="H138" s="11" t="s">
        <v>145</v>
      </c>
      <c r="I138" s="2">
        <v>40.337710000000001</v>
      </c>
      <c r="J138" s="2">
        <v>-111.74961999999999</v>
      </c>
      <c r="K138">
        <v>6</v>
      </c>
      <c r="L138">
        <v>2</v>
      </c>
      <c r="M138" s="35">
        <v>1.95</v>
      </c>
      <c r="N138" s="38">
        <v>1.019675925925926E-2</v>
      </c>
      <c r="O138" s="6">
        <f t="shared" si="14"/>
        <v>14.683333333333334</v>
      </c>
    </row>
    <row r="139" spans="1:15" x14ac:dyDescent="0.25">
      <c r="A139">
        <f t="shared" si="12"/>
        <v>3</v>
      </c>
      <c r="B139" s="2">
        <v>2194</v>
      </c>
      <c r="C139" s="2">
        <v>508.79</v>
      </c>
      <c r="D139">
        <v>252</v>
      </c>
      <c r="E139" s="33">
        <f t="shared" si="13"/>
        <v>43334.337673611109</v>
      </c>
      <c r="F139" s="7">
        <v>43334</v>
      </c>
      <c r="G139" s="10">
        <v>0.3376736111111111</v>
      </c>
      <c r="H139" s="11" t="s">
        <v>146</v>
      </c>
      <c r="I139" s="2">
        <v>40.718139999999998</v>
      </c>
      <c r="J139" s="2">
        <v>-111.8826</v>
      </c>
      <c r="K139">
        <v>4</v>
      </c>
      <c r="L139">
        <v>3</v>
      </c>
      <c r="M139" s="35">
        <v>1</v>
      </c>
      <c r="N139" s="38">
        <v>1.9270833333333334E-2</v>
      </c>
      <c r="O139" s="6">
        <f t="shared" si="14"/>
        <v>27.75</v>
      </c>
    </row>
    <row r="140" spans="1:15" x14ac:dyDescent="0.25">
      <c r="A140">
        <f t="shared" si="12"/>
        <v>1</v>
      </c>
      <c r="B140" s="2">
        <v>10350</v>
      </c>
      <c r="C140" s="2">
        <v>23.7</v>
      </c>
      <c r="D140">
        <v>251</v>
      </c>
      <c r="E140" s="33">
        <f t="shared" si="13"/>
        <v>43334.397291666668</v>
      </c>
      <c r="F140" s="7">
        <v>43334</v>
      </c>
      <c r="G140" s="10">
        <v>0.39729166666666665</v>
      </c>
      <c r="H140" s="11" t="s">
        <v>147</v>
      </c>
      <c r="I140" s="2">
        <v>40.648009999999999</v>
      </c>
      <c r="J140" s="2">
        <v>-111.9023</v>
      </c>
      <c r="K140">
        <v>7</v>
      </c>
      <c r="L140">
        <v>1</v>
      </c>
      <c r="M140" s="35">
        <v>1</v>
      </c>
      <c r="N140" s="38">
        <v>4.9930555555555554E-2</v>
      </c>
      <c r="O140" s="6">
        <f t="shared" si="14"/>
        <v>71.899999999999991</v>
      </c>
    </row>
    <row r="141" spans="1:15" x14ac:dyDescent="0.25">
      <c r="A141">
        <f t="shared" si="12"/>
        <v>3</v>
      </c>
      <c r="B141" s="2">
        <v>5842</v>
      </c>
      <c r="C141" s="2">
        <v>669.87</v>
      </c>
      <c r="D141">
        <v>254</v>
      </c>
      <c r="E141" s="33">
        <f t="shared" si="13"/>
        <v>43334.411956018521</v>
      </c>
      <c r="F141" s="7">
        <v>43334</v>
      </c>
      <c r="G141" s="10">
        <v>0.41195601851851849</v>
      </c>
      <c r="H141" s="11" t="s">
        <v>28</v>
      </c>
      <c r="I141" s="2">
        <v>40.590159999999997</v>
      </c>
      <c r="J141" s="2">
        <v>-111.90093</v>
      </c>
      <c r="K141">
        <v>6</v>
      </c>
      <c r="L141">
        <v>1</v>
      </c>
      <c r="M141" s="35">
        <v>1</v>
      </c>
      <c r="N141" s="38">
        <v>4.5682870370370367E-2</v>
      </c>
      <c r="O141" s="6">
        <f t="shared" si="14"/>
        <v>65.783333333333331</v>
      </c>
    </row>
    <row r="142" spans="1:15" x14ac:dyDescent="0.25">
      <c r="A142">
        <f t="shared" si="12"/>
        <v>5</v>
      </c>
      <c r="B142" s="2">
        <v>21447</v>
      </c>
      <c r="C142" s="2">
        <v>2586.0100000000002</v>
      </c>
      <c r="D142">
        <v>258</v>
      </c>
      <c r="E142" s="33">
        <f t="shared" si="13"/>
        <v>43335.279687499999</v>
      </c>
      <c r="F142" s="7">
        <v>43335</v>
      </c>
      <c r="G142" s="10">
        <v>0.27968750000000003</v>
      </c>
      <c r="H142" s="11" t="s">
        <v>148</v>
      </c>
      <c r="I142" s="2">
        <v>40.590159999999997</v>
      </c>
      <c r="J142" s="2">
        <v>-111.90093</v>
      </c>
      <c r="K142">
        <v>6</v>
      </c>
      <c r="L142">
        <v>2</v>
      </c>
      <c r="M142" s="35">
        <v>1</v>
      </c>
      <c r="N142" s="38">
        <v>3.4895833333333334E-2</v>
      </c>
      <c r="O142" s="6">
        <f t="shared" si="14"/>
        <v>50.25</v>
      </c>
    </row>
    <row r="143" spans="1:15" x14ac:dyDescent="0.25">
      <c r="A143">
        <f t="shared" si="12"/>
        <v>1</v>
      </c>
      <c r="B143" s="2">
        <v>9212</v>
      </c>
      <c r="C143" s="2">
        <v>1.1499999999999999</v>
      </c>
      <c r="D143">
        <v>257</v>
      </c>
      <c r="E143" s="33">
        <f t="shared" si="13"/>
        <v>43335.567164351851</v>
      </c>
      <c r="F143" s="7">
        <v>43335</v>
      </c>
      <c r="G143" s="10">
        <v>0.56716435185185188</v>
      </c>
      <c r="H143" s="11" t="s">
        <v>149</v>
      </c>
      <c r="I143" s="2">
        <v>40.161320000000003</v>
      </c>
      <c r="J143" s="2">
        <v>-111.64658</v>
      </c>
      <c r="K143">
        <v>6</v>
      </c>
      <c r="L143">
        <v>1</v>
      </c>
      <c r="M143" s="35">
        <v>2.38</v>
      </c>
      <c r="N143" s="38">
        <v>1.2002314814814815E-2</v>
      </c>
      <c r="O143" s="6">
        <f t="shared" si="14"/>
        <v>17.283333333333331</v>
      </c>
    </row>
    <row r="144" spans="1:15" x14ac:dyDescent="0.25">
      <c r="A144">
        <f t="shared" si="12"/>
        <v>4</v>
      </c>
      <c r="B144" s="2">
        <v>2385</v>
      </c>
      <c r="C144" s="2">
        <v>1302.5</v>
      </c>
      <c r="D144">
        <v>256</v>
      </c>
      <c r="E144" s="33">
        <f t="shared" si="13"/>
        <v>43335.575532407405</v>
      </c>
      <c r="F144" s="7">
        <v>43335</v>
      </c>
      <c r="G144" s="10">
        <v>0.57553240740740741</v>
      </c>
      <c r="H144" s="11" t="s">
        <v>150</v>
      </c>
      <c r="I144" s="2">
        <v>40.590159999999997</v>
      </c>
      <c r="J144" s="2">
        <v>-111.90093</v>
      </c>
      <c r="K144">
        <v>6</v>
      </c>
      <c r="L144">
        <v>3</v>
      </c>
      <c r="M144" s="35">
        <v>1</v>
      </c>
      <c r="N144" s="38">
        <v>1.8217592592592594E-2</v>
      </c>
      <c r="O144" s="6">
        <f t="shared" si="14"/>
        <v>26.233333333333334</v>
      </c>
    </row>
    <row r="145" spans="1:15" x14ac:dyDescent="0.25">
      <c r="A145">
        <f t="shared" si="12"/>
        <v>1</v>
      </c>
      <c r="B145" s="2">
        <v>2888</v>
      </c>
      <c r="C145" s="2">
        <v>84.48</v>
      </c>
      <c r="D145">
        <v>259</v>
      </c>
      <c r="E145" s="33">
        <f t="shared" si="13"/>
        <v>43336.742430555554</v>
      </c>
      <c r="F145" s="7">
        <v>43336</v>
      </c>
      <c r="G145" s="10">
        <v>0.74243055555555559</v>
      </c>
      <c r="H145" s="11" t="s">
        <v>151</v>
      </c>
      <c r="I145" s="2">
        <v>40.719290000000001</v>
      </c>
      <c r="J145" s="2">
        <v>-111.86541</v>
      </c>
      <c r="K145">
        <v>4</v>
      </c>
      <c r="L145">
        <v>1</v>
      </c>
      <c r="M145" s="35">
        <v>1</v>
      </c>
      <c r="N145" s="38">
        <v>9.6527777777777775E-3</v>
      </c>
      <c r="O145" s="6">
        <f t="shared" si="14"/>
        <v>13.9</v>
      </c>
    </row>
    <row r="146" spans="1:15" x14ac:dyDescent="0.25">
      <c r="A146">
        <f t="shared" si="12"/>
        <v>3</v>
      </c>
      <c r="B146" s="2">
        <v>5858</v>
      </c>
      <c r="C146" s="2">
        <v>445.83</v>
      </c>
      <c r="D146">
        <v>263</v>
      </c>
      <c r="E146" s="33">
        <f t="shared" si="13"/>
        <v>43339.321863425925</v>
      </c>
      <c r="F146" s="7">
        <v>43339</v>
      </c>
      <c r="G146" s="10">
        <v>0.32186342592592593</v>
      </c>
      <c r="H146" s="11" t="s">
        <v>152</v>
      </c>
      <c r="I146" s="2">
        <v>40.254480000000001</v>
      </c>
      <c r="J146" s="2">
        <v>-111.69835999999999</v>
      </c>
      <c r="K146">
        <v>5</v>
      </c>
      <c r="L146">
        <v>2</v>
      </c>
      <c r="M146" s="35" t="s">
        <v>63</v>
      </c>
      <c r="N146" s="38">
        <v>2.0497685185185185E-2</v>
      </c>
      <c r="O146" s="6">
        <f t="shared" si="14"/>
        <v>29.516666666666666</v>
      </c>
    </row>
    <row r="147" spans="1:15" x14ac:dyDescent="0.25">
      <c r="A147">
        <f t="shared" si="12"/>
        <v>1</v>
      </c>
      <c r="B147" s="2">
        <v>6159</v>
      </c>
      <c r="C147" s="2">
        <v>18.079999999999998</v>
      </c>
      <c r="D147">
        <v>262</v>
      </c>
      <c r="E147" s="33">
        <f t="shared" si="13"/>
        <v>43339.399351851855</v>
      </c>
      <c r="F147" s="7">
        <v>43339</v>
      </c>
      <c r="G147" s="10">
        <v>0.3993518518518519</v>
      </c>
      <c r="H147" s="11" t="s">
        <v>153</v>
      </c>
      <c r="I147" s="2">
        <v>40.792299999999997</v>
      </c>
      <c r="J147" s="2">
        <v>-111.9162</v>
      </c>
      <c r="K147">
        <v>4</v>
      </c>
      <c r="L147">
        <v>1</v>
      </c>
      <c r="M147" s="35">
        <v>1.23</v>
      </c>
      <c r="N147" s="38">
        <v>3.5370370370370365E-2</v>
      </c>
      <c r="O147" s="6">
        <f t="shared" si="14"/>
        <v>50.933333333333323</v>
      </c>
    </row>
    <row r="148" spans="1:15" x14ac:dyDescent="0.25">
      <c r="A148">
        <f t="shared" si="12"/>
        <v>1</v>
      </c>
      <c r="B148" s="2">
        <v>2803</v>
      </c>
      <c r="C148" s="2">
        <v>165.34</v>
      </c>
      <c r="D148">
        <v>261</v>
      </c>
      <c r="E148" s="33">
        <f t="shared" si="13"/>
        <v>43339.727939814817</v>
      </c>
      <c r="F148" s="7">
        <v>43339</v>
      </c>
      <c r="G148" s="10">
        <v>0.72793981481481485</v>
      </c>
      <c r="H148" s="11" t="s">
        <v>154</v>
      </c>
      <c r="I148" s="2">
        <v>40.707970000000003</v>
      </c>
      <c r="J148" s="2">
        <v>-111.90357</v>
      </c>
      <c r="K148">
        <v>6</v>
      </c>
      <c r="L148">
        <v>1</v>
      </c>
      <c r="M148" s="35">
        <v>1</v>
      </c>
      <c r="N148" s="38">
        <v>2.2060185185185183E-2</v>
      </c>
      <c r="O148" s="6">
        <f t="shared" si="14"/>
        <v>31.766666666666662</v>
      </c>
    </row>
    <row r="149" spans="1:15" x14ac:dyDescent="0.25">
      <c r="A149">
        <f t="shared" si="12"/>
        <v>4</v>
      </c>
      <c r="B149" s="2">
        <v>9673</v>
      </c>
      <c r="C149" s="2">
        <v>1325.55</v>
      </c>
      <c r="D149">
        <v>272</v>
      </c>
      <c r="E149" s="33">
        <f t="shared" si="13"/>
        <v>43347.308807870373</v>
      </c>
      <c r="F149" s="7">
        <v>43347</v>
      </c>
      <c r="G149" s="10">
        <v>0.30880787037037039</v>
      </c>
      <c r="H149" t="s">
        <v>155</v>
      </c>
      <c r="I149" s="2">
        <v>40.462249999999997</v>
      </c>
      <c r="J149" s="2">
        <v>-111.91381</v>
      </c>
      <c r="K149">
        <v>6</v>
      </c>
      <c r="L149">
        <v>2</v>
      </c>
      <c r="M149" s="35">
        <v>1</v>
      </c>
      <c r="N149" s="38">
        <v>5.7511574074074069E-2</v>
      </c>
      <c r="O149" s="6">
        <f t="shared" si="14"/>
        <v>82.816666666666663</v>
      </c>
    </row>
    <row r="150" spans="1:15" x14ac:dyDescent="0.25">
      <c r="A150">
        <f t="shared" si="12"/>
        <v>1</v>
      </c>
      <c r="B150" s="2">
        <v>4978</v>
      </c>
      <c r="C150" s="2">
        <v>6.32</v>
      </c>
      <c r="D150">
        <v>276</v>
      </c>
      <c r="E150" s="33">
        <f t="shared" si="13"/>
        <v>43349.285833333335</v>
      </c>
      <c r="F150" s="7">
        <v>43349</v>
      </c>
      <c r="G150" s="10">
        <v>0.28583333333333333</v>
      </c>
      <c r="H150" t="s">
        <v>156</v>
      </c>
      <c r="I150" s="2">
        <v>40.382309999999997</v>
      </c>
      <c r="J150" s="2">
        <v>-111.82782</v>
      </c>
      <c r="K150">
        <v>6</v>
      </c>
      <c r="L150">
        <v>2</v>
      </c>
      <c r="M150" s="37" t="s">
        <v>157</v>
      </c>
      <c r="N150" s="38">
        <v>3.4305555555555554E-2</v>
      </c>
      <c r="O150" s="6">
        <f t="shared" si="14"/>
        <v>49.4</v>
      </c>
    </row>
    <row r="151" spans="1:15" x14ac:dyDescent="0.25">
      <c r="A151">
        <f t="shared" si="12"/>
        <v>1</v>
      </c>
      <c r="B151" s="2">
        <v>6973</v>
      </c>
      <c r="C151" s="2">
        <v>30.28</v>
      </c>
      <c r="D151">
        <v>277</v>
      </c>
      <c r="E151" s="33">
        <f t="shared" si="13"/>
        <v>43349.714143518519</v>
      </c>
      <c r="F151" s="7">
        <v>43349</v>
      </c>
      <c r="G151" s="10">
        <v>0.71414351851851843</v>
      </c>
      <c r="H151" s="11" t="s">
        <v>158</v>
      </c>
      <c r="I151" s="2">
        <v>40.482900000000001</v>
      </c>
      <c r="J151" s="2">
        <v>-111.89984</v>
      </c>
      <c r="K151">
        <v>6</v>
      </c>
      <c r="L151">
        <v>1</v>
      </c>
      <c r="M151" s="35">
        <v>1.57</v>
      </c>
      <c r="N151" s="38">
        <v>3.5856481481481482E-2</v>
      </c>
      <c r="O151" s="6">
        <f t="shared" si="14"/>
        <v>51.633333333333333</v>
      </c>
    </row>
    <row r="152" spans="1:15" x14ac:dyDescent="0.25">
      <c r="A152">
        <f t="shared" si="12"/>
        <v>2</v>
      </c>
      <c r="B152" s="2">
        <v>3778</v>
      </c>
      <c r="C152" s="2">
        <v>354.83</v>
      </c>
      <c r="D152">
        <v>278</v>
      </c>
      <c r="E152" s="33">
        <f t="shared" si="13"/>
        <v>43349.747615740744</v>
      </c>
      <c r="F152" s="7">
        <v>43349</v>
      </c>
      <c r="G152" s="10">
        <v>0.74761574074074078</v>
      </c>
      <c r="H152" s="11" t="s">
        <v>159</v>
      </c>
      <c r="I152" s="2">
        <v>40.357669999999999</v>
      </c>
      <c r="J152" s="2">
        <v>-111.78075</v>
      </c>
      <c r="K152">
        <v>6</v>
      </c>
      <c r="L152">
        <v>3</v>
      </c>
      <c r="M152" s="35">
        <v>3</v>
      </c>
      <c r="N152" s="38">
        <v>3.363425925925926E-2</v>
      </c>
      <c r="O152" s="6">
        <f t="shared" si="14"/>
        <v>48.433333333333337</v>
      </c>
    </row>
    <row r="153" spans="1:15" x14ac:dyDescent="0.25">
      <c r="A153">
        <f t="shared" si="12"/>
        <v>2</v>
      </c>
      <c r="B153" s="2">
        <v>5808</v>
      </c>
      <c r="C153" s="2">
        <v>319.56</v>
      </c>
      <c r="D153">
        <v>280</v>
      </c>
      <c r="E153" s="33">
        <f t="shared" si="13"/>
        <v>43350.455300925925</v>
      </c>
      <c r="F153" s="7">
        <v>43350</v>
      </c>
      <c r="G153" s="10">
        <v>0.45530092592592591</v>
      </c>
      <c r="H153" s="11" t="s">
        <v>57</v>
      </c>
      <c r="I153" s="2">
        <v>40.707970000000003</v>
      </c>
      <c r="J153" s="2">
        <v>-111.90357</v>
      </c>
      <c r="K153">
        <v>6</v>
      </c>
      <c r="L153">
        <v>1</v>
      </c>
      <c r="M153" s="35">
        <v>1</v>
      </c>
      <c r="N153" s="38">
        <v>8.5879629629629622E-3</v>
      </c>
      <c r="O153" s="6">
        <f t="shared" si="14"/>
        <v>12.366666666666665</v>
      </c>
    </row>
    <row r="154" spans="1:15" x14ac:dyDescent="0.25">
      <c r="A154">
        <f t="shared" si="12"/>
        <v>5</v>
      </c>
      <c r="B154" s="2">
        <v>8361</v>
      </c>
      <c r="C154" s="2">
        <v>2058.08</v>
      </c>
      <c r="D154">
        <v>281</v>
      </c>
      <c r="E154" s="33">
        <f t="shared" si="13"/>
        <v>43350.537962962961</v>
      </c>
      <c r="F154" s="7">
        <v>43350</v>
      </c>
      <c r="G154" s="10">
        <v>0.53796296296296298</v>
      </c>
      <c r="H154" s="11" t="s">
        <v>160</v>
      </c>
      <c r="I154" s="2">
        <v>40.605939999999997</v>
      </c>
      <c r="J154" s="2">
        <v>-111.9049</v>
      </c>
      <c r="K154">
        <v>6</v>
      </c>
      <c r="L154">
        <v>3</v>
      </c>
      <c r="M154" s="35">
        <v>1</v>
      </c>
      <c r="N154" s="38">
        <v>5.2314814814814814E-2</v>
      </c>
      <c r="O154" s="6">
        <f t="shared" si="14"/>
        <v>75.333333333333329</v>
      </c>
    </row>
    <row r="155" spans="1:15" x14ac:dyDescent="0.25">
      <c r="A155">
        <f t="shared" si="12"/>
        <v>3</v>
      </c>
      <c r="B155" s="2">
        <v>8895</v>
      </c>
      <c r="C155" s="2">
        <v>589.67999999999995</v>
      </c>
      <c r="D155">
        <v>282</v>
      </c>
      <c r="E155" s="33">
        <f t="shared" si="13"/>
        <v>43350.588067129633</v>
      </c>
      <c r="F155" s="7">
        <v>43350</v>
      </c>
      <c r="G155" s="10">
        <v>0.5880671296296297</v>
      </c>
      <c r="H155" s="11" t="s">
        <v>161</v>
      </c>
      <c r="I155" s="2">
        <v>40.59854</v>
      </c>
      <c r="J155" s="2">
        <v>-111.90346</v>
      </c>
      <c r="K155">
        <v>7</v>
      </c>
      <c r="L155">
        <v>1</v>
      </c>
      <c r="M155" s="35">
        <v>1</v>
      </c>
      <c r="N155" s="38">
        <v>1.1932870370370371E-2</v>
      </c>
      <c r="O155" s="6">
        <f t="shared" si="14"/>
        <v>17.183333333333334</v>
      </c>
    </row>
    <row r="156" spans="1:15" x14ac:dyDescent="0.25">
      <c r="A156">
        <f t="shared" si="12"/>
        <v>1</v>
      </c>
      <c r="B156" s="2">
        <v>7957</v>
      </c>
      <c r="C156" s="2">
        <v>172.84</v>
      </c>
      <c r="D156">
        <v>283</v>
      </c>
      <c r="E156" s="33">
        <f t="shared" si="13"/>
        <v>43350.649155092593</v>
      </c>
      <c r="F156" s="7">
        <v>43350</v>
      </c>
      <c r="G156" s="10">
        <v>0.64915509259259252</v>
      </c>
      <c r="H156" s="11" t="s">
        <v>162</v>
      </c>
      <c r="I156" s="2">
        <v>40.631529999999998</v>
      </c>
      <c r="J156" s="2">
        <v>-111.88599000000001</v>
      </c>
      <c r="K156">
        <v>3</v>
      </c>
      <c r="L156">
        <v>1</v>
      </c>
      <c r="M156" s="35">
        <v>2</v>
      </c>
      <c r="N156" s="38">
        <v>3.6261574074074078E-2</v>
      </c>
      <c r="O156" s="6">
        <f t="shared" si="14"/>
        <v>52.216666666666676</v>
      </c>
    </row>
    <row r="157" spans="1:15" x14ac:dyDescent="0.25">
      <c r="A157">
        <f t="shared" si="12"/>
        <v>5</v>
      </c>
      <c r="B157" s="2">
        <v>10124</v>
      </c>
      <c r="C157" s="2">
        <v>4189.47</v>
      </c>
      <c r="D157">
        <v>284</v>
      </c>
      <c r="E157" s="33">
        <f t="shared" si="13"/>
        <v>43350.692835648151</v>
      </c>
      <c r="F157" s="7">
        <v>43350</v>
      </c>
      <c r="G157" s="10">
        <v>0.69283564814814813</v>
      </c>
      <c r="H157" s="11" t="s">
        <v>155</v>
      </c>
      <c r="I157" s="2">
        <v>40.462249999999997</v>
      </c>
      <c r="J157" s="2">
        <v>-111.91381</v>
      </c>
      <c r="K157">
        <v>6</v>
      </c>
      <c r="L157">
        <v>4</v>
      </c>
      <c r="M157" s="35">
        <v>2</v>
      </c>
      <c r="N157" s="38">
        <v>5.0914351851851856E-2</v>
      </c>
      <c r="O157" s="6">
        <f t="shared" si="14"/>
        <v>73.316666666666677</v>
      </c>
    </row>
    <row r="158" spans="1:15" x14ac:dyDescent="0.25">
      <c r="A158">
        <f t="shared" si="12"/>
        <v>1</v>
      </c>
      <c r="B158" s="2">
        <v>5162</v>
      </c>
      <c r="C158" s="2">
        <v>183.36</v>
      </c>
      <c r="D158">
        <v>286</v>
      </c>
      <c r="E158" s="33">
        <f t="shared" si="13"/>
        <v>43353.350324074076</v>
      </c>
      <c r="F158" s="7">
        <v>43353</v>
      </c>
      <c r="G158" s="10">
        <v>0.35032407407407407</v>
      </c>
      <c r="H158" s="11" t="s">
        <v>163</v>
      </c>
      <c r="I158" s="2">
        <v>40.630209999999998</v>
      </c>
      <c r="J158" s="2">
        <v>-111.87047</v>
      </c>
      <c r="K158">
        <v>3</v>
      </c>
      <c r="L158">
        <v>1</v>
      </c>
      <c r="M158" s="35">
        <v>1</v>
      </c>
      <c r="N158" s="38">
        <v>3.6481481481481483E-2</v>
      </c>
      <c r="O158" s="6">
        <f t="shared" si="14"/>
        <v>52.533333333333339</v>
      </c>
    </row>
    <row r="159" spans="1:15" x14ac:dyDescent="0.25">
      <c r="A159">
        <f t="shared" si="12"/>
        <v>1</v>
      </c>
      <c r="B159" s="2">
        <v>3703</v>
      </c>
      <c r="C159" s="2">
        <v>44.92</v>
      </c>
      <c r="D159">
        <v>287</v>
      </c>
      <c r="E159" s="33">
        <f t="shared" si="13"/>
        <v>43353.408194444448</v>
      </c>
      <c r="F159" s="7">
        <v>43353</v>
      </c>
      <c r="G159" s="10">
        <v>0.40819444444444447</v>
      </c>
      <c r="H159" s="11" t="s">
        <v>118</v>
      </c>
      <c r="I159" s="2">
        <v>40.615400000000001</v>
      </c>
      <c r="J159" s="2">
        <v>-111.90573000000001</v>
      </c>
      <c r="K159">
        <v>5</v>
      </c>
      <c r="L159">
        <v>2</v>
      </c>
      <c r="M159" s="35" t="s">
        <v>63</v>
      </c>
      <c r="N159" s="38">
        <v>9.8611111111111104E-3</v>
      </c>
      <c r="O159" s="6">
        <f t="shared" si="14"/>
        <v>14.2</v>
      </c>
    </row>
    <row r="160" spans="1:15" x14ac:dyDescent="0.25">
      <c r="A160">
        <f t="shared" si="12"/>
        <v>4</v>
      </c>
      <c r="B160" s="2">
        <v>10267</v>
      </c>
      <c r="C160" s="2">
        <v>1356.9</v>
      </c>
      <c r="D160">
        <v>288</v>
      </c>
      <c r="E160" s="33">
        <f t="shared" si="13"/>
        <v>43354.3671412037</v>
      </c>
      <c r="F160" s="7">
        <v>43354</v>
      </c>
      <c r="G160" s="10">
        <v>0.36714120370370368</v>
      </c>
      <c r="H160" s="11" t="s">
        <v>164</v>
      </c>
      <c r="I160" s="2">
        <v>40.689529999999998</v>
      </c>
      <c r="J160" s="2">
        <v>-111.90295999999999</v>
      </c>
      <c r="K160">
        <v>6</v>
      </c>
      <c r="L160">
        <v>3</v>
      </c>
      <c r="M160" s="35">
        <v>1</v>
      </c>
      <c r="N160" s="38">
        <v>2.0358796296296295E-2</v>
      </c>
      <c r="O160" s="6">
        <f t="shared" si="14"/>
        <v>29.316666666666666</v>
      </c>
    </row>
    <row r="161" spans="1:15" x14ac:dyDescent="0.25">
      <c r="A161">
        <f t="shared" si="12"/>
        <v>1</v>
      </c>
      <c r="B161" s="2">
        <v>1525</v>
      </c>
      <c r="C161" s="2">
        <v>161.91</v>
      </c>
      <c r="D161">
        <v>289</v>
      </c>
      <c r="E161" s="33">
        <f t="shared" si="13"/>
        <v>43354.565416666665</v>
      </c>
      <c r="F161" s="7">
        <v>43354</v>
      </c>
      <c r="G161" s="10">
        <v>0.56541666666666668</v>
      </c>
      <c r="H161" s="11" t="s">
        <v>165</v>
      </c>
      <c r="I161" s="2">
        <v>40.112699999999997</v>
      </c>
      <c r="J161" s="2">
        <v>-111.67164</v>
      </c>
      <c r="K161">
        <v>3</v>
      </c>
      <c r="L161">
        <v>2</v>
      </c>
      <c r="M161" s="35">
        <v>1</v>
      </c>
      <c r="N161" s="38">
        <v>3.5972222222222218E-2</v>
      </c>
      <c r="O161" s="6">
        <f t="shared" si="14"/>
        <v>51.8</v>
      </c>
    </row>
    <row r="162" spans="1:15" x14ac:dyDescent="0.25">
      <c r="A162">
        <f t="shared" ref="A162:A190" si="15">_xlfn.IFS(C162&lt;=200,1,AND(C162&gt;200,C162&lt;=400),2,AND(C162&gt;400,C162&lt;=800),3,AND(C162&gt;800,C162&lt;=2000),4,C162&gt;2000,5)</f>
        <v>1</v>
      </c>
      <c r="B162" s="2">
        <v>2669</v>
      </c>
      <c r="C162" s="2">
        <v>165.1</v>
      </c>
      <c r="D162">
        <v>290</v>
      </c>
      <c r="E162" s="33">
        <f t="shared" ref="E162:E190" si="16">F162+G162</f>
        <v>43355.485497685186</v>
      </c>
      <c r="F162" s="7">
        <v>43355</v>
      </c>
      <c r="G162" s="10">
        <v>0.48549768518518516</v>
      </c>
      <c r="H162" s="11" t="s">
        <v>166</v>
      </c>
      <c r="I162" s="2">
        <v>40.8005</v>
      </c>
      <c r="J162" s="2">
        <v>-111.91996</v>
      </c>
      <c r="K162">
        <v>4</v>
      </c>
      <c r="L162">
        <v>1</v>
      </c>
      <c r="M162" s="35">
        <v>1</v>
      </c>
      <c r="N162" s="38">
        <v>3.8807870370370375E-2</v>
      </c>
      <c r="O162" s="6">
        <f t="shared" ref="O162:O193" si="17">N162*1440</f>
        <v>55.88333333333334</v>
      </c>
    </row>
    <row r="163" spans="1:15" x14ac:dyDescent="0.25">
      <c r="A163">
        <f t="shared" si="15"/>
        <v>1</v>
      </c>
      <c r="B163" s="2">
        <v>11060</v>
      </c>
      <c r="C163" s="2">
        <v>88.29</v>
      </c>
      <c r="D163">
        <v>291</v>
      </c>
      <c r="E163" s="33">
        <f t="shared" si="16"/>
        <v>43355.595312500001</v>
      </c>
      <c r="F163" s="7">
        <v>43355</v>
      </c>
      <c r="G163" s="10">
        <v>0.59531250000000002</v>
      </c>
      <c r="H163" s="11" t="s">
        <v>167</v>
      </c>
      <c r="I163" s="2">
        <v>40.183</v>
      </c>
      <c r="J163" s="2">
        <v>-111.64643</v>
      </c>
      <c r="K163">
        <v>5</v>
      </c>
      <c r="L163">
        <v>1</v>
      </c>
      <c r="M163" s="35">
        <v>1</v>
      </c>
      <c r="N163" s="38">
        <v>2.0659722222222222E-2</v>
      </c>
      <c r="O163" s="6">
        <f t="shared" si="17"/>
        <v>29.75</v>
      </c>
    </row>
    <row r="164" spans="1:15" x14ac:dyDescent="0.25">
      <c r="A164">
        <f t="shared" si="15"/>
        <v>2</v>
      </c>
      <c r="B164" s="2">
        <v>5004</v>
      </c>
      <c r="C164" s="2">
        <v>379.46</v>
      </c>
      <c r="D164">
        <v>292</v>
      </c>
      <c r="E164" s="33">
        <f t="shared" si="16"/>
        <v>43355.645474537036</v>
      </c>
      <c r="F164" s="7">
        <v>43355</v>
      </c>
      <c r="G164" s="10">
        <v>0.64547453703703705</v>
      </c>
      <c r="H164" s="11" t="s">
        <v>78</v>
      </c>
      <c r="I164" s="2">
        <v>40.499130000000001</v>
      </c>
      <c r="J164" s="2">
        <v>-111.89097</v>
      </c>
      <c r="K164">
        <v>5</v>
      </c>
      <c r="L164">
        <v>1</v>
      </c>
      <c r="M164" s="35">
        <v>1</v>
      </c>
      <c r="N164" s="38">
        <v>1.9108796296296294E-2</v>
      </c>
      <c r="O164" s="6">
        <f t="shared" si="17"/>
        <v>27.516666666666662</v>
      </c>
    </row>
    <row r="165" spans="1:15" x14ac:dyDescent="0.25">
      <c r="A165">
        <f t="shared" si="15"/>
        <v>4</v>
      </c>
      <c r="B165" s="2">
        <v>12939</v>
      </c>
      <c r="C165" s="2">
        <v>1281.98</v>
      </c>
      <c r="D165">
        <v>293</v>
      </c>
      <c r="E165" s="33">
        <f t="shared" si="16"/>
        <v>43356.328622685185</v>
      </c>
      <c r="F165" s="7">
        <v>43356</v>
      </c>
      <c r="G165" s="10">
        <v>0.32862268518518517</v>
      </c>
      <c r="H165" s="11" t="s">
        <v>168</v>
      </c>
      <c r="I165" s="2">
        <v>40.558869999999999</v>
      </c>
      <c r="J165" s="2">
        <v>-111.89814</v>
      </c>
      <c r="K165">
        <v>6</v>
      </c>
      <c r="L165">
        <v>4</v>
      </c>
      <c r="M165" s="35">
        <v>1</v>
      </c>
      <c r="N165" s="38">
        <v>7.4884259259259262E-3</v>
      </c>
      <c r="O165" s="6">
        <f t="shared" si="17"/>
        <v>10.783333333333333</v>
      </c>
    </row>
    <row r="166" spans="1:15" x14ac:dyDescent="0.25">
      <c r="A166">
        <f t="shared" si="15"/>
        <v>4</v>
      </c>
      <c r="B166" s="2">
        <v>4647</v>
      </c>
      <c r="C166" s="2">
        <v>1725.46</v>
      </c>
      <c r="D166">
        <v>294</v>
      </c>
      <c r="E166" s="33">
        <f t="shared" si="16"/>
        <v>43356.654722222222</v>
      </c>
      <c r="F166" s="7">
        <v>43356</v>
      </c>
      <c r="G166" s="10">
        <v>0.65472222222222221</v>
      </c>
      <c r="H166" s="11" t="s">
        <v>169</v>
      </c>
      <c r="I166" s="2">
        <v>40.36692</v>
      </c>
      <c r="J166" s="2">
        <v>-111.79517</v>
      </c>
      <c r="K166">
        <v>6</v>
      </c>
      <c r="L166">
        <v>2</v>
      </c>
      <c r="M166" s="35">
        <v>1.54</v>
      </c>
      <c r="N166" s="38">
        <v>1.4027777777777778E-2</v>
      </c>
      <c r="O166" s="6">
        <f t="shared" si="17"/>
        <v>20.2</v>
      </c>
    </row>
    <row r="167" spans="1:15" x14ac:dyDescent="0.25">
      <c r="A167">
        <f t="shared" si="15"/>
        <v>3</v>
      </c>
      <c r="B167" s="2">
        <v>7570</v>
      </c>
      <c r="C167" s="2">
        <v>464.31</v>
      </c>
      <c r="D167">
        <v>297</v>
      </c>
      <c r="E167" s="33">
        <f t="shared" si="16"/>
        <v>43357.372534722221</v>
      </c>
      <c r="F167" s="7">
        <v>43357</v>
      </c>
      <c r="G167" s="10">
        <v>0.37253472222222223</v>
      </c>
      <c r="H167" s="11" t="s">
        <v>170</v>
      </c>
      <c r="I167" s="2">
        <v>40.809519999999999</v>
      </c>
      <c r="J167" s="2">
        <v>-111.92400000000001</v>
      </c>
      <c r="K167">
        <v>4</v>
      </c>
      <c r="L167">
        <v>1</v>
      </c>
      <c r="M167" s="35">
        <v>1</v>
      </c>
      <c r="N167" s="38">
        <v>1.982638888888889E-2</v>
      </c>
      <c r="O167" s="6">
        <f t="shared" si="17"/>
        <v>28.55</v>
      </c>
    </row>
    <row r="168" spans="1:15" x14ac:dyDescent="0.25">
      <c r="A168">
        <f t="shared" si="15"/>
        <v>2</v>
      </c>
      <c r="B168" s="2">
        <v>5592</v>
      </c>
      <c r="C168" s="2">
        <v>213.12</v>
      </c>
      <c r="D168">
        <v>298</v>
      </c>
      <c r="E168" s="33">
        <f t="shared" si="16"/>
        <v>43357.561666666668</v>
      </c>
      <c r="F168" s="7">
        <v>43357</v>
      </c>
      <c r="G168" s="10">
        <v>0.56166666666666665</v>
      </c>
      <c r="H168" s="11" t="s">
        <v>171</v>
      </c>
      <c r="I168" s="2">
        <v>40.407719999999998</v>
      </c>
      <c r="J168" s="2">
        <v>-111.85927</v>
      </c>
      <c r="K168">
        <v>4</v>
      </c>
      <c r="L168">
        <v>1</v>
      </c>
      <c r="M168" s="35">
        <v>2</v>
      </c>
      <c r="N168" s="38">
        <v>1.3333333333333334E-2</v>
      </c>
      <c r="O168" s="6">
        <f t="shared" si="17"/>
        <v>19.200000000000003</v>
      </c>
    </row>
    <row r="169" spans="1:15" x14ac:dyDescent="0.25">
      <c r="A169">
        <f t="shared" si="15"/>
        <v>3</v>
      </c>
      <c r="B169" s="2">
        <v>4362</v>
      </c>
      <c r="C169" s="2">
        <v>527.48</v>
      </c>
      <c r="D169">
        <v>299</v>
      </c>
      <c r="E169" s="33">
        <f t="shared" si="16"/>
        <v>43357.593159722222</v>
      </c>
      <c r="F169" s="7">
        <v>43357</v>
      </c>
      <c r="G169" s="10">
        <v>0.59315972222222224</v>
      </c>
      <c r="H169" s="11" t="s">
        <v>172</v>
      </c>
      <c r="I169" s="2">
        <v>40.59854</v>
      </c>
      <c r="J169" s="2">
        <v>-111.90346</v>
      </c>
      <c r="K169">
        <v>6</v>
      </c>
      <c r="L169">
        <v>2</v>
      </c>
      <c r="M169" s="35">
        <v>2.37</v>
      </c>
      <c r="N169" s="51">
        <v>3.3680555555555551E-3</v>
      </c>
      <c r="O169" s="6">
        <f t="shared" si="17"/>
        <v>4.8499999999999996</v>
      </c>
    </row>
    <row r="170" spans="1:15" x14ac:dyDescent="0.25">
      <c r="A170">
        <f t="shared" si="15"/>
        <v>3</v>
      </c>
      <c r="B170" s="2">
        <v>4885</v>
      </c>
      <c r="C170" s="2">
        <v>584.34</v>
      </c>
      <c r="D170">
        <v>300</v>
      </c>
      <c r="E170" s="33">
        <f t="shared" si="16"/>
        <v>43357.68677083333</v>
      </c>
      <c r="F170" s="7">
        <v>43357</v>
      </c>
      <c r="G170" s="10">
        <v>0.68677083333333344</v>
      </c>
      <c r="H170" s="11" t="s">
        <v>173</v>
      </c>
      <c r="I170" s="2">
        <v>40.8005</v>
      </c>
      <c r="J170" s="2">
        <v>-111.91996</v>
      </c>
      <c r="K170">
        <v>4</v>
      </c>
      <c r="L170">
        <v>1</v>
      </c>
      <c r="M170" s="35">
        <v>1</v>
      </c>
      <c r="N170" s="38">
        <v>1.9479166666666669E-2</v>
      </c>
      <c r="O170" s="6">
        <f t="shared" si="17"/>
        <v>28.050000000000004</v>
      </c>
    </row>
    <row r="171" spans="1:15" x14ac:dyDescent="0.25">
      <c r="A171">
        <f t="shared" si="15"/>
        <v>3</v>
      </c>
      <c r="B171" s="2">
        <v>4104</v>
      </c>
      <c r="C171" s="2">
        <v>643.04</v>
      </c>
      <c r="D171">
        <v>303</v>
      </c>
      <c r="E171" s="33">
        <f t="shared" si="16"/>
        <v>43361.327164351853</v>
      </c>
      <c r="F171" s="7">
        <v>43361</v>
      </c>
      <c r="G171" s="10">
        <v>0.32716435185185183</v>
      </c>
      <c r="H171" s="11" t="s">
        <v>174</v>
      </c>
      <c r="I171" s="2">
        <v>40.718609999999998</v>
      </c>
      <c r="J171" s="2">
        <v>-111.87123</v>
      </c>
      <c r="K171">
        <v>4</v>
      </c>
      <c r="L171">
        <v>2</v>
      </c>
      <c r="M171" s="35">
        <v>2.78</v>
      </c>
      <c r="N171" s="38">
        <v>4.1585648148148149E-2</v>
      </c>
      <c r="O171" s="6">
        <f t="shared" si="17"/>
        <v>59.883333333333333</v>
      </c>
    </row>
    <row r="172" spans="1:15" x14ac:dyDescent="0.25">
      <c r="A172">
        <f t="shared" si="15"/>
        <v>1</v>
      </c>
      <c r="B172" s="2">
        <v>7128</v>
      </c>
      <c r="C172" s="2">
        <v>70.599999999999994</v>
      </c>
      <c r="D172">
        <v>304</v>
      </c>
      <c r="E172" s="33">
        <f t="shared" si="16"/>
        <v>43361.378125000003</v>
      </c>
      <c r="F172" s="7">
        <v>43361</v>
      </c>
      <c r="G172" s="10">
        <v>0.37812499999999999</v>
      </c>
      <c r="H172" s="11" t="s">
        <v>175</v>
      </c>
      <c r="I172" s="2">
        <v>40.707970000000003</v>
      </c>
      <c r="J172" s="2">
        <v>-111.90357</v>
      </c>
      <c r="K172">
        <v>4</v>
      </c>
      <c r="L172">
        <v>1</v>
      </c>
      <c r="M172" s="35">
        <v>1.2</v>
      </c>
      <c r="N172" s="38">
        <v>3.1249999999999997E-3</v>
      </c>
      <c r="O172" s="6">
        <f t="shared" si="17"/>
        <v>4.5</v>
      </c>
    </row>
    <row r="173" spans="1:15" x14ac:dyDescent="0.25">
      <c r="A173">
        <f t="shared" si="15"/>
        <v>1</v>
      </c>
      <c r="B173" s="2">
        <v>10478</v>
      </c>
      <c r="C173" s="2">
        <v>104.73</v>
      </c>
      <c r="D173">
        <v>305</v>
      </c>
      <c r="E173" s="33">
        <f t="shared" si="16"/>
        <v>43361.535138888888</v>
      </c>
      <c r="F173" s="7">
        <v>43361</v>
      </c>
      <c r="G173" s="10">
        <v>0.53513888888888894</v>
      </c>
      <c r="H173" s="11" t="s">
        <v>176</v>
      </c>
      <c r="I173" s="2">
        <v>40.683210000000003</v>
      </c>
      <c r="J173" s="2">
        <v>-111.90217</v>
      </c>
      <c r="K173">
        <v>7</v>
      </c>
      <c r="L173">
        <v>1</v>
      </c>
      <c r="M173" s="35">
        <v>1.95</v>
      </c>
      <c r="N173" s="38">
        <v>1.486111111111111E-2</v>
      </c>
      <c r="O173" s="6">
        <f t="shared" si="17"/>
        <v>21.4</v>
      </c>
    </row>
    <row r="174" spans="1:15" x14ac:dyDescent="0.25">
      <c r="A174">
        <f t="shared" si="15"/>
        <v>4</v>
      </c>
      <c r="B174" s="2">
        <v>6785</v>
      </c>
      <c r="C174" s="2">
        <v>1074.94</v>
      </c>
      <c r="D174">
        <v>306</v>
      </c>
      <c r="E174" s="33">
        <f t="shared" si="16"/>
        <v>43361.569687499999</v>
      </c>
      <c r="F174" s="7">
        <v>43361</v>
      </c>
      <c r="G174" s="10">
        <v>0.56968750000000001</v>
      </c>
      <c r="H174" s="11" t="s">
        <v>177</v>
      </c>
      <c r="I174" s="2">
        <v>40.585340000000002</v>
      </c>
      <c r="J174" s="2">
        <v>-111.89995</v>
      </c>
      <c r="K174">
        <v>6</v>
      </c>
      <c r="L174">
        <v>1</v>
      </c>
      <c r="M174" s="35">
        <v>1.06</v>
      </c>
      <c r="N174" s="38">
        <v>5.9479166666666666E-2</v>
      </c>
      <c r="O174" s="6">
        <f t="shared" si="17"/>
        <v>85.65</v>
      </c>
    </row>
    <row r="175" spans="1:15" x14ac:dyDescent="0.25">
      <c r="A175">
        <f t="shared" si="15"/>
        <v>1</v>
      </c>
      <c r="B175" s="2">
        <v>6619</v>
      </c>
      <c r="C175" s="2">
        <v>193.19</v>
      </c>
      <c r="D175">
        <v>307</v>
      </c>
      <c r="E175" s="33">
        <f t="shared" si="16"/>
        <v>43361.643240740741</v>
      </c>
      <c r="F175" s="7">
        <v>43361</v>
      </c>
      <c r="G175" s="10">
        <v>0.64324074074074067</v>
      </c>
      <c r="H175" s="11" t="s">
        <v>151</v>
      </c>
      <c r="I175" s="2">
        <v>40.719560000000001</v>
      </c>
      <c r="J175" s="2">
        <v>-111.85485</v>
      </c>
      <c r="K175">
        <v>4</v>
      </c>
      <c r="L175">
        <v>1</v>
      </c>
      <c r="M175" s="35">
        <v>1</v>
      </c>
      <c r="N175" s="38">
        <v>2.2037037037037036E-2</v>
      </c>
      <c r="O175" s="6">
        <f t="shared" si="17"/>
        <v>31.733333333333331</v>
      </c>
    </row>
    <row r="176" spans="1:15" x14ac:dyDescent="0.25">
      <c r="A176">
        <f t="shared" si="15"/>
        <v>1</v>
      </c>
      <c r="B176" s="2">
        <v>6194</v>
      </c>
      <c r="C176" s="2">
        <v>128.59</v>
      </c>
      <c r="D176">
        <v>308</v>
      </c>
      <c r="E176" s="33">
        <f t="shared" si="16"/>
        <v>43361.646805555552</v>
      </c>
      <c r="F176" s="7">
        <v>43361</v>
      </c>
      <c r="G176" s="10">
        <v>0.64680555555555552</v>
      </c>
      <c r="H176" s="11" t="s">
        <v>178</v>
      </c>
      <c r="I176" s="2">
        <v>40.667619999999999</v>
      </c>
      <c r="J176" s="2">
        <v>-111.95245</v>
      </c>
      <c r="K176">
        <v>4</v>
      </c>
      <c r="L176">
        <v>1</v>
      </c>
      <c r="M176" s="35">
        <v>1</v>
      </c>
      <c r="N176" s="38">
        <v>5.1111111111111107E-2</v>
      </c>
      <c r="O176" s="6">
        <f t="shared" si="17"/>
        <v>73.599999999999994</v>
      </c>
    </row>
    <row r="177" spans="1:15" x14ac:dyDescent="0.25">
      <c r="A177">
        <f t="shared" si="15"/>
        <v>1</v>
      </c>
      <c r="B177" s="2">
        <v>3645</v>
      </c>
      <c r="C177" s="2">
        <v>151.31</v>
      </c>
      <c r="D177">
        <v>310</v>
      </c>
      <c r="E177" s="33">
        <f t="shared" si="16"/>
        <v>43362.370520833334</v>
      </c>
      <c r="F177" s="7">
        <v>43362</v>
      </c>
      <c r="G177" s="10">
        <v>0.37052083333333335</v>
      </c>
      <c r="H177" s="11" t="s">
        <v>101</v>
      </c>
      <c r="I177" s="2">
        <v>40.718499999999999</v>
      </c>
      <c r="J177" s="2">
        <v>-111.90433</v>
      </c>
      <c r="K177">
        <v>4</v>
      </c>
      <c r="L177">
        <v>2</v>
      </c>
      <c r="M177" s="35">
        <v>1</v>
      </c>
      <c r="N177" s="38">
        <v>4.4791666666666669E-3</v>
      </c>
      <c r="O177" s="6">
        <f t="shared" si="17"/>
        <v>6.45</v>
      </c>
    </row>
    <row r="178" spans="1:15" x14ac:dyDescent="0.25">
      <c r="A178">
        <f t="shared" si="15"/>
        <v>4</v>
      </c>
      <c r="B178" s="2">
        <v>2500</v>
      </c>
      <c r="C178" s="2">
        <v>1423.13</v>
      </c>
      <c r="D178">
        <v>312</v>
      </c>
      <c r="E178" s="33">
        <f t="shared" si="16"/>
        <v>43363.376157407409</v>
      </c>
      <c r="F178" s="7">
        <v>43363</v>
      </c>
      <c r="G178" s="10">
        <v>0.37615740740740744</v>
      </c>
      <c r="H178" s="11" t="s">
        <v>179</v>
      </c>
      <c r="I178" s="2">
        <v>40.485610000000001</v>
      </c>
      <c r="J178" s="2">
        <v>-111.89707</v>
      </c>
      <c r="K178">
        <v>6</v>
      </c>
      <c r="L178">
        <v>3</v>
      </c>
      <c r="M178" s="35">
        <v>1</v>
      </c>
      <c r="N178" s="38">
        <v>6.9675925925925933E-2</v>
      </c>
      <c r="O178" s="6">
        <f t="shared" si="17"/>
        <v>100.33333333333334</v>
      </c>
    </row>
    <row r="179" spans="1:15" x14ac:dyDescent="0.25">
      <c r="A179">
        <f t="shared" si="15"/>
        <v>4</v>
      </c>
      <c r="B179" s="2">
        <v>8998</v>
      </c>
      <c r="C179" s="2">
        <v>1181.29</v>
      </c>
      <c r="D179">
        <v>313</v>
      </c>
      <c r="E179" s="33">
        <f t="shared" si="16"/>
        <v>43363.700358796297</v>
      </c>
      <c r="F179" s="7">
        <v>43363</v>
      </c>
      <c r="G179" s="10">
        <v>0.70035879629629638</v>
      </c>
      <c r="H179" s="11" t="s">
        <v>53</v>
      </c>
      <c r="I179" s="2">
        <v>40.395150000000001</v>
      </c>
      <c r="J179" s="2">
        <v>-111.83909</v>
      </c>
      <c r="K179">
        <v>5</v>
      </c>
      <c r="L179">
        <v>3</v>
      </c>
      <c r="M179" s="35">
        <v>1.62</v>
      </c>
      <c r="N179" s="38">
        <v>3.6446759259259262E-2</v>
      </c>
      <c r="O179" s="6">
        <f t="shared" si="17"/>
        <v>52.483333333333334</v>
      </c>
    </row>
    <row r="180" spans="1:15" x14ac:dyDescent="0.25">
      <c r="A180">
        <f t="shared" si="15"/>
        <v>1</v>
      </c>
      <c r="B180" s="2">
        <v>11311</v>
      </c>
      <c r="C180" s="2">
        <v>6.22</v>
      </c>
      <c r="D180">
        <v>311</v>
      </c>
      <c r="E180" s="33">
        <f t="shared" si="16"/>
        <v>43363.727129629631</v>
      </c>
      <c r="F180" s="7">
        <v>43363</v>
      </c>
      <c r="G180" s="10">
        <v>0.72712962962962957</v>
      </c>
      <c r="H180" s="11" t="s">
        <v>180</v>
      </c>
      <c r="I180" s="2">
        <v>40.765129999999999</v>
      </c>
      <c r="J180" s="2">
        <v>-111.95483</v>
      </c>
      <c r="K180">
        <v>4</v>
      </c>
      <c r="L180">
        <v>1</v>
      </c>
      <c r="M180" s="35">
        <v>1</v>
      </c>
      <c r="N180" s="38">
        <v>2.7037037037037037E-2</v>
      </c>
      <c r="O180" s="6">
        <f t="shared" si="17"/>
        <v>38.93333333333333</v>
      </c>
    </row>
    <row r="181" spans="1:15" x14ac:dyDescent="0.25">
      <c r="A181">
        <f t="shared" si="15"/>
        <v>2</v>
      </c>
      <c r="B181" s="2">
        <v>6583</v>
      </c>
      <c r="C181" s="2">
        <v>329.64</v>
      </c>
      <c r="D181">
        <v>316</v>
      </c>
      <c r="E181" s="33">
        <f t="shared" si="16"/>
        <v>43364.726504629631</v>
      </c>
      <c r="F181" s="7">
        <v>43364</v>
      </c>
      <c r="G181" s="10">
        <v>0.72650462962962958</v>
      </c>
      <c r="H181" s="11" t="s">
        <v>22</v>
      </c>
      <c r="I181" s="2">
        <v>40.36692</v>
      </c>
      <c r="J181" s="2">
        <v>-111.79517</v>
      </c>
      <c r="K181">
        <v>6</v>
      </c>
      <c r="L181">
        <v>2</v>
      </c>
      <c r="M181" s="35">
        <v>1</v>
      </c>
      <c r="N181" s="38">
        <v>1.0300925925925927E-2</v>
      </c>
      <c r="O181" s="6">
        <f t="shared" si="17"/>
        <v>14.833333333333334</v>
      </c>
    </row>
    <row r="182" spans="1:15" x14ac:dyDescent="0.25">
      <c r="A182">
        <f t="shared" si="15"/>
        <v>1</v>
      </c>
      <c r="B182" s="2">
        <v>5336</v>
      </c>
      <c r="C182" s="2">
        <v>15.5</v>
      </c>
      <c r="D182">
        <v>319</v>
      </c>
      <c r="E182" s="33">
        <f t="shared" si="16"/>
        <v>43367.349861111114</v>
      </c>
      <c r="F182" s="7">
        <v>43367</v>
      </c>
      <c r="G182" s="10">
        <v>0.34986111111111112</v>
      </c>
      <c r="H182" s="11" t="s">
        <v>174</v>
      </c>
      <c r="I182" s="2">
        <v>40.718139999999998</v>
      </c>
      <c r="J182" s="2">
        <v>-111.89111</v>
      </c>
      <c r="K182">
        <v>5</v>
      </c>
      <c r="L182">
        <v>1</v>
      </c>
      <c r="M182" s="35">
        <v>1.1599999999999999</v>
      </c>
      <c r="N182" s="38">
        <v>3.2777777777777781E-2</v>
      </c>
      <c r="O182" s="6">
        <f t="shared" si="17"/>
        <v>47.2</v>
      </c>
    </row>
    <row r="183" spans="1:15" x14ac:dyDescent="0.25">
      <c r="A183">
        <f t="shared" si="15"/>
        <v>4</v>
      </c>
      <c r="B183" s="2">
        <v>9780</v>
      </c>
      <c r="C183" s="2">
        <v>996.16</v>
      </c>
      <c r="D183">
        <v>318</v>
      </c>
      <c r="E183" s="33">
        <f t="shared" si="16"/>
        <v>43367.465277777781</v>
      </c>
      <c r="F183" s="7">
        <v>43367</v>
      </c>
      <c r="G183" s="10">
        <v>0.46527777777777773</v>
      </c>
      <c r="H183" s="11" t="s">
        <v>181</v>
      </c>
      <c r="I183" s="2">
        <v>40.536810000000003</v>
      </c>
      <c r="J183" s="2">
        <v>-111.89283</v>
      </c>
      <c r="K183">
        <v>6</v>
      </c>
      <c r="L183">
        <v>3</v>
      </c>
      <c r="M183" s="35">
        <v>1</v>
      </c>
      <c r="N183" s="38">
        <v>4.5138888888888888E-2</v>
      </c>
      <c r="O183" s="6">
        <f t="shared" si="17"/>
        <v>65</v>
      </c>
    </row>
    <row r="184" spans="1:15" x14ac:dyDescent="0.25">
      <c r="A184">
        <f t="shared" si="15"/>
        <v>3</v>
      </c>
      <c r="B184" s="2">
        <v>9481</v>
      </c>
      <c r="C184" s="2">
        <v>447.69</v>
      </c>
      <c r="D184">
        <v>317</v>
      </c>
      <c r="E184" s="33">
        <f t="shared" si="16"/>
        <v>43367.634398148148</v>
      </c>
      <c r="F184" s="7">
        <v>43367</v>
      </c>
      <c r="G184" s="10">
        <v>0.6343981481481481</v>
      </c>
      <c r="H184" s="11" t="s">
        <v>139</v>
      </c>
      <c r="I184" s="2">
        <v>40.670729999999999</v>
      </c>
      <c r="J184" s="2">
        <v>-111.90116</v>
      </c>
      <c r="K184">
        <v>6</v>
      </c>
      <c r="L184">
        <v>2</v>
      </c>
      <c r="M184" s="35">
        <v>1.06</v>
      </c>
      <c r="N184" s="38">
        <v>3.9212962962962963E-2</v>
      </c>
      <c r="O184" s="6">
        <f t="shared" si="17"/>
        <v>56.466666666666669</v>
      </c>
    </row>
    <row r="185" spans="1:15" x14ac:dyDescent="0.25">
      <c r="A185">
        <f t="shared" si="15"/>
        <v>1</v>
      </c>
      <c r="B185" s="2">
        <v>2071</v>
      </c>
      <c r="C185" s="2">
        <v>36.270000000000003</v>
      </c>
      <c r="D185">
        <v>322</v>
      </c>
      <c r="E185" s="33">
        <f t="shared" si="16"/>
        <v>43368.528009259258</v>
      </c>
      <c r="F185" s="7">
        <v>43368</v>
      </c>
      <c r="G185" s="10">
        <v>0.52800925925925923</v>
      </c>
      <c r="H185" s="11" t="s">
        <v>142</v>
      </c>
      <c r="I185" s="2">
        <v>40.400170000000003</v>
      </c>
      <c r="J185" s="2">
        <v>-111.84805</v>
      </c>
      <c r="K185">
        <v>5</v>
      </c>
      <c r="L185">
        <v>1</v>
      </c>
      <c r="M185" s="35">
        <v>2</v>
      </c>
      <c r="N185" s="38">
        <v>1.7824074074074076E-2</v>
      </c>
      <c r="O185" s="6">
        <f t="shared" si="17"/>
        <v>25.666666666666668</v>
      </c>
    </row>
    <row r="186" spans="1:15" x14ac:dyDescent="0.25">
      <c r="A186">
        <f t="shared" si="15"/>
        <v>1</v>
      </c>
      <c r="B186" s="2">
        <v>1947</v>
      </c>
      <c r="C186" s="2">
        <v>15.05</v>
      </c>
      <c r="D186">
        <v>324</v>
      </c>
      <c r="E186" s="33">
        <f t="shared" si="16"/>
        <v>43369.466562499998</v>
      </c>
      <c r="F186" s="7">
        <v>43369</v>
      </c>
      <c r="G186" s="10">
        <v>0.46656249999999999</v>
      </c>
      <c r="H186" s="11" t="s">
        <v>53</v>
      </c>
      <c r="I186" s="2">
        <v>40.395150000000001</v>
      </c>
      <c r="J186" s="2">
        <v>-111.83909</v>
      </c>
      <c r="K186">
        <v>5</v>
      </c>
      <c r="L186">
        <v>1</v>
      </c>
      <c r="M186" s="35">
        <v>1</v>
      </c>
      <c r="N186" s="38">
        <v>1.5381944444444443E-2</v>
      </c>
      <c r="O186" s="6">
        <f t="shared" si="17"/>
        <v>22.15</v>
      </c>
    </row>
    <row r="187" spans="1:15" x14ac:dyDescent="0.25">
      <c r="A187">
        <f t="shared" si="15"/>
        <v>2</v>
      </c>
      <c r="B187" s="2">
        <v>5199</v>
      </c>
      <c r="C187" s="2">
        <v>317.66000000000003</v>
      </c>
      <c r="D187">
        <v>327</v>
      </c>
      <c r="E187" s="33">
        <f t="shared" si="16"/>
        <v>43370.377465277779</v>
      </c>
      <c r="F187" s="7">
        <v>43370</v>
      </c>
      <c r="G187" s="10">
        <v>0.37746527777777777</v>
      </c>
      <c r="H187" s="11" t="s">
        <v>92</v>
      </c>
      <c r="I187" s="2">
        <v>40.400170000000003</v>
      </c>
      <c r="J187" s="2">
        <v>-111.84805</v>
      </c>
      <c r="K187">
        <v>4</v>
      </c>
      <c r="L187">
        <v>1</v>
      </c>
      <c r="M187" s="35">
        <v>1.1399999999999999</v>
      </c>
      <c r="N187" s="38">
        <v>1.6284722222222221E-2</v>
      </c>
      <c r="O187" s="6">
        <f t="shared" si="17"/>
        <v>23.45</v>
      </c>
    </row>
    <row r="188" spans="1:15" x14ac:dyDescent="0.25">
      <c r="A188">
        <f t="shared" si="15"/>
        <v>3</v>
      </c>
      <c r="B188" s="2">
        <v>5323</v>
      </c>
      <c r="C188" s="2">
        <v>417.09</v>
      </c>
      <c r="D188">
        <v>326</v>
      </c>
      <c r="E188" s="33">
        <f t="shared" si="16"/>
        <v>43370.396145833336</v>
      </c>
      <c r="F188" s="7">
        <v>43370</v>
      </c>
      <c r="G188" s="10">
        <v>0.39614583333333336</v>
      </c>
      <c r="H188" s="11" t="s">
        <v>82</v>
      </c>
      <c r="I188" s="2">
        <v>40.573999999999998</v>
      </c>
      <c r="J188" s="2">
        <v>-111.90003</v>
      </c>
      <c r="K188">
        <v>5</v>
      </c>
      <c r="L188">
        <v>2</v>
      </c>
      <c r="M188" s="35">
        <v>1</v>
      </c>
      <c r="N188" s="38">
        <v>1.0798611111111111E-2</v>
      </c>
      <c r="O188" s="6">
        <f t="shared" si="17"/>
        <v>15.55</v>
      </c>
    </row>
    <row r="189" spans="1:15" x14ac:dyDescent="0.25">
      <c r="A189">
        <f t="shared" si="15"/>
        <v>1</v>
      </c>
      <c r="B189" s="2">
        <v>6193</v>
      </c>
      <c r="C189" s="2">
        <v>186.55</v>
      </c>
      <c r="D189">
        <v>329</v>
      </c>
      <c r="E189" s="33">
        <f t="shared" si="16"/>
        <v>43371.451956018522</v>
      </c>
      <c r="F189" s="7">
        <v>43371</v>
      </c>
      <c r="G189" s="10">
        <v>0.45195601851851852</v>
      </c>
      <c r="H189" s="11" t="s">
        <v>125</v>
      </c>
      <c r="I189" s="2">
        <v>40.605939999999997</v>
      </c>
      <c r="J189" s="2">
        <v>-111.9049</v>
      </c>
      <c r="K189">
        <v>6</v>
      </c>
      <c r="L189">
        <v>1</v>
      </c>
      <c r="M189" s="35">
        <v>1</v>
      </c>
      <c r="N189" s="38">
        <v>2.7905092592592592E-2</v>
      </c>
      <c r="O189" s="6">
        <f t="shared" si="17"/>
        <v>40.18333333333333</v>
      </c>
    </row>
    <row r="190" spans="1:15" x14ac:dyDescent="0.25">
      <c r="A190">
        <f t="shared" si="15"/>
        <v>2</v>
      </c>
      <c r="B190" s="2">
        <v>8932</v>
      </c>
      <c r="C190" s="2">
        <v>222.16</v>
      </c>
      <c r="D190">
        <v>328</v>
      </c>
      <c r="E190" s="33">
        <f t="shared" si="16"/>
        <v>43371.662916666668</v>
      </c>
      <c r="F190" s="7">
        <v>43371</v>
      </c>
      <c r="G190" s="10">
        <v>0.66291666666666671</v>
      </c>
      <c r="H190" s="11" t="s">
        <v>90</v>
      </c>
      <c r="I190" s="2">
        <v>40.774030000000003</v>
      </c>
      <c r="J190" s="2">
        <v>-111.91016</v>
      </c>
      <c r="K190">
        <v>5</v>
      </c>
      <c r="L190">
        <v>1</v>
      </c>
      <c r="M190" s="35">
        <v>3.33</v>
      </c>
      <c r="N190" s="38">
        <v>3.9166666666666662E-2</v>
      </c>
      <c r="O190" s="6">
        <f t="shared" si="17"/>
        <v>56.399999999999991</v>
      </c>
    </row>
  </sheetData>
  <autoFilter ref="A1:M190" xr:uid="{A1490B1C-33F0-4EEE-9AA0-E3A9C30CCD41}">
    <sortState xmlns:xlrd2="http://schemas.microsoft.com/office/spreadsheetml/2017/richdata2" ref="A2:M190">
      <sortCondition ref="E1:E190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4AC8B-E66C-46CF-984A-5BC078472AB1}">
  <dimension ref="A1:P190"/>
  <sheetViews>
    <sheetView workbookViewId="0">
      <selection activeCell="I19" sqref="I19"/>
    </sheetView>
  </sheetViews>
  <sheetFormatPr defaultRowHeight="15" x14ac:dyDescent="0.25"/>
  <cols>
    <col min="1" max="1" width="14.85546875" bestFit="1" customWidth="1"/>
    <col min="2" max="2" width="42.85546875" bestFit="1" customWidth="1"/>
    <col min="3" max="3" width="28.85546875" bestFit="1" customWidth="1"/>
    <col min="5" max="5" width="43.7109375" bestFit="1" customWidth="1"/>
    <col min="7" max="7" width="11.140625" bestFit="1" customWidth="1"/>
    <col min="8" max="8" width="19.28515625" bestFit="1" customWidth="1"/>
    <col min="9" max="9" width="9.7109375" bestFit="1" customWidth="1"/>
    <col min="14" max="14" width="14.85546875" bestFit="1" customWidth="1"/>
    <col min="15" max="15" width="43.7109375" bestFit="1" customWidth="1"/>
  </cols>
  <sheetData>
    <row r="1" spans="1:16" x14ac:dyDescent="0.25">
      <c r="A1" t="s">
        <v>4</v>
      </c>
      <c r="B1" s="4" t="s">
        <v>7</v>
      </c>
      <c r="C1" t="s">
        <v>13</v>
      </c>
      <c r="D1" t="s">
        <v>182</v>
      </c>
      <c r="E1" s="4" t="s">
        <v>183</v>
      </c>
      <c r="G1" t="s">
        <v>184</v>
      </c>
      <c r="H1" s="43" t="s">
        <v>185</v>
      </c>
      <c r="I1" s="43"/>
      <c r="J1" s="43"/>
      <c r="K1" s="43" t="s">
        <v>187</v>
      </c>
      <c r="L1" s="43"/>
      <c r="M1" s="43"/>
      <c r="N1" s="44"/>
    </row>
    <row r="2" spans="1:16" x14ac:dyDescent="0.25">
      <c r="A2" s="33">
        <v>43160.606562499997</v>
      </c>
      <c r="B2" s="9" t="s">
        <v>14</v>
      </c>
      <c r="C2" s="6">
        <v>71.55</v>
      </c>
      <c r="D2" s="6">
        <v>75</v>
      </c>
      <c r="E2" s="39">
        <v>68</v>
      </c>
      <c r="G2" s="6">
        <f>D2-C2</f>
        <v>3.4500000000000028</v>
      </c>
      <c r="H2" s="48">
        <f>D2-E2</f>
        <v>7</v>
      </c>
      <c r="I2" s="45"/>
      <c r="J2" s="46"/>
      <c r="K2" s="47" t="s">
        <v>186</v>
      </c>
      <c r="L2" s="43"/>
      <c r="M2" s="43"/>
      <c r="N2" s="42"/>
      <c r="P2" t="s">
        <v>189</v>
      </c>
    </row>
    <row r="3" spans="1:16" x14ac:dyDescent="0.25">
      <c r="A3" s="33">
        <v>43160.633888888886</v>
      </c>
      <c r="B3" s="9" t="s">
        <v>18</v>
      </c>
      <c r="C3" s="6">
        <v>29.2</v>
      </c>
      <c r="D3" s="6">
        <v>32</v>
      </c>
      <c r="E3" s="39">
        <v>24</v>
      </c>
      <c r="G3" s="6">
        <f t="shared" ref="G3:G66" si="0">D3-C3</f>
        <v>2.8000000000000007</v>
      </c>
      <c r="H3" s="48">
        <f t="shared" ref="H3:H66" si="1">D3-E3</f>
        <v>8</v>
      </c>
      <c r="I3" s="45"/>
      <c r="J3" s="46"/>
      <c r="K3" s="47" t="s">
        <v>188</v>
      </c>
      <c r="L3" s="43"/>
      <c r="M3" s="43"/>
      <c r="N3" s="42"/>
      <c r="P3" t="s">
        <v>190</v>
      </c>
    </row>
    <row r="4" spans="1:16" x14ac:dyDescent="0.25">
      <c r="A4" s="33">
        <v>43160.729780092595</v>
      </c>
      <c r="B4" s="11" t="s">
        <v>20</v>
      </c>
      <c r="C4" s="6">
        <v>24.116666666666667</v>
      </c>
      <c r="D4" s="6">
        <v>25</v>
      </c>
      <c r="E4" s="39">
        <v>18</v>
      </c>
      <c r="G4" s="6">
        <f t="shared" si="0"/>
        <v>0.88333333333333286</v>
      </c>
      <c r="H4" s="48">
        <f t="shared" si="1"/>
        <v>7</v>
      </c>
      <c r="I4" s="45"/>
      <c r="J4" s="46"/>
      <c r="K4" s="49" t="s">
        <v>183</v>
      </c>
      <c r="L4" s="43"/>
      <c r="M4" s="43"/>
      <c r="N4" s="42"/>
      <c r="P4" t="s">
        <v>191</v>
      </c>
    </row>
    <row r="5" spans="1:16" x14ac:dyDescent="0.25">
      <c r="A5" s="33">
        <v>43161.312013888892</v>
      </c>
      <c r="B5" s="11" t="s">
        <v>22</v>
      </c>
      <c r="C5" s="6">
        <v>9.6999999999999993</v>
      </c>
      <c r="D5" s="6">
        <v>9</v>
      </c>
      <c r="E5" s="39">
        <v>6</v>
      </c>
      <c r="G5" s="6">
        <f t="shared" si="0"/>
        <v>-0.69999999999999929</v>
      </c>
      <c r="H5" s="48">
        <f t="shared" si="1"/>
        <v>3</v>
      </c>
      <c r="I5" s="45"/>
      <c r="J5" s="46"/>
      <c r="K5" s="47"/>
      <c r="L5" s="43"/>
      <c r="M5" s="43"/>
      <c r="N5" s="42"/>
    </row>
    <row r="6" spans="1:16" x14ac:dyDescent="0.25">
      <c r="A6" s="33">
        <v>43161.332719907405</v>
      </c>
      <c r="B6" s="11" t="s">
        <v>24</v>
      </c>
      <c r="C6" s="6">
        <v>33.883333333333333</v>
      </c>
      <c r="D6" s="6">
        <v>34</v>
      </c>
      <c r="E6" s="39">
        <v>32</v>
      </c>
      <c r="G6" s="6">
        <f t="shared" si="0"/>
        <v>0.11666666666666714</v>
      </c>
      <c r="H6" s="48">
        <f t="shared" si="1"/>
        <v>2</v>
      </c>
      <c r="I6" s="45"/>
      <c r="J6" s="46"/>
      <c r="K6" s="47"/>
      <c r="L6" s="43"/>
      <c r="M6" s="43"/>
      <c r="N6" s="42"/>
    </row>
    <row r="7" spans="1:16" x14ac:dyDescent="0.25">
      <c r="A7" s="33">
        <v>43163.486979166664</v>
      </c>
      <c r="B7" s="11" t="s">
        <v>26</v>
      </c>
      <c r="C7" s="6">
        <v>42.75</v>
      </c>
      <c r="D7" s="6">
        <v>44</v>
      </c>
      <c r="E7" s="39">
        <v>37</v>
      </c>
      <c r="G7" s="6">
        <f t="shared" si="0"/>
        <v>1.25</v>
      </c>
      <c r="H7" s="48">
        <f t="shared" si="1"/>
        <v>7</v>
      </c>
      <c r="I7" s="45"/>
      <c r="J7" s="46"/>
      <c r="K7" s="47"/>
      <c r="L7" s="43"/>
      <c r="M7" s="43"/>
      <c r="N7" s="42"/>
    </row>
    <row r="8" spans="1:16" x14ac:dyDescent="0.25">
      <c r="A8" s="33">
        <v>43164.647650462961</v>
      </c>
      <c r="B8" s="11" t="s">
        <v>28</v>
      </c>
      <c r="C8" s="6">
        <v>16.383333333333333</v>
      </c>
      <c r="D8" s="6">
        <v>17</v>
      </c>
      <c r="E8" s="39">
        <v>12</v>
      </c>
      <c r="G8" s="6">
        <f t="shared" si="0"/>
        <v>0.61666666666666714</v>
      </c>
      <c r="H8" s="48">
        <f t="shared" si="1"/>
        <v>5</v>
      </c>
      <c r="I8" s="45"/>
      <c r="J8" s="46"/>
      <c r="K8" s="47"/>
      <c r="L8" s="43"/>
      <c r="M8" s="43"/>
      <c r="N8" s="42"/>
    </row>
    <row r="9" spans="1:16" x14ac:dyDescent="0.25">
      <c r="A9" s="33">
        <v>43165.376967592594</v>
      </c>
      <c r="B9" s="11" t="s">
        <v>29</v>
      </c>
      <c r="C9" s="6">
        <v>56.166666666666671</v>
      </c>
      <c r="D9" s="6">
        <v>59</v>
      </c>
      <c r="E9" s="39">
        <v>54</v>
      </c>
      <c r="G9" s="6">
        <f t="shared" si="0"/>
        <v>2.8333333333333286</v>
      </c>
      <c r="H9" s="48">
        <f t="shared" si="1"/>
        <v>5</v>
      </c>
      <c r="I9" s="45"/>
      <c r="J9" s="46"/>
      <c r="K9" s="47"/>
      <c r="L9" s="43"/>
      <c r="M9" s="43"/>
      <c r="N9" s="42"/>
    </row>
    <row r="10" spans="1:16" x14ac:dyDescent="0.25">
      <c r="A10" s="33">
        <v>43165.6953125</v>
      </c>
      <c r="B10" s="11" t="s">
        <v>30</v>
      </c>
      <c r="C10" s="6">
        <v>28.750000000000004</v>
      </c>
      <c r="D10" s="6">
        <v>30</v>
      </c>
      <c r="E10" s="39">
        <v>9</v>
      </c>
      <c r="G10" s="6">
        <f t="shared" si="0"/>
        <v>1.2499999999999964</v>
      </c>
      <c r="H10" s="48">
        <f t="shared" si="1"/>
        <v>21</v>
      </c>
      <c r="I10" s="45"/>
      <c r="J10" s="46"/>
      <c r="K10" s="47"/>
      <c r="L10" s="43"/>
      <c r="M10" s="43"/>
      <c r="N10" s="42"/>
    </row>
    <row r="11" spans="1:16" x14ac:dyDescent="0.25">
      <c r="A11" s="33">
        <v>43166.313263888886</v>
      </c>
      <c r="B11" s="11" t="s">
        <v>31</v>
      </c>
      <c r="C11" s="6">
        <v>26.9</v>
      </c>
      <c r="D11" s="6">
        <v>33</v>
      </c>
      <c r="E11" s="39">
        <v>25</v>
      </c>
      <c r="G11" s="6">
        <f t="shared" si="0"/>
        <v>6.1000000000000014</v>
      </c>
      <c r="H11" s="48">
        <f t="shared" si="1"/>
        <v>8</v>
      </c>
      <c r="I11" s="45"/>
      <c r="J11" s="46"/>
      <c r="K11" s="47"/>
      <c r="L11" s="43"/>
      <c r="M11" s="43"/>
      <c r="N11" s="42"/>
    </row>
    <row r="12" spans="1:16" x14ac:dyDescent="0.25">
      <c r="A12" s="33">
        <v>43166.372696759259</v>
      </c>
      <c r="B12" s="11" t="s">
        <v>32</v>
      </c>
      <c r="C12" s="6">
        <v>40.316666666666663</v>
      </c>
      <c r="D12" s="6">
        <v>41.999999999999993</v>
      </c>
      <c r="E12" s="39">
        <v>38</v>
      </c>
      <c r="G12" s="6">
        <f t="shared" si="0"/>
        <v>1.68333333333333</v>
      </c>
      <c r="H12" s="48">
        <f t="shared" si="1"/>
        <v>3.9999999999999929</v>
      </c>
      <c r="I12" s="45"/>
      <c r="J12" s="46"/>
      <c r="K12" s="47"/>
      <c r="L12" s="43"/>
      <c r="M12" s="43"/>
      <c r="N12" s="42"/>
    </row>
    <row r="13" spans="1:16" x14ac:dyDescent="0.25">
      <c r="A13" s="33">
        <v>43166.385208333333</v>
      </c>
      <c r="B13" s="11" t="s">
        <v>33</v>
      </c>
      <c r="C13" s="6">
        <v>16.3</v>
      </c>
      <c r="D13" s="6">
        <v>16</v>
      </c>
      <c r="E13" s="39">
        <v>9</v>
      </c>
      <c r="G13" s="6">
        <f t="shared" si="0"/>
        <v>-0.30000000000000071</v>
      </c>
      <c r="H13" s="48">
        <f t="shared" si="1"/>
        <v>7</v>
      </c>
      <c r="I13" s="45"/>
      <c r="J13" s="46"/>
      <c r="K13" s="47"/>
      <c r="L13" s="43"/>
      <c r="M13" s="43"/>
      <c r="N13" s="42"/>
    </row>
    <row r="14" spans="1:16" x14ac:dyDescent="0.25">
      <c r="A14" s="33">
        <v>43166.725775462961</v>
      </c>
      <c r="B14" s="11" t="s">
        <v>34</v>
      </c>
      <c r="C14" s="6">
        <v>62.883333333333333</v>
      </c>
      <c r="D14" s="6">
        <v>68</v>
      </c>
      <c r="E14" s="39">
        <v>60</v>
      </c>
      <c r="G14" s="6">
        <f t="shared" si="0"/>
        <v>5.1166666666666671</v>
      </c>
      <c r="H14" s="48">
        <f t="shared" si="1"/>
        <v>8</v>
      </c>
      <c r="I14" s="45"/>
      <c r="J14" s="46"/>
      <c r="K14" s="47"/>
      <c r="L14" s="43"/>
      <c r="M14" s="43"/>
      <c r="N14" s="42"/>
    </row>
    <row r="15" spans="1:16" x14ac:dyDescent="0.25">
      <c r="A15" s="33">
        <v>43167.685613425929</v>
      </c>
      <c r="B15" s="11" t="s">
        <v>35</v>
      </c>
      <c r="C15" s="6">
        <v>23.716666666666665</v>
      </c>
      <c r="D15" s="6">
        <v>26.000000000000004</v>
      </c>
      <c r="E15" s="39">
        <v>13</v>
      </c>
      <c r="G15" s="6">
        <f t="shared" si="0"/>
        <v>2.2833333333333385</v>
      </c>
      <c r="H15" s="48">
        <f t="shared" si="1"/>
        <v>13.000000000000004</v>
      </c>
      <c r="I15" s="45"/>
      <c r="J15" s="46"/>
      <c r="K15" s="47"/>
      <c r="L15" s="43"/>
      <c r="M15" s="43"/>
      <c r="N15" s="42"/>
    </row>
    <row r="16" spans="1:16" x14ac:dyDescent="0.25">
      <c r="A16" s="33">
        <v>43168.410810185182</v>
      </c>
      <c r="B16" s="11" t="s">
        <v>36</v>
      </c>
      <c r="C16" s="6">
        <v>48.433333333333337</v>
      </c>
      <c r="D16" s="6">
        <v>50</v>
      </c>
      <c r="E16" s="40">
        <v>45</v>
      </c>
      <c r="G16" s="6">
        <f t="shared" si="0"/>
        <v>1.5666666666666629</v>
      </c>
      <c r="H16" s="48">
        <f t="shared" si="1"/>
        <v>5</v>
      </c>
      <c r="I16" s="45"/>
      <c r="J16" s="46"/>
      <c r="K16" s="47"/>
      <c r="L16" s="43"/>
      <c r="M16" s="43"/>
      <c r="N16" s="42"/>
    </row>
    <row r="17" spans="1:14" x14ac:dyDescent="0.25">
      <c r="A17" s="33">
        <v>43168.67596064815</v>
      </c>
      <c r="B17" s="11" t="s">
        <v>37</v>
      </c>
      <c r="C17" s="6">
        <v>19.616666666666664</v>
      </c>
      <c r="D17" s="6">
        <v>28</v>
      </c>
      <c r="E17" s="39">
        <v>18</v>
      </c>
      <c r="G17" s="6">
        <f t="shared" si="0"/>
        <v>8.3833333333333364</v>
      </c>
      <c r="H17" s="48">
        <f t="shared" si="1"/>
        <v>10</v>
      </c>
      <c r="I17" s="45"/>
      <c r="J17" s="46"/>
      <c r="K17" s="47"/>
      <c r="L17" s="43"/>
      <c r="M17" s="43"/>
      <c r="N17" s="42"/>
    </row>
    <row r="18" spans="1:14" x14ac:dyDescent="0.25">
      <c r="A18" s="33">
        <v>43172.467835648145</v>
      </c>
      <c r="B18" s="11" t="s">
        <v>38</v>
      </c>
      <c r="C18" s="6">
        <v>66.316666666666663</v>
      </c>
      <c r="D18" s="6">
        <v>70</v>
      </c>
      <c r="E18" s="39">
        <v>67</v>
      </c>
      <c r="G18" s="6">
        <f t="shared" si="0"/>
        <v>3.6833333333333371</v>
      </c>
      <c r="H18" s="48">
        <f t="shared" si="1"/>
        <v>3</v>
      </c>
      <c r="I18" s="45"/>
      <c r="J18" s="46"/>
      <c r="K18" s="47"/>
      <c r="L18" s="43"/>
      <c r="M18" s="43"/>
      <c r="N18" s="42"/>
    </row>
    <row r="19" spans="1:14" x14ac:dyDescent="0.25">
      <c r="A19" s="33">
        <v>43172.605590277781</v>
      </c>
      <c r="B19" s="11" t="s">
        <v>39</v>
      </c>
      <c r="C19" s="6">
        <v>14.95</v>
      </c>
      <c r="D19" s="6">
        <v>17</v>
      </c>
      <c r="E19" s="39">
        <v>4</v>
      </c>
      <c r="G19" s="6">
        <f t="shared" si="0"/>
        <v>2.0500000000000007</v>
      </c>
      <c r="H19" s="48">
        <f t="shared" si="1"/>
        <v>13</v>
      </c>
      <c r="I19" s="45"/>
      <c r="J19" s="46"/>
      <c r="K19" s="47"/>
      <c r="L19" s="43"/>
      <c r="M19" s="43"/>
      <c r="N19" s="42"/>
    </row>
    <row r="20" spans="1:14" x14ac:dyDescent="0.25">
      <c r="A20" s="33">
        <v>43172.616539351853</v>
      </c>
      <c r="B20" s="11" t="s">
        <v>40</v>
      </c>
      <c r="C20" s="6">
        <v>58.18333333333333</v>
      </c>
      <c r="D20" s="6">
        <v>60.999999999999993</v>
      </c>
      <c r="E20" s="39">
        <v>54</v>
      </c>
      <c r="G20" s="6">
        <f t="shared" si="0"/>
        <v>2.8166666666666629</v>
      </c>
      <c r="H20" s="48">
        <f t="shared" si="1"/>
        <v>6.9999999999999929</v>
      </c>
      <c r="I20" s="45"/>
      <c r="J20" s="46"/>
      <c r="K20" s="47"/>
      <c r="L20" s="43"/>
      <c r="M20" s="43"/>
      <c r="N20" s="42"/>
    </row>
    <row r="21" spans="1:14" x14ac:dyDescent="0.25">
      <c r="A21" s="33">
        <v>43172.728425925925</v>
      </c>
      <c r="B21" s="11" t="s">
        <v>41</v>
      </c>
      <c r="C21" s="6">
        <v>10.066666666666666</v>
      </c>
      <c r="D21" s="6">
        <v>14</v>
      </c>
      <c r="E21" s="39">
        <v>5</v>
      </c>
      <c r="G21" s="6">
        <f t="shared" si="0"/>
        <v>3.9333333333333336</v>
      </c>
      <c r="H21" s="48">
        <f t="shared" si="1"/>
        <v>9</v>
      </c>
      <c r="I21" s="45"/>
      <c r="J21" s="46"/>
      <c r="K21" s="47"/>
      <c r="L21" s="43"/>
      <c r="M21" s="43"/>
      <c r="N21" s="42"/>
    </row>
    <row r="22" spans="1:14" x14ac:dyDescent="0.25">
      <c r="A22" s="33">
        <v>43173.297534722224</v>
      </c>
      <c r="B22" s="11" t="s">
        <v>42</v>
      </c>
      <c r="C22" s="6">
        <v>4.55</v>
      </c>
      <c r="D22" s="6">
        <v>8</v>
      </c>
      <c r="E22" s="39">
        <v>3</v>
      </c>
      <c r="G22" s="6">
        <f t="shared" si="0"/>
        <v>3.45</v>
      </c>
      <c r="H22" s="48">
        <f t="shared" si="1"/>
        <v>5</v>
      </c>
      <c r="I22" s="45"/>
      <c r="J22" s="46"/>
      <c r="K22" s="47"/>
      <c r="L22" s="43"/>
      <c r="M22" s="43"/>
      <c r="N22" s="42"/>
    </row>
    <row r="23" spans="1:14" x14ac:dyDescent="0.25">
      <c r="A23" s="33">
        <v>43174.512974537036</v>
      </c>
      <c r="B23" s="11" t="s">
        <v>43</v>
      </c>
      <c r="C23" s="6">
        <v>64.316666666666663</v>
      </c>
      <c r="D23" s="6">
        <v>65</v>
      </c>
      <c r="E23" s="39">
        <v>62</v>
      </c>
      <c r="G23" s="6">
        <f t="shared" si="0"/>
        <v>0.68333333333333712</v>
      </c>
      <c r="H23" s="48">
        <f t="shared" si="1"/>
        <v>3</v>
      </c>
      <c r="I23" s="45"/>
      <c r="J23" s="46"/>
      <c r="K23" s="47"/>
      <c r="L23" s="43"/>
      <c r="M23" s="43"/>
      <c r="N23" s="42"/>
    </row>
    <row r="24" spans="1:14" x14ac:dyDescent="0.25">
      <c r="A24" s="33">
        <v>43174.700011574074</v>
      </c>
      <c r="B24" s="11" t="s">
        <v>44</v>
      </c>
      <c r="C24" s="6">
        <v>81.983333333333334</v>
      </c>
      <c r="D24" s="6">
        <v>85.000000000000014</v>
      </c>
      <c r="E24" s="39">
        <v>78</v>
      </c>
      <c r="G24" s="6">
        <f t="shared" si="0"/>
        <v>3.0166666666666799</v>
      </c>
      <c r="H24" s="48">
        <f t="shared" si="1"/>
        <v>7.0000000000000142</v>
      </c>
      <c r="I24" s="45"/>
      <c r="J24" s="46"/>
      <c r="K24" s="47"/>
      <c r="L24" s="43"/>
      <c r="M24" s="43"/>
      <c r="N24" s="42"/>
    </row>
    <row r="25" spans="1:14" x14ac:dyDescent="0.25">
      <c r="A25" s="33">
        <v>43175.237118055556</v>
      </c>
      <c r="B25" s="11" t="s">
        <v>45</v>
      </c>
      <c r="C25" s="6">
        <v>227.55</v>
      </c>
      <c r="D25" s="6">
        <v>229</v>
      </c>
      <c r="E25" s="39">
        <v>160</v>
      </c>
      <c r="G25" s="6">
        <f t="shared" si="0"/>
        <v>1.4499999999999886</v>
      </c>
      <c r="H25" s="48">
        <f t="shared" si="1"/>
        <v>69</v>
      </c>
      <c r="I25" s="45"/>
      <c r="J25" s="46"/>
      <c r="K25" s="47"/>
      <c r="L25" s="43"/>
      <c r="M25" s="43"/>
      <c r="N25" s="42"/>
    </row>
    <row r="26" spans="1:14" x14ac:dyDescent="0.25">
      <c r="A26" s="33">
        <v>43175.482175925928</v>
      </c>
      <c r="B26" s="11" t="s">
        <v>46</v>
      </c>
      <c r="C26" s="6">
        <v>12.666666666666668</v>
      </c>
      <c r="D26" s="6">
        <v>17</v>
      </c>
      <c r="E26" s="39">
        <v>9</v>
      </c>
      <c r="G26" s="6">
        <f t="shared" si="0"/>
        <v>4.3333333333333321</v>
      </c>
      <c r="H26" s="48">
        <f t="shared" si="1"/>
        <v>8</v>
      </c>
      <c r="I26" s="45"/>
      <c r="J26" s="46"/>
      <c r="K26" s="47"/>
      <c r="L26" s="43"/>
      <c r="M26" s="43"/>
      <c r="N26" s="42"/>
    </row>
    <row r="27" spans="1:14" x14ac:dyDescent="0.25">
      <c r="A27" s="33">
        <v>43179.692349537036</v>
      </c>
      <c r="B27" s="11" t="s">
        <v>47</v>
      </c>
      <c r="C27" s="6">
        <v>17.016666666666666</v>
      </c>
      <c r="D27" s="6">
        <v>19</v>
      </c>
      <c r="E27" s="39">
        <v>13</v>
      </c>
      <c r="G27" s="6">
        <f t="shared" si="0"/>
        <v>1.9833333333333343</v>
      </c>
      <c r="H27" s="48">
        <f t="shared" si="1"/>
        <v>6</v>
      </c>
      <c r="I27" s="45"/>
      <c r="J27" s="46"/>
      <c r="K27" s="47"/>
      <c r="L27" s="43"/>
      <c r="M27" s="43"/>
      <c r="N27" s="42"/>
    </row>
    <row r="28" spans="1:14" x14ac:dyDescent="0.25">
      <c r="A28" s="33">
        <v>43180.364039351851</v>
      </c>
      <c r="B28" s="11" t="s">
        <v>48</v>
      </c>
      <c r="C28" s="6">
        <v>20.783333333333335</v>
      </c>
      <c r="D28" s="6">
        <v>25</v>
      </c>
      <c r="E28" s="39">
        <v>17</v>
      </c>
      <c r="G28" s="6">
        <f t="shared" si="0"/>
        <v>4.216666666666665</v>
      </c>
      <c r="H28" s="48">
        <f t="shared" si="1"/>
        <v>8</v>
      </c>
      <c r="I28" s="45"/>
      <c r="J28" s="46"/>
      <c r="K28" s="47"/>
      <c r="L28" s="43"/>
      <c r="M28" s="43"/>
      <c r="N28" s="42"/>
    </row>
    <row r="29" spans="1:14" x14ac:dyDescent="0.25">
      <c r="A29" s="33">
        <v>43180.38082175926</v>
      </c>
      <c r="B29" s="11" t="s">
        <v>49</v>
      </c>
      <c r="C29" s="6">
        <v>34.616666666666667</v>
      </c>
      <c r="D29" s="6">
        <v>38</v>
      </c>
      <c r="E29" s="39">
        <v>28</v>
      </c>
      <c r="G29" s="6">
        <f t="shared" si="0"/>
        <v>3.3833333333333329</v>
      </c>
      <c r="H29" s="48">
        <f t="shared" si="1"/>
        <v>10</v>
      </c>
      <c r="I29" s="45"/>
      <c r="J29" s="46"/>
      <c r="K29" s="47"/>
      <c r="L29" s="43"/>
      <c r="M29" s="43"/>
      <c r="N29" s="42"/>
    </row>
    <row r="30" spans="1:14" x14ac:dyDescent="0.25">
      <c r="A30" s="33">
        <v>43180.670601851853</v>
      </c>
      <c r="B30" s="11" t="s">
        <v>50</v>
      </c>
      <c r="C30" s="6">
        <v>62.333333333333336</v>
      </c>
      <c r="D30" s="6">
        <v>63.000000000000007</v>
      </c>
      <c r="E30" s="39">
        <v>43</v>
      </c>
      <c r="G30" s="6">
        <f t="shared" si="0"/>
        <v>0.6666666666666714</v>
      </c>
      <c r="H30" s="48">
        <f t="shared" si="1"/>
        <v>20.000000000000007</v>
      </c>
      <c r="I30" s="45"/>
      <c r="J30" s="46"/>
      <c r="K30" s="47"/>
      <c r="L30" s="43"/>
      <c r="M30" s="43"/>
      <c r="N30" s="42"/>
    </row>
    <row r="31" spans="1:14" x14ac:dyDescent="0.25">
      <c r="A31" s="33">
        <v>43185.393761574072</v>
      </c>
      <c r="B31" s="11" t="s">
        <v>51</v>
      </c>
      <c r="C31" s="6">
        <v>62.983333333333327</v>
      </c>
      <c r="D31" s="6">
        <v>60</v>
      </c>
      <c r="E31" s="39">
        <v>61</v>
      </c>
      <c r="G31" s="6">
        <f t="shared" si="0"/>
        <v>-2.9833333333333272</v>
      </c>
      <c r="H31" s="48">
        <f t="shared" si="1"/>
        <v>-1</v>
      </c>
      <c r="I31" s="45"/>
      <c r="J31" s="46"/>
      <c r="K31" s="47"/>
      <c r="L31" s="43"/>
      <c r="M31" s="43"/>
      <c r="N31" s="42"/>
    </row>
    <row r="32" spans="1:14" x14ac:dyDescent="0.25">
      <c r="A32" s="33">
        <v>43185.687905092593</v>
      </c>
      <c r="B32" s="11" t="s">
        <v>52</v>
      </c>
      <c r="C32" s="6">
        <v>43.416666666666664</v>
      </c>
      <c r="D32" s="6">
        <v>44</v>
      </c>
      <c r="E32" s="39">
        <v>41</v>
      </c>
      <c r="G32" s="6">
        <f t="shared" si="0"/>
        <v>0.5833333333333357</v>
      </c>
      <c r="H32" s="48">
        <f t="shared" si="1"/>
        <v>3</v>
      </c>
      <c r="I32" s="45"/>
      <c r="J32" s="46"/>
      <c r="K32" s="47"/>
      <c r="L32" s="43"/>
      <c r="M32" s="43"/>
      <c r="N32" s="42"/>
    </row>
    <row r="33" spans="1:14" x14ac:dyDescent="0.25">
      <c r="A33" s="33">
        <v>43186.329722222225</v>
      </c>
      <c r="B33" s="11" t="s">
        <v>53</v>
      </c>
      <c r="C33" s="6">
        <v>16.199999999999996</v>
      </c>
      <c r="D33" s="6">
        <v>31.000000000000004</v>
      </c>
      <c r="E33" s="39">
        <v>14</v>
      </c>
      <c r="G33" s="6">
        <f t="shared" si="0"/>
        <v>14.800000000000008</v>
      </c>
      <c r="H33" s="48">
        <f t="shared" si="1"/>
        <v>17.000000000000004</v>
      </c>
      <c r="I33" s="45"/>
      <c r="J33" s="46"/>
      <c r="K33" s="47"/>
      <c r="L33" s="43"/>
      <c r="M33" s="43"/>
      <c r="N33" s="42"/>
    </row>
    <row r="34" spans="1:14" x14ac:dyDescent="0.25">
      <c r="A34" s="33">
        <v>43186.679594907408</v>
      </c>
      <c r="B34" s="11" t="s">
        <v>54</v>
      </c>
      <c r="C34" s="6">
        <v>38.383333333333333</v>
      </c>
      <c r="D34" s="6">
        <v>39</v>
      </c>
      <c r="E34" s="39">
        <v>32</v>
      </c>
      <c r="G34" s="6">
        <f t="shared" si="0"/>
        <v>0.61666666666666714</v>
      </c>
      <c r="H34" s="48">
        <f t="shared" si="1"/>
        <v>7</v>
      </c>
      <c r="I34" s="45"/>
      <c r="J34" s="46"/>
      <c r="K34" s="47"/>
      <c r="L34" s="43"/>
      <c r="M34" s="43"/>
      <c r="N34" s="42"/>
    </row>
    <row r="35" spans="1:14" x14ac:dyDescent="0.25">
      <c r="A35" s="33">
        <v>43187.539467592593</v>
      </c>
      <c r="B35" s="11" t="s">
        <v>55</v>
      </c>
      <c r="C35" s="6">
        <v>91.166666666666657</v>
      </c>
      <c r="D35" s="6">
        <v>92</v>
      </c>
      <c r="E35" s="39">
        <v>61</v>
      </c>
      <c r="G35" s="6">
        <f t="shared" si="0"/>
        <v>0.83333333333334281</v>
      </c>
      <c r="H35" s="48">
        <f t="shared" si="1"/>
        <v>31</v>
      </c>
      <c r="I35" s="45"/>
      <c r="J35" s="46"/>
      <c r="K35" s="47"/>
      <c r="L35" s="43"/>
      <c r="M35" s="43"/>
      <c r="N35" s="42"/>
    </row>
    <row r="36" spans="1:14" x14ac:dyDescent="0.25">
      <c r="A36" s="33">
        <v>43188.355937499997</v>
      </c>
      <c r="B36" s="11" t="s">
        <v>56</v>
      </c>
      <c r="C36" s="6">
        <v>7.45</v>
      </c>
      <c r="D36" s="6">
        <v>15</v>
      </c>
      <c r="E36" s="39">
        <v>5</v>
      </c>
      <c r="G36" s="6">
        <f t="shared" si="0"/>
        <v>7.55</v>
      </c>
      <c r="H36" s="48">
        <f t="shared" si="1"/>
        <v>10</v>
      </c>
      <c r="I36" s="45"/>
      <c r="J36" s="46"/>
      <c r="K36" s="47"/>
      <c r="L36" s="43"/>
      <c r="M36" s="43"/>
      <c r="N36" s="42"/>
    </row>
    <row r="37" spans="1:14" x14ac:dyDescent="0.25">
      <c r="A37" s="33">
        <v>43188.605937499997</v>
      </c>
      <c r="B37" s="11" t="s">
        <v>57</v>
      </c>
      <c r="C37" s="6">
        <v>63.45</v>
      </c>
      <c r="D37" s="6">
        <v>66</v>
      </c>
      <c r="E37" s="39">
        <v>54</v>
      </c>
      <c r="G37" s="6">
        <f t="shared" si="0"/>
        <v>2.5499999999999972</v>
      </c>
      <c r="H37" s="48">
        <f t="shared" si="1"/>
        <v>12</v>
      </c>
      <c r="I37" s="45"/>
      <c r="J37" s="46"/>
      <c r="K37" s="47"/>
      <c r="L37" s="43"/>
      <c r="M37" s="43"/>
      <c r="N37" s="42"/>
    </row>
    <row r="38" spans="1:14" x14ac:dyDescent="0.25">
      <c r="A38" s="33">
        <v>43188.741689814815</v>
      </c>
      <c r="B38" s="11" t="s">
        <v>58</v>
      </c>
      <c r="C38" s="6">
        <v>66.966666666666654</v>
      </c>
      <c r="D38" s="6">
        <v>70</v>
      </c>
      <c r="E38" s="39">
        <v>62</v>
      </c>
      <c r="G38" s="6">
        <f t="shared" si="0"/>
        <v>3.0333333333333456</v>
      </c>
      <c r="H38" s="48">
        <f t="shared" si="1"/>
        <v>8</v>
      </c>
      <c r="I38" s="45"/>
      <c r="J38" s="46"/>
      <c r="K38" s="47"/>
      <c r="L38" s="43"/>
      <c r="M38" s="43"/>
      <c r="N38" s="42"/>
    </row>
    <row r="39" spans="1:14" x14ac:dyDescent="0.25">
      <c r="A39" s="33">
        <v>43221.284930555557</v>
      </c>
      <c r="B39" s="11" t="s">
        <v>59</v>
      </c>
      <c r="C39" s="6">
        <v>49.7</v>
      </c>
      <c r="D39" s="6">
        <v>50</v>
      </c>
      <c r="E39" s="39">
        <v>50</v>
      </c>
      <c r="G39" s="6">
        <f t="shared" si="0"/>
        <v>0.29999999999999716</v>
      </c>
      <c r="H39" s="48">
        <f t="shared" si="1"/>
        <v>0</v>
      </c>
      <c r="I39" s="45"/>
      <c r="J39" s="46"/>
      <c r="K39" s="47"/>
      <c r="L39" s="43"/>
      <c r="M39" s="43"/>
      <c r="N39" s="42"/>
    </row>
    <row r="40" spans="1:14" x14ac:dyDescent="0.25">
      <c r="A40" s="33">
        <v>43221.732974537037</v>
      </c>
      <c r="B40" s="11" t="s">
        <v>60</v>
      </c>
      <c r="C40" s="6">
        <v>92.516666666666666</v>
      </c>
      <c r="D40" s="6">
        <v>93.000000000000014</v>
      </c>
      <c r="E40" s="39">
        <v>82</v>
      </c>
      <c r="G40" s="6">
        <f t="shared" si="0"/>
        <v>0.48333333333334849</v>
      </c>
      <c r="H40" s="48">
        <f t="shared" si="1"/>
        <v>11.000000000000014</v>
      </c>
      <c r="I40" s="45"/>
      <c r="J40" s="46"/>
      <c r="K40" s="47"/>
      <c r="L40" s="43"/>
      <c r="M40" s="43"/>
      <c r="N40" s="42"/>
    </row>
    <row r="41" spans="1:14" x14ac:dyDescent="0.25">
      <c r="A41" s="33">
        <v>43222.641365740739</v>
      </c>
      <c r="B41" s="11" t="s">
        <v>61</v>
      </c>
      <c r="C41" s="6">
        <v>13.433333333333334</v>
      </c>
      <c r="D41" s="6">
        <v>17</v>
      </c>
      <c r="E41" s="39">
        <v>8</v>
      </c>
      <c r="G41" s="6">
        <f t="shared" si="0"/>
        <v>3.5666666666666664</v>
      </c>
      <c r="H41" s="48">
        <f t="shared" si="1"/>
        <v>9</v>
      </c>
      <c r="I41" s="45"/>
      <c r="J41" s="46"/>
      <c r="K41" s="47"/>
      <c r="L41" s="43"/>
      <c r="M41" s="43"/>
      <c r="N41" s="42"/>
    </row>
    <row r="42" spans="1:14" x14ac:dyDescent="0.25">
      <c r="A42" s="33">
        <v>43222.663194444445</v>
      </c>
      <c r="B42" s="11" t="s">
        <v>62</v>
      </c>
      <c r="C42" s="6">
        <v>9</v>
      </c>
      <c r="D42" s="6">
        <v>9</v>
      </c>
      <c r="E42" s="39">
        <v>6</v>
      </c>
      <c r="G42" s="6">
        <f t="shared" si="0"/>
        <v>0</v>
      </c>
      <c r="H42" s="48">
        <f t="shared" si="1"/>
        <v>3</v>
      </c>
      <c r="I42" s="45"/>
      <c r="J42" s="46"/>
      <c r="K42" s="47"/>
      <c r="L42" s="43"/>
      <c r="M42" s="43"/>
      <c r="N42" s="42"/>
    </row>
    <row r="43" spans="1:14" x14ac:dyDescent="0.25">
      <c r="A43" s="33">
        <v>43223.384375000001</v>
      </c>
      <c r="B43" s="11" t="s">
        <v>64</v>
      </c>
      <c r="C43" s="6">
        <v>6.5000000000000009</v>
      </c>
      <c r="D43" s="6">
        <v>10</v>
      </c>
      <c r="E43" s="39">
        <v>3</v>
      </c>
      <c r="G43" s="6">
        <f t="shared" si="0"/>
        <v>3.4999999999999991</v>
      </c>
      <c r="H43" s="48">
        <f t="shared" si="1"/>
        <v>7</v>
      </c>
      <c r="I43" s="45"/>
      <c r="J43" s="46"/>
      <c r="K43" s="47"/>
      <c r="L43" s="43"/>
      <c r="M43" s="43"/>
      <c r="N43" s="42"/>
    </row>
    <row r="44" spans="1:14" x14ac:dyDescent="0.25">
      <c r="A44" s="33">
        <v>43223.577291666668</v>
      </c>
      <c r="B44" s="11" t="s">
        <v>28</v>
      </c>
      <c r="C44" s="6">
        <v>20.7</v>
      </c>
      <c r="D44" s="6">
        <v>20.999999999999996</v>
      </c>
      <c r="E44" s="39">
        <v>1</v>
      </c>
      <c r="G44" s="6">
        <f t="shared" si="0"/>
        <v>0.29999999999999716</v>
      </c>
      <c r="H44" s="48">
        <f t="shared" si="1"/>
        <v>19.999999999999996</v>
      </c>
      <c r="I44" s="45"/>
      <c r="J44" s="46"/>
      <c r="K44" s="47"/>
      <c r="L44" s="43"/>
      <c r="M44" s="43"/>
      <c r="N44" s="42"/>
    </row>
    <row r="45" spans="1:14" x14ac:dyDescent="0.25">
      <c r="A45" s="33">
        <v>43223.727268518516</v>
      </c>
      <c r="B45" s="11" t="s">
        <v>65</v>
      </c>
      <c r="C45" s="6">
        <v>17.733333333333334</v>
      </c>
      <c r="D45" s="6">
        <v>20</v>
      </c>
      <c r="E45" s="39">
        <v>12</v>
      </c>
      <c r="G45" s="6">
        <f t="shared" si="0"/>
        <v>2.2666666666666657</v>
      </c>
      <c r="H45" s="48">
        <f t="shared" si="1"/>
        <v>8</v>
      </c>
      <c r="I45" s="45"/>
      <c r="J45" s="46"/>
      <c r="K45" s="47"/>
      <c r="L45" s="43"/>
      <c r="M45" s="43"/>
      <c r="N45" s="42"/>
    </row>
    <row r="46" spans="1:14" x14ac:dyDescent="0.25">
      <c r="A46" s="33">
        <v>43224.311064814814</v>
      </c>
      <c r="B46" s="11" t="s">
        <v>66</v>
      </c>
      <c r="C46" s="6">
        <v>32.06666666666667</v>
      </c>
      <c r="D46" s="6">
        <v>40</v>
      </c>
      <c r="E46" s="39">
        <v>8</v>
      </c>
      <c r="G46" s="6">
        <f t="shared" si="0"/>
        <v>7.93333333333333</v>
      </c>
      <c r="H46" s="48">
        <f t="shared" si="1"/>
        <v>32</v>
      </c>
      <c r="I46" s="45"/>
      <c r="J46" s="46"/>
      <c r="K46" s="47"/>
      <c r="L46" s="43"/>
      <c r="M46" s="43"/>
      <c r="N46" s="42"/>
    </row>
    <row r="47" spans="1:14" x14ac:dyDescent="0.25">
      <c r="A47" s="33">
        <v>43224.597708333335</v>
      </c>
      <c r="B47" s="11" t="s">
        <v>67</v>
      </c>
      <c r="C47" s="6">
        <v>74.3</v>
      </c>
      <c r="D47" s="6">
        <v>75</v>
      </c>
      <c r="E47" s="39">
        <v>53</v>
      </c>
      <c r="G47" s="6">
        <f t="shared" si="0"/>
        <v>0.70000000000000284</v>
      </c>
      <c r="H47" s="48">
        <f t="shared" si="1"/>
        <v>22</v>
      </c>
      <c r="I47" s="45"/>
      <c r="J47" s="46"/>
      <c r="K47" s="47"/>
      <c r="L47" s="43"/>
      <c r="M47" s="43"/>
      <c r="N47" s="42"/>
    </row>
    <row r="48" spans="1:14" x14ac:dyDescent="0.25">
      <c r="A48" s="33">
        <v>43224.630358796298</v>
      </c>
      <c r="B48" s="11" t="s">
        <v>68</v>
      </c>
      <c r="C48" s="6">
        <v>75.283333333333331</v>
      </c>
      <c r="D48" s="6">
        <v>76</v>
      </c>
      <c r="E48" s="39">
        <v>65</v>
      </c>
      <c r="G48" s="6">
        <f t="shared" si="0"/>
        <v>0.71666666666666856</v>
      </c>
      <c r="H48" s="48">
        <f t="shared" si="1"/>
        <v>11</v>
      </c>
      <c r="I48" s="45"/>
      <c r="J48" s="46"/>
      <c r="K48" s="47"/>
      <c r="L48" s="43"/>
      <c r="M48" s="43"/>
      <c r="N48" s="42"/>
    </row>
    <row r="49" spans="1:14" x14ac:dyDescent="0.25">
      <c r="A49" s="33">
        <v>43228.509710648148</v>
      </c>
      <c r="B49" t="s">
        <v>69</v>
      </c>
      <c r="C49" s="6">
        <v>17.016666666666666</v>
      </c>
      <c r="D49" s="6">
        <v>18</v>
      </c>
      <c r="E49" s="39">
        <v>11</v>
      </c>
      <c r="G49" s="6">
        <f t="shared" si="0"/>
        <v>0.98333333333333428</v>
      </c>
      <c r="H49" s="48">
        <f t="shared" si="1"/>
        <v>7</v>
      </c>
      <c r="I49" s="45"/>
      <c r="J49" s="46"/>
      <c r="K49" s="47"/>
      <c r="L49" s="43"/>
      <c r="M49" s="43"/>
      <c r="N49" s="42"/>
    </row>
    <row r="50" spans="1:14" x14ac:dyDescent="0.25">
      <c r="A50" s="33">
        <v>43229.600069444401</v>
      </c>
      <c r="B50" t="s">
        <v>70</v>
      </c>
      <c r="C50" s="6">
        <v>23.9</v>
      </c>
      <c r="D50" s="6">
        <v>24</v>
      </c>
      <c r="E50" s="39">
        <v>21</v>
      </c>
      <c r="G50" s="6">
        <f t="shared" si="0"/>
        <v>0.10000000000000142</v>
      </c>
      <c r="H50" s="48">
        <f t="shared" si="1"/>
        <v>3</v>
      </c>
      <c r="I50" s="45"/>
      <c r="J50" s="46"/>
      <c r="K50" s="47"/>
      <c r="L50" s="43"/>
      <c r="M50" s="43"/>
      <c r="N50" s="42"/>
    </row>
    <row r="51" spans="1:14" x14ac:dyDescent="0.25">
      <c r="A51" s="33">
        <v>43229.746226851901</v>
      </c>
      <c r="B51" t="s">
        <v>71</v>
      </c>
      <c r="C51" s="6">
        <v>33.43333333333333</v>
      </c>
      <c r="D51" s="6">
        <v>34</v>
      </c>
      <c r="E51" s="39">
        <v>28</v>
      </c>
      <c r="G51" s="6">
        <f t="shared" si="0"/>
        <v>0.56666666666666998</v>
      </c>
      <c r="H51" s="48">
        <f t="shared" si="1"/>
        <v>6</v>
      </c>
      <c r="I51" s="45"/>
      <c r="J51" s="46"/>
      <c r="K51" s="47"/>
      <c r="L51" s="43"/>
      <c r="M51" s="43"/>
      <c r="N51" s="42"/>
    </row>
    <row r="52" spans="1:14" x14ac:dyDescent="0.25">
      <c r="A52" s="33">
        <v>43231.315150463</v>
      </c>
      <c r="B52" t="s">
        <v>72</v>
      </c>
      <c r="C52" s="6">
        <v>44.183333333333337</v>
      </c>
      <c r="D52" s="6">
        <v>45</v>
      </c>
      <c r="E52" s="39">
        <v>45</v>
      </c>
      <c r="G52" s="6">
        <f t="shared" si="0"/>
        <v>0.81666666666666288</v>
      </c>
      <c r="H52" s="48">
        <f t="shared" si="1"/>
        <v>0</v>
      </c>
      <c r="I52" s="45"/>
      <c r="J52" s="46"/>
      <c r="K52" s="47"/>
      <c r="L52" s="43"/>
      <c r="M52" s="43"/>
      <c r="N52" s="42"/>
    </row>
    <row r="53" spans="1:14" x14ac:dyDescent="0.25">
      <c r="A53" s="33">
        <v>43235.67728009259</v>
      </c>
      <c r="B53" t="s">
        <v>73</v>
      </c>
      <c r="C53" s="6">
        <v>4.7166666666666668</v>
      </c>
      <c r="D53" s="6">
        <v>5</v>
      </c>
      <c r="E53" s="39">
        <v>1</v>
      </c>
      <c r="G53" s="6">
        <f t="shared" si="0"/>
        <v>0.28333333333333321</v>
      </c>
      <c r="H53" s="48">
        <f t="shared" si="1"/>
        <v>4</v>
      </c>
      <c r="I53" s="45"/>
      <c r="J53" s="46"/>
      <c r="K53" s="47"/>
      <c r="L53" s="43"/>
      <c r="M53" s="43"/>
      <c r="N53" s="42"/>
    </row>
    <row r="54" spans="1:14" x14ac:dyDescent="0.25">
      <c r="A54" s="33">
        <v>43236.334189814799</v>
      </c>
      <c r="B54" t="s">
        <v>74</v>
      </c>
      <c r="C54" s="6">
        <v>118.76666666666665</v>
      </c>
      <c r="D54" s="6">
        <v>120</v>
      </c>
      <c r="E54" s="39">
        <v>107</v>
      </c>
      <c r="G54" s="6">
        <f t="shared" si="0"/>
        <v>1.2333333333333485</v>
      </c>
      <c r="H54" s="48">
        <f t="shared" si="1"/>
        <v>13</v>
      </c>
      <c r="I54" s="45"/>
      <c r="J54" s="46"/>
      <c r="K54" s="47"/>
      <c r="L54" s="43"/>
      <c r="M54" s="43"/>
      <c r="N54" s="42"/>
    </row>
    <row r="55" spans="1:14" x14ac:dyDescent="0.25">
      <c r="A55" s="33">
        <v>43237.454375000001</v>
      </c>
      <c r="B55" t="s">
        <v>75</v>
      </c>
      <c r="C55" s="6">
        <v>172.7</v>
      </c>
      <c r="D55" s="6">
        <v>173</v>
      </c>
      <c r="E55" s="39">
        <v>163</v>
      </c>
      <c r="G55" s="6">
        <f t="shared" si="0"/>
        <v>0.30000000000001137</v>
      </c>
      <c r="H55" s="48">
        <f t="shared" si="1"/>
        <v>10</v>
      </c>
      <c r="I55" s="45"/>
      <c r="J55" s="46"/>
      <c r="K55" s="47"/>
      <c r="L55" s="43"/>
      <c r="M55" s="43"/>
      <c r="N55" s="42"/>
    </row>
    <row r="56" spans="1:14" x14ac:dyDescent="0.25">
      <c r="A56" s="33">
        <v>43241.579293981478</v>
      </c>
      <c r="B56" s="11" t="s">
        <v>76</v>
      </c>
      <c r="C56" s="6">
        <v>12.816666666666666</v>
      </c>
      <c r="D56" s="6">
        <v>17</v>
      </c>
      <c r="E56" s="39">
        <v>12</v>
      </c>
      <c r="G56" s="6">
        <f t="shared" si="0"/>
        <v>4.1833333333333336</v>
      </c>
      <c r="H56" s="48">
        <f t="shared" si="1"/>
        <v>5</v>
      </c>
      <c r="I56" s="45"/>
      <c r="J56" s="46"/>
      <c r="K56" s="47"/>
      <c r="L56" s="43"/>
      <c r="M56" s="43"/>
      <c r="N56" s="42"/>
    </row>
    <row r="57" spans="1:14" x14ac:dyDescent="0.25">
      <c r="A57" s="33">
        <v>43242.527453703704</v>
      </c>
      <c r="B57" s="11" t="s">
        <v>77</v>
      </c>
      <c r="C57" s="6">
        <v>126.46666666666665</v>
      </c>
      <c r="D57" s="6">
        <v>129</v>
      </c>
      <c r="E57" s="39">
        <v>123</v>
      </c>
      <c r="G57" s="6">
        <f t="shared" si="0"/>
        <v>2.5333333333333456</v>
      </c>
      <c r="H57" s="48">
        <f t="shared" si="1"/>
        <v>6</v>
      </c>
      <c r="I57" s="45"/>
      <c r="J57" s="46"/>
      <c r="K57" s="47"/>
      <c r="L57" s="43"/>
      <c r="M57" s="43"/>
      <c r="N57" s="42"/>
    </row>
    <row r="58" spans="1:14" x14ac:dyDescent="0.25">
      <c r="A58" s="33">
        <v>43242.675162037034</v>
      </c>
      <c r="B58" s="11" t="s">
        <v>78</v>
      </c>
      <c r="C58" s="6">
        <v>55.766666666666666</v>
      </c>
      <c r="D58" s="6">
        <v>58.000000000000007</v>
      </c>
      <c r="E58" s="39">
        <v>97</v>
      </c>
      <c r="G58" s="6">
        <f t="shared" si="0"/>
        <v>2.2333333333333414</v>
      </c>
      <c r="H58" s="48">
        <f t="shared" si="1"/>
        <v>-38.999999999999993</v>
      </c>
      <c r="I58" s="45"/>
      <c r="J58" s="46"/>
      <c r="K58" s="47"/>
      <c r="L58" s="43"/>
      <c r="M58" s="43"/>
      <c r="N58" s="42"/>
    </row>
    <row r="59" spans="1:14" x14ac:dyDescent="0.25">
      <c r="A59" s="33">
        <v>43242.733344907407</v>
      </c>
      <c r="B59" s="11" t="s">
        <v>79</v>
      </c>
      <c r="C59" s="6">
        <v>13.983333333333333</v>
      </c>
      <c r="D59" s="6">
        <v>17</v>
      </c>
      <c r="E59" s="39">
        <v>11</v>
      </c>
      <c r="G59" s="6">
        <f t="shared" si="0"/>
        <v>3.0166666666666675</v>
      </c>
      <c r="H59" s="48">
        <f t="shared" si="1"/>
        <v>6</v>
      </c>
      <c r="I59" s="45"/>
      <c r="J59" s="46"/>
      <c r="K59" s="47"/>
      <c r="L59" s="43"/>
      <c r="M59" s="43"/>
      <c r="N59" s="42"/>
    </row>
    <row r="60" spans="1:14" x14ac:dyDescent="0.25">
      <c r="A60" s="33">
        <v>43243.685960648145</v>
      </c>
      <c r="B60" s="11" t="s">
        <v>80</v>
      </c>
      <c r="C60" s="6">
        <v>79.216666666666654</v>
      </c>
      <c r="D60" s="6">
        <v>82</v>
      </c>
      <c r="E60" s="39">
        <v>52</v>
      </c>
      <c r="G60" s="6">
        <f t="shared" si="0"/>
        <v>2.7833333333333456</v>
      </c>
      <c r="H60" s="48">
        <f t="shared" si="1"/>
        <v>30</v>
      </c>
      <c r="I60" s="45"/>
      <c r="J60" s="46"/>
      <c r="K60" s="47"/>
      <c r="L60" s="43"/>
      <c r="M60" s="43"/>
      <c r="N60" s="42"/>
    </row>
    <row r="61" spans="1:14" x14ac:dyDescent="0.25">
      <c r="A61" s="33">
        <v>43243.748680555553</v>
      </c>
      <c r="B61" s="11" t="s">
        <v>81</v>
      </c>
      <c r="C61" s="6">
        <v>65.900000000000006</v>
      </c>
      <c r="D61" s="6">
        <v>66</v>
      </c>
      <c r="E61" s="39">
        <v>54</v>
      </c>
      <c r="G61" s="6">
        <f t="shared" si="0"/>
        <v>9.9999999999994316E-2</v>
      </c>
      <c r="H61" s="48">
        <f t="shared" si="1"/>
        <v>12</v>
      </c>
      <c r="I61" s="45"/>
      <c r="J61" s="46"/>
      <c r="K61" s="47"/>
      <c r="L61" s="43"/>
      <c r="M61" s="43"/>
      <c r="N61" s="42"/>
    </row>
    <row r="62" spans="1:14" x14ac:dyDescent="0.25">
      <c r="A62" s="33">
        <v>43244.64203703704</v>
      </c>
      <c r="B62" s="11" t="s">
        <v>82</v>
      </c>
      <c r="C62" s="6">
        <v>36.466666666666676</v>
      </c>
      <c r="D62" s="6">
        <v>41</v>
      </c>
      <c r="E62" s="39">
        <v>8</v>
      </c>
      <c r="G62" s="6">
        <f t="shared" si="0"/>
        <v>4.5333333333333243</v>
      </c>
      <c r="H62" s="48">
        <f t="shared" si="1"/>
        <v>33</v>
      </c>
      <c r="I62" s="45"/>
      <c r="J62" s="46"/>
      <c r="K62" s="47"/>
      <c r="L62" s="43"/>
      <c r="M62" s="43"/>
      <c r="N62" s="42"/>
    </row>
    <row r="63" spans="1:14" x14ac:dyDescent="0.25">
      <c r="A63" s="33">
        <v>43245.596875000003</v>
      </c>
      <c r="B63" s="11" t="s">
        <v>81</v>
      </c>
      <c r="C63" s="6">
        <v>52.5</v>
      </c>
      <c r="D63" s="6">
        <v>57</v>
      </c>
      <c r="E63" s="39">
        <v>49</v>
      </c>
      <c r="G63" s="6">
        <f t="shared" si="0"/>
        <v>4.5</v>
      </c>
      <c r="H63" s="48">
        <f t="shared" si="1"/>
        <v>8</v>
      </c>
      <c r="I63" s="45"/>
      <c r="J63" s="46"/>
      <c r="K63" s="47"/>
      <c r="L63" s="43"/>
      <c r="M63" s="43"/>
      <c r="N63" s="42"/>
    </row>
    <row r="64" spans="1:14" x14ac:dyDescent="0.25">
      <c r="A64" s="33">
        <v>43249.297488425924</v>
      </c>
      <c r="B64" s="11" t="s">
        <v>48</v>
      </c>
      <c r="C64" s="6">
        <v>60.616666666666667</v>
      </c>
      <c r="D64" s="6">
        <v>64</v>
      </c>
      <c r="E64" s="39">
        <v>58</v>
      </c>
      <c r="G64" s="6">
        <f t="shared" si="0"/>
        <v>3.3833333333333329</v>
      </c>
      <c r="H64" s="48">
        <f t="shared" si="1"/>
        <v>6</v>
      </c>
      <c r="I64" s="45"/>
      <c r="J64" s="46"/>
      <c r="K64" s="47"/>
      <c r="L64" s="43"/>
      <c r="M64" s="43"/>
      <c r="N64" s="42"/>
    </row>
    <row r="65" spans="1:14" x14ac:dyDescent="0.25">
      <c r="A65" s="33">
        <v>43249.725208333337</v>
      </c>
      <c r="B65" s="11" t="s">
        <v>83</v>
      </c>
      <c r="C65" s="6">
        <v>17.7</v>
      </c>
      <c r="D65" s="6">
        <v>22</v>
      </c>
      <c r="E65" s="39">
        <v>14</v>
      </c>
      <c r="G65" s="6">
        <f t="shared" si="0"/>
        <v>4.3000000000000007</v>
      </c>
      <c r="H65" s="48">
        <f t="shared" si="1"/>
        <v>8</v>
      </c>
      <c r="I65" s="45"/>
      <c r="J65" s="46"/>
      <c r="K65" s="47"/>
      <c r="L65" s="43"/>
      <c r="M65" s="43"/>
      <c r="N65" s="42"/>
    </row>
    <row r="66" spans="1:14" x14ac:dyDescent="0.25">
      <c r="A66" s="33">
        <v>43250.642881944441</v>
      </c>
      <c r="B66" s="11" t="s">
        <v>84</v>
      </c>
      <c r="C66" s="6">
        <v>112.25</v>
      </c>
      <c r="D66" s="6">
        <v>113</v>
      </c>
      <c r="E66" s="39">
        <v>110</v>
      </c>
      <c r="G66" s="6">
        <f t="shared" si="0"/>
        <v>0.75</v>
      </c>
      <c r="H66" s="48">
        <f t="shared" si="1"/>
        <v>3</v>
      </c>
      <c r="I66" s="45"/>
      <c r="J66" s="46"/>
      <c r="K66" s="47"/>
      <c r="L66" s="43"/>
      <c r="M66" s="43"/>
      <c r="N66" s="42"/>
    </row>
    <row r="67" spans="1:14" x14ac:dyDescent="0.25">
      <c r="A67" s="33">
        <v>43250.64539351852</v>
      </c>
      <c r="B67" s="11" t="s">
        <v>85</v>
      </c>
      <c r="C67" s="6">
        <v>74.633333333333326</v>
      </c>
      <c r="D67" s="6">
        <v>79</v>
      </c>
      <c r="E67" s="39">
        <v>68</v>
      </c>
      <c r="G67" s="6">
        <f t="shared" ref="G67:G130" si="2">D67-C67</f>
        <v>4.3666666666666742</v>
      </c>
      <c r="H67" s="48">
        <f t="shared" ref="H67:H130" si="3">D67-E67</f>
        <v>11</v>
      </c>
      <c r="I67" s="45"/>
      <c r="J67" s="46"/>
      <c r="K67" s="47"/>
      <c r="L67" s="43"/>
      <c r="M67" s="43"/>
      <c r="N67" s="42"/>
    </row>
    <row r="68" spans="1:14" x14ac:dyDescent="0.25">
      <c r="A68" s="33">
        <v>43252.571689814817</v>
      </c>
      <c r="B68" s="11" t="s">
        <v>86</v>
      </c>
      <c r="C68" s="6">
        <v>50.766666666666666</v>
      </c>
      <c r="D68" s="6">
        <v>54</v>
      </c>
      <c r="E68" s="39">
        <v>47</v>
      </c>
      <c r="G68" s="6">
        <f t="shared" si="2"/>
        <v>3.2333333333333343</v>
      </c>
      <c r="H68" s="48">
        <f t="shared" si="3"/>
        <v>7</v>
      </c>
      <c r="I68" s="45"/>
      <c r="J68" s="46"/>
      <c r="K68" s="47"/>
      <c r="L68" s="43"/>
      <c r="M68" s="43"/>
      <c r="N68" s="42"/>
    </row>
    <row r="69" spans="1:14" x14ac:dyDescent="0.25">
      <c r="A69" s="33">
        <v>43255.766157407408</v>
      </c>
      <c r="B69" s="11" t="s">
        <v>46</v>
      </c>
      <c r="C69" s="6">
        <v>6.7333333333333334</v>
      </c>
      <c r="D69" s="6">
        <v>10</v>
      </c>
      <c r="E69" s="39">
        <v>4</v>
      </c>
      <c r="G69" s="6">
        <f t="shared" si="2"/>
        <v>3.2666666666666666</v>
      </c>
      <c r="H69" s="48">
        <f t="shared" si="3"/>
        <v>6</v>
      </c>
      <c r="I69" s="45"/>
      <c r="J69" s="46"/>
      <c r="K69" s="47"/>
      <c r="L69" s="43"/>
      <c r="M69" s="43"/>
      <c r="N69" s="42"/>
    </row>
    <row r="70" spans="1:14" x14ac:dyDescent="0.25">
      <c r="A70" s="33">
        <v>43263.670868055553</v>
      </c>
      <c r="B70" s="11" t="s">
        <v>87</v>
      </c>
      <c r="C70" s="6">
        <v>16.95</v>
      </c>
      <c r="D70" s="6">
        <v>18</v>
      </c>
      <c r="E70" s="39">
        <v>15</v>
      </c>
      <c r="G70" s="6">
        <f t="shared" si="2"/>
        <v>1.0500000000000007</v>
      </c>
      <c r="H70" s="48">
        <f t="shared" si="3"/>
        <v>3</v>
      </c>
      <c r="I70" s="45"/>
      <c r="J70" s="46"/>
      <c r="K70" s="47"/>
      <c r="L70" s="43"/>
      <c r="M70" s="43"/>
      <c r="N70" s="42"/>
    </row>
    <row r="71" spans="1:14" x14ac:dyDescent="0.25">
      <c r="A71" s="33">
        <v>43264.345104166663</v>
      </c>
      <c r="B71" s="11" t="s">
        <v>88</v>
      </c>
      <c r="C71" s="6">
        <v>81</v>
      </c>
      <c r="D71" s="6">
        <v>82</v>
      </c>
      <c r="E71" s="39">
        <v>8</v>
      </c>
      <c r="G71" s="6">
        <f t="shared" si="2"/>
        <v>1</v>
      </c>
      <c r="H71" s="48">
        <f t="shared" si="3"/>
        <v>74</v>
      </c>
      <c r="I71" s="45"/>
      <c r="J71" s="46"/>
      <c r="K71" s="47"/>
      <c r="L71" s="43"/>
      <c r="M71" s="43"/>
      <c r="N71" s="42"/>
    </row>
    <row r="72" spans="1:14" x14ac:dyDescent="0.25">
      <c r="A72" s="33">
        <v>43266.541145833333</v>
      </c>
      <c r="B72" s="11" t="s">
        <v>89</v>
      </c>
      <c r="C72" s="6">
        <v>29.75</v>
      </c>
      <c r="D72" s="6">
        <v>34</v>
      </c>
      <c r="E72" s="39">
        <v>9</v>
      </c>
      <c r="G72" s="6">
        <f t="shared" si="2"/>
        <v>4.25</v>
      </c>
      <c r="H72" s="48">
        <f t="shared" si="3"/>
        <v>25</v>
      </c>
      <c r="I72" s="45"/>
      <c r="J72" s="46"/>
      <c r="K72" s="47"/>
      <c r="L72" s="43"/>
      <c r="M72" s="43"/>
      <c r="N72" s="42"/>
    </row>
    <row r="73" spans="1:14" x14ac:dyDescent="0.25">
      <c r="A73" s="33">
        <v>43266.622372685182</v>
      </c>
      <c r="B73" s="11" t="s">
        <v>90</v>
      </c>
      <c r="C73" s="6">
        <v>28.783333333333335</v>
      </c>
      <c r="D73" s="6">
        <v>35</v>
      </c>
      <c r="E73" s="39">
        <v>19</v>
      </c>
      <c r="G73" s="6">
        <f t="shared" si="2"/>
        <v>6.216666666666665</v>
      </c>
      <c r="H73" s="48">
        <f t="shared" si="3"/>
        <v>16</v>
      </c>
      <c r="I73" s="45"/>
      <c r="J73" s="46"/>
      <c r="K73" s="47"/>
      <c r="L73" s="43"/>
      <c r="M73" s="43"/>
      <c r="N73" s="42"/>
    </row>
    <row r="74" spans="1:14" x14ac:dyDescent="0.25">
      <c r="A74" s="33">
        <v>43269.340300925927</v>
      </c>
      <c r="B74" s="11" t="s">
        <v>91</v>
      </c>
      <c r="C74" s="6">
        <v>87.966666666666669</v>
      </c>
      <c r="D74" s="6">
        <v>88</v>
      </c>
      <c r="E74" s="39">
        <v>86</v>
      </c>
      <c r="G74" s="6">
        <f t="shared" si="2"/>
        <v>3.3333333333331439E-2</v>
      </c>
      <c r="H74" s="48">
        <f t="shared" si="3"/>
        <v>2</v>
      </c>
      <c r="I74" s="45"/>
      <c r="J74" s="46"/>
      <c r="K74" s="47"/>
      <c r="L74" s="43"/>
      <c r="M74" s="43"/>
      <c r="N74" s="42"/>
    </row>
    <row r="75" spans="1:14" x14ac:dyDescent="0.25">
      <c r="A75" s="33">
        <v>43269.64261574074</v>
      </c>
      <c r="B75" s="11" t="s">
        <v>77</v>
      </c>
      <c r="C75" s="6">
        <v>72.63333333333334</v>
      </c>
      <c r="D75" s="6">
        <v>73.000000000000014</v>
      </c>
      <c r="E75" s="39">
        <v>65</v>
      </c>
      <c r="G75" s="6">
        <f t="shared" si="2"/>
        <v>0.36666666666667425</v>
      </c>
      <c r="H75" s="48">
        <f t="shared" si="3"/>
        <v>8.0000000000000142</v>
      </c>
      <c r="I75" s="45"/>
      <c r="J75" s="46"/>
      <c r="K75" s="47"/>
      <c r="L75" s="43"/>
      <c r="M75" s="43"/>
      <c r="N75" s="42"/>
    </row>
    <row r="76" spans="1:14" x14ac:dyDescent="0.25">
      <c r="A76" s="33">
        <v>43270.37259259259</v>
      </c>
      <c r="B76" s="11" t="s">
        <v>48</v>
      </c>
      <c r="C76" s="6">
        <v>35.466666666666669</v>
      </c>
      <c r="D76" s="6">
        <v>37</v>
      </c>
      <c r="E76" s="39">
        <v>24</v>
      </c>
      <c r="G76" s="6">
        <f t="shared" si="2"/>
        <v>1.5333333333333314</v>
      </c>
      <c r="H76" s="48">
        <f t="shared" si="3"/>
        <v>13</v>
      </c>
      <c r="I76" s="45"/>
      <c r="J76" s="46"/>
      <c r="K76" s="47"/>
      <c r="L76" s="43"/>
      <c r="M76" s="43"/>
      <c r="N76" s="42"/>
    </row>
    <row r="77" spans="1:14" x14ac:dyDescent="0.25">
      <c r="A77" s="33">
        <v>43270.391597222224</v>
      </c>
      <c r="B77" s="11" t="s">
        <v>77</v>
      </c>
      <c r="C77" s="6">
        <v>39.1</v>
      </c>
      <c r="D77" s="6">
        <v>40</v>
      </c>
      <c r="E77" s="39">
        <v>36</v>
      </c>
      <c r="G77" s="6">
        <f t="shared" si="2"/>
        <v>0.89999999999999858</v>
      </c>
      <c r="H77" s="48">
        <f t="shared" si="3"/>
        <v>4</v>
      </c>
      <c r="I77" s="45"/>
      <c r="J77" s="46"/>
      <c r="K77" s="47"/>
      <c r="L77" s="43"/>
      <c r="M77" s="43"/>
      <c r="N77" s="42"/>
    </row>
    <row r="78" spans="1:14" x14ac:dyDescent="0.25">
      <c r="A78" s="33">
        <v>43270.637881944444</v>
      </c>
      <c r="B78" s="11" t="s">
        <v>92</v>
      </c>
      <c r="C78" s="6">
        <v>35.450000000000003</v>
      </c>
      <c r="D78" s="6">
        <v>36</v>
      </c>
      <c r="E78" s="39">
        <v>34</v>
      </c>
      <c r="G78" s="6">
        <f t="shared" si="2"/>
        <v>0.54999999999999716</v>
      </c>
      <c r="H78" s="48">
        <f t="shared" si="3"/>
        <v>2</v>
      </c>
      <c r="I78" s="45"/>
      <c r="J78" s="46"/>
      <c r="K78" s="47"/>
      <c r="L78" s="43"/>
      <c r="M78" s="43"/>
      <c r="N78" s="42"/>
    </row>
    <row r="79" spans="1:14" x14ac:dyDescent="0.25">
      <c r="A79" s="33">
        <v>43270.735636574071</v>
      </c>
      <c r="B79" s="11" t="s">
        <v>93</v>
      </c>
      <c r="C79" s="6">
        <v>55.68333333333333</v>
      </c>
      <c r="D79" s="6">
        <v>60</v>
      </c>
      <c r="E79" s="39">
        <v>43</v>
      </c>
      <c r="G79" s="6">
        <f t="shared" si="2"/>
        <v>4.31666666666667</v>
      </c>
      <c r="H79" s="48">
        <f t="shared" si="3"/>
        <v>17</v>
      </c>
      <c r="I79" s="45"/>
      <c r="J79" s="46"/>
      <c r="K79" s="47"/>
      <c r="L79" s="43"/>
      <c r="M79" s="43"/>
      <c r="N79" s="42"/>
    </row>
    <row r="80" spans="1:14" x14ac:dyDescent="0.25">
      <c r="A80" s="33">
        <v>43271.373622685183</v>
      </c>
      <c r="B80" s="11" t="s">
        <v>94</v>
      </c>
      <c r="C80" s="6">
        <v>22.983333333333338</v>
      </c>
      <c r="D80" s="6">
        <v>26.000000000000004</v>
      </c>
      <c r="E80" s="39">
        <v>19</v>
      </c>
      <c r="G80" s="6">
        <f t="shared" si="2"/>
        <v>3.0166666666666657</v>
      </c>
      <c r="H80" s="48">
        <f t="shared" si="3"/>
        <v>7.0000000000000036</v>
      </c>
      <c r="I80" s="45"/>
      <c r="J80" s="46"/>
      <c r="K80" s="47"/>
      <c r="L80" s="43"/>
      <c r="M80" s="43"/>
      <c r="N80" s="42"/>
    </row>
    <row r="81" spans="1:14" x14ac:dyDescent="0.25">
      <c r="A81" s="33">
        <v>43271.387303240743</v>
      </c>
      <c r="B81" s="11" t="s">
        <v>95</v>
      </c>
      <c r="C81" s="6">
        <v>34.283333333333331</v>
      </c>
      <c r="D81" s="6">
        <v>37</v>
      </c>
      <c r="E81" s="39">
        <v>33</v>
      </c>
      <c r="G81" s="6">
        <f t="shared" si="2"/>
        <v>2.7166666666666686</v>
      </c>
      <c r="H81" s="48">
        <f t="shared" si="3"/>
        <v>4</v>
      </c>
      <c r="I81" s="45"/>
      <c r="J81" s="46"/>
      <c r="K81" s="47"/>
      <c r="L81" s="43"/>
      <c r="M81" s="43"/>
      <c r="N81" s="42"/>
    </row>
    <row r="82" spans="1:14" x14ac:dyDescent="0.25">
      <c r="A82" s="33">
        <v>43271.634120370371</v>
      </c>
      <c r="B82" s="11" t="s">
        <v>96</v>
      </c>
      <c r="C82" s="6">
        <v>42.866666666666667</v>
      </c>
      <c r="D82" s="6">
        <v>46.000000000000007</v>
      </c>
      <c r="E82" s="39">
        <v>35</v>
      </c>
      <c r="G82" s="6">
        <f t="shared" si="2"/>
        <v>3.13333333333334</v>
      </c>
      <c r="H82" s="48">
        <f t="shared" si="3"/>
        <v>11.000000000000007</v>
      </c>
      <c r="I82" s="45"/>
      <c r="J82" s="46"/>
      <c r="K82" s="47"/>
      <c r="L82" s="43"/>
      <c r="M82" s="43"/>
      <c r="N82" s="42"/>
    </row>
    <row r="83" spans="1:14" x14ac:dyDescent="0.25">
      <c r="A83" s="33">
        <v>43271.710104166668</v>
      </c>
      <c r="B83" s="11" t="s">
        <v>97</v>
      </c>
      <c r="C83" s="6">
        <v>0.45</v>
      </c>
      <c r="D83" s="6">
        <v>3</v>
      </c>
      <c r="E83" s="39">
        <v>5</v>
      </c>
      <c r="G83" s="6">
        <f t="shared" si="2"/>
        <v>2.5499999999999998</v>
      </c>
      <c r="H83" s="48">
        <f t="shared" si="3"/>
        <v>-2</v>
      </c>
      <c r="I83" s="45"/>
      <c r="J83" s="46"/>
      <c r="K83" s="47"/>
      <c r="L83" s="43"/>
      <c r="M83" s="43"/>
      <c r="N83" s="42"/>
    </row>
    <row r="84" spans="1:14" x14ac:dyDescent="0.25">
      <c r="A84" s="33">
        <v>43271.744629629633</v>
      </c>
      <c r="B84" s="11" t="s">
        <v>98</v>
      </c>
      <c r="C84" s="6">
        <v>81.733333333333334</v>
      </c>
      <c r="D84" s="6">
        <v>83.999999999999986</v>
      </c>
      <c r="E84" s="39">
        <v>78</v>
      </c>
      <c r="G84" s="6">
        <f t="shared" si="2"/>
        <v>2.2666666666666515</v>
      </c>
      <c r="H84" s="48">
        <f t="shared" si="3"/>
        <v>5.9999999999999858</v>
      </c>
      <c r="I84" s="45"/>
      <c r="J84" s="46"/>
      <c r="K84" s="47"/>
      <c r="L84" s="43"/>
      <c r="M84" s="43"/>
      <c r="N84" s="42"/>
    </row>
    <row r="85" spans="1:14" x14ac:dyDescent="0.25">
      <c r="A85" s="33">
        <v>43272.058692129627</v>
      </c>
      <c r="B85" s="11" t="s">
        <v>99</v>
      </c>
      <c r="C85" s="6">
        <v>185.48333333333332</v>
      </c>
      <c r="D85" s="6">
        <v>186.00000000000003</v>
      </c>
      <c r="E85" s="39">
        <v>177</v>
      </c>
      <c r="G85" s="6">
        <f t="shared" si="2"/>
        <v>0.51666666666670835</v>
      </c>
      <c r="H85" s="48">
        <f t="shared" si="3"/>
        <v>9.0000000000000284</v>
      </c>
      <c r="I85" s="45"/>
      <c r="J85" s="46"/>
      <c r="K85" s="47"/>
      <c r="L85" s="43"/>
      <c r="M85" s="43"/>
      <c r="N85" s="42"/>
    </row>
    <row r="86" spans="1:14" x14ac:dyDescent="0.25">
      <c r="A86" s="33">
        <v>43272.6484837963</v>
      </c>
      <c r="B86" s="11" t="s">
        <v>100</v>
      </c>
      <c r="C86" s="6">
        <v>102.18333333333334</v>
      </c>
      <c r="D86" s="6">
        <v>103.00000000000001</v>
      </c>
      <c r="E86" s="39">
        <v>97</v>
      </c>
      <c r="G86" s="6">
        <f t="shared" si="2"/>
        <v>0.81666666666667709</v>
      </c>
      <c r="H86" s="48">
        <f t="shared" si="3"/>
        <v>6.0000000000000142</v>
      </c>
      <c r="I86" s="45"/>
      <c r="J86" s="46"/>
      <c r="K86" s="47"/>
      <c r="L86" s="43"/>
      <c r="M86" s="43"/>
      <c r="N86" s="42"/>
    </row>
    <row r="87" spans="1:14" x14ac:dyDescent="0.25">
      <c r="A87" s="33">
        <v>43272.654085648152</v>
      </c>
      <c r="B87" s="11" t="s">
        <v>101</v>
      </c>
      <c r="C87" s="6">
        <v>103.11666666666666</v>
      </c>
      <c r="D87" s="6">
        <v>105</v>
      </c>
      <c r="E87" s="39">
        <v>101</v>
      </c>
      <c r="G87" s="6">
        <f t="shared" si="2"/>
        <v>1.88333333333334</v>
      </c>
      <c r="H87" s="48">
        <f t="shared" si="3"/>
        <v>4</v>
      </c>
      <c r="I87" s="45"/>
      <c r="J87" s="46"/>
      <c r="K87" s="47"/>
      <c r="L87" s="43"/>
      <c r="M87" s="43"/>
      <c r="N87" s="42"/>
    </row>
    <row r="88" spans="1:14" x14ac:dyDescent="0.25">
      <c r="A88" s="33">
        <v>43273.542268518519</v>
      </c>
      <c r="B88" s="11" t="s">
        <v>102</v>
      </c>
      <c r="C88" s="6">
        <v>3.1333333333333333</v>
      </c>
      <c r="D88" s="6">
        <v>7</v>
      </c>
      <c r="E88" s="39">
        <v>2</v>
      </c>
      <c r="G88" s="6">
        <f t="shared" si="2"/>
        <v>3.8666666666666667</v>
      </c>
      <c r="H88" s="48">
        <f t="shared" si="3"/>
        <v>5</v>
      </c>
      <c r="I88" s="45"/>
      <c r="J88" s="46"/>
      <c r="K88" s="47"/>
      <c r="L88" s="43"/>
      <c r="M88" s="43"/>
      <c r="N88" s="42"/>
    </row>
    <row r="89" spans="1:14" x14ac:dyDescent="0.25">
      <c r="A89" s="33">
        <v>43277.424074074072</v>
      </c>
      <c r="B89" s="11" t="s">
        <v>103</v>
      </c>
      <c r="C89" s="6">
        <v>69.333333333333329</v>
      </c>
      <c r="D89" s="6">
        <v>71</v>
      </c>
      <c r="E89" s="39">
        <v>68</v>
      </c>
      <c r="G89" s="6">
        <f t="shared" si="2"/>
        <v>1.6666666666666714</v>
      </c>
      <c r="H89" s="48">
        <f t="shared" si="3"/>
        <v>3</v>
      </c>
      <c r="I89" s="45"/>
      <c r="J89" s="46"/>
      <c r="K89" s="47"/>
      <c r="L89" s="43"/>
      <c r="M89" s="43"/>
      <c r="N89" s="42"/>
    </row>
    <row r="90" spans="1:14" x14ac:dyDescent="0.25">
      <c r="A90" s="33">
        <v>43277.570300925923</v>
      </c>
      <c r="B90" s="11" t="s">
        <v>104</v>
      </c>
      <c r="C90" s="6">
        <v>19.783333333333335</v>
      </c>
      <c r="D90" s="6">
        <v>23.000000000000004</v>
      </c>
      <c r="E90" s="39">
        <v>19</v>
      </c>
      <c r="G90" s="6">
        <f t="shared" si="2"/>
        <v>3.2166666666666686</v>
      </c>
      <c r="H90" s="48">
        <f t="shared" si="3"/>
        <v>4.0000000000000036</v>
      </c>
      <c r="I90" s="45"/>
      <c r="J90" s="46"/>
      <c r="K90" s="47"/>
      <c r="L90" s="43"/>
      <c r="M90" s="43"/>
      <c r="N90" s="42"/>
    </row>
    <row r="91" spans="1:14" x14ac:dyDescent="0.25">
      <c r="A91" s="33">
        <v>43277.7580787037</v>
      </c>
      <c r="B91" s="11" t="s">
        <v>105</v>
      </c>
      <c r="C91" s="6">
        <v>39.366666666666667</v>
      </c>
      <c r="D91" s="6">
        <v>41</v>
      </c>
      <c r="E91" s="39">
        <v>31</v>
      </c>
      <c r="G91" s="6">
        <f t="shared" si="2"/>
        <v>1.6333333333333329</v>
      </c>
      <c r="H91" s="48">
        <f t="shared" si="3"/>
        <v>10</v>
      </c>
      <c r="I91" s="45"/>
      <c r="J91" s="46"/>
      <c r="K91" s="47"/>
      <c r="L91" s="43"/>
      <c r="M91" s="43"/>
      <c r="N91" s="42"/>
    </row>
    <row r="92" spans="1:14" x14ac:dyDescent="0.25">
      <c r="A92" s="33">
        <v>43278.334490740737</v>
      </c>
      <c r="B92" s="11" t="s">
        <v>106</v>
      </c>
      <c r="C92" s="6">
        <v>29.333333333333332</v>
      </c>
      <c r="D92" s="6">
        <v>31.000000000000004</v>
      </c>
      <c r="E92" s="39">
        <v>18</v>
      </c>
      <c r="G92" s="6">
        <f t="shared" si="2"/>
        <v>1.6666666666666714</v>
      </c>
      <c r="H92" s="48">
        <f t="shared" si="3"/>
        <v>13.000000000000004</v>
      </c>
      <c r="I92" s="45"/>
      <c r="J92" s="46"/>
      <c r="K92" s="47"/>
      <c r="L92" s="43"/>
      <c r="M92" s="43"/>
      <c r="N92" s="42"/>
    </row>
    <row r="93" spans="1:14" x14ac:dyDescent="0.25">
      <c r="A93" s="33">
        <v>43279.773495370369</v>
      </c>
      <c r="B93" s="11" t="s">
        <v>107</v>
      </c>
      <c r="C93" s="6">
        <v>109.16666666666667</v>
      </c>
      <c r="D93" s="6">
        <v>113</v>
      </c>
      <c r="E93" s="39">
        <v>97</v>
      </c>
      <c r="G93" s="6">
        <f t="shared" si="2"/>
        <v>3.8333333333333286</v>
      </c>
      <c r="H93" s="48">
        <f t="shared" si="3"/>
        <v>16</v>
      </c>
      <c r="I93" s="45"/>
      <c r="J93" s="46"/>
      <c r="K93" s="47"/>
      <c r="L93" s="43"/>
      <c r="M93" s="43"/>
      <c r="N93" s="42"/>
    </row>
    <row r="94" spans="1:14" x14ac:dyDescent="0.25">
      <c r="A94" s="33">
        <v>43284.27815972222</v>
      </c>
      <c r="B94" s="11" t="s">
        <v>108</v>
      </c>
      <c r="C94" s="6">
        <v>24.45</v>
      </c>
      <c r="D94" s="6">
        <v>27</v>
      </c>
      <c r="E94" s="39">
        <v>21</v>
      </c>
      <c r="G94" s="6">
        <f t="shared" si="2"/>
        <v>2.5500000000000007</v>
      </c>
      <c r="H94" s="48">
        <f t="shared" si="3"/>
        <v>6</v>
      </c>
      <c r="I94" s="45"/>
      <c r="J94" s="46"/>
      <c r="K94" s="47"/>
      <c r="L94" s="43"/>
      <c r="M94" s="43"/>
      <c r="N94" s="42"/>
    </row>
    <row r="95" spans="1:14" x14ac:dyDescent="0.25">
      <c r="A95" s="33">
        <v>43286.652060185188</v>
      </c>
      <c r="B95" s="11" t="s">
        <v>109</v>
      </c>
      <c r="C95" s="6">
        <v>8.0333333333333332</v>
      </c>
      <c r="D95" s="6">
        <v>10</v>
      </c>
      <c r="E95" s="39">
        <v>0</v>
      </c>
      <c r="G95" s="6">
        <f t="shared" si="2"/>
        <v>1.9666666666666668</v>
      </c>
      <c r="H95" s="48">
        <f t="shared" si="3"/>
        <v>10</v>
      </c>
      <c r="I95" s="45"/>
      <c r="J95" s="46"/>
      <c r="K95" s="47"/>
      <c r="L95" s="43"/>
      <c r="M95" s="43"/>
      <c r="N95" s="42"/>
    </row>
    <row r="96" spans="1:14" x14ac:dyDescent="0.25">
      <c r="A96" s="33">
        <v>43287.368043981478</v>
      </c>
      <c r="B96" s="11" t="s">
        <v>110</v>
      </c>
      <c r="C96" s="6">
        <v>23.016666666666666</v>
      </c>
      <c r="D96" s="6">
        <v>24</v>
      </c>
      <c r="E96" s="39">
        <v>21</v>
      </c>
      <c r="G96" s="6">
        <f t="shared" si="2"/>
        <v>0.98333333333333428</v>
      </c>
      <c r="H96" s="48">
        <f t="shared" si="3"/>
        <v>3</v>
      </c>
      <c r="I96" s="45"/>
      <c r="J96" s="46"/>
      <c r="K96" s="47"/>
      <c r="L96" s="43"/>
      <c r="M96" s="43"/>
      <c r="N96" s="42"/>
    </row>
    <row r="97" spans="1:14" x14ac:dyDescent="0.25">
      <c r="A97" s="33">
        <v>43290.326898148145</v>
      </c>
      <c r="B97" s="11" t="s">
        <v>111</v>
      </c>
      <c r="C97" s="6">
        <v>0.26666666666666666</v>
      </c>
      <c r="D97" s="6">
        <v>11</v>
      </c>
      <c r="E97" s="39">
        <v>0</v>
      </c>
      <c r="G97" s="6">
        <f t="shared" si="2"/>
        <v>10.733333333333333</v>
      </c>
      <c r="H97" s="48">
        <f t="shared" si="3"/>
        <v>11</v>
      </c>
      <c r="I97" s="45"/>
      <c r="J97" s="46"/>
      <c r="K97" s="47"/>
      <c r="L97" s="43"/>
      <c r="M97" s="43"/>
      <c r="N97" s="42"/>
    </row>
    <row r="98" spans="1:14" x14ac:dyDescent="0.25">
      <c r="A98" s="33">
        <v>43290.365277777775</v>
      </c>
      <c r="B98" s="11" t="s">
        <v>112</v>
      </c>
      <c r="C98" s="6">
        <v>13.000000000000002</v>
      </c>
      <c r="D98" s="6">
        <v>14</v>
      </c>
      <c r="E98" s="39">
        <v>5</v>
      </c>
      <c r="G98" s="6">
        <f t="shared" si="2"/>
        <v>0.99999999999999822</v>
      </c>
      <c r="H98" s="48">
        <f t="shared" si="3"/>
        <v>9</v>
      </c>
      <c r="I98" s="45"/>
      <c r="J98" s="46"/>
      <c r="K98" s="47"/>
      <c r="L98" s="43"/>
      <c r="M98" s="43"/>
      <c r="N98" s="42"/>
    </row>
    <row r="99" spans="1:14" x14ac:dyDescent="0.25">
      <c r="A99" s="33">
        <v>43290.488125000003</v>
      </c>
      <c r="B99" s="11" t="s">
        <v>114</v>
      </c>
      <c r="C99" s="6">
        <v>18.100000000000001</v>
      </c>
      <c r="D99" s="6">
        <v>6</v>
      </c>
      <c r="E99" s="39">
        <v>0</v>
      </c>
      <c r="G99" s="6">
        <f t="shared" si="2"/>
        <v>-12.100000000000001</v>
      </c>
      <c r="H99" s="48">
        <f t="shared" si="3"/>
        <v>6</v>
      </c>
      <c r="I99" s="45"/>
      <c r="J99" s="46"/>
      <c r="K99" s="47"/>
      <c r="L99" s="43"/>
      <c r="M99" s="43"/>
      <c r="N99" s="42"/>
    </row>
    <row r="100" spans="1:14" x14ac:dyDescent="0.25">
      <c r="A100" s="33">
        <v>43291.354548611111</v>
      </c>
      <c r="B100" s="11" t="s">
        <v>115</v>
      </c>
      <c r="C100" s="6">
        <v>14.449999999999998</v>
      </c>
      <c r="D100" s="6">
        <v>15</v>
      </c>
      <c r="E100" s="39">
        <v>9</v>
      </c>
      <c r="G100" s="6">
        <f t="shared" si="2"/>
        <v>0.55000000000000249</v>
      </c>
      <c r="H100" s="48">
        <f t="shared" si="3"/>
        <v>6</v>
      </c>
      <c r="I100" s="45"/>
      <c r="J100" s="46"/>
      <c r="K100" s="47"/>
      <c r="L100" s="43"/>
      <c r="M100" s="43"/>
      <c r="N100" s="42"/>
    </row>
    <row r="101" spans="1:14" x14ac:dyDescent="0.25">
      <c r="A101" s="33">
        <v>43291.558761574073</v>
      </c>
      <c r="B101" s="11" t="s">
        <v>116</v>
      </c>
      <c r="C101" s="6">
        <v>23.383333333333329</v>
      </c>
      <c r="D101" s="6">
        <v>26.000000000000004</v>
      </c>
      <c r="E101" s="39">
        <v>19</v>
      </c>
      <c r="G101" s="6">
        <f t="shared" si="2"/>
        <v>2.6166666666666742</v>
      </c>
      <c r="H101" s="48">
        <f t="shared" si="3"/>
        <v>7.0000000000000036</v>
      </c>
      <c r="I101" s="45"/>
      <c r="J101" s="46"/>
      <c r="K101" s="47"/>
      <c r="L101" s="43"/>
      <c r="M101" s="43"/>
      <c r="N101" s="42"/>
    </row>
    <row r="102" spans="1:14" x14ac:dyDescent="0.25">
      <c r="A102" s="33">
        <v>43292.325972222221</v>
      </c>
      <c r="B102" s="11" t="s">
        <v>117</v>
      </c>
      <c r="C102" s="6">
        <v>25.6</v>
      </c>
      <c r="D102" s="6">
        <v>35</v>
      </c>
      <c r="E102" s="39">
        <v>25</v>
      </c>
      <c r="G102" s="6">
        <f t="shared" si="2"/>
        <v>9.3999999999999986</v>
      </c>
      <c r="H102" s="48">
        <f t="shared" si="3"/>
        <v>10</v>
      </c>
      <c r="I102" s="45"/>
      <c r="J102" s="46"/>
      <c r="K102" s="47"/>
      <c r="L102" s="43"/>
      <c r="M102" s="43"/>
      <c r="N102" s="42"/>
    </row>
    <row r="103" spans="1:14" x14ac:dyDescent="0.25">
      <c r="A103" s="33">
        <v>43292.640439814815</v>
      </c>
      <c r="B103" s="11" t="s">
        <v>118</v>
      </c>
      <c r="C103" s="6">
        <v>2.7666666666666666</v>
      </c>
      <c r="D103" s="6">
        <v>5</v>
      </c>
      <c r="E103" s="39">
        <v>0</v>
      </c>
      <c r="G103" s="6">
        <f t="shared" si="2"/>
        <v>2.2333333333333334</v>
      </c>
      <c r="H103" s="48">
        <f t="shared" si="3"/>
        <v>5</v>
      </c>
      <c r="I103" s="45"/>
      <c r="J103" s="46"/>
      <c r="K103" s="47"/>
      <c r="L103" s="43"/>
      <c r="M103" s="43"/>
      <c r="N103" s="42"/>
    </row>
    <row r="104" spans="1:14" x14ac:dyDescent="0.25">
      <c r="A104" s="33">
        <v>43292.691261574073</v>
      </c>
      <c r="B104" s="11" t="s">
        <v>119</v>
      </c>
      <c r="C104" s="6">
        <v>45.583333333333336</v>
      </c>
      <c r="D104" s="6">
        <v>46.000000000000007</v>
      </c>
      <c r="E104" s="39">
        <v>31</v>
      </c>
      <c r="G104" s="6">
        <f t="shared" si="2"/>
        <v>0.4166666666666714</v>
      </c>
      <c r="H104" s="48">
        <f t="shared" si="3"/>
        <v>15.000000000000007</v>
      </c>
      <c r="I104" s="45"/>
      <c r="J104" s="46"/>
      <c r="K104" s="47"/>
      <c r="L104" s="43"/>
      <c r="M104" s="43"/>
      <c r="N104" s="42"/>
    </row>
    <row r="105" spans="1:14" x14ac:dyDescent="0.25">
      <c r="A105" s="33">
        <v>43293.609872685185</v>
      </c>
      <c r="B105" s="11" t="s">
        <v>120</v>
      </c>
      <c r="C105" s="6">
        <v>34.783333333333331</v>
      </c>
      <c r="D105" s="6">
        <v>38</v>
      </c>
      <c r="E105" s="39">
        <v>13</v>
      </c>
      <c r="G105" s="6">
        <f t="shared" si="2"/>
        <v>3.2166666666666686</v>
      </c>
      <c r="H105" s="48">
        <f t="shared" si="3"/>
        <v>25</v>
      </c>
      <c r="I105" s="45"/>
      <c r="J105" s="46"/>
      <c r="K105" s="47"/>
      <c r="L105" s="43"/>
      <c r="M105" s="43"/>
      <c r="N105" s="42"/>
    </row>
    <row r="106" spans="1:14" x14ac:dyDescent="0.25">
      <c r="A106" s="33">
        <v>43293.769618055558</v>
      </c>
      <c r="B106" s="11" t="s">
        <v>121</v>
      </c>
      <c r="C106" s="6">
        <v>12.75</v>
      </c>
      <c r="D106" s="6">
        <v>13.000000000000002</v>
      </c>
      <c r="E106" s="39">
        <v>8</v>
      </c>
      <c r="G106" s="6">
        <f t="shared" si="2"/>
        <v>0.25000000000000178</v>
      </c>
      <c r="H106" s="48">
        <f t="shared" si="3"/>
        <v>5.0000000000000018</v>
      </c>
      <c r="I106" s="45"/>
      <c r="J106" s="46"/>
      <c r="K106" s="47"/>
      <c r="L106" s="43"/>
      <c r="M106" s="43"/>
      <c r="N106" s="42"/>
    </row>
    <row r="107" spans="1:14" x14ac:dyDescent="0.25">
      <c r="A107" s="33">
        <v>43297.516030092593</v>
      </c>
      <c r="B107" s="11" t="s">
        <v>41</v>
      </c>
      <c r="C107" s="6">
        <v>95.916666666666657</v>
      </c>
      <c r="D107" s="6">
        <v>98.999999999999986</v>
      </c>
      <c r="E107" s="39">
        <v>90</v>
      </c>
      <c r="G107" s="6">
        <f t="shared" si="2"/>
        <v>3.0833333333333286</v>
      </c>
      <c r="H107" s="48">
        <f t="shared" si="3"/>
        <v>8.9999999999999858</v>
      </c>
      <c r="I107" s="45"/>
      <c r="J107" s="46"/>
      <c r="K107" s="47"/>
      <c r="L107" s="43"/>
      <c r="M107" s="43"/>
      <c r="N107" s="42"/>
    </row>
    <row r="108" spans="1:14" x14ac:dyDescent="0.25">
      <c r="A108" s="33">
        <v>43297.645729166667</v>
      </c>
      <c r="B108" s="11" t="s">
        <v>101</v>
      </c>
      <c r="C108" s="6">
        <v>70.150000000000006</v>
      </c>
      <c r="D108" s="6">
        <v>75</v>
      </c>
      <c r="E108" s="39">
        <v>58</v>
      </c>
      <c r="G108" s="6">
        <f t="shared" si="2"/>
        <v>4.8499999999999943</v>
      </c>
      <c r="H108" s="48">
        <f t="shared" si="3"/>
        <v>17</v>
      </c>
      <c r="I108" s="45"/>
      <c r="J108" s="46"/>
      <c r="K108" s="47"/>
      <c r="L108" s="43"/>
      <c r="M108" s="43"/>
      <c r="N108" s="42"/>
    </row>
    <row r="109" spans="1:14" x14ac:dyDescent="0.25">
      <c r="A109" s="33">
        <v>43298.72347222222</v>
      </c>
      <c r="B109" s="11" t="s">
        <v>122</v>
      </c>
      <c r="C109" s="6">
        <v>34.200000000000003</v>
      </c>
      <c r="D109" s="6">
        <v>36</v>
      </c>
      <c r="E109" s="39">
        <v>30</v>
      </c>
      <c r="G109" s="6">
        <f t="shared" si="2"/>
        <v>1.7999999999999972</v>
      </c>
      <c r="H109" s="48">
        <f t="shared" si="3"/>
        <v>6</v>
      </c>
      <c r="I109" s="45"/>
      <c r="J109" s="46"/>
      <c r="K109" s="47"/>
      <c r="L109" s="43"/>
      <c r="M109" s="43"/>
      <c r="N109" s="42"/>
    </row>
    <row r="110" spans="1:14" x14ac:dyDescent="0.25">
      <c r="A110" s="33">
        <v>43298.731053240743</v>
      </c>
      <c r="B110" s="11" t="s">
        <v>123</v>
      </c>
      <c r="C110" s="6">
        <v>27.283333333333335</v>
      </c>
      <c r="D110" s="6">
        <v>30</v>
      </c>
      <c r="E110" s="39">
        <v>20</v>
      </c>
      <c r="G110" s="6">
        <f t="shared" si="2"/>
        <v>2.716666666666665</v>
      </c>
      <c r="H110" s="48">
        <f t="shared" si="3"/>
        <v>10</v>
      </c>
      <c r="I110" s="45"/>
      <c r="J110" s="46"/>
      <c r="K110" s="47"/>
      <c r="L110" s="43"/>
      <c r="M110" s="43"/>
      <c r="N110" s="42"/>
    </row>
    <row r="111" spans="1:14" x14ac:dyDescent="0.25">
      <c r="A111" s="33">
        <v>43298.751111111109</v>
      </c>
      <c r="B111" s="11" t="s">
        <v>124</v>
      </c>
      <c r="C111" s="6">
        <v>69.400000000000006</v>
      </c>
      <c r="D111" s="6">
        <v>71</v>
      </c>
      <c r="E111" s="39">
        <v>63</v>
      </c>
      <c r="G111" s="6">
        <f t="shared" si="2"/>
        <v>1.5999999999999943</v>
      </c>
      <c r="H111" s="48">
        <f t="shared" si="3"/>
        <v>8</v>
      </c>
      <c r="I111" s="45"/>
      <c r="J111" s="46"/>
      <c r="K111" s="47"/>
      <c r="L111" s="43"/>
      <c r="M111" s="43"/>
      <c r="N111" s="42"/>
    </row>
    <row r="112" spans="1:14" x14ac:dyDescent="0.25">
      <c r="A112" s="33">
        <v>43299.529814814814</v>
      </c>
      <c r="B112" s="11" t="s">
        <v>125</v>
      </c>
      <c r="C112" s="6">
        <v>106.06666666666666</v>
      </c>
      <c r="D112" s="6">
        <v>108.99999999999999</v>
      </c>
      <c r="E112" s="39">
        <v>103</v>
      </c>
      <c r="G112" s="6">
        <f t="shared" si="2"/>
        <v>2.9333333333333229</v>
      </c>
      <c r="H112" s="48">
        <f t="shared" si="3"/>
        <v>5.9999999999999858</v>
      </c>
      <c r="I112" s="45"/>
      <c r="J112" s="46"/>
      <c r="K112" s="47"/>
      <c r="L112" s="43"/>
      <c r="M112" s="43"/>
      <c r="N112" s="42"/>
    </row>
    <row r="113" spans="1:14" x14ac:dyDescent="0.25">
      <c r="A113" s="33">
        <v>43299.607974537037</v>
      </c>
      <c r="B113" s="11" t="s">
        <v>126</v>
      </c>
      <c r="C113" s="6">
        <v>103.51666666666667</v>
      </c>
      <c r="D113" s="6">
        <v>104.00000000000001</v>
      </c>
      <c r="E113" s="39">
        <v>99</v>
      </c>
      <c r="G113" s="6">
        <f t="shared" si="2"/>
        <v>0.48333333333334849</v>
      </c>
      <c r="H113" s="48">
        <f t="shared" si="3"/>
        <v>5.0000000000000142</v>
      </c>
      <c r="I113" s="45"/>
      <c r="J113" s="46"/>
      <c r="K113" s="47"/>
      <c r="L113" s="43"/>
      <c r="M113" s="43"/>
      <c r="N113" s="42"/>
    </row>
    <row r="114" spans="1:14" x14ac:dyDescent="0.25">
      <c r="A114" s="33">
        <v>43299.6172337963</v>
      </c>
      <c r="B114" s="11" t="s">
        <v>127</v>
      </c>
      <c r="C114" s="6">
        <v>23.183333333333334</v>
      </c>
      <c r="D114" s="6">
        <v>24</v>
      </c>
      <c r="E114" s="39">
        <v>11</v>
      </c>
      <c r="G114" s="6">
        <f t="shared" si="2"/>
        <v>0.81666666666666643</v>
      </c>
      <c r="H114" s="48">
        <f t="shared" si="3"/>
        <v>13</v>
      </c>
      <c r="I114" s="45"/>
      <c r="J114" s="46"/>
      <c r="K114" s="47"/>
      <c r="L114" s="43"/>
      <c r="M114" s="43"/>
      <c r="N114" s="42"/>
    </row>
    <row r="115" spans="1:14" x14ac:dyDescent="0.25">
      <c r="A115" s="33">
        <v>43300.457037037035</v>
      </c>
      <c r="B115" s="11" t="s">
        <v>128</v>
      </c>
      <c r="C115" s="6">
        <v>55.86666666666666</v>
      </c>
      <c r="D115" s="6">
        <v>59</v>
      </c>
      <c r="E115" s="39">
        <v>53</v>
      </c>
      <c r="G115" s="6">
        <f t="shared" si="2"/>
        <v>3.13333333333334</v>
      </c>
      <c r="H115" s="48">
        <f t="shared" si="3"/>
        <v>6</v>
      </c>
      <c r="I115" s="45"/>
      <c r="J115" s="46"/>
      <c r="K115" s="47"/>
      <c r="L115" s="43"/>
      <c r="M115" s="43"/>
      <c r="N115" s="42"/>
    </row>
    <row r="116" spans="1:14" x14ac:dyDescent="0.25">
      <c r="A116" s="33">
        <v>43300.585208333301</v>
      </c>
      <c r="B116" t="s">
        <v>129</v>
      </c>
      <c r="C116" s="6">
        <v>56.3</v>
      </c>
      <c r="D116" s="6">
        <v>64</v>
      </c>
      <c r="E116" s="39">
        <v>24</v>
      </c>
      <c r="G116" s="6">
        <f t="shared" si="2"/>
        <v>7.7000000000000028</v>
      </c>
      <c r="H116" s="48">
        <f t="shared" si="3"/>
        <v>40</v>
      </c>
      <c r="I116" s="45"/>
      <c r="J116" s="46"/>
      <c r="K116" s="47"/>
      <c r="L116" s="43"/>
      <c r="M116" s="43"/>
      <c r="N116" s="42"/>
    </row>
    <row r="117" spans="1:14" x14ac:dyDescent="0.25">
      <c r="A117" s="33">
        <v>43300.751493055555</v>
      </c>
      <c r="B117" s="11" t="s">
        <v>130</v>
      </c>
      <c r="C117" s="6">
        <v>8.85</v>
      </c>
      <c r="D117" s="6">
        <v>11</v>
      </c>
      <c r="E117" s="39">
        <v>5</v>
      </c>
      <c r="G117" s="6">
        <f t="shared" si="2"/>
        <v>2.1500000000000004</v>
      </c>
      <c r="H117" s="48">
        <f t="shared" si="3"/>
        <v>6</v>
      </c>
      <c r="I117" s="45"/>
      <c r="J117" s="46"/>
      <c r="K117" s="47"/>
      <c r="L117" s="43"/>
      <c r="M117" s="43"/>
      <c r="N117" s="42"/>
    </row>
    <row r="118" spans="1:14" x14ac:dyDescent="0.25">
      <c r="A118" s="33">
        <v>43301.3512037037</v>
      </c>
      <c r="B118" t="s">
        <v>131</v>
      </c>
      <c r="C118" s="6">
        <v>49.266666666666673</v>
      </c>
      <c r="D118" s="6">
        <v>50</v>
      </c>
      <c r="E118" s="39">
        <v>47</v>
      </c>
      <c r="G118" s="6">
        <f t="shared" si="2"/>
        <v>0.73333333333332718</v>
      </c>
      <c r="H118" s="48">
        <f t="shared" si="3"/>
        <v>3</v>
      </c>
      <c r="I118" s="45"/>
      <c r="J118" s="46"/>
      <c r="K118" s="47"/>
      <c r="L118" s="43"/>
      <c r="M118" s="43"/>
      <c r="N118" s="42"/>
    </row>
    <row r="119" spans="1:14" x14ac:dyDescent="0.25">
      <c r="A119" s="33">
        <v>43304.375057870398</v>
      </c>
      <c r="B119" t="s">
        <v>132</v>
      </c>
      <c r="C119" s="6">
        <v>29.916666666666668</v>
      </c>
      <c r="D119" s="6">
        <v>30</v>
      </c>
      <c r="E119" s="39">
        <v>26</v>
      </c>
      <c r="G119" s="6">
        <f t="shared" si="2"/>
        <v>8.3333333333332149E-2</v>
      </c>
      <c r="H119" s="48">
        <f t="shared" si="3"/>
        <v>4</v>
      </c>
      <c r="I119" s="45"/>
      <c r="J119" s="46"/>
      <c r="K119" s="47"/>
      <c r="L119" s="43"/>
      <c r="M119" s="43"/>
      <c r="N119" s="42"/>
    </row>
    <row r="120" spans="1:14" x14ac:dyDescent="0.25">
      <c r="A120" s="33">
        <v>43306.69767361111</v>
      </c>
      <c r="B120" s="11" t="s">
        <v>58</v>
      </c>
      <c r="C120" s="6">
        <v>68.350000000000009</v>
      </c>
      <c r="D120" s="6">
        <v>69</v>
      </c>
      <c r="E120" s="39">
        <v>55</v>
      </c>
      <c r="G120" s="6">
        <f t="shared" si="2"/>
        <v>0.64999999999999147</v>
      </c>
      <c r="H120" s="48">
        <f t="shared" si="3"/>
        <v>14</v>
      </c>
      <c r="I120" s="45"/>
      <c r="J120" s="46"/>
      <c r="K120" s="47"/>
      <c r="L120" s="43"/>
      <c r="M120" s="43"/>
      <c r="N120" s="42"/>
    </row>
    <row r="121" spans="1:14" x14ac:dyDescent="0.25">
      <c r="A121" s="33">
        <v>43311.335648148146</v>
      </c>
      <c r="B121" s="11" t="s">
        <v>133</v>
      </c>
      <c r="C121" s="6">
        <v>14.666666666666666</v>
      </c>
      <c r="D121" s="6">
        <v>15</v>
      </c>
      <c r="E121" s="39">
        <v>13</v>
      </c>
      <c r="G121" s="6">
        <f t="shared" si="2"/>
        <v>0.33333333333333393</v>
      </c>
      <c r="H121" s="48">
        <f t="shared" si="3"/>
        <v>2</v>
      </c>
      <c r="I121" s="45"/>
      <c r="J121" s="46"/>
      <c r="K121" s="47"/>
      <c r="L121" s="43"/>
      <c r="M121" s="43"/>
      <c r="N121" s="42"/>
    </row>
    <row r="122" spans="1:14" x14ac:dyDescent="0.25">
      <c r="A122" s="33">
        <v>43311.702025462961</v>
      </c>
      <c r="B122" s="11" t="s">
        <v>134</v>
      </c>
      <c r="C122" s="6">
        <v>95.083333333333329</v>
      </c>
      <c r="D122" s="6">
        <v>96</v>
      </c>
      <c r="E122" s="39">
        <v>90</v>
      </c>
      <c r="G122" s="6">
        <f t="shared" si="2"/>
        <v>0.9166666666666714</v>
      </c>
      <c r="H122" s="48">
        <f t="shared" si="3"/>
        <v>6</v>
      </c>
      <c r="I122" s="45"/>
      <c r="J122" s="46"/>
      <c r="K122" s="47"/>
      <c r="L122" s="43"/>
      <c r="M122" s="43"/>
      <c r="N122" s="42"/>
    </row>
    <row r="123" spans="1:14" x14ac:dyDescent="0.25">
      <c r="A123" s="33">
        <v>43311.762719907405</v>
      </c>
      <c r="B123" s="11" t="s">
        <v>51</v>
      </c>
      <c r="C123" s="6">
        <v>78.683333333333337</v>
      </c>
      <c r="D123" s="6">
        <v>82</v>
      </c>
      <c r="E123" s="39">
        <v>76</v>
      </c>
      <c r="G123" s="6">
        <f t="shared" si="2"/>
        <v>3.3166666666666629</v>
      </c>
      <c r="H123" s="48">
        <f t="shared" si="3"/>
        <v>6</v>
      </c>
      <c r="I123" s="45"/>
      <c r="J123" s="46"/>
      <c r="K123" s="47"/>
      <c r="L123" s="43"/>
      <c r="M123" s="43"/>
      <c r="N123" s="42"/>
    </row>
    <row r="124" spans="1:14" x14ac:dyDescent="0.25">
      <c r="A124" s="33">
        <v>43312.704398148147</v>
      </c>
      <c r="B124" s="11" t="s">
        <v>20</v>
      </c>
      <c r="C124" s="6">
        <v>93.666666666666671</v>
      </c>
      <c r="D124" s="6">
        <v>97.999999999999986</v>
      </c>
      <c r="E124" s="39">
        <v>86</v>
      </c>
      <c r="G124" s="6">
        <f t="shared" si="2"/>
        <v>4.3333333333333144</v>
      </c>
      <c r="H124" s="48">
        <f t="shared" si="3"/>
        <v>11.999999999999986</v>
      </c>
      <c r="I124" s="45"/>
      <c r="J124" s="46"/>
      <c r="K124" s="47"/>
      <c r="L124" s="43"/>
      <c r="M124" s="43"/>
      <c r="N124" s="42"/>
    </row>
    <row r="125" spans="1:14" x14ac:dyDescent="0.25">
      <c r="A125" s="33">
        <v>43318.323449074072</v>
      </c>
      <c r="B125" s="11" t="s">
        <v>135</v>
      </c>
      <c r="C125" s="6">
        <v>61.233333333333334</v>
      </c>
      <c r="D125" s="6">
        <v>64</v>
      </c>
      <c r="E125" s="39">
        <v>57</v>
      </c>
      <c r="G125" s="6">
        <f t="shared" si="2"/>
        <v>2.7666666666666657</v>
      </c>
      <c r="H125" s="48">
        <f t="shared" si="3"/>
        <v>7</v>
      </c>
      <c r="I125" s="45"/>
      <c r="J125" s="46"/>
      <c r="K125" s="47"/>
      <c r="L125" s="43"/>
      <c r="M125" s="43"/>
      <c r="N125" s="42"/>
    </row>
    <row r="126" spans="1:14" x14ac:dyDescent="0.25">
      <c r="A126" s="33">
        <v>43318.323692129627</v>
      </c>
      <c r="B126" s="11" t="s">
        <v>136</v>
      </c>
      <c r="C126" s="6">
        <v>17.883333333333333</v>
      </c>
      <c r="D126" s="6">
        <v>19</v>
      </c>
      <c r="E126" s="39">
        <v>16</v>
      </c>
      <c r="G126" s="6">
        <f t="shared" si="2"/>
        <v>1.1166666666666671</v>
      </c>
      <c r="H126" s="48">
        <f t="shared" si="3"/>
        <v>3</v>
      </c>
      <c r="I126" s="45"/>
      <c r="J126" s="46"/>
      <c r="K126" s="47"/>
      <c r="L126" s="43"/>
      <c r="M126" s="43"/>
      <c r="N126" s="42"/>
    </row>
    <row r="127" spans="1:14" x14ac:dyDescent="0.25">
      <c r="A127" s="33">
        <v>43318.45207175926</v>
      </c>
      <c r="B127" t="s">
        <v>137</v>
      </c>
      <c r="C127" s="6">
        <v>4.0166666666666666</v>
      </c>
      <c r="D127" s="6">
        <v>5</v>
      </c>
      <c r="E127" s="39">
        <v>1</v>
      </c>
      <c r="G127" s="6">
        <f t="shared" si="2"/>
        <v>0.98333333333333339</v>
      </c>
      <c r="H127" s="48">
        <f t="shared" si="3"/>
        <v>4</v>
      </c>
      <c r="I127" s="45"/>
      <c r="J127" s="46"/>
      <c r="K127" s="47"/>
      <c r="L127" s="43"/>
      <c r="M127" s="43"/>
      <c r="N127" s="42"/>
    </row>
    <row r="128" spans="1:14" x14ac:dyDescent="0.25">
      <c r="A128" s="33">
        <v>43318.699513888889</v>
      </c>
      <c r="B128" s="11" t="s">
        <v>138</v>
      </c>
      <c r="C128" s="6">
        <v>9.6999999999999993</v>
      </c>
      <c r="D128" s="6">
        <v>14</v>
      </c>
      <c r="E128" s="39">
        <v>10</v>
      </c>
      <c r="G128" s="6">
        <f t="shared" si="2"/>
        <v>4.3000000000000007</v>
      </c>
      <c r="H128" s="48">
        <f t="shared" si="3"/>
        <v>4</v>
      </c>
      <c r="I128" s="45"/>
      <c r="J128" s="46"/>
      <c r="K128" s="47"/>
      <c r="L128" s="43"/>
      <c r="M128" s="43"/>
      <c r="N128" s="42"/>
    </row>
    <row r="129" spans="1:14" x14ac:dyDescent="0.25">
      <c r="A129" s="33">
        <v>43319.712627314817</v>
      </c>
      <c r="B129" s="11" t="s">
        <v>139</v>
      </c>
      <c r="C129" s="6">
        <v>7.8166666666666664</v>
      </c>
      <c r="D129" s="6">
        <v>9</v>
      </c>
      <c r="E129" s="39">
        <v>6</v>
      </c>
      <c r="G129" s="6">
        <f t="shared" si="2"/>
        <v>1.1833333333333336</v>
      </c>
      <c r="H129" s="48">
        <f t="shared" si="3"/>
        <v>3</v>
      </c>
      <c r="I129" s="45"/>
      <c r="J129" s="46"/>
      <c r="K129" s="47"/>
      <c r="L129" s="43"/>
      <c r="M129" s="43"/>
      <c r="N129" s="42"/>
    </row>
    <row r="130" spans="1:14" x14ac:dyDescent="0.25">
      <c r="A130" s="33">
        <v>43320.336076388892</v>
      </c>
      <c r="B130" s="11" t="s">
        <v>140</v>
      </c>
      <c r="C130" s="6">
        <v>27.05</v>
      </c>
      <c r="D130" s="6">
        <v>28</v>
      </c>
      <c r="E130" s="39">
        <v>26</v>
      </c>
      <c r="G130" s="6">
        <f t="shared" si="2"/>
        <v>0.94999999999999929</v>
      </c>
      <c r="H130" s="48">
        <f t="shared" si="3"/>
        <v>2</v>
      </c>
      <c r="I130" s="45"/>
      <c r="J130" s="46"/>
      <c r="K130" s="47"/>
      <c r="L130" s="43"/>
      <c r="M130" s="43"/>
      <c r="N130" s="42"/>
    </row>
    <row r="131" spans="1:14" x14ac:dyDescent="0.25">
      <c r="A131" s="33">
        <v>43320.525590277779</v>
      </c>
      <c r="B131" s="11" t="s">
        <v>58</v>
      </c>
      <c r="C131" s="6">
        <v>59.150000000000006</v>
      </c>
      <c r="D131" s="6">
        <v>66</v>
      </c>
      <c r="E131" s="39">
        <v>67</v>
      </c>
      <c r="G131" s="6">
        <f t="shared" ref="G131:G190" si="4">D131-C131</f>
        <v>6.8499999999999943</v>
      </c>
      <c r="H131" s="48">
        <f t="shared" ref="H131:H190" si="5">D131-E131</f>
        <v>-1</v>
      </c>
      <c r="I131" s="45"/>
      <c r="J131" s="46"/>
      <c r="K131" s="47"/>
      <c r="L131" s="43"/>
      <c r="M131" s="43"/>
      <c r="N131" s="42"/>
    </row>
    <row r="132" spans="1:14" x14ac:dyDescent="0.25">
      <c r="A132" s="33">
        <v>43320.676435185182</v>
      </c>
      <c r="B132" s="11" t="s">
        <v>141</v>
      </c>
      <c r="C132" s="6">
        <v>10.933333333333334</v>
      </c>
      <c r="D132" s="6">
        <v>11</v>
      </c>
      <c r="E132" s="41">
        <v>0</v>
      </c>
      <c r="G132" s="6">
        <f t="shared" si="4"/>
        <v>6.666666666666643E-2</v>
      </c>
      <c r="H132" s="48">
        <f t="shared" si="5"/>
        <v>11</v>
      </c>
      <c r="I132" s="45"/>
      <c r="J132" s="46"/>
      <c r="K132" s="47"/>
      <c r="L132" s="43"/>
      <c r="M132" s="43"/>
      <c r="N132" s="42"/>
    </row>
    <row r="133" spans="1:14" x14ac:dyDescent="0.25">
      <c r="A133" s="33">
        <v>43321.31177083333</v>
      </c>
      <c r="B133" s="11" t="s">
        <v>142</v>
      </c>
      <c r="C133" s="6">
        <v>50.05</v>
      </c>
      <c r="D133" s="6">
        <v>51</v>
      </c>
      <c r="E133" s="39">
        <v>47</v>
      </c>
      <c r="G133" s="6">
        <f t="shared" si="4"/>
        <v>0.95000000000000284</v>
      </c>
      <c r="H133" s="48">
        <f t="shared" si="5"/>
        <v>4</v>
      </c>
      <c r="I133" s="45"/>
      <c r="J133" s="46"/>
      <c r="K133" s="47"/>
      <c r="L133" s="43"/>
      <c r="M133" s="43"/>
      <c r="N133" s="42"/>
    </row>
    <row r="134" spans="1:14" x14ac:dyDescent="0.25">
      <c r="A134" s="33">
        <v>43322.322858796295</v>
      </c>
      <c r="B134" s="11" t="s">
        <v>115</v>
      </c>
      <c r="C134" s="6">
        <v>66.083333333333329</v>
      </c>
      <c r="D134" s="6">
        <v>67</v>
      </c>
      <c r="E134" s="39">
        <v>64</v>
      </c>
      <c r="G134" s="6">
        <f t="shared" si="4"/>
        <v>0.9166666666666714</v>
      </c>
      <c r="H134" s="48">
        <f t="shared" si="5"/>
        <v>3</v>
      </c>
      <c r="I134" s="45"/>
      <c r="J134" s="46"/>
      <c r="K134" s="47"/>
      <c r="L134" s="43"/>
      <c r="M134" s="43"/>
      <c r="N134" s="42"/>
    </row>
    <row r="135" spans="1:14" x14ac:dyDescent="0.25">
      <c r="A135" s="33">
        <v>43326.731805555559</v>
      </c>
      <c r="B135" s="11" t="s">
        <v>77</v>
      </c>
      <c r="C135" s="6">
        <v>17.2</v>
      </c>
      <c r="D135" s="6">
        <v>18</v>
      </c>
      <c r="E135" s="39">
        <v>4</v>
      </c>
      <c r="G135" s="6">
        <f t="shared" si="4"/>
        <v>0.80000000000000071</v>
      </c>
      <c r="H135" s="48">
        <f t="shared" si="5"/>
        <v>14</v>
      </c>
      <c r="I135" s="45"/>
      <c r="J135" s="46"/>
      <c r="K135" s="47"/>
      <c r="L135" s="43"/>
      <c r="M135" s="43"/>
      <c r="N135" s="42"/>
    </row>
    <row r="136" spans="1:14" x14ac:dyDescent="0.25">
      <c r="A136" s="33">
        <v>43328.332337962966</v>
      </c>
      <c r="B136" s="11" t="s">
        <v>143</v>
      </c>
      <c r="C136" s="6">
        <v>11.433333333333334</v>
      </c>
      <c r="D136" s="6">
        <v>15</v>
      </c>
      <c r="E136" s="39">
        <v>8</v>
      </c>
      <c r="G136" s="6">
        <f t="shared" si="4"/>
        <v>3.5666666666666664</v>
      </c>
      <c r="H136" s="48">
        <f t="shared" si="5"/>
        <v>7</v>
      </c>
      <c r="I136" s="45"/>
      <c r="J136" s="46"/>
      <c r="K136" s="47"/>
      <c r="L136" s="43"/>
      <c r="M136" s="43"/>
      <c r="N136" s="42"/>
    </row>
    <row r="137" spans="1:14" x14ac:dyDescent="0.25">
      <c r="A137" s="33">
        <v>43332.390266203707</v>
      </c>
      <c r="B137" s="11" t="s">
        <v>144</v>
      </c>
      <c r="C137" s="6">
        <v>47.016666666666666</v>
      </c>
      <c r="D137" s="6">
        <v>48.999999999999993</v>
      </c>
      <c r="E137" s="39">
        <v>42</v>
      </c>
      <c r="G137" s="6">
        <f t="shared" si="4"/>
        <v>1.9833333333333272</v>
      </c>
      <c r="H137" s="48">
        <f t="shared" si="5"/>
        <v>6.9999999999999929</v>
      </c>
      <c r="I137" s="45"/>
      <c r="J137" s="46"/>
      <c r="K137" s="47"/>
      <c r="L137" s="43"/>
      <c r="M137" s="43"/>
      <c r="N137" s="42"/>
    </row>
    <row r="138" spans="1:14" x14ac:dyDescent="0.25">
      <c r="A138" s="33">
        <v>43334.330081018517</v>
      </c>
      <c r="B138" s="11" t="s">
        <v>145</v>
      </c>
      <c r="C138" s="6">
        <v>14.683333333333334</v>
      </c>
      <c r="D138" s="6">
        <v>15</v>
      </c>
      <c r="E138" s="39">
        <v>11</v>
      </c>
      <c r="G138" s="6">
        <f t="shared" si="4"/>
        <v>0.31666666666666643</v>
      </c>
      <c r="H138" s="48">
        <f t="shared" si="5"/>
        <v>4</v>
      </c>
      <c r="I138" s="45"/>
      <c r="J138" s="46"/>
      <c r="K138" s="47"/>
      <c r="L138" s="43"/>
      <c r="M138" s="43"/>
      <c r="N138" s="42"/>
    </row>
    <row r="139" spans="1:14" x14ac:dyDescent="0.25">
      <c r="A139" s="33">
        <v>43334.337673611109</v>
      </c>
      <c r="B139" s="11" t="s">
        <v>146</v>
      </c>
      <c r="C139" s="6">
        <v>27.75</v>
      </c>
      <c r="D139" s="6">
        <v>29.000000000000004</v>
      </c>
      <c r="E139" s="39">
        <v>26</v>
      </c>
      <c r="G139" s="6">
        <f t="shared" si="4"/>
        <v>1.2500000000000036</v>
      </c>
      <c r="H139" s="48">
        <f t="shared" si="5"/>
        <v>3.0000000000000036</v>
      </c>
      <c r="I139" s="45"/>
      <c r="J139" s="46"/>
      <c r="K139" s="47"/>
      <c r="L139" s="43"/>
      <c r="M139" s="43"/>
      <c r="N139" s="42"/>
    </row>
    <row r="140" spans="1:14" x14ac:dyDescent="0.25">
      <c r="A140" s="33">
        <v>43334.397291666668</v>
      </c>
      <c r="B140" s="11" t="s">
        <v>147</v>
      </c>
      <c r="C140" s="6">
        <v>71.899999999999991</v>
      </c>
      <c r="D140" s="6">
        <v>74</v>
      </c>
      <c r="E140" s="39">
        <v>44</v>
      </c>
      <c r="G140" s="6">
        <f t="shared" si="4"/>
        <v>2.1000000000000085</v>
      </c>
      <c r="H140" s="48">
        <f t="shared" si="5"/>
        <v>30</v>
      </c>
      <c r="I140" s="45"/>
      <c r="J140" s="46"/>
      <c r="K140" s="47"/>
      <c r="L140" s="43"/>
      <c r="M140" s="43"/>
      <c r="N140" s="42"/>
    </row>
    <row r="141" spans="1:14" x14ac:dyDescent="0.25">
      <c r="A141" s="33">
        <v>43334.411956018521</v>
      </c>
      <c r="B141" s="11" t="s">
        <v>28</v>
      </c>
      <c r="C141" s="6">
        <v>65.783333333333331</v>
      </c>
      <c r="D141" s="6">
        <v>69</v>
      </c>
      <c r="E141" s="39">
        <v>42</v>
      </c>
      <c r="G141" s="6">
        <f t="shared" si="4"/>
        <v>3.2166666666666686</v>
      </c>
      <c r="H141" s="48">
        <f t="shared" si="5"/>
        <v>27</v>
      </c>
      <c r="I141" s="45"/>
      <c r="J141" s="46"/>
      <c r="K141" s="47"/>
      <c r="L141" s="43"/>
      <c r="M141" s="43"/>
      <c r="N141" s="42"/>
    </row>
    <row r="142" spans="1:14" x14ac:dyDescent="0.25">
      <c r="A142" s="33">
        <v>43335.279687499999</v>
      </c>
      <c r="B142" s="11" t="s">
        <v>148</v>
      </c>
      <c r="C142" s="6">
        <v>50.25</v>
      </c>
      <c r="D142" s="6">
        <v>53</v>
      </c>
      <c r="E142" s="39">
        <v>50</v>
      </c>
      <c r="G142" s="6">
        <f t="shared" si="4"/>
        <v>2.75</v>
      </c>
      <c r="H142" s="48">
        <f t="shared" si="5"/>
        <v>3</v>
      </c>
      <c r="I142" s="45"/>
      <c r="J142" s="46"/>
      <c r="K142" s="47"/>
      <c r="L142" s="43"/>
      <c r="M142" s="43"/>
      <c r="N142" s="42"/>
    </row>
    <row r="143" spans="1:14" x14ac:dyDescent="0.25">
      <c r="A143" s="33">
        <v>43335.567164351851</v>
      </c>
      <c r="B143" s="11" t="s">
        <v>149</v>
      </c>
      <c r="C143" s="6">
        <v>17.283333333333331</v>
      </c>
      <c r="D143" s="6">
        <v>19</v>
      </c>
      <c r="E143" s="39">
        <v>14</v>
      </c>
      <c r="G143" s="6">
        <f t="shared" si="4"/>
        <v>1.7166666666666686</v>
      </c>
      <c r="H143" s="48">
        <f t="shared" si="5"/>
        <v>5</v>
      </c>
      <c r="I143" s="45"/>
      <c r="J143" s="46"/>
      <c r="K143" s="47"/>
      <c r="L143" s="43"/>
      <c r="M143" s="43"/>
      <c r="N143" s="42"/>
    </row>
    <row r="144" spans="1:14" x14ac:dyDescent="0.25">
      <c r="A144" s="33">
        <v>43335.575532407405</v>
      </c>
      <c r="B144" s="11" t="s">
        <v>150</v>
      </c>
      <c r="C144" s="6">
        <v>26.233333333333334</v>
      </c>
      <c r="D144" s="6">
        <v>30</v>
      </c>
      <c r="E144" s="39">
        <v>25</v>
      </c>
      <c r="G144" s="6">
        <f t="shared" si="4"/>
        <v>3.7666666666666657</v>
      </c>
      <c r="H144" s="48">
        <f t="shared" si="5"/>
        <v>5</v>
      </c>
      <c r="I144" s="45"/>
      <c r="J144" s="46"/>
      <c r="K144" s="47"/>
      <c r="L144" s="43"/>
      <c r="M144" s="43"/>
      <c r="N144" s="42"/>
    </row>
    <row r="145" spans="1:14" x14ac:dyDescent="0.25">
      <c r="A145" s="33">
        <v>43336.742430555554</v>
      </c>
      <c r="B145" s="11" t="s">
        <v>151</v>
      </c>
      <c r="C145" s="6">
        <v>13.9</v>
      </c>
      <c r="D145" s="6">
        <v>18</v>
      </c>
      <c r="E145" s="39">
        <v>9</v>
      </c>
      <c r="G145" s="6">
        <f t="shared" si="4"/>
        <v>4.0999999999999996</v>
      </c>
      <c r="H145" s="48">
        <f t="shared" si="5"/>
        <v>9</v>
      </c>
      <c r="I145" s="45"/>
      <c r="J145" s="46"/>
      <c r="K145" s="47"/>
      <c r="L145" s="43"/>
      <c r="M145" s="43"/>
      <c r="N145" s="42"/>
    </row>
    <row r="146" spans="1:14" x14ac:dyDescent="0.25">
      <c r="A146" s="33">
        <v>43339.321863425925</v>
      </c>
      <c r="B146" s="11" t="s">
        <v>152</v>
      </c>
      <c r="C146" s="6">
        <v>29.516666666666666</v>
      </c>
      <c r="D146" s="6">
        <v>33</v>
      </c>
      <c r="E146" s="39">
        <v>20</v>
      </c>
      <c r="G146" s="6">
        <f t="shared" si="4"/>
        <v>3.4833333333333343</v>
      </c>
      <c r="H146" s="48">
        <f t="shared" si="5"/>
        <v>13</v>
      </c>
      <c r="I146" s="45"/>
      <c r="J146" s="46"/>
      <c r="K146" s="47"/>
      <c r="L146" s="43"/>
      <c r="M146" s="43"/>
      <c r="N146" s="42"/>
    </row>
    <row r="147" spans="1:14" x14ac:dyDescent="0.25">
      <c r="A147" s="33">
        <v>43339.399351851855</v>
      </c>
      <c r="B147" s="11" t="s">
        <v>153</v>
      </c>
      <c r="C147" s="6">
        <v>50.933333333333323</v>
      </c>
      <c r="D147" s="6">
        <v>51</v>
      </c>
      <c r="E147" s="39">
        <v>34</v>
      </c>
      <c r="G147" s="6">
        <f t="shared" si="4"/>
        <v>6.6666666666677088E-2</v>
      </c>
      <c r="H147" s="48">
        <f t="shared" si="5"/>
        <v>17</v>
      </c>
      <c r="I147" s="45"/>
      <c r="J147" s="46"/>
      <c r="K147" s="47"/>
      <c r="L147" s="43"/>
      <c r="M147" s="43"/>
      <c r="N147" s="42"/>
    </row>
    <row r="148" spans="1:14" x14ac:dyDescent="0.25">
      <c r="A148" s="33">
        <v>43339.727939814817</v>
      </c>
      <c r="B148" s="11" t="s">
        <v>154</v>
      </c>
      <c r="C148" s="6">
        <v>31.766666666666662</v>
      </c>
      <c r="D148" s="6">
        <v>35</v>
      </c>
      <c r="E148" s="39">
        <v>9</v>
      </c>
      <c r="G148" s="6">
        <f t="shared" si="4"/>
        <v>3.2333333333333378</v>
      </c>
      <c r="H148" s="48">
        <f t="shared" si="5"/>
        <v>26</v>
      </c>
      <c r="I148" s="45"/>
      <c r="J148" s="46"/>
      <c r="K148" s="47"/>
      <c r="L148" s="43"/>
      <c r="M148" s="43"/>
      <c r="N148" s="42"/>
    </row>
    <row r="149" spans="1:14" x14ac:dyDescent="0.25">
      <c r="A149" s="33">
        <v>43347.308807870373</v>
      </c>
      <c r="B149" t="s">
        <v>155</v>
      </c>
      <c r="C149" s="6">
        <v>82.816666666666663</v>
      </c>
      <c r="D149" s="6">
        <v>82</v>
      </c>
      <c r="E149" s="39">
        <v>76</v>
      </c>
      <c r="G149" s="6">
        <f t="shared" si="4"/>
        <v>-0.81666666666666288</v>
      </c>
      <c r="H149" s="48">
        <f t="shared" si="5"/>
        <v>6</v>
      </c>
      <c r="I149" s="45"/>
      <c r="J149" s="46"/>
      <c r="K149" s="47"/>
      <c r="L149" s="43"/>
      <c r="M149" s="43"/>
      <c r="N149" s="42"/>
    </row>
    <row r="150" spans="1:14" x14ac:dyDescent="0.25">
      <c r="A150" s="33">
        <v>43349.285833333335</v>
      </c>
      <c r="B150" t="s">
        <v>156</v>
      </c>
      <c r="C150" s="6">
        <v>49.4</v>
      </c>
      <c r="D150" s="6">
        <v>51</v>
      </c>
      <c r="E150" s="39">
        <v>46</v>
      </c>
      <c r="G150" s="6">
        <f t="shared" si="4"/>
        <v>1.6000000000000014</v>
      </c>
      <c r="H150" s="48">
        <f t="shared" si="5"/>
        <v>5</v>
      </c>
      <c r="I150" s="45"/>
      <c r="J150" s="46"/>
      <c r="K150" s="47"/>
      <c r="L150" s="43"/>
      <c r="M150" s="43"/>
      <c r="N150" s="42"/>
    </row>
    <row r="151" spans="1:14" x14ac:dyDescent="0.25">
      <c r="A151" s="33">
        <v>43349.714143518519</v>
      </c>
      <c r="B151" s="11" t="s">
        <v>158</v>
      </c>
      <c r="C151" s="6">
        <v>51.633333333333333</v>
      </c>
      <c r="D151" s="6">
        <v>30</v>
      </c>
      <c r="E151" s="39">
        <v>23</v>
      </c>
      <c r="G151" s="6">
        <f t="shared" si="4"/>
        <v>-21.633333333333333</v>
      </c>
      <c r="H151" s="48">
        <f t="shared" si="5"/>
        <v>7</v>
      </c>
      <c r="I151" s="45"/>
      <c r="J151" s="46"/>
      <c r="K151" s="47"/>
      <c r="L151" s="43"/>
      <c r="M151" s="43"/>
      <c r="N151" s="42"/>
    </row>
    <row r="152" spans="1:14" x14ac:dyDescent="0.25">
      <c r="A152" s="33">
        <v>43349.747615740744</v>
      </c>
      <c r="B152" s="11" t="s">
        <v>159</v>
      </c>
      <c r="C152" s="6">
        <v>48.433333333333337</v>
      </c>
      <c r="D152" s="6">
        <v>50</v>
      </c>
      <c r="E152" s="39">
        <v>48</v>
      </c>
      <c r="G152" s="6">
        <f t="shared" si="4"/>
        <v>1.5666666666666629</v>
      </c>
      <c r="H152" s="48">
        <f t="shared" si="5"/>
        <v>2</v>
      </c>
      <c r="I152" s="45"/>
      <c r="J152" s="46"/>
      <c r="K152" s="47"/>
      <c r="L152" s="43"/>
      <c r="M152" s="43"/>
      <c r="N152" s="42"/>
    </row>
    <row r="153" spans="1:14" x14ac:dyDescent="0.25">
      <c r="A153" s="33">
        <v>43350.455300925925</v>
      </c>
      <c r="B153" s="11" t="s">
        <v>57</v>
      </c>
      <c r="C153" s="6">
        <v>12.366666666666665</v>
      </c>
      <c r="D153" s="6">
        <v>13.000000000000002</v>
      </c>
      <c r="E153" s="39">
        <v>10</v>
      </c>
      <c r="G153" s="6">
        <f t="shared" si="4"/>
        <v>0.63333333333333641</v>
      </c>
      <c r="H153" s="48">
        <f t="shared" si="5"/>
        <v>3.0000000000000018</v>
      </c>
      <c r="I153" s="45"/>
      <c r="J153" s="46"/>
      <c r="K153" s="47"/>
      <c r="L153" s="43"/>
      <c r="M153" s="43"/>
      <c r="N153" s="42"/>
    </row>
    <row r="154" spans="1:14" x14ac:dyDescent="0.25">
      <c r="A154" s="33">
        <v>43350.537962962961</v>
      </c>
      <c r="B154" s="11" t="s">
        <v>160</v>
      </c>
      <c r="C154" s="6">
        <v>75.333333333333329</v>
      </c>
      <c r="D154" s="6">
        <v>75</v>
      </c>
      <c r="E154" s="39">
        <v>74</v>
      </c>
      <c r="G154" s="6">
        <f t="shared" si="4"/>
        <v>-0.3333333333333286</v>
      </c>
      <c r="H154" s="48">
        <f t="shared" si="5"/>
        <v>1</v>
      </c>
      <c r="I154" s="45"/>
      <c r="J154" s="46"/>
      <c r="K154" s="47"/>
      <c r="L154" s="43"/>
      <c r="M154" s="43"/>
      <c r="N154" s="42"/>
    </row>
    <row r="155" spans="1:14" x14ac:dyDescent="0.25">
      <c r="A155" s="33">
        <v>43350.588067129633</v>
      </c>
      <c r="B155" s="11" t="s">
        <v>161</v>
      </c>
      <c r="C155" s="6">
        <v>17.183333333333334</v>
      </c>
      <c r="D155" s="6">
        <v>19</v>
      </c>
      <c r="E155" s="39">
        <v>14</v>
      </c>
      <c r="G155" s="6">
        <f t="shared" si="4"/>
        <v>1.8166666666666664</v>
      </c>
      <c r="H155" s="48">
        <f t="shared" si="5"/>
        <v>5</v>
      </c>
      <c r="I155" s="45"/>
      <c r="J155" s="46"/>
      <c r="K155" s="47"/>
      <c r="L155" s="43"/>
      <c r="M155" s="43"/>
      <c r="N155" s="42"/>
    </row>
    <row r="156" spans="1:14" x14ac:dyDescent="0.25">
      <c r="A156" s="33">
        <v>43350.649155092593</v>
      </c>
      <c r="B156" s="11" t="s">
        <v>162</v>
      </c>
      <c r="C156" s="6">
        <v>52.216666666666676</v>
      </c>
      <c r="D156" s="6">
        <v>57</v>
      </c>
      <c r="E156" s="39">
        <v>48</v>
      </c>
      <c r="G156" s="6">
        <f t="shared" si="4"/>
        <v>4.7833333333333243</v>
      </c>
      <c r="H156" s="48">
        <f t="shared" si="5"/>
        <v>9</v>
      </c>
      <c r="I156" s="45"/>
      <c r="J156" s="46"/>
      <c r="K156" s="47"/>
      <c r="L156" s="43"/>
      <c r="M156" s="43"/>
      <c r="N156" s="42"/>
    </row>
    <row r="157" spans="1:14" x14ac:dyDescent="0.25">
      <c r="A157" s="33">
        <v>43350.692835648151</v>
      </c>
      <c r="B157" s="11" t="s">
        <v>155</v>
      </c>
      <c r="C157" s="6">
        <v>73.316666666666677</v>
      </c>
      <c r="D157" s="6">
        <v>60.999999999999993</v>
      </c>
      <c r="E157" s="39">
        <v>43</v>
      </c>
      <c r="G157" s="6">
        <f t="shared" si="4"/>
        <v>-12.316666666666684</v>
      </c>
      <c r="H157" s="48">
        <f t="shared" si="5"/>
        <v>17.999999999999993</v>
      </c>
      <c r="I157" s="45"/>
      <c r="J157" s="46"/>
      <c r="K157" s="47"/>
      <c r="L157" s="43"/>
      <c r="M157" s="43"/>
      <c r="N157" s="42"/>
    </row>
    <row r="158" spans="1:14" x14ac:dyDescent="0.25">
      <c r="A158" s="33">
        <v>43353.350324074076</v>
      </c>
      <c r="B158" s="11" t="s">
        <v>163</v>
      </c>
      <c r="C158" s="6">
        <v>52.533333333333339</v>
      </c>
      <c r="D158" s="6">
        <v>57</v>
      </c>
      <c r="E158" s="39">
        <v>41</v>
      </c>
      <c r="G158" s="6">
        <f t="shared" si="4"/>
        <v>4.4666666666666615</v>
      </c>
      <c r="H158" s="48">
        <f t="shared" si="5"/>
        <v>16</v>
      </c>
      <c r="I158" s="45"/>
      <c r="J158" s="46"/>
      <c r="K158" s="47"/>
      <c r="L158" s="43"/>
      <c r="M158" s="43"/>
      <c r="N158" s="42"/>
    </row>
    <row r="159" spans="1:14" x14ac:dyDescent="0.25">
      <c r="A159" s="33">
        <v>43353.408194444448</v>
      </c>
      <c r="B159" s="11" t="s">
        <v>118</v>
      </c>
      <c r="C159" s="6">
        <v>14.2</v>
      </c>
      <c r="D159" s="6">
        <v>17</v>
      </c>
      <c r="E159" s="40">
        <v>8</v>
      </c>
      <c r="G159" s="6">
        <f t="shared" si="4"/>
        <v>2.8000000000000007</v>
      </c>
      <c r="H159" s="48">
        <f t="shared" si="5"/>
        <v>9</v>
      </c>
      <c r="I159" s="45"/>
      <c r="J159" s="46"/>
      <c r="K159" s="47"/>
      <c r="L159" s="43"/>
      <c r="M159" s="43"/>
      <c r="N159" s="42"/>
    </row>
    <row r="160" spans="1:14" x14ac:dyDescent="0.25">
      <c r="A160" s="33">
        <v>43354.3671412037</v>
      </c>
      <c r="B160" s="11" t="s">
        <v>164</v>
      </c>
      <c r="C160" s="6">
        <v>29.316666666666666</v>
      </c>
      <c r="D160" s="6">
        <v>38</v>
      </c>
      <c r="E160" s="39">
        <v>27</v>
      </c>
      <c r="G160" s="6">
        <f t="shared" si="4"/>
        <v>8.6833333333333336</v>
      </c>
      <c r="H160" s="48">
        <f t="shared" si="5"/>
        <v>11</v>
      </c>
      <c r="I160" s="45"/>
      <c r="J160" s="46"/>
      <c r="K160" s="47"/>
      <c r="L160" s="43"/>
      <c r="M160" s="43"/>
      <c r="N160" s="42"/>
    </row>
    <row r="161" spans="1:14" x14ac:dyDescent="0.25">
      <c r="A161" s="33">
        <v>43354.565416666665</v>
      </c>
      <c r="B161" s="11" t="s">
        <v>165</v>
      </c>
      <c r="C161" s="6">
        <v>51.8</v>
      </c>
      <c r="D161" s="6">
        <v>56</v>
      </c>
      <c r="E161" s="39">
        <v>49</v>
      </c>
      <c r="G161" s="6">
        <f t="shared" si="4"/>
        <v>4.2000000000000028</v>
      </c>
      <c r="H161" s="48">
        <f t="shared" si="5"/>
        <v>7</v>
      </c>
      <c r="I161" s="45"/>
      <c r="J161" s="46"/>
      <c r="K161" s="47"/>
      <c r="L161" s="43"/>
      <c r="M161" s="43"/>
      <c r="N161" s="42"/>
    </row>
    <row r="162" spans="1:14" x14ac:dyDescent="0.25">
      <c r="A162" s="33">
        <v>43355.485497685186</v>
      </c>
      <c r="B162" s="11" t="s">
        <v>166</v>
      </c>
      <c r="C162" s="6">
        <v>55.88333333333334</v>
      </c>
      <c r="D162" s="6">
        <v>54.999999999999993</v>
      </c>
      <c r="E162" s="39">
        <v>52</v>
      </c>
      <c r="G162" s="6">
        <f t="shared" si="4"/>
        <v>-0.88333333333334707</v>
      </c>
      <c r="H162" s="48">
        <f t="shared" si="5"/>
        <v>2.9999999999999929</v>
      </c>
      <c r="I162" s="45"/>
      <c r="J162" s="46"/>
      <c r="K162" s="47"/>
      <c r="L162" s="43"/>
      <c r="M162" s="43"/>
      <c r="N162" s="42"/>
    </row>
    <row r="163" spans="1:14" x14ac:dyDescent="0.25">
      <c r="A163" s="33">
        <v>43355.595312500001</v>
      </c>
      <c r="B163" s="11" t="s">
        <v>167</v>
      </c>
      <c r="C163" s="6">
        <v>29.75</v>
      </c>
      <c r="D163" s="6">
        <v>32</v>
      </c>
      <c r="E163" s="39">
        <v>22</v>
      </c>
      <c r="G163" s="6">
        <f t="shared" si="4"/>
        <v>2.25</v>
      </c>
      <c r="H163" s="48">
        <f t="shared" si="5"/>
        <v>10</v>
      </c>
      <c r="I163" s="45"/>
      <c r="J163" s="46"/>
      <c r="K163" s="47"/>
      <c r="L163" s="43"/>
      <c r="M163" s="43"/>
      <c r="N163" s="42"/>
    </row>
    <row r="164" spans="1:14" x14ac:dyDescent="0.25">
      <c r="A164" s="33">
        <v>43355.645474537036</v>
      </c>
      <c r="B164" s="11" t="s">
        <v>78</v>
      </c>
      <c r="C164" s="6">
        <v>27.516666666666662</v>
      </c>
      <c r="D164" s="6">
        <v>27</v>
      </c>
      <c r="E164" s="39">
        <v>15</v>
      </c>
      <c r="G164" s="6">
        <f t="shared" si="4"/>
        <v>-0.51666666666666217</v>
      </c>
      <c r="H164" s="48">
        <f t="shared" si="5"/>
        <v>12</v>
      </c>
      <c r="I164" s="45"/>
      <c r="J164" s="46"/>
      <c r="K164" s="47"/>
      <c r="L164" s="43"/>
      <c r="M164" s="43"/>
      <c r="N164" s="42"/>
    </row>
    <row r="165" spans="1:14" x14ac:dyDescent="0.25">
      <c r="A165" s="33">
        <v>43356.328622685185</v>
      </c>
      <c r="B165" s="11" t="s">
        <v>168</v>
      </c>
      <c r="C165" s="6">
        <v>10.783333333333333</v>
      </c>
      <c r="D165" s="6">
        <v>14</v>
      </c>
      <c r="E165" s="39">
        <v>7</v>
      </c>
      <c r="G165" s="6">
        <f t="shared" si="4"/>
        <v>3.2166666666666668</v>
      </c>
      <c r="H165" s="48">
        <f t="shared" si="5"/>
        <v>7</v>
      </c>
      <c r="I165" s="45"/>
      <c r="J165" s="46"/>
      <c r="K165" s="47"/>
      <c r="L165" s="43"/>
      <c r="M165" s="43"/>
      <c r="N165" s="42"/>
    </row>
    <row r="166" spans="1:14" x14ac:dyDescent="0.25">
      <c r="A166" s="33">
        <v>43356.654722222222</v>
      </c>
      <c r="B166" s="11" t="s">
        <v>169</v>
      </c>
      <c r="C166" s="6">
        <v>20.2</v>
      </c>
      <c r="D166" s="6">
        <v>23.000000000000004</v>
      </c>
      <c r="E166" s="39">
        <v>14</v>
      </c>
      <c r="G166" s="6">
        <f t="shared" si="4"/>
        <v>2.8000000000000043</v>
      </c>
      <c r="H166" s="48">
        <f t="shared" si="5"/>
        <v>9.0000000000000036</v>
      </c>
      <c r="I166" s="45"/>
      <c r="J166" s="46"/>
      <c r="K166" s="47"/>
      <c r="L166" s="43"/>
      <c r="M166" s="43"/>
      <c r="N166" s="42"/>
    </row>
    <row r="167" spans="1:14" x14ac:dyDescent="0.25">
      <c r="A167" s="33">
        <v>43357.372534722221</v>
      </c>
      <c r="B167" s="11" t="s">
        <v>170</v>
      </c>
      <c r="C167" s="6">
        <v>28.55</v>
      </c>
      <c r="D167" s="6">
        <v>35</v>
      </c>
      <c r="E167" s="39">
        <v>24</v>
      </c>
      <c r="G167" s="6">
        <f t="shared" si="4"/>
        <v>6.4499999999999993</v>
      </c>
      <c r="H167" s="48">
        <f t="shared" si="5"/>
        <v>11</v>
      </c>
      <c r="I167" s="45"/>
      <c r="J167" s="46"/>
      <c r="K167" s="47"/>
      <c r="L167" s="43"/>
      <c r="M167" s="43"/>
      <c r="N167" s="42"/>
    </row>
    <row r="168" spans="1:14" x14ac:dyDescent="0.25">
      <c r="A168" s="33">
        <v>43357.561666666668</v>
      </c>
      <c r="B168" s="11" t="s">
        <v>171</v>
      </c>
      <c r="C168" s="6">
        <v>19.200000000000003</v>
      </c>
      <c r="D168" s="6">
        <v>18</v>
      </c>
      <c r="E168" s="39">
        <v>15</v>
      </c>
      <c r="G168" s="6">
        <f t="shared" si="4"/>
        <v>-1.2000000000000028</v>
      </c>
      <c r="H168" s="48">
        <f t="shared" si="5"/>
        <v>3</v>
      </c>
      <c r="I168" s="45"/>
      <c r="J168" s="46"/>
      <c r="K168" s="47"/>
      <c r="L168" s="43"/>
      <c r="M168" s="43"/>
      <c r="N168" s="42"/>
    </row>
    <row r="169" spans="1:14" x14ac:dyDescent="0.25">
      <c r="A169" s="33">
        <v>43357.593159722222</v>
      </c>
      <c r="B169" s="11" t="s">
        <v>172</v>
      </c>
      <c r="C169" s="6">
        <v>4.8499999999999996</v>
      </c>
      <c r="D169" s="6">
        <v>9</v>
      </c>
      <c r="E169" s="39">
        <v>0</v>
      </c>
      <c r="G169" s="6">
        <f t="shared" si="4"/>
        <v>4.1500000000000004</v>
      </c>
      <c r="H169" s="48">
        <f t="shared" si="5"/>
        <v>9</v>
      </c>
      <c r="I169" s="45"/>
      <c r="J169" s="46"/>
      <c r="K169" s="47"/>
      <c r="L169" s="43"/>
      <c r="M169" s="43"/>
      <c r="N169" s="42"/>
    </row>
    <row r="170" spans="1:14" x14ac:dyDescent="0.25">
      <c r="A170" s="33">
        <v>43357.68677083333</v>
      </c>
      <c r="B170" s="11" t="s">
        <v>173</v>
      </c>
      <c r="C170" s="6">
        <v>28.050000000000004</v>
      </c>
      <c r="D170" s="6">
        <v>37</v>
      </c>
      <c r="E170" s="39">
        <v>15</v>
      </c>
      <c r="G170" s="6">
        <f t="shared" si="4"/>
        <v>8.9499999999999957</v>
      </c>
      <c r="H170" s="48">
        <f t="shared" si="5"/>
        <v>22</v>
      </c>
      <c r="I170" s="45"/>
      <c r="J170" s="46"/>
      <c r="K170" s="47"/>
      <c r="L170" s="43"/>
      <c r="M170" s="43"/>
      <c r="N170" s="42"/>
    </row>
    <row r="171" spans="1:14" x14ac:dyDescent="0.25">
      <c r="A171" s="33">
        <v>43361.327164351853</v>
      </c>
      <c r="B171" s="11" t="s">
        <v>174</v>
      </c>
      <c r="C171" s="6">
        <v>59.883333333333333</v>
      </c>
      <c r="D171" s="6">
        <v>60.999999999999993</v>
      </c>
      <c r="E171" s="39">
        <v>59</v>
      </c>
      <c r="G171" s="6">
        <f t="shared" si="4"/>
        <v>1.11666666666666</v>
      </c>
      <c r="H171" s="48">
        <f t="shared" si="5"/>
        <v>1.9999999999999929</v>
      </c>
      <c r="I171" s="45"/>
      <c r="J171" s="46"/>
      <c r="K171" s="47"/>
      <c r="L171" s="43"/>
      <c r="M171" s="43"/>
      <c r="N171" s="42"/>
    </row>
    <row r="172" spans="1:14" x14ac:dyDescent="0.25">
      <c r="A172" s="33">
        <v>43361.378125000003</v>
      </c>
      <c r="B172" s="11" t="s">
        <v>175</v>
      </c>
      <c r="C172" s="6">
        <v>4.5</v>
      </c>
      <c r="D172" s="6">
        <v>9</v>
      </c>
      <c r="E172" s="39">
        <v>2</v>
      </c>
      <c r="G172" s="6">
        <f t="shared" si="4"/>
        <v>4.5</v>
      </c>
      <c r="H172" s="48">
        <f t="shared" si="5"/>
        <v>7</v>
      </c>
      <c r="I172" s="45"/>
      <c r="J172" s="46"/>
      <c r="K172" s="47"/>
      <c r="L172" s="43"/>
      <c r="M172" s="43"/>
      <c r="N172" s="42"/>
    </row>
    <row r="173" spans="1:14" x14ac:dyDescent="0.25">
      <c r="A173" s="33">
        <v>43361.535138888888</v>
      </c>
      <c r="B173" s="11" t="s">
        <v>176</v>
      </c>
      <c r="C173" s="6">
        <v>21.4</v>
      </c>
      <c r="D173" s="6">
        <v>22</v>
      </c>
      <c r="E173" s="39">
        <v>12</v>
      </c>
      <c r="G173" s="6">
        <f t="shared" si="4"/>
        <v>0.60000000000000142</v>
      </c>
      <c r="H173" s="48">
        <f t="shared" si="5"/>
        <v>10</v>
      </c>
      <c r="I173" s="45"/>
      <c r="J173" s="46"/>
      <c r="K173" s="47"/>
      <c r="L173" s="43"/>
      <c r="M173" s="43"/>
      <c r="N173" s="42"/>
    </row>
    <row r="174" spans="1:14" x14ac:dyDescent="0.25">
      <c r="A174" s="33">
        <v>43361.569687499999</v>
      </c>
      <c r="B174" s="11" t="s">
        <v>177</v>
      </c>
      <c r="C174" s="6">
        <v>85.65</v>
      </c>
      <c r="D174" s="6">
        <v>76</v>
      </c>
      <c r="E174" s="39">
        <v>73</v>
      </c>
      <c r="G174" s="6">
        <f t="shared" si="4"/>
        <v>-9.6500000000000057</v>
      </c>
      <c r="H174" s="48">
        <f t="shared" si="5"/>
        <v>3</v>
      </c>
      <c r="I174" s="45"/>
      <c r="J174" s="46"/>
      <c r="K174" s="47"/>
      <c r="L174" s="43"/>
      <c r="M174" s="43"/>
      <c r="N174" s="42"/>
    </row>
    <row r="175" spans="1:14" x14ac:dyDescent="0.25">
      <c r="A175" s="33">
        <v>43361.643240740741</v>
      </c>
      <c r="B175" s="11" t="s">
        <v>151</v>
      </c>
      <c r="C175" s="6">
        <v>31.733333333333331</v>
      </c>
      <c r="D175" s="6">
        <v>18</v>
      </c>
      <c r="E175" s="39">
        <v>15</v>
      </c>
      <c r="G175" s="6">
        <f t="shared" si="4"/>
        <v>-13.733333333333331</v>
      </c>
      <c r="H175" s="48">
        <f t="shared" si="5"/>
        <v>3</v>
      </c>
      <c r="I175" s="45"/>
      <c r="J175" s="46"/>
      <c r="K175" s="47"/>
      <c r="L175" s="43"/>
      <c r="M175" s="43"/>
      <c r="N175" s="42"/>
    </row>
    <row r="176" spans="1:14" x14ac:dyDescent="0.25">
      <c r="A176" s="33">
        <v>43361.646805555552</v>
      </c>
      <c r="B176" s="11" t="s">
        <v>178</v>
      </c>
      <c r="C176" s="6">
        <v>73.599999999999994</v>
      </c>
      <c r="D176" s="6">
        <v>60</v>
      </c>
      <c r="E176" s="39">
        <v>13</v>
      </c>
      <c r="G176" s="6">
        <f t="shared" si="4"/>
        <v>-13.599999999999994</v>
      </c>
      <c r="H176" s="48">
        <f t="shared" si="5"/>
        <v>47</v>
      </c>
      <c r="I176" s="45"/>
      <c r="J176" s="46"/>
      <c r="K176" s="47"/>
      <c r="L176" s="43"/>
      <c r="M176" s="43"/>
      <c r="N176" s="42"/>
    </row>
    <row r="177" spans="1:14" x14ac:dyDescent="0.25">
      <c r="A177" s="33">
        <v>43362.370520833334</v>
      </c>
      <c r="B177" s="11" t="s">
        <v>101</v>
      </c>
      <c r="C177" s="6">
        <v>6.45</v>
      </c>
      <c r="D177" s="6">
        <v>5</v>
      </c>
      <c r="E177" s="39">
        <v>5</v>
      </c>
      <c r="G177" s="6">
        <f t="shared" si="4"/>
        <v>-1.4500000000000002</v>
      </c>
      <c r="H177" s="48">
        <f t="shared" si="5"/>
        <v>0</v>
      </c>
      <c r="I177" s="45"/>
      <c r="J177" s="46"/>
      <c r="K177" s="47"/>
      <c r="L177" s="43"/>
      <c r="M177" s="43"/>
      <c r="N177" s="42"/>
    </row>
    <row r="178" spans="1:14" x14ac:dyDescent="0.25">
      <c r="A178" s="33">
        <v>43363.376157407409</v>
      </c>
      <c r="B178" s="11" t="s">
        <v>179</v>
      </c>
      <c r="C178" s="6">
        <v>100.33333333333334</v>
      </c>
      <c r="D178" s="6">
        <v>102</v>
      </c>
      <c r="E178" s="39">
        <v>99</v>
      </c>
      <c r="G178" s="6">
        <f t="shared" si="4"/>
        <v>1.6666666666666572</v>
      </c>
      <c r="H178" s="48">
        <f t="shared" si="5"/>
        <v>3</v>
      </c>
      <c r="I178" s="45"/>
      <c r="J178" s="46"/>
      <c r="K178" s="47"/>
      <c r="L178" s="43"/>
      <c r="M178" s="43"/>
      <c r="N178" s="42"/>
    </row>
    <row r="179" spans="1:14" x14ac:dyDescent="0.25">
      <c r="A179" s="33">
        <v>43363.700358796297</v>
      </c>
      <c r="B179" s="11" t="s">
        <v>53</v>
      </c>
      <c r="C179" s="6">
        <v>52.483333333333334</v>
      </c>
      <c r="D179" s="6">
        <v>56</v>
      </c>
      <c r="E179" s="39">
        <v>49</v>
      </c>
      <c r="G179" s="6">
        <f t="shared" si="4"/>
        <v>3.5166666666666657</v>
      </c>
      <c r="H179" s="48">
        <f t="shared" si="5"/>
        <v>7</v>
      </c>
      <c r="I179" s="45"/>
      <c r="J179" s="46"/>
      <c r="K179" s="47"/>
      <c r="L179" s="43"/>
      <c r="M179" s="43"/>
      <c r="N179" s="42"/>
    </row>
    <row r="180" spans="1:14" x14ac:dyDescent="0.25">
      <c r="A180" s="33">
        <v>43363.727129629631</v>
      </c>
      <c r="B180" s="11" t="s">
        <v>180</v>
      </c>
      <c r="C180" s="6">
        <v>38.93333333333333</v>
      </c>
      <c r="D180" s="6">
        <v>39</v>
      </c>
      <c r="E180" s="39">
        <v>16</v>
      </c>
      <c r="G180" s="6">
        <f t="shared" si="4"/>
        <v>6.6666666666669983E-2</v>
      </c>
      <c r="H180" s="48">
        <f t="shared" si="5"/>
        <v>23</v>
      </c>
      <c r="I180" s="45"/>
      <c r="J180" s="46"/>
      <c r="K180" s="47"/>
      <c r="L180" s="43"/>
      <c r="M180" s="43"/>
      <c r="N180" s="42"/>
    </row>
    <row r="181" spans="1:14" x14ac:dyDescent="0.25">
      <c r="A181" s="33">
        <v>43364.726504629631</v>
      </c>
      <c r="B181" s="11" t="s">
        <v>22</v>
      </c>
      <c r="C181" s="6">
        <v>14.833333333333334</v>
      </c>
      <c r="D181" s="6">
        <v>16</v>
      </c>
      <c r="E181" s="39">
        <v>10</v>
      </c>
      <c r="G181" s="6">
        <f t="shared" si="4"/>
        <v>1.1666666666666661</v>
      </c>
      <c r="H181" s="48">
        <f t="shared" si="5"/>
        <v>6</v>
      </c>
      <c r="I181" s="45"/>
      <c r="J181" s="46"/>
      <c r="K181" s="47"/>
      <c r="L181" s="43"/>
      <c r="M181" s="43"/>
      <c r="N181" s="42"/>
    </row>
    <row r="182" spans="1:14" x14ac:dyDescent="0.25">
      <c r="A182" s="33">
        <v>43367.349861111114</v>
      </c>
      <c r="B182" s="11" t="s">
        <v>174</v>
      </c>
      <c r="C182" s="6">
        <v>47.2</v>
      </c>
      <c r="D182" s="6">
        <v>56</v>
      </c>
      <c r="E182" s="39">
        <v>38</v>
      </c>
      <c r="G182" s="6">
        <f t="shared" si="4"/>
        <v>8.7999999999999972</v>
      </c>
      <c r="H182" s="48">
        <f t="shared" si="5"/>
        <v>18</v>
      </c>
      <c r="I182" s="45"/>
      <c r="J182" s="46"/>
      <c r="K182" s="47"/>
      <c r="L182" s="43"/>
      <c r="M182" s="43"/>
      <c r="N182" s="42"/>
    </row>
    <row r="183" spans="1:14" x14ac:dyDescent="0.25">
      <c r="A183" s="33">
        <v>43367.465277777781</v>
      </c>
      <c r="B183" s="11" t="s">
        <v>181</v>
      </c>
      <c r="C183" s="6">
        <v>65</v>
      </c>
      <c r="D183" s="6">
        <v>65</v>
      </c>
      <c r="E183" s="39">
        <v>60</v>
      </c>
      <c r="G183" s="6">
        <f t="shared" si="4"/>
        <v>0</v>
      </c>
      <c r="H183" s="48">
        <f t="shared" si="5"/>
        <v>5</v>
      </c>
      <c r="I183" s="45"/>
      <c r="J183" s="46"/>
      <c r="K183" s="47"/>
      <c r="L183" s="43"/>
      <c r="M183" s="43"/>
      <c r="N183" s="42"/>
    </row>
    <row r="184" spans="1:14" x14ac:dyDescent="0.25">
      <c r="A184" s="33">
        <v>43367.634398148148</v>
      </c>
      <c r="B184" s="11" t="s">
        <v>139</v>
      </c>
      <c r="C184" s="6">
        <v>56.466666666666669</v>
      </c>
      <c r="D184" s="6">
        <v>60</v>
      </c>
      <c r="E184" s="39">
        <v>51</v>
      </c>
      <c r="G184" s="6">
        <f t="shared" si="4"/>
        <v>3.5333333333333314</v>
      </c>
      <c r="H184" s="48">
        <f t="shared" si="5"/>
        <v>9</v>
      </c>
      <c r="I184" s="45"/>
      <c r="J184" s="46"/>
      <c r="K184" s="47"/>
      <c r="L184" s="43"/>
      <c r="M184" s="43"/>
      <c r="N184" s="42"/>
    </row>
    <row r="185" spans="1:14" x14ac:dyDescent="0.25">
      <c r="A185" s="33">
        <v>43368.528009259258</v>
      </c>
      <c r="B185" s="11" t="s">
        <v>142</v>
      </c>
      <c r="C185" s="6">
        <v>25.666666666666668</v>
      </c>
      <c r="D185" s="6">
        <v>26.000000000000004</v>
      </c>
      <c r="E185" s="39">
        <v>22</v>
      </c>
      <c r="G185" s="6">
        <f t="shared" si="4"/>
        <v>0.3333333333333357</v>
      </c>
      <c r="H185" s="48">
        <f t="shared" si="5"/>
        <v>4.0000000000000036</v>
      </c>
      <c r="I185" s="45"/>
      <c r="J185" s="46"/>
      <c r="K185" s="47"/>
      <c r="L185" s="43"/>
      <c r="M185" s="43"/>
      <c r="N185" s="42"/>
    </row>
    <row r="186" spans="1:14" x14ac:dyDescent="0.25">
      <c r="A186" s="33">
        <v>43369.466562499998</v>
      </c>
      <c r="B186" s="11" t="s">
        <v>53</v>
      </c>
      <c r="C186" s="6">
        <v>22.15</v>
      </c>
      <c r="D186" s="6">
        <v>24</v>
      </c>
      <c r="E186" s="39">
        <v>5</v>
      </c>
      <c r="G186" s="6">
        <f t="shared" si="4"/>
        <v>1.8500000000000014</v>
      </c>
      <c r="H186" s="48">
        <f t="shared" si="5"/>
        <v>19</v>
      </c>
      <c r="I186" s="45"/>
      <c r="J186" s="46"/>
      <c r="K186" s="47"/>
      <c r="L186" s="43"/>
      <c r="M186" s="43"/>
      <c r="N186" s="42"/>
    </row>
    <row r="187" spans="1:14" x14ac:dyDescent="0.25">
      <c r="A187" s="33">
        <v>43370.377465277779</v>
      </c>
      <c r="B187" s="11" t="s">
        <v>92</v>
      </c>
      <c r="C187" s="6">
        <v>23.45</v>
      </c>
      <c r="D187" s="6">
        <v>32</v>
      </c>
      <c r="E187" s="39">
        <v>6</v>
      </c>
      <c r="G187" s="6">
        <f t="shared" si="4"/>
        <v>8.5500000000000007</v>
      </c>
      <c r="H187" s="48">
        <f t="shared" si="5"/>
        <v>26</v>
      </c>
      <c r="I187" s="45"/>
      <c r="J187" s="46"/>
      <c r="K187" s="47"/>
      <c r="L187" s="43"/>
      <c r="M187" s="43"/>
      <c r="N187" s="42"/>
    </row>
    <row r="188" spans="1:14" x14ac:dyDescent="0.25">
      <c r="A188" s="33">
        <v>43370.396145833336</v>
      </c>
      <c r="B188" s="11" t="s">
        <v>82</v>
      </c>
      <c r="C188" s="6">
        <v>15.55</v>
      </c>
      <c r="D188" s="6">
        <v>16</v>
      </c>
      <c r="E188" s="39">
        <v>13</v>
      </c>
      <c r="G188" s="6">
        <f t="shared" si="4"/>
        <v>0.44999999999999929</v>
      </c>
      <c r="H188" s="48">
        <f t="shared" si="5"/>
        <v>3</v>
      </c>
      <c r="I188" s="45"/>
      <c r="J188" s="46"/>
      <c r="K188" s="47"/>
      <c r="L188" s="43"/>
      <c r="M188" s="43"/>
      <c r="N188" s="42"/>
    </row>
    <row r="189" spans="1:14" x14ac:dyDescent="0.25">
      <c r="A189" s="33">
        <v>43371.451956018522</v>
      </c>
      <c r="B189" s="11" t="s">
        <v>125</v>
      </c>
      <c r="C189" s="6">
        <v>40.18333333333333</v>
      </c>
      <c r="D189" s="6">
        <v>41</v>
      </c>
      <c r="E189" s="39">
        <v>27</v>
      </c>
      <c r="G189" s="6">
        <f t="shared" si="4"/>
        <v>0.81666666666666998</v>
      </c>
      <c r="H189" s="48">
        <f t="shared" si="5"/>
        <v>14</v>
      </c>
      <c r="I189" s="45"/>
      <c r="J189" s="46"/>
      <c r="K189" s="47"/>
      <c r="L189" s="43"/>
      <c r="M189" s="43"/>
      <c r="N189" s="42"/>
    </row>
    <row r="190" spans="1:14" x14ac:dyDescent="0.25">
      <c r="A190" s="33">
        <v>43371.662916666668</v>
      </c>
      <c r="B190" s="11" t="s">
        <v>90</v>
      </c>
      <c r="C190" s="6">
        <v>56.399999999999991</v>
      </c>
      <c r="D190" s="6">
        <v>57</v>
      </c>
      <c r="E190" s="39">
        <v>21</v>
      </c>
      <c r="G190" s="6">
        <f t="shared" si="4"/>
        <v>0.60000000000000853</v>
      </c>
      <c r="H190" s="48">
        <f t="shared" si="5"/>
        <v>36</v>
      </c>
      <c r="I190" s="45"/>
      <c r="J190" s="46"/>
      <c r="K190" s="47"/>
      <c r="L190" s="43"/>
      <c r="M190" s="43"/>
      <c r="N190" s="4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Brigham Young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Harrison Holdsworth</dc:creator>
  <cp:keywords/>
  <dc:description/>
  <cp:lastModifiedBy>Daniel Jarvis</cp:lastModifiedBy>
  <cp:revision/>
  <dcterms:created xsi:type="dcterms:W3CDTF">2022-07-07T23:46:03Z</dcterms:created>
  <dcterms:modified xsi:type="dcterms:W3CDTF">2022-09-02T18:45:31Z</dcterms:modified>
  <cp:category/>
  <cp:contentStatus/>
</cp:coreProperties>
</file>