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src\main\java\org\matsim\incidents\"/>
    </mc:Choice>
  </mc:AlternateContent>
  <xr:revisionPtr revIDLastSave="0" documentId="8_{A61B11F2-5078-47FB-93AC-3E917B9EF69B}" xr6:coauthVersionLast="47" xr6:coauthVersionMax="47" xr10:uidLastSave="{00000000-0000-0000-0000-000000000000}"/>
  <bookViews>
    <workbookView xWindow="-120" yWindow="-120" windowWidth="20730" windowHeight="11040" xr2:uid="{91EA7163-F279-4107-B84F-F66BCA9D0B50}"/>
  </bookViews>
  <sheets>
    <sheet name="IncidentData_Daniel" sheetId="2" r:id="rId1"/>
  </sheets>
  <externalReferences>
    <externalReference r:id="rId2"/>
  </externalReferences>
  <definedNames>
    <definedName name="_xlnm._FilterDatabase" localSheetId="0" hidden="1">IncidentData_Daniel!$F$1:$F$190</definedName>
    <definedName name="ExternalData_1" localSheetId="0" hidden="1">IncidentData_Daniel!$A$1:$X$190</definedName>
    <definedName name="_xlnm.Extract" localSheetId="0">IncidentData_Daniel!#REF!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0" i="2" l="1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29" i="2"/>
  <c r="AK28" i="2"/>
  <c r="AB45" i="2"/>
  <c r="AJ45" i="2"/>
  <c r="AL45" i="2" s="1"/>
  <c r="AJ44" i="2"/>
  <c r="AL44" i="2" s="1"/>
  <c r="AJ43" i="2"/>
  <c r="AJ42" i="2"/>
  <c r="AL42" i="2" s="1"/>
  <c r="AJ41" i="2"/>
  <c r="AL41" i="2" s="1"/>
  <c r="AB28" i="2"/>
  <c r="AJ29" i="2"/>
  <c r="AL29" i="2" s="1"/>
  <c r="AJ28" i="2"/>
  <c r="AL43" i="2"/>
  <c r="AL40" i="2"/>
  <c r="AL39" i="2"/>
  <c r="AL38" i="2"/>
  <c r="AL37" i="2"/>
  <c r="AL36" i="2"/>
  <c r="AL35" i="2"/>
  <c r="AL34" i="2"/>
  <c r="AL33" i="2"/>
  <c r="AL32" i="2"/>
  <c r="AL31" i="2"/>
  <c r="AL30" i="2"/>
  <c r="AL28" i="2"/>
  <c r="AI28" i="2"/>
  <c r="AG28" i="2"/>
  <c r="AA1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28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29" i="2"/>
  <c r="Z28" i="2"/>
  <c r="Z29" i="2" s="1"/>
  <c r="AB25" i="2"/>
  <c r="AB24" i="2"/>
  <c r="AC25" i="2" s="1"/>
  <c r="AB23" i="2"/>
  <c r="AB22" i="2"/>
  <c r="AB21" i="2"/>
  <c r="AI29" i="2" l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C23" i="2"/>
  <c r="Z30" i="2"/>
  <c r="AC22" i="2"/>
  <c r="AC24" i="2"/>
  <c r="Z31" i="2" l="1"/>
  <c r="Z32" i="2" l="1"/>
  <c r="AA22" i="2"/>
  <c r="AA23" i="2"/>
  <c r="AA24" i="2"/>
  <c r="AA25" i="2"/>
  <c r="AA21" i="2"/>
  <c r="Z33" i="2" l="1"/>
  <c r="AC21" i="2"/>
  <c r="Z34" i="2" l="1"/>
  <c r="Z35" i="2" l="1"/>
  <c r="Z36" i="2" l="1"/>
  <c r="Z37" i="2" l="1"/>
  <c r="Z38" i="2" l="1"/>
  <c r="Z39" i="2" l="1"/>
  <c r="Z40" i="2" l="1"/>
  <c r="Z41" i="2" l="1"/>
  <c r="Z42" i="2" l="1"/>
  <c r="Z43" i="2" l="1"/>
  <c r="Z44" i="2" l="1"/>
  <c r="Z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C3EFC-EC71-46CD-A6C5-D14E15478EE0}" keepAlive="1" name="Query - IncidentData_DanielCopy" description="Connection to the 'IncidentData_DanielCopy' query in the workbook." type="5" refreshedVersion="8" background="1" saveData="1">
    <dbPr connection="Provider=Microsoft.Mashup.OleDb.1;Data Source=$Workbook$;Location=IncidentData_DanielCopy;Extended Properties=&quot;&quot;" command="SELECT * FROM [IncidentData_DanielCopy]"/>
  </connection>
</connections>
</file>

<file path=xl/sharedStrings.xml><?xml version="1.0" encoding="utf-8"?>
<sst xmlns="http://schemas.openxmlformats.org/spreadsheetml/2006/main" count="334" uniqueCount="220">
  <si>
    <t>Incident ID</t>
  </si>
  <si>
    <t>Class</t>
  </si>
  <si>
    <t>Affected Volume</t>
  </si>
  <si>
    <t>Total Excess Travel time</t>
  </si>
  <si>
    <t>Number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</si>
  <si>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</si>
  <si>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</si>
  <si>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</si>
  <si>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</si>
  <si>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</si>
  <si>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</si>
  <si>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</si>
  <si>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</si>
  <si>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 (Time weighted Average)</t>
  </si>
  <si>
    <t>Roadway Clearance Time</t>
  </si>
  <si>
    <t>Roadway Clearance Time [min]</t>
  </si>
  <si>
    <t>ICT for IMT</t>
  </si>
  <si>
    <t>ICT for IMT [min]</t>
  </si>
  <si>
    <t>Responding IMTs</t>
  </si>
  <si>
    <t>Inflated time</t>
  </si>
  <si>
    <t>MATSim Link</t>
  </si>
  <si>
    <t>Start Time (sec)</t>
  </si>
  <si>
    <t>End Time (sec)</t>
  </si>
  <si>
    <t xml:space="preserve">500 S I15 SB                                                </t>
  </si>
  <si>
    <t>Severity Code</t>
  </si>
  <si>
    <t>Hours of Excess Travel Time</t>
  </si>
  <si>
    <t>Frequency</t>
  </si>
  <si>
    <t/>
  </si>
  <si>
    <t xml:space="preserve">3800 S I215E SB                                             </t>
  </si>
  <si>
    <t>1</t>
  </si>
  <si>
    <t>0-200</t>
  </si>
  <si>
    <t>66</t>
  </si>
  <si>
    <t xml:space="preserve">7762 E I80 EB                                               </t>
  </si>
  <si>
    <t>2</t>
  </si>
  <si>
    <t>200-400</t>
  </si>
  <si>
    <t>35</t>
  </si>
  <si>
    <t xml:space="preserve">281930 I15 NB; MM 282 I15 NB                                </t>
  </si>
  <si>
    <t>3</t>
  </si>
  <si>
    <t>400-800</t>
  </si>
  <si>
    <t>37</t>
  </si>
  <si>
    <t xml:space="preserve">900 S I15 SB                                                </t>
  </si>
  <si>
    <t>4</t>
  </si>
  <si>
    <t>800-2000</t>
  </si>
  <si>
    <t>32</t>
  </si>
  <si>
    <t xml:space="preserve">3300 S I15 SB                                               </t>
  </si>
  <si>
    <t>5</t>
  </si>
  <si>
    <t>2000+</t>
  </si>
  <si>
    <t>19</t>
  </si>
  <si>
    <t xml:space="preserve">7682 E I80 WB                                               </t>
  </si>
  <si>
    <t>189</t>
  </si>
  <si>
    <t xml:space="preserve">5400 S I15 NB                                               </t>
  </si>
  <si>
    <t xml:space="preserve">274983 I15 NB; MM 275 I15 NB                                </t>
  </si>
  <si>
    <t xml:space="preserve">11400 S I15 SB                                              </t>
  </si>
  <si>
    <t xml:space="preserve">278101 I15 NB; MM 278 I15 NB                                </t>
  </si>
  <si>
    <t>Average RCT</t>
  </si>
  <si>
    <t>269012 I15 SB</t>
  </si>
  <si>
    <t>44.0</t>
  </si>
  <si>
    <t>min</t>
  </si>
  <si>
    <t>2200 S I15 NB</t>
  </si>
  <si>
    <t>Median RCT</t>
  </si>
  <si>
    <t>5800 S I15 SB</t>
  </si>
  <si>
    <t>34.6</t>
  </si>
  <si>
    <t>1350 S I215W NB</t>
  </si>
  <si>
    <t>400 E I80  WB</t>
  </si>
  <si>
    <t>Average Capacity reduction</t>
  </si>
  <si>
    <t>7762 E I80 EB</t>
  </si>
  <si>
    <t>31.49%</t>
  </si>
  <si>
    <t>2500 S I15 SB</t>
  </si>
  <si>
    <t>Median Capacity reduction</t>
  </si>
  <si>
    <t>1100 S I15 SB</t>
  </si>
  <si>
    <t>25.00%</t>
  </si>
  <si>
    <t xml:space="preserve">3800 W I80 EB                                               </t>
  </si>
  <si>
    <t xml:space="preserve">4934 W I80 WB; MM 114 I80 WB                                </t>
  </si>
  <si>
    <t>Given all UHP reported incidents, probability that we analyze it</t>
  </si>
  <si>
    <t>1900 S I215W NB</t>
  </si>
  <si>
    <t xml:space="preserve">279002 I15 NB                                               </t>
  </si>
  <si>
    <t>2400 N I15 SB</t>
  </si>
  <si>
    <t xml:space="preserve">259003 I15 SB                                               </t>
  </si>
  <si>
    <t xml:space="preserve">4900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</si>
  <si>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</si>
  <si>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</si>
  <si>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</si>
  <si>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</si>
  <si>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</si>
  <si>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175 W I215S WB                                              </t>
  </si>
  <si>
    <t xml:space="preserve">271005 I15 SB 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</si>
  <si>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</si>
  <si>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</si>
  <si>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>272003 I15 SB</t>
  </si>
  <si>
    <t>3900 S I15 SB</t>
  </si>
  <si>
    <t>284059 I15 NB</t>
  </si>
  <si>
    <t xml:space="preserve">12200 S I15 SB                                              </t>
  </si>
  <si>
    <t xml:space="preserve">7121 S I15 SB                                               </t>
  </si>
  <si>
    <t>271005 I15 NB</t>
  </si>
  <si>
    <t>14200 S I15 NB</t>
  </si>
  <si>
    <t>6200 S I15 SB</t>
  </si>
  <si>
    <t>261034 I15 SB</t>
  </si>
  <si>
    <t xml:space="preserve">1300 E I80 EB                                               </t>
  </si>
  <si>
    <t>1133 N I15 SB</t>
  </si>
  <si>
    <t>2730 S I15 NB</t>
  </si>
  <si>
    <t xml:space="preserve">279008 I15 SB                                               </t>
  </si>
  <si>
    <t xml:space="preserve">14400 S I15 NB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</si>
  <si>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</si>
  <si>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</si>
  <si>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7200 S I15 SB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</si>
  <si>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</si>
  <si>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</si>
  <si>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</si>
  <si>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</si>
  <si>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</si>
  <si>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4700 S I215W SB                                             </t>
  </si>
  <si>
    <t xml:space="preserve">2100 S I15 NB                                               </t>
  </si>
  <si>
    <t>1900 W I80 EB</t>
  </si>
  <si>
    <t xml:space="preserve">700 E I80 WB                                                </t>
  </si>
  <si>
    <t>281930 I15 NB</t>
  </si>
  <si>
    <t xml:space="preserve">280003 I15 NB                                               </t>
  </si>
  <si>
    <t xml:space="preserve">7200 S I15 NB                                               </t>
  </si>
  <si>
    <t xml:space="preserve">14793 S I15 SB                                              </t>
  </si>
  <si>
    <t xml:space="preserve">277023 I15 NB                                               </t>
  </si>
  <si>
    <t xml:space="preserve">274983 I15 NB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</si>
  <si>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</si>
  <si>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</si>
  <si>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 xml:space="preserve">6400 S I15 NB                                               </t>
  </si>
  <si>
    <t xml:space="preserve">11100 S I15 NB                                              </t>
  </si>
  <si>
    <t xml:space="preserve">2700 S I15 NB                                               </t>
  </si>
  <si>
    <t xml:space="preserve">8900 S I15 NB                                               </t>
  </si>
  <si>
    <t>264991 I15 SB</t>
  </si>
  <si>
    <t xml:space="preserve">266048 I15 SB                                               </t>
  </si>
  <si>
    <t xml:space="preserve">1800 S I15 NB                                               </t>
  </si>
  <si>
    <t>5605 S I15 NB</t>
  </si>
  <si>
    <t>278101 I15 NB</t>
  </si>
  <si>
    <t>284049 I15 SB</t>
  </si>
  <si>
    <t>500 S I15 NB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</si>
  <si>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</si>
  <si>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</si>
  <si>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</si>
  <si>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4892 E I80 EB                                               </t>
  </si>
  <si>
    <t xml:space="preserve">284049 I15 SB                                               </t>
  </si>
  <si>
    <t>2000 E I80 WB</t>
  </si>
  <si>
    <t>2400 S I15 SB</t>
  </si>
  <si>
    <t xml:space="preserve">1300 W I215S EB                                             </t>
  </si>
  <si>
    <t xml:space="preserve">4500 S I15 SB                                               </t>
  </si>
  <si>
    <t>275000 I15 NB</t>
  </si>
  <si>
    <t xml:space="preserve">275940 I15 SB                                               </t>
  </si>
  <si>
    <t xml:space="preserve">14931 S I15 NB                                              </t>
  </si>
  <si>
    <t xml:space="preserve">281917 I15 SB                                               </t>
  </si>
  <si>
    <t>600 N I15 NB</t>
  </si>
  <si>
    <t xml:space="preserve">8200 S I15 NB                                               </t>
  </si>
  <si>
    <t xml:space="preserve">10700 S I15 NB                                              </t>
  </si>
  <si>
    <t xml:space="preserve">376 N I215W NB                                              </t>
  </si>
  <si>
    <t xml:space="preserve">277562 I15 NB                                               </t>
  </si>
  <si>
    <t xml:space="preserve">1400 W I215S WB                                             </t>
  </si>
  <si>
    <t xml:space="preserve">4100 S I215E NB                                             </t>
  </si>
  <si>
    <t xml:space="preserve">12500 S I15 NB                                              </t>
  </si>
  <si>
    <t xml:space="preserve">50 S I15 NB                                                 </t>
  </si>
  <si>
    <t xml:space="preserve">382 S I215W SB                                              </t>
  </si>
  <si>
    <t>2100 S I15 SB</t>
  </si>
  <si>
    <t>8600 S I15 SB</t>
  </si>
  <si>
    <t>525 E I215S WB</t>
  </si>
  <si>
    <t xml:space="preserve">278066 I15 SB                                               </t>
  </si>
  <si>
    <t>5900 S I15 SB</t>
  </si>
  <si>
    <t xml:space="preserve">274530 I15 NB                                               </t>
  </si>
  <si>
    <t xml:space="preserve">3300 S I15 NB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</si>
  <si>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</si>
  <si>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</si>
  <si>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>7200 S I15 SB</t>
  </si>
  <si>
    <t xml:space="preserve">3100 S I15 NB                                               </t>
  </si>
  <si>
    <t xml:space="preserve">8000 S I15 SB                                               </t>
  </si>
  <si>
    <t>273001 I15 SB</t>
  </si>
  <si>
    <t>6800 S I15 SB</t>
  </si>
  <si>
    <t>100 E I80 WB</t>
  </si>
  <si>
    <t>269012 I15 NB</t>
  </si>
  <si>
    <t xml:space="preserve">9000 S I15 SB                                               </t>
  </si>
  <si>
    <t xml:space="preserve">1767 N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</si>
  <si>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</si>
  <si>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</si>
  <si>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9000 S I15 NB                                               </t>
  </si>
  <si>
    <t xml:space="preserve">253007 I15 SB                                               </t>
  </si>
  <si>
    <t xml:space="preserve">2336 N I15 NB                                               </t>
  </si>
  <si>
    <t xml:space="preserve">5300 S I15 NB                                               </t>
  </si>
  <si>
    <t>279000 I15 SB</t>
  </si>
  <si>
    <t>3300 S I15 NB</t>
  </si>
  <si>
    <t>900 N I15 NB</t>
  </si>
  <si>
    <t>8000 S I15 NB</t>
  </si>
  <si>
    <t xml:space="preserve">273995 I15 SB                                               </t>
  </si>
  <si>
    <t xml:space="preserve">1000 N I15 SB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</si>
  <si>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</si>
  <si>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</si>
  <si>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9800 S I15 NB                                               </t>
  </si>
  <si>
    <t xml:space="preserve">281930 I15 NB                                               </t>
  </si>
  <si>
    <t>1116 S I15 NB</t>
  </si>
  <si>
    <t>8800 S I15 NB</t>
  </si>
  <si>
    <t xml:space="preserve">16423 S I15 SB                                              </t>
  </si>
  <si>
    <t xml:space="preserve">3700 S I15 NB               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</si>
  <si>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</si>
  <si>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</si>
  <si>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9200 S I15 SB                                               </t>
  </si>
  <si>
    <t xml:space="preserve">14500 S I15 NB                                              </t>
  </si>
  <si>
    <t>10900 S I15 SB</t>
  </si>
  <si>
    <t xml:space="preserve">281917 I15 SB; MM 282 I15 SB                                </t>
  </si>
  <si>
    <t xml:space="preserve">1746 N I15 NB; MM 311 I15 NB                                </t>
  </si>
  <si>
    <t xml:space="preserve">10000 S I15 NB                                              </t>
  </si>
  <si>
    <t>272499 I15 SB</t>
  </si>
  <si>
    <t xml:space="preserve">600 S I15 NB                                                </t>
  </si>
  <si>
    <t>9000 S I15 SB</t>
  </si>
  <si>
    <t xml:space="preserve">2300 N I215W NB                                             </t>
  </si>
  <si>
    <t>12300 S I15 NB</t>
  </si>
  <si>
    <t>3400 S I15 SB</t>
  </si>
  <si>
    <t>8500 S I15 NB</t>
  </si>
  <si>
    <t xml:space="preserve">7500 S I15 NB                                               </t>
  </si>
  <si>
    <t>Odds MATSim</t>
  </si>
  <si>
    <t>Percent Likelyhood</t>
  </si>
  <si>
    <t>Incidents Per Day</t>
  </si>
  <si>
    <t>Total Incidents From CAD + TS Data Combiner</t>
  </si>
  <si>
    <t>Total # Of Incidents Analyzed</t>
  </si>
  <si>
    <t>Number of Incidents</t>
  </si>
  <si>
    <t>Severity Class</t>
  </si>
  <si>
    <t>Less Than 3</t>
  </si>
  <si>
    <t>14 or More</t>
  </si>
  <si>
    <t>New Calcs Not Sure If I Did This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</si>
</sst>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1" applyNumberFormat="1" applyFont="1" applyBorder="1" applyAlignment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[1]CAD_TS_Combined!$Q$8:$Q$25</c:f>
              <c:numCache>
                <c:formatCode>General</c:formatCode>
                <c:ptCount val="1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19</c:v>
                </c:pt>
                <c:pt idx="6">
                  <c:v>19</c:v>
                </c:pt>
                <c:pt idx="7">
                  <c:v>17</c:v>
                </c:pt>
                <c:pt idx="8">
                  <c:v>8</c:v>
                </c:pt>
                <c:pt idx="9">
                  <c:v>14</c:v>
                </c:pt>
                <c:pt idx="10">
                  <c:v>12</c:v>
                </c:pt>
                <c:pt idx="11">
                  <c:v>11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1-4C4E-B2C9-624EC61C6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212848"/>
        <c:axId val="1880215760"/>
        <c:axId val="0"/>
      </c:bar3DChart>
      <c:catAx>
        <c:axId val="18802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Daily Freeway Incidents w/ UHP or IMT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5760"/>
        <c:crosses val="autoZero"/>
        <c:auto val="1"/>
        <c:lblAlgn val="ctr"/>
        <c:lblOffset val="100"/>
        <c:noMultiLvlLbl val="0"/>
      </c:catAx>
      <c:valAx>
        <c:axId val="18802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19050</xdr:colOff>
      <xdr:row>46</xdr:row>
      <xdr:rowOff>4761</xdr:rowOff>
    </xdr:from>
    <xdr:to>
      <xdr:col>28</xdr:col>
      <xdr:colOff>1219199</xdr:colOff>
      <xdr:row>62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92592-F2F7-4120-A73A-706A4732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%20Jarvis/BYU_imt_optimization/all-incident-data/Combiner_CAD+TS(MASTER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AD"/>
      <sheetName val="TS"/>
      <sheetName val="CADDB"/>
      <sheetName val="TSDB"/>
      <sheetName val="Possible_Matches"/>
      <sheetName val="Matches"/>
      <sheetName val="CAD_TS_Combined"/>
      <sheetName val="Sheet1"/>
      <sheetName val="Graph_outputs"/>
      <sheetName val="Hid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Q8">
            <v>6</v>
          </cell>
        </row>
        <row r="9">
          <cell r="Q9">
            <v>0</v>
          </cell>
        </row>
        <row r="10">
          <cell r="Q10">
            <v>2</v>
          </cell>
        </row>
        <row r="11">
          <cell r="Q11">
            <v>9</v>
          </cell>
        </row>
        <row r="12">
          <cell r="Q12">
            <v>7</v>
          </cell>
        </row>
        <row r="13">
          <cell r="Q13">
            <v>19</v>
          </cell>
        </row>
        <row r="14">
          <cell r="Q14">
            <v>19</v>
          </cell>
        </row>
        <row r="15">
          <cell r="Q15">
            <v>17</v>
          </cell>
        </row>
        <row r="16">
          <cell r="Q16">
            <v>8</v>
          </cell>
        </row>
        <row r="17">
          <cell r="Q17">
            <v>14</v>
          </cell>
        </row>
        <row r="18">
          <cell r="Q18">
            <v>12</v>
          </cell>
        </row>
        <row r="19">
          <cell r="Q19">
            <v>11</v>
          </cell>
        </row>
        <row r="20">
          <cell r="Q20">
            <v>5</v>
          </cell>
        </row>
        <row r="21">
          <cell r="Q21">
            <v>2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2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23E1E3-B3FD-4BEE-861E-80548D6B60A3}" autoFormatId="16" applyNumberFormats="0" applyBorderFormats="0" applyFontFormats="0" applyPatternFormats="0" applyAlignmentFormats="0" applyWidthHeightFormats="0">
  <queryTableRefresh nextId="33">
    <queryTableFields count="24">
      <queryTableField id="1" name="Incident ID" tableColumnId="1"/>
      <queryTableField id="2" name="Class" tableColumnId="2"/>
      <queryTableField id="3" name="Affected Volume" tableColumnId="3"/>
      <queryTableField id="4" name="Total Excess Travel time" tableColumnId="4"/>
      <queryTableField id="5" name="Number" tableColumnId="5"/>
      <queryTableField id="6" name="Date " tableColumnId="6"/>
      <queryTableField id="32" dataBound="0" tableColumnId="32"/>
      <queryTableField id="7" name="Time" tableColumnId="7"/>
      <queryTableField id="8" name="Location" tableColumnId="8"/>
      <queryTableField id="9" name="Lattitude" tableColumnId="9"/>
      <queryTableField id="10" name="Longitude" tableColumnId="10"/>
      <queryTableField id="11" name="Lanes" tableColumnId="11"/>
      <queryTableField id="12" name="Lanes Closed" tableColumnId="12"/>
      <queryTableField id="13" name="Capacity reduction (w/ TWA)" tableColumnId="13"/>
      <queryTableField id="14" name="Lanes closed  (Time weighted Average)" tableColumnId="14"/>
      <queryTableField id="15" name="Roadway Clearance Time" tableColumnId="15"/>
      <queryTableField id="16" name="Roadway Clearance Time [min]" tableColumnId="16"/>
      <queryTableField id="17" name="ICT for IMT" tableColumnId="17"/>
      <queryTableField id="18" name="ICT for IMT [min]" tableColumnId="18"/>
      <queryTableField id="19" name="Responding IMTs" tableColumnId="19"/>
      <queryTableField id="20" name="Inflated time" tableColumnId="20"/>
      <queryTableField id="21" name="MATSim Link" tableColumnId="21"/>
      <queryTableField id="22" name="Start Time (sec)" tableColumnId="22"/>
      <queryTableField id="23" name="End Time (sec)" tableColumnId="23"/>
    </queryTableFields>
    <queryTableDeletedFields count="8">
      <deletedField name="_7"/>
      <deletedField name="Column1"/>
      <deletedField name="_1"/>
      <deletedField name="_2"/>
      <deletedField name="_3"/>
      <deletedField name="_4"/>
      <deletedField name="_5"/>
      <deletedField name="_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FC07FE-0E52-4A94-91E9-D880DC19FB61}" name="IncidentData_DanielCopy" displayName="IncidentData_DanielCopy" ref="A1:X190" tableType="queryTable" totalsRowShown="0">
  <sortState xmlns:xlrd2="http://schemas.microsoft.com/office/spreadsheetml/2017/richdata2" ref="A2:X190">
    <sortCondition ref="F1:F190"/>
  </sortState>
  <tableColumns count="24">
    <tableColumn id="1" xr3:uid="{0670CEA2-FDC1-4C9D-948B-3157478B6D44}" uniqueName="1" name="Incident ID" queryTableFieldId="1"/>
    <tableColumn id="2" xr3:uid="{960D3D68-D951-4377-8DBD-C709244A9B07}" uniqueName="2" name="Class" queryTableFieldId="2"/>
    <tableColumn id="3" xr3:uid="{A8A72239-FA00-4BC9-958A-34C2FE812138}" uniqueName="3" name="Affected Volume" queryTableFieldId="3"/>
    <tableColumn id="4" xr3:uid="{B7B1A20E-03C9-4625-8220-6DDF9EF01914}" uniqueName="4" name="Total Excess Travel time" queryTableFieldId="4"/>
    <tableColumn id="5" xr3:uid="{2152CCF6-EC94-4AC2-84AC-F5B6B3DED3E7}" uniqueName="5" name="Number" queryTableFieldId="5"/>
    <tableColumn id="6" xr3:uid="{92A27B45-0452-4184-BF76-10D4A72F62B9}" uniqueName="6" name="Date " queryTableFieldId="6" dataDxfId="5"/>
    <tableColumn id="32" xr3:uid="{B1171E5B-9C76-48BE-A265-60CC9A43E2B9}" uniqueName="32" name="Incidents Per Day" queryTableFieldId="32" dataDxfId="4"/>
    <tableColumn id="7" xr3:uid="{E5D5E8CD-E682-428B-9A02-09A12A689CED}" uniqueName="7" name="Time" queryTableFieldId="7" dataDxfId="3"/>
    <tableColumn id="8" xr3:uid="{EAC367D1-0AA8-4CB6-B3D8-857184E1CC3C}" uniqueName="8" name="Location" queryTableFieldId="8" dataDxfId="2"/>
    <tableColumn id="9" xr3:uid="{9E407AFD-140A-40DE-B83E-784158827F52}" uniqueName="9" name="Lattitude" queryTableFieldId="9"/>
    <tableColumn id="10" xr3:uid="{775C9651-3744-406D-8DD8-7CDE969349FD}" uniqueName="10" name="Longitude" queryTableFieldId="10"/>
    <tableColumn id="11" xr3:uid="{1B152595-35A5-4C30-85A0-123F700FC2DF}" uniqueName="11" name="Lanes" queryTableFieldId="11"/>
    <tableColumn id="12" xr3:uid="{B00D6286-E7B6-4AA1-8AF8-AC6F9EBE2F85}" uniqueName="12" name="Lanes Closed" queryTableFieldId="12"/>
    <tableColumn id="13" xr3:uid="{6B6E2793-1A29-49FB-ADC6-5ACF4C9FD579}" uniqueName="13" name="Capacity reduction (w/ TWA)" queryTableFieldId="13"/>
    <tableColumn id="14" xr3:uid="{CEC7BB1E-054A-4510-9B08-0F6B311F3302}" uniqueName="14" name="Lanes closed  (Time weighted Average)" queryTableFieldId="14"/>
    <tableColumn id="15" xr3:uid="{399F0FE9-82C8-4CFE-B7A3-D116EA4A9838}" uniqueName="15" name="Roadway Clearance Time" queryTableFieldId="15" dataDxfId="1"/>
    <tableColumn id="16" xr3:uid="{1D392959-BE5C-45A7-B908-47284003C53D}" uniqueName="16" name="Roadway Clearance Time [min]" queryTableFieldId="16"/>
    <tableColumn id="17" xr3:uid="{6935051C-8343-4665-9E99-4D351E851774}" uniqueName="17" name="ICT for IMT" queryTableFieldId="17" dataDxfId="0"/>
    <tableColumn id="18" xr3:uid="{BFBE4081-4BE8-42F4-8DD4-2DC16FB1FCFE}" uniqueName="18" name="ICT for IMT [min]" queryTableFieldId="18"/>
    <tableColumn id="19" xr3:uid="{2E993CD3-F025-448E-9D63-951B9A15E554}" uniqueName="19" name="Responding IMTs" queryTableFieldId="19"/>
    <tableColumn id="20" xr3:uid="{CB09BB9B-0FCA-4F56-8E2D-F025332DD8E9}" uniqueName="20" name="Inflated time" queryTableFieldId="20"/>
    <tableColumn id="21" xr3:uid="{4F253EFF-8DBB-4C54-A553-8674D64E9604}" uniqueName="21" name="MATSim Link" queryTableFieldId="21"/>
    <tableColumn id="22" xr3:uid="{B86BDD8F-7EFD-4C2E-8F92-64F06D2B40F7}" uniqueName="22" name="Start Time (sec)" queryTableFieldId="22"/>
    <tableColumn id="23" xr3:uid="{63FE9887-3406-4773-8FAA-FE41EE6B09F9}" uniqueName="23" name="End Time (sec)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AC04-1BE7-4884-A37A-8CBC7947C7DD}">
  <dimension ref="A1:AL190"/>
  <sheetViews>
    <sheetView tabSelected="1" workbookViewId="0"/>
  </sheetViews>
  <sheetFormatPr defaultRowHeight="15" x14ac:dyDescent="0.25"/>
  <cols>
    <col min="1" max="1" width="12.85546875" bestFit="1" customWidth="1"/>
    <col min="2" max="2" width="7.7109375" bestFit="1" customWidth="1"/>
    <col min="3" max="3" width="18.5703125" bestFit="1" customWidth="1"/>
    <col min="4" max="4" width="24.7109375" bestFit="1" customWidth="1"/>
    <col min="5" max="5" width="10.5703125" bestFit="1" customWidth="1"/>
    <col min="6" max="6" width="9.7109375" bestFit="1" customWidth="1"/>
    <col min="7" max="7" width="19.140625" bestFit="1" customWidth="1"/>
    <col min="8" max="8" width="11.5703125" bestFit="1" customWidth="1"/>
    <col min="9" max="9" width="42.85546875" bestFit="1" customWidth="1"/>
    <col min="10" max="10" width="11.28515625" bestFit="1" customWidth="1"/>
    <col min="11" max="11" width="12.140625" bestFit="1" customWidth="1"/>
    <col min="12" max="12" width="8.28515625" bestFit="1" customWidth="1"/>
    <col min="13" max="13" width="14.7109375" bestFit="1" customWidth="1"/>
    <col min="14" max="14" width="29.28515625" bestFit="1" customWidth="1"/>
    <col min="15" max="15" width="38.5703125" bestFit="1" customWidth="1"/>
    <col min="16" max="16" width="25.7109375" bestFit="1" customWidth="1"/>
    <col min="17" max="17" width="31.140625" bestFit="1" customWidth="1"/>
    <col min="18" max="18" width="12.85546875" bestFit="1" customWidth="1"/>
    <col min="19" max="19" width="18.28515625" bestFit="1" customWidth="1"/>
    <col min="20" max="20" width="18.5703125" bestFit="1" customWidth="1"/>
    <col min="21" max="21" width="14.85546875" bestFit="1" customWidth="1"/>
    <col min="22" max="22" width="14.7109375" bestFit="1" customWidth="1"/>
    <col min="23" max="23" width="17.140625" bestFit="1" customWidth="1"/>
    <col min="24" max="24" width="16.28515625" bestFit="1" customWidth="1"/>
    <col min="25" max="25" width="16.28515625" customWidth="1"/>
    <col min="26" max="26" width="19.42578125" bestFit="1" customWidth="1"/>
    <col min="27" max="28" width="25.85546875" bestFit="1" customWidth="1"/>
    <col min="29" max="29" width="18.28515625" bestFit="1" customWidth="1"/>
    <col min="30" max="30" width="13.42578125" bestFit="1" customWidth="1"/>
    <col min="31" max="31" width="19.42578125" bestFit="1" customWidth="1"/>
    <col min="32" max="32" width="13.42578125" bestFit="1" customWidth="1"/>
    <col min="33" max="33" width="18.28515625" bestFit="1" customWidth="1"/>
    <col min="35" max="35" width="19.42578125" bestFit="1" customWidth="1"/>
    <col min="36" max="36" width="10.28515625" bestFit="1" customWidth="1"/>
    <col min="37" max="37" width="13.42578125" bestFit="1" customWidth="1"/>
    <col min="38" max="38" width="18.28515625" bestFit="1" customWidth="1"/>
  </cols>
  <sheetData>
    <row r="1" spans="1:3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33" x14ac:dyDescent="0.25">
      <c r="A2">
        <v>103</v>
      </c>
      <c r="B2">
        <v>3</v>
      </c>
      <c r="C2">
        <v>10630</v>
      </c>
      <c r="D2">
        <v>755.07</v>
      </c>
      <c r="E2">
        <v>2</v>
      </c>
      <c r="F2" s="1">
        <v>43160</v>
      </c>
      <c r="G2" s="19">
        <v>3</v>
      </c>
      <c r="H2" s="2">
        <v>0.63388888888888884</v>
      </c>
      <c r="I2" t="s">
        <v>148</v>
      </c>
      <c r="J2">
        <v>40.56</v>
      </c>
      <c r="K2">
        <v>-111.9</v>
      </c>
      <c r="L2">
        <v>5</v>
      </c>
      <c r="M2">
        <v>2</v>
      </c>
      <c r="N2">
        <v>0.33</v>
      </c>
      <c r="O2">
        <v>1.63</v>
      </c>
      <c r="P2" s="2">
        <v>2.0277777777777777E-2</v>
      </c>
      <c r="Q2">
        <v>29.2</v>
      </c>
      <c r="R2" s="2">
        <v>4.2222222222222223E-2</v>
      </c>
      <c r="S2">
        <v>60.8</v>
      </c>
      <c r="T2">
        <v>1</v>
      </c>
      <c r="U2">
        <v>74.900000000000006</v>
      </c>
      <c r="V2">
        <v>24876</v>
      </c>
      <c r="W2">
        <v>54768</v>
      </c>
      <c r="X2">
        <v>56520</v>
      </c>
      <c r="AA2" s="9" t="s">
        <v>24</v>
      </c>
      <c r="AB2" s="3" t="s">
        <v>25</v>
      </c>
      <c r="AC2" s="4" t="s">
        <v>26</v>
      </c>
      <c r="AD2" t="s">
        <v>27</v>
      </c>
      <c r="AG2" t="s">
        <v>27</v>
      </c>
    </row>
    <row r="3" spans="1:33" x14ac:dyDescent="0.25">
      <c r="A3">
        <v>67</v>
      </c>
      <c r="B3">
        <v>2</v>
      </c>
      <c r="C3">
        <v>6877</v>
      </c>
      <c r="D3">
        <v>331.53</v>
      </c>
      <c r="E3">
        <v>3</v>
      </c>
      <c r="F3" s="1">
        <v>43160</v>
      </c>
      <c r="G3" s="19"/>
      <c r="H3" s="2">
        <v>0.72978009259259258</v>
      </c>
      <c r="I3" t="s">
        <v>117</v>
      </c>
      <c r="J3">
        <v>40.49</v>
      </c>
      <c r="K3">
        <v>-111.89</v>
      </c>
      <c r="L3">
        <v>7</v>
      </c>
      <c r="M3">
        <v>2</v>
      </c>
      <c r="N3">
        <v>0.28999999999999998</v>
      </c>
      <c r="O3">
        <v>2</v>
      </c>
      <c r="P3" s="2">
        <v>1.6747685185185185E-2</v>
      </c>
      <c r="Q3">
        <v>24.1</v>
      </c>
      <c r="R3" s="2">
        <v>4.8067129629629626E-2</v>
      </c>
      <c r="S3">
        <v>69.2</v>
      </c>
      <c r="T3">
        <v>1</v>
      </c>
      <c r="U3">
        <v>85.3</v>
      </c>
      <c r="V3">
        <v>24404</v>
      </c>
      <c r="W3">
        <v>63053</v>
      </c>
      <c r="X3">
        <v>64500</v>
      </c>
      <c r="AA3" s="13" t="s">
        <v>29</v>
      </c>
      <c r="AB3" s="5" t="s">
        <v>30</v>
      </c>
      <c r="AC3" s="6" t="s">
        <v>31</v>
      </c>
      <c r="AD3" t="s">
        <v>27</v>
      </c>
      <c r="AG3" t="s">
        <v>27</v>
      </c>
    </row>
    <row r="4" spans="1:33" x14ac:dyDescent="0.25">
      <c r="A4">
        <v>102</v>
      </c>
      <c r="B4">
        <v>3</v>
      </c>
      <c r="C4">
        <v>8244</v>
      </c>
      <c r="D4">
        <v>749.32</v>
      </c>
      <c r="E4">
        <v>1</v>
      </c>
      <c r="F4" s="1">
        <v>43160</v>
      </c>
      <c r="G4" s="19"/>
      <c r="H4" s="2">
        <v>0.6065625</v>
      </c>
      <c r="I4" t="s">
        <v>147</v>
      </c>
      <c r="J4">
        <v>40.6</v>
      </c>
      <c r="K4">
        <v>-111.9</v>
      </c>
      <c r="L4">
        <v>6</v>
      </c>
      <c r="M4">
        <v>1</v>
      </c>
      <c r="N4">
        <v>0.17</v>
      </c>
      <c r="O4">
        <v>1</v>
      </c>
      <c r="P4" s="2">
        <v>4.9687500000000002E-2</v>
      </c>
      <c r="Q4">
        <v>71.599999999999994</v>
      </c>
      <c r="R4" s="2">
        <v>3.8807870370370368E-2</v>
      </c>
      <c r="S4">
        <v>55.9</v>
      </c>
      <c r="T4">
        <v>1</v>
      </c>
      <c r="U4">
        <v>68.8</v>
      </c>
      <c r="V4">
        <v>30677</v>
      </c>
      <c r="W4">
        <v>52407</v>
      </c>
      <c r="X4">
        <v>56700</v>
      </c>
      <c r="AA4" s="13" t="s">
        <v>33</v>
      </c>
      <c r="AB4" s="5" t="s">
        <v>34</v>
      </c>
      <c r="AC4" s="6" t="s">
        <v>35</v>
      </c>
      <c r="AD4" t="s">
        <v>27</v>
      </c>
      <c r="AG4" t="s">
        <v>27</v>
      </c>
    </row>
    <row r="5" spans="1:33" x14ac:dyDescent="0.25">
      <c r="A5">
        <v>69</v>
      </c>
      <c r="B5">
        <v>2</v>
      </c>
      <c r="C5">
        <v>7295</v>
      </c>
      <c r="D5">
        <v>301.89</v>
      </c>
      <c r="E5">
        <v>5</v>
      </c>
      <c r="F5" s="1">
        <v>43161</v>
      </c>
      <c r="G5" s="19">
        <v>2</v>
      </c>
      <c r="H5" s="2">
        <v>0.33271990740740742</v>
      </c>
      <c r="I5" t="s">
        <v>119</v>
      </c>
      <c r="J5">
        <v>40.35</v>
      </c>
      <c r="K5">
        <v>-111.76</v>
      </c>
      <c r="L5">
        <v>6</v>
      </c>
      <c r="M5">
        <v>2</v>
      </c>
      <c r="N5">
        <v>0.17</v>
      </c>
      <c r="O5">
        <v>1</v>
      </c>
      <c r="P5" s="2">
        <v>2.3530092592592592E-2</v>
      </c>
      <c r="Q5">
        <v>33.9</v>
      </c>
      <c r="R5" s="2">
        <v>1.3472222222222222E-2</v>
      </c>
      <c r="S5">
        <v>19.399999999999999</v>
      </c>
      <c r="T5">
        <v>1</v>
      </c>
      <c r="U5">
        <v>23.9</v>
      </c>
      <c r="V5">
        <v>30812</v>
      </c>
      <c r="W5">
        <v>28747</v>
      </c>
      <c r="X5">
        <v>30780</v>
      </c>
      <c r="AA5" s="13" t="s">
        <v>37</v>
      </c>
      <c r="AB5" s="5" t="s">
        <v>38</v>
      </c>
      <c r="AC5" s="6" t="s">
        <v>39</v>
      </c>
      <c r="AD5" t="s">
        <v>27</v>
      </c>
      <c r="AG5" t="s">
        <v>27</v>
      </c>
    </row>
    <row r="6" spans="1:33" x14ac:dyDescent="0.25">
      <c r="A6">
        <v>68</v>
      </c>
      <c r="B6">
        <v>2</v>
      </c>
      <c r="C6">
        <v>4371</v>
      </c>
      <c r="D6">
        <v>288.19</v>
      </c>
      <c r="E6">
        <v>4</v>
      </c>
      <c r="F6" s="1">
        <v>43161</v>
      </c>
      <c r="G6" s="19"/>
      <c r="H6" s="2">
        <v>0.31201388888888887</v>
      </c>
      <c r="I6" t="s">
        <v>118</v>
      </c>
      <c r="J6">
        <v>40.369999999999997</v>
      </c>
      <c r="K6">
        <v>-111.8</v>
      </c>
      <c r="L6">
        <v>6</v>
      </c>
      <c r="M6">
        <v>1</v>
      </c>
      <c r="N6">
        <v>0.17</v>
      </c>
      <c r="O6">
        <v>1</v>
      </c>
      <c r="P6" s="2">
        <v>6.7361111111111111E-3</v>
      </c>
      <c r="Q6">
        <v>9.6999999999999993</v>
      </c>
      <c r="R6" s="2">
        <v>4.628472222222222E-2</v>
      </c>
      <c r="S6">
        <v>66.7</v>
      </c>
      <c r="T6">
        <v>1</v>
      </c>
      <c r="U6">
        <v>82.1</v>
      </c>
      <c r="V6">
        <v>24404</v>
      </c>
      <c r="W6">
        <v>26958</v>
      </c>
      <c r="X6">
        <v>27540</v>
      </c>
      <c r="AA6" s="13" t="s">
        <v>41</v>
      </c>
      <c r="AB6" s="5" t="s">
        <v>42</v>
      </c>
      <c r="AC6" s="6" t="s">
        <v>43</v>
      </c>
      <c r="AD6" t="s">
        <v>27</v>
      </c>
      <c r="AG6" t="s">
        <v>27</v>
      </c>
    </row>
    <row r="7" spans="1:33" ht="15.75" thickBot="1" x14ac:dyDescent="0.3">
      <c r="A7">
        <v>1</v>
      </c>
      <c r="B7">
        <v>1</v>
      </c>
      <c r="C7">
        <v>1545</v>
      </c>
      <c r="D7">
        <v>45.33</v>
      </c>
      <c r="E7">
        <v>8</v>
      </c>
      <c r="F7" s="1">
        <v>43163</v>
      </c>
      <c r="G7" s="19">
        <v>1</v>
      </c>
      <c r="H7" s="2">
        <v>0.48697916666666669</v>
      </c>
      <c r="I7" t="s">
        <v>23</v>
      </c>
      <c r="J7">
        <v>40.74</v>
      </c>
      <c r="K7">
        <v>-111.9</v>
      </c>
      <c r="L7">
        <v>5</v>
      </c>
      <c r="M7">
        <v>3</v>
      </c>
      <c r="N7">
        <v>0.38</v>
      </c>
      <c r="O7">
        <v>1.89</v>
      </c>
      <c r="P7" s="2">
        <v>2.9687499999999999E-2</v>
      </c>
      <c r="Q7">
        <v>42.8</v>
      </c>
      <c r="R7" s="2">
        <v>5.0613425925925923E-2</v>
      </c>
      <c r="S7">
        <v>72.900000000000006</v>
      </c>
      <c r="T7">
        <v>1</v>
      </c>
      <c r="U7">
        <v>89.8</v>
      </c>
      <c r="V7">
        <v>30673</v>
      </c>
      <c r="W7">
        <v>42075</v>
      </c>
      <c r="X7">
        <v>44640</v>
      </c>
      <c r="AA7" s="12" t="s">
        <v>45</v>
      </c>
      <c r="AB7" s="7" t="s">
        <v>46</v>
      </c>
      <c r="AC7" s="8" t="s">
        <v>47</v>
      </c>
      <c r="AD7" t="s">
        <v>27</v>
      </c>
      <c r="AG7" t="s">
        <v>27</v>
      </c>
    </row>
    <row r="8" spans="1:33" ht="15.75" thickBot="1" x14ac:dyDescent="0.3">
      <c r="A8">
        <v>171</v>
      </c>
      <c r="B8">
        <v>5</v>
      </c>
      <c r="C8">
        <v>8527</v>
      </c>
      <c r="D8">
        <v>2086.15</v>
      </c>
      <c r="E8">
        <v>9</v>
      </c>
      <c r="F8" s="1">
        <v>43164</v>
      </c>
      <c r="G8" s="19">
        <v>1</v>
      </c>
      <c r="H8" s="2">
        <v>0.64765046296296291</v>
      </c>
      <c r="I8" t="s">
        <v>125</v>
      </c>
      <c r="J8">
        <v>40.590000000000003</v>
      </c>
      <c r="K8">
        <v>-111.9</v>
      </c>
      <c r="L8">
        <v>5</v>
      </c>
      <c r="M8">
        <v>2</v>
      </c>
      <c r="N8">
        <v>0.4</v>
      </c>
      <c r="O8">
        <v>2</v>
      </c>
      <c r="P8" s="2">
        <v>1.1377314814814814E-2</v>
      </c>
      <c r="Q8">
        <v>16.399999999999999</v>
      </c>
      <c r="R8" s="2">
        <v>2.3819444444444445E-2</v>
      </c>
      <c r="S8">
        <v>34.299999999999997</v>
      </c>
      <c r="T8">
        <v>1</v>
      </c>
      <c r="U8">
        <v>42.3</v>
      </c>
      <c r="V8">
        <v>24390</v>
      </c>
      <c r="W8">
        <v>55957</v>
      </c>
      <c r="X8">
        <v>56940</v>
      </c>
      <c r="AA8" s="30" t="s">
        <v>214</v>
      </c>
      <c r="AB8" s="31"/>
      <c r="AC8" s="14" t="s">
        <v>49</v>
      </c>
      <c r="AD8" t="s">
        <v>27</v>
      </c>
      <c r="AG8" t="s">
        <v>27</v>
      </c>
    </row>
    <row r="9" spans="1:33" ht="15.75" thickBot="1" x14ac:dyDescent="0.3">
      <c r="A9">
        <v>104</v>
      </c>
      <c r="B9">
        <v>3</v>
      </c>
      <c r="C9">
        <v>1792</v>
      </c>
      <c r="D9">
        <v>580.07000000000005</v>
      </c>
      <c r="E9">
        <v>11</v>
      </c>
      <c r="F9" s="1">
        <v>43165</v>
      </c>
      <c r="G9" s="19">
        <v>2</v>
      </c>
      <c r="H9" s="2">
        <v>0.6953125</v>
      </c>
      <c r="I9" t="s">
        <v>149</v>
      </c>
      <c r="J9">
        <v>40.78</v>
      </c>
      <c r="K9">
        <v>-111.95</v>
      </c>
      <c r="L9">
        <v>3</v>
      </c>
      <c r="M9">
        <v>1</v>
      </c>
      <c r="N9">
        <v>0.33</v>
      </c>
      <c r="O9">
        <v>1</v>
      </c>
      <c r="P9" s="2">
        <v>1.9965277777777776E-2</v>
      </c>
      <c r="Q9">
        <v>28.8</v>
      </c>
      <c r="R9" s="2">
        <v>5.1030092592592592E-2</v>
      </c>
      <c r="S9">
        <v>73.5</v>
      </c>
      <c r="T9">
        <v>1</v>
      </c>
      <c r="U9">
        <v>90.5</v>
      </c>
      <c r="V9">
        <v>24399</v>
      </c>
      <c r="W9">
        <v>60075</v>
      </c>
      <c r="X9">
        <v>61800</v>
      </c>
      <c r="Z9" t="s">
        <v>27</v>
      </c>
      <c r="AA9" t="s">
        <v>27</v>
      </c>
      <c r="AC9" t="s">
        <v>27</v>
      </c>
      <c r="AD9" t="s">
        <v>27</v>
      </c>
      <c r="AG9" t="s">
        <v>27</v>
      </c>
    </row>
    <row r="10" spans="1:33" ht="15.75" thickBot="1" x14ac:dyDescent="0.3">
      <c r="A10">
        <v>2</v>
      </c>
      <c r="B10">
        <v>1</v>
      </c>
      <c r="C10">
        <v>8933</v>
      </c>
      <c r="D10">
        <v>14.64</v>
      </c>
      <c r="E10">
        <v>10</v>
      </c>
      <c r="F10" s="1">
        <v>43165</v>
      </c>
      <c r="G10" s="19"/>
      <c r="H10" s="2">
        <v>0.3769675925925926</v>
      </c>
      <c r="I10" t="s">
        <v>28</v>
      </c>
      <c r="J10">
        <v>40.69</v>
      </c>
      <c r="K10">
        <v>-111.95</v>
      </c>
      <c r="L10">
        <v>3</v>
      </c>
      <c r="M10">
        <v>2</v>
      </c>
      <c r="N10">
        <v>0.49</v>
      </c>
      <c r="O10">
        <v>1.48</v>
      </c>
      <c r="P10" s="2">
        <v>3.9004629629629632E-2</v>
      </c>
      <c r="Q10">
        <v>56.2</v>
      </c>
      <c r="R10" s="2">
        <v>5.4930555555555559E-2</v>
      </c>
      <c r="S10">
        <v>79.099999999999994</v>
      </c>
      <c r="T10">
        <v>1</v>
      </c>
      <c r="U10">
        <v>97.5</v>
      </c>
      <c r="V10">
        <v>24448</v>
      </c>
      <c r="W10">
        <v>32570</v>
      </c>
      <c r="X10">
        <v>35940</v>
      </c>
      <c r="AA10" s="24" t="s">
        <v>213</v>
      </c>
      <c r="AB10" s="26"/>
      <c r="AC10" s="14">
        <v>1071</v>
      </c>
      <c r="AD10" t="s">
        <v>27</v>
      </c>
      <c r="AG10" t="s">
        <v>27</v>
      </c>
    </row>
    <row r="11" spans="1:33" ht="15.75" thickBot="1" x14ac:dyDescent="0.3">
      <c r="A11">
        <v>106</v>
      </c>
      <c r="B11">
        <v>3</v>
      </c>
      <c r="C11">
        <v>6184</v>
      </c>
      <c r="D11">
        <v>530.04</v>
      </c>
      <c r="E11">
        <v>15</v>
      </c>
      <c r="F11" s="1">
        <v>43166</v>
      </c>
      <c r="G11" s="19">
        <v>4</v>
      </c>
      <c r="H11" s="2">
        <v>0.72577546296296291</v>
      </c>
      <c r="I11" t="s">
        <v>151</v>
      </c>
      <c r="J11">
        <v>40.64</v>
      </c>
      <c r="K11">
        <v>-111.93</v>
      </c>
      <c r="L11">
        <v>5</v>
      </c>
      <c r="M11">
        <v>4</v>
      </c>
      <c r="N11">
        <v>0.8</v>
      </c>
      <c r="O11">
        <v>3.98</v>
      </c>
      <c r="P11" s="2">
        <v>4.3668981481481482E-2</v>
      </c>
      <c r="Q11">
        <v>62.9</v>
      </c>
      <c r="R11" s="2">
        <v>5.890046296296296E-2</v>
      </c>
      <c r="S11">
        <v>84.8</v>
      </c>
      <c r="T11">
        <v>1</v>
      </c>
      <c r="U11">
        <v>104.5</v>
      </c>
      <c r="V11">
        <v>34045</v>
      </c>
      <c r="W11">
        <v>62707</v>
      </c>
      <c r="X11">
        <v>66480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G11" t="s">
        <v>27</v>
      </c>
    </row>
    <row r="12" spans="1:33" x14ac:dyDescent="0.25">
      <c r="A12">
        <v>3</v>
      </c>
      <c r="B12">
        <v>1</v>
      </c>
      <c r="C12">
        <v>4092</v>
      </c>
      <c r="D12">
        <v>46.95</v>
      </c>
      <c r="E12">
        <v>12</v>
      </c>
      <c r="F12" s="1">
        <v>43166</v>
      </c>
      <c r="G12" s="19"/>
      <c r="H12" s="2">
        <v>0.3132638888888889</v>
      </c>
      <c r="I12" t="s">
        <v>32</v>
      </c>
      <c r="J12">
        <v>40.75</v>
      </c>
      <c r="K12">
        <v>-111.72</v>
      </c>
      <c r="L12">
        <v>3</v>
      </c>
      <c r="M12">
        <v>1</v>
      </c>
      <c r="N12">
        <v>0.33</v>
      </c>
      <c r="O12">
        <v>1</v>
      </c>
      <c r="P12" s="2">
        <v>1.8680555555555554E-2</v>
      </c>
      <c r="Q12">
        <v>26.9</v>
      </c>
      <c r="R12" s="2">
        <v>2.1365740740740741E-2</v>
      </c>
      <c r="S12">
        <v>30.8</v>
      </c>
      <c r="T12">
        <v>1</v>
      </c>
      <c r="U12">
        <v>37.9</v>
      </c>
      <c r="V12">
        <v>30652</v>
      </c>
      <c r="W12">
        <v>27066</v>
      </c>
      <c r="X12">
        <v>28680</v>
      </c>
      <c r="Z12" t="s">
        <v>27</v>
      </c>
      <c r="AA12" s="9" t="s">
        <v>64</v>
      </c>
      <c r="AB12" s="3" t="s">
        <v>54</v>
      </c>
      <c r="AC12" s="4" t="s">
        <v>27</v>
      </c>
      <c r="AD12" t="s">
        <v>27</v>
      </c>
      <c r="AG12" t="s">
        <v>27</v>
      </c>
    </row>
    <row r="13" spans="1:33" x14ac:dyDescent="0.25">
      <c r="A13">
        <v>4</v>
      </c>
      <c r="B13">
        <v>1</v>
      </c>
      <c r="C13">
        <v>6982</v>
      </c>
      <c r="D13">
        <v>52.16</v>
      </c>
      <c r="E13">
        <v>14</v>
      </c>
      <c r="F13" s="1">
        <v>43166</v>
      </c>
      <c r="G13" s="19"/>
      <c r="H13" s="2">
        <v>0.38520833333333332</v>
      </c>
      <c r="I13" t="s">
        <v>36</v>
      </c>
      <c r="J13">
        <v>40.4</v>
      </c>
      <c r="K13">
        <v>-111.85</v>
      </c>
      <c r="L13">
        <v>5</v>
      </c>
      <c r="M13">
        <v>1</v>
      </c>
      <c r="N13">
        <v>0.2</v>
      </c>
      <c r="O13">
        <v>1</v>
      </c>
      <c r="P13" s="2">
        <v>1.1319444444444444E-2</v>
      </c>
      <c r="Q13">
        <v>16.3</v>
      </c>
      <c r="R13" s="2">
        <v>3.8599537037037036E-2</v>
      </c>
      <c r="S13">
        <v>55.6</v>
      </c>
      <c r="T13">
        <v>1</v>
      </c>
      <c r="U13">
        <v>68.5</v>
      </c>
      <c r="V13">
        <v>33522</v>
      </c>
      <c r="W13">
        <v>33282</v>
      </c>
      <c r="X13">
        <v>34260</v>
      </c>
      <c r="Z13" t="s">
        <v>27</v>
      </c>
      <c r="AA13" s="10" t="s">
        <v>66</v>
      </c>
      <c r="AB13" s="5" t="s">
        <v>56</v>
      </c>
      <c r="AC13" s="6" t="s">
        <v>57</v>
      </c>
      <c r="AD13" t="s">
        <v>27</v>
      </c>
      <c r="AG13" t="s">
        <v>27</v>
      </c>
    </row>
    <row r="14" spans="1:33" x14ac:dyDescent="0.25">
      <c r="A14">
        <v>105</v>
      </c>
      <c r="B14">
        <v>3</v>
      </c>
      <c r="C14">
        <v>2605</v>
      </c>
      <c r="D14">
        <v>483.09</v>
      </c>
      <c r="E14">
        <v>13</v>
      </c>
      <c r="F14" s="1">
        <v>43166</v>
      </c>
      <c r="G14" s="19"/>
      <c r="H14" s="2">
        <v>0.37269675925925927</v>
      </c>
      <c r="I14" t="s">
        <v>150</v>
      </c>
      <c r="J14">
        <v>40.369999999999997</v>
      </c>
      <c r="K14">
        <v>-111.8</v>
      </c>
      <c r="L14">
        <v>6</v>
      </c>
      <c r="M14">
        <v>2</v>
      </c>
      <c r="N14">
        <v>0.33</v>
      </c>
      <c r="O14">
        <v>2</v>
      </c>
      <c r="P14" s="2">
        <v>2.7997685185185184E-2</v>
      </c>
      <c r="Q14">
        <v>40.299999999999997</v>
      </c>
      <c r="R14" s="2">
        <v>2.1747685185185186E-2</v>
      </c>
      <c r="S14">
        <v>31.3</v>
      </c>
      <c r="T14">
        <v>2</v>
      </c>
      <c r="U14">
        <v>38.6</v>
      </c>
      <c r="V14">
        <v>24605</v>
      </c>
      <c r="W14">
        <v>32201</v>
      </c>
      <c r="X14">
        <v>34620</v>
      </c>
      <c r="Z14" t="s">
        <v>27</v>
      </c>
      <c r="AA14" s="10" t="s">
        <v>68</v>
      </c>
      <c r="AB14" s="5" t="s">
        <v>59</v>
      </c>
      <c r="AC14" s="6" t="s">
        <v>27</v>
      </c>
      <c r="AD14" t="s">
        <v>27</v>
      </c>
      <c r="AG14" t="s">
        <v>27</v>
      </c>
    </row>
    <row r="15" spans="1:33" ht="15.75" thickBot="1" x14ac:dyDescent="0.3">
      <c r="A15">
        <v>5</v>
      </c>
      <c r="B15">
        <v>1</v>
      </c>
      <c r="C15">
        <v>6035</v>
      </c>
      <c r="D15">
        <v>175.65</v>
      </c>
      <c r="E15">
        <v>17</v>
      </c>
      <c r="F15" s="1">
        <v>43167</v>
      </c>
      <c r="G15" s="19">
        <v>1</v>
      </c>
      <c r="H15" s="2">
        <v>0.68561342592592589</v>
      </c>
      <c r="I15" t="s">
        <v>40</v>
      </c>
      <c r="J15">
        <v>40.75</v>
      </c>
      <c r="K15">
        <v>-111.91</v>
      </c>
      <c r="L15">
        <v>5</v>
      </c>
      <c r="M15">
        <v>2</v>
      </c>
      <c r="N15">
        <v>0.4</v>
      </c>
      <c r="O15">
        <v>2</v>
      </c>
      <c r="P15" s="2">
        <v>1.6469907407407409E-2</v>
      </c>
      <c r="Q15">
        <v>23.7</v>
      </c>
      <c r="R15" s="2">
        <v>1.3113425925925926E-2</v>
      </c>
      <c r="S15">
        <v>18.899999999999999</v>
      </c>
      <c r="T15">
        <v>2</v>
      </c>
      <c r="U15">
        <v>23.3</v>
      </c>
      <c r="V15">
        <v>33607</v>
      </c>
      <c r="W15">
        <v>59237</v>
      </c>
      <c r="X15">
        <v>60660</v>
      </c>
      <c r="Z15" t="s">
        <v>27</v>
      </c>
      <c r="AA15" s="11" t="s">
        <v>70</v>
      </c>
      <c r="AB15" s="7" t="s">
        <v>61</v>
      </c>
      <c r="AC15" s="8" t="s">
        <v>57</v>
      </c>
      <c r="AD15" t="s">
        <v>27</v>
      </c>
      <c r="AG15" t="s">
        <v>27</v>
      </c>
    </row>
    <row r="16" spans="1:33" ht="15.75" thickBot="1" x14ac:dyDescent="0.3">
      <c r="A16">
        <v>71</v>
      </c>
      <c r="B16">
        <v>2</v>
      </c>
      <c r="C16">
        <v>7560</v>
      </c>
      <c r="D16">
        <v>327.88</v>
      </c>
      <c r="E16">
        <v>22</v>
      </c>
      <c r="F16" s="1">
        <v>43168</v>
      </c>
      <c r="G16" s="19">
        <v>2</v>
      </c>
      <c r="H16" s="2">
        <v>0.67596064814814816</v>
      </c>
      <c r="I16" t="s">
        <v>121</v>
      </c>
      <c r="J16">
        <v>40.840000000000003</v>
      </c>
      <c r="K16">
        <v>-111.92</v>
      </c>
      <c r="L16">
        <v>5</v>
      </c>
      <c r="M16">
        <v>2</v>
      </c>
      <c r="N16">
        <v>0.28000000000000003</v>
      </c>
      <c r="O16">
        <v>1.39</v>
      </c>
      <c r="P16" s="2">
        <v>1.3622685185185186E-2</v>
      </c>
      <c r="Q16">
        <v>19.600000000000001</v>
      </c>
      <c r="R16" s="2">
        <v>6.2384259259259257E-2</v>
      </c>
      <c r="S16">
        <v>89.8</v>
      </c>
      <c r="T16">
        <v>2</v>
      </c>
      <c r="U16">
        <v>110.7</v>
      </c>
      <c r="V16">
        <v>30673</v>
      </c>
      <c r="W16">
        <v>58403</v>
      </c>
      <c r="X16">
        <v>59580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G16" t="s">
        <v>27</v>
      </c>
    </row>
    <row r="17" spans="1:38" ht="15.75" thickBot="1" x14ac:dyDescent="0.3">
      <c r="A17">
        <v>70</v>
      </c>
      <c r="B17">
        <v>2</v>
      </c>
      <c r="C17">
        <v>8575</v>
      </c>
      <c r="D17">
        <v>289.7</v>
      </c>
      <c r="E17">
        <v>20</v>
      </c>
      <c r="F17" s="1">
        <v>43168</v>
      </c>
      <c r="G17" s="19"/>
      <c r="H17" s="2">
        <v>0.41081018518518519</v>
      </c>
      <c r="I17" t="s">
        <v>120</v>
      </c>
      <c r="J17">
        <v>40.57</v>
      </c>
      <c r="K17">
        <v>-111.9</v>
      </c>
      <c r="L17">
        <v>5</v>
      </c>
      <c r="M17">
        <v>2</v>
      </c>
      <c r="N17">
        <v>0.4</v>
      </c>
      <c r="O17">
        <v>2</v>
      </c>
      <c r="P17" s="2">
        <v>3.363425925925926E-2</v>
      </c>
      <c r="Q17">
        <v>48.4</v>
      </c>
      <c r="R17" s="2">
        <v>5.6875000000000002E-2</v>
      </c>
      <c r="S17">
        <v>81.900000000000006</v>
      </c>
      <c r="T17">
        <v>2</v>
      </c>
      <c r="U17">
        <v>100.9</v>
      </c>
      <c r="V17">
        <v>24570</v>
      </c>
      <c r="W17">
        <v>35494</v>
      </c>
      <c r="X17">
        <v>38400</v>
      </c>
      <c r="Z17" t="s">
        <v>27</v>
      </c>
      <c r="AA17" s="24" t="s">
        <v>73</v>
      </c>
      <c r="AB17" s="25"/>
      <c r="AC17" s="26"/>
      <c r="AD17" t="s">
        <v>27</v>
      </c>
    </row>
    <row r="18" spans="1:38" ht="15.75" thickBot="1" x14ac:dyDescent="0.3">
      <c r="A18">
        <v>172</v>
      </c>
      <c r="B18">
        <v>5</v>
      </c>
      <c r="C18">
        <v>8798</v>
      </c>
      <c r="D18">
        <v>3228.09</v>
      </c>
      <c r="E18">
        <v>29</v>
      </c>
      <c r="F18" s="1">
        <v>43172</v>
      </c>
      <c r="G18" s="19">
        <v>4</v>
      </c>
      <c r="H18" s="2">
        <v>0.61653935185185182</v>
      </c>
      <c r="I18" t="s">
        <v>199</v>
      </c>
      <c r="J18">
        <v>40.4</v>
      </c>
      <c r="K18">
        <v>-111.85</v>
      </c>
      <c r="L18">
        <v>5</v>
      </c>
      <c r="M18">
        <v>2</v>
      </c>
      <c r="N18">
        <v>0.32</v>
      </c>
      <c r="O18">
        <v>1.59</v>
      </c>
      <c r="P18" s="2">
        <v>4.040509259259259E-2</v>
      </c>
      <c r="Q18">
        <v>58.2</v>
      </c>
      <c r="R18" s="2">
        <v>4.0810185185185185E-2</v>
      </c>
      <c r="S18">
        <v>58.8</v>
      </c>
      <c r="T18">
        <v>2</v>
      </c>
      <c r="U18">
        <v>72.400000000000006</v>
      </c>
      <c r="V18">
        <v>24395</v>
      </c>
      <c r="W18">
        <v>53269</v>
      </c>
      <c r="X18">
        <v>56760</v>
      </c>
      <c r="Z18" t="s">
        <v>27</v>
      </c>
      <c r="AA18" s="32">
        <f>AC8/AC10</f>
        <v>0.17647058823529413</v>
      </c>
      <c r="AB18" s="33"/>
      <c r="AC18" s="34"/>
      <c r="AD18" t="s">
        <v>27</v>
      </c>
    </row>
    <row r="19" spans="1:38" ht="15.75" thickBot="1" x14ac:dyDescent="0.3">
      <c r="A19">
        <v>6</v>
      </c>
      <c r="B19">
        <v>1</v>
      </c>
      <c r="C19">
        <v>27602</v>
      </c>
      <c r="D19">
        <v>155.72999999999999</v>
      </c>
      <c r="E19">
        <v>26</v>
      </c>
      <c r="F19" s="1">
        <v>43172</v>
      </c>
      <c r="G19" s="19"/>
      <c r="H19" s="2">
        <v>0.60559027777777774</v>
      </c>
      <c r="I19" t="s">
        <v>44</v>
      </c>
      <c r="J19">
        <v>40.700000000000003</v>
      </c>
      <c r="K19">
        <v>-111.9</v>
      </c>
      <c r="L19">
        <v>4</v>
      </c>
      <c r="M19">
        <v>1</v>
      </c>
      <c r="N19">
        <v>0.25</v>
      </c>
      <c r="O19">
        <v>1</v>
      </c>
      <c r="P19" s="2">
        <v>1.0381944444444444E-2</v>
      </c>
      <c r="Q19">
        <v>15</v>
      </c>
      <c r="R19" s="2">
        <v>2.9687499999999999E-2</v>
      </c>
      <c r="S19">
        <v>42.8</v>
      </c>
      <c r="T19">
        <v>1</v>
      </c>
      <c r="U19">
        <v>52.7</v>
      </c>
      <c r="V19">
        <v>24897</v>
      </c>
      <c r="W19">
        <v>52323</v>
      </c>
      <c r="X19">
        <v>53220</v>
      </c>
      <c r="Z19" t="s">
        <v>27</v>
      </c>
      <c r="AA19" t="s">
        <v>27</v>
      </c>
      <c r="AD19" t="s">
        <v>27</v>
      </c>
    </row>
    <row r="20" spans="1:38" ht="15.75" thickBot="1" x14ac:dyDescent="0.3">
      <c r="A20">
        <v>72</v>
      </c>
      <c r="B20">
        <v>2</v>
      </c>
      <c r="C20">
        <v>4889</v>
      </c>
      <c r="D20">
        <v>386.7</v>
      </c>
      <c r="E20">
        <v>25</v>
      </c>
      <c r="F20" s="1">
        <v>43172</v>
      </c>
      <c r="G20" s="19"/>
      <c r="H20" s="2">
        <v>0.46783564814814815</v>
      </c>
      <c r="I20" t="s">
        <v>122</v>
      </c>
      <c r="J20">
        <v>40.64</v>
      </c>
      <c r="K20">
        <v>-111.9</v>
      </c>
      <c r="L20">
        <v>5</v>
      </c>
      <c r="M20">
        <v>2</v>
      </c>
      <c r="N20">
        <v>0.34</v>
      </c>
      <c r="O20">
        <v>1.72</v>
      </c>
      <c r="P20" s="2">
        <v>4.6053240740740742E-2</v>
      </c>
      <c r="Q20">
        <v>66.3</v>
      </c>
      <c r="R20" s="2">
        <v>4.9837962962962966E-2</v>
      </c>
      <c r="S20">
        <v>71.8</v>
      </c>
      <c r="T20">
        <v>1</v>
      </c>
      <c r="U20">
        <v>88.4</v>
      </c>
      <c r="V20">
        <v>24876</v>
      </c>
      <c r="W20">
        <v>40421</v>
      </c>
      <c r="X20">
        <v>44400</v>
      </c>
      <c r="Z20" t="s">
        <v>27</v>
      </c>
      <c r="AA20" s="15" t="s">
        <v>216</v>
      </c>
      <c r="AB20" s="15" t="s">
        <v>210</v>
      </c>
      <c r="AC20" s="15" t="s">
        <v>211</v>
      </c>
      <c r="AD20" t="s">
        <v>27</v>
      </c>
    </row>
    <row r="21" spans="1:38" x14ac:dyDescent="0.25">
      <c r="A21">
        <v>73</v>
      </c>
      <c r="B21">
        <v>2</v>
      </c>
      <c r="C21">
        <v>6359</v>
      </c>
      <c r="D21">
        <v>327.45</v>
      </c>
      <c r="E21">
        <v>27</v>
      </c>
      <c r="F21" s="1">
        <v>43172</v>
      </c>
      <c r="G21" s="19"/>
      <c r="H21" s="2">
        <v>0.72842592592592592</v>
      </c>
      <c r="I21" t="s">
        <v>85</v>
      </c>
      <c r="J21">
        <v>40.299999999999997</v>
      </c>
      <c r="K21">
        <v>-111.73</v>
      </c>
      <c r="L21">
        <v>6</v>
      </c>
      <c r="M21">
        <v>2</v>
      </c>
      <c r="N21">
        <v>0.33</v>
      </c>
      <c r="O21">
        <v>2</v>
      </c>
      <c r="P21" s="2">
        <v>6.9907407407407409E-3</v>
      </c>
      <c r="Q21">
        <v>10.1</v>
      </c>
      <c r="R21" s="2">
        <v>6.7800925925925931E-2</v>
      </c>
      <c r="S21">
        <v>97.6</v>
      </c>
      <c r="T21">
        <v>3</v>
      </c>
      <c r="U21">
        <v>120.3</v>
      </c>
      <c r="V21">
        <v>24422</v>
      </c>
      <c r="W21">
        <v>62936</v>
      </c>
      <c r="X21">
        <v>63540</v>
      </c>
      <c r="Z21" t="s">
        <v>27</v>
      </c>
      <c r="AA21" s="13" t="str">
        <f>AA3</f>
        <v>1</v>
      </c>
      <c r="AB21" s="13">
        <f>(AC3/$AC$8)</f>
        <v>0.34920634920634919</v>
      </c>
      <c r="AC21" s="16">
        <f>AB21</f>
        <v>0.34920634920634919</v>
      </c>
      <c r="AD21" t="s">
        <v>27</v>
      </c>
    </row>
    <row r="22" spans="1:38" x14ac:dyDescent="0.25">
      <c r="A22">
        <v>74</v>
      </c>
      <c r="B22">
        <v>2</v>
      </c>
      <c r="C22">
        <v>6477</v>
      </c>
      <c r="D22">
        <v>321.24</v>
      </c>
      <c r="E22">
        <v>31</v>
      </c>
      <c r="F22" s="1">
        <v>43173</v>
      </c>
      <c r="G22" s="19">
        <v>1</v>
      </c>
      <c r="H22" s="2">
        <v>0.29753472222222221</v>
      </c>
      <c r="I22" t="s">
        <v>123</v>
      </c>
      <c r="J22">
        <v>40.549999999999997</v>
      </c>
      <c r="K22">
        <v>-111.9</v>
      </c>
      <c r="L22">
        <v>5</v>
      </c>
      <c r="M22">
        <v>4</v>
      </c>
      <c r="N22">
        <v>0.47</v>
      </c>
      <c r="O22">
        <v>2.33</v>
      </c>
      <c r="P22" s="2">
        <v>3.1597222222222222E-3</v>
      </c>
      <c r="Q22">
        <v>4.5999999999999996</v>
      </c>
      <c r="R22" s="2">
        <v>6.3506944444444449E-2</v>
      </c>
      <c r="S22">
        <v>91.5</v>
      </c>
      <c r="T22">
        <v>1</v>
      </c>
      <c r="U22">
        <v>112.7</v>
      </c>
      <c r="V22">
        <v>30938</v>
      </c>
      <c r="W22">
        <v>25707</v>
      </c>
      <c r="X22">
        <v>25980</v>
      </c>
      <c r="AA22" s="13" t="str">
        <f>AA4</f>
        <v>2</v>
      </c>
      <c r="AB22" s="27">
        <f>101/AC8</f>
        <v>0.53439153439153442</v>
      </c>
      <c r="AC22" s="17">
        <f>AB22-AB21</f>
        <v>0.18518518518518523</v>
      </c>
      <c r="AG22" t="s">
        <v>27</v>
      </c>
    </row>
    <row r="23" spans="1:38" x14ac:dyDescent="0.25">
      <c r="A23">
        <v>107</v>
      </c>
      <c r="B23">
        <v>3</v>
      </c>
      <c r="C23">
        <v>1662</v>
      </c>
      <c r="D23">
        <v>700.07</v>
      </c>
      <c r="E23">
        <v>38</v>
      </c>
      <c r="F23" s="1">
        <v>43174</v>
      </c>
      <c r="G23" s="19">
        <v>2</v>
      </c>
      <c r="H23" s="2">
        <v>0.70001157407407411</v>
      </c>
      <c r="I23" t="s">
        <v>152</v>
      </c>
      <c r="J23">
        <v>40.68</v>
      </c>
      <c r="K23">
        <v>-111.8</v>
      </c>
      <c r="L23">
        <v>3</v>
      </c>
      <c r="M23">
        <v>1</v>
      </c>
      <c r="N23">
        <v>0.33</v>
      </c>
      <c r="O23">
        <v>1</v>
      </c>
      <c r="P23" s="2">
        <v>5.693287037037037E-2</v>
      </c>
      <c r="Q23">
        <v>82</v>
      </c>
      <c r="R23" s="2">
        <v>5.1412037037037034E-2</v>
      </c>
      <c r="S23">
        <v>74</v>
      </c>
      <c r="T23">
        <v>1</v>
      </c>
      <c r="U23">
        <v>91.2</v>
      </c>
      <c r="V23">
        <v>30847</v>
      </c>
      <c r="W23">
        <v>60481</v>
      </c>
      <c r="X23">
        <v>65400</v>
      </c>
      <c r="AA23" s="13" t="str">
        <f>AA5</f>
        <v>3</v>
      </c>
      <c r="AB23" s="13">
        <f>138/AC8</f>
        <v>0.73015873015873012</v>
      </c>
      <c r="AC23" s="17">
        <f t="shared" ref="AC23:AC24" si="0">AB23-AB22</f>
        <v>0.1957671957671957</v>
      </c>
      <c r="AD23" s="29"/>
      <c r="AE23" s="29"/>
      <c r="AG23" t="s">
        <v>27</v>
      </c>
    </row>
    <row r="24" spans="1:38" ht="15.75" thickBot="1" x14ac:dyDescent="0.3">
      <c r="A24">
        <v>7</v>
      </c>
      <c r="B24">
        <v>1</v>
      </c>
      <c r="C24">
        <v>4605</v>
      </c>
      <c r="D24">
        <v>14.69</v>
      </c>
      <c r="E24">
        <v>33</v>
      </c>
      <c r="F24" s="1">
        <v>43174</v>
      </c>
      <c r="G24" s="19"/>
      <c r="H24" s="2">
        <v>0.51297453703703699</v>
      </c>
      <c r="I24" t="s">
        <v>48</v>
      </c>
      <c r="J24">
        <v>40.74</v>
      </c>
      <c r="K24">
        <v>-111.73</v>
      </c>
      <c r="L24">
        <v>3</v>
      </c>
      <c r="M24">
        <v>2</v>
      </c>
      <c r="N24">
        <v>0.35</v>
      </c>
      <c r="O24">
        <v>1.06</v>
      </c>
      <c r="P24" s="2">
        <v>4.4664351851851851E-2</v>
      </c>
      <c r="Q24">
        <v>64.3</v>
      </c>
      <c r="R24" s="2">
        <v>4.4803240740740741E-2</v>
      </c>
      <c r="S24">
        <v>64.5</v>
      </c>
      <c r="T24">
        <v>2</v>
      </c>
      <c r="U24">
        <v>79.5</v>
      </c>
      <c r="V24">
        <v>24924</v>
      </c>
      <c r="W24">
        <v>44321</v>
      </c>
      <c r="X24">
        <v>48180</v>
      </c>
      <c r="Z24" t="s">
        <v>27</v>
      </c>
      <c r="AA24" s="13" t="str">
        <f>AA6</f>
        <v>4</v>
      </c>
      <c r="AB24" s="13">
        <f>170/AC8</f>
        <v>0.89947089947089942</v>
      </c>
      <c r="AC24" s="17">
        <f t="shared" si="0"/>
        <v>0.1693121693121693</v>
      </c>
      <c r="AD24" t="s">
        <v>27</v>
      </c>
      <c r="AG24" t="s">
        <v>27</v>
      </c>
    </row>
    <row r="25" spans="1:38" ht="16.5" thickBot="1" x14ac:dyDescent="0.3">
      <c r="A25">
        <v>139</v>
      </c>
      <c r="B25">
        <v>4</v>
      </c>
      <c r="C25">
        <v>8661</v>
      </c>
      <c r="D25">
        <v>1699.01</v>
      </c>
      <c r="E25">
        <v>39</v>
      </c>
      <c r="F25" s="1">
        <v>43175</v>
      </c>
      <c r="G25" s="19">
        <v>2</v>
      </c>
      <c r="H25" s="2">
        <v>0.23711805555555557</v>
      </c>
      <c r="I25" t="s">
        <v>177</v>
      </c>
      <c r="J25">
        <v>40.08</v>
      </c>
      <c r="K25">
        <v>-111.71</v>
      </c>
      <c r="L25">
        <v>3</v>
      </c>
      <c r="M25">
        <v>3</v>
      </c>
      <c r="N25">
        <v>1</v>
      </c>
      <c r="O25">
        <v>3</v>
      </c>
      <c r="P25" s="2">
        <v>0.15802083333333333</v>
      </c>
      <c r="Q25">
        <v>227.6</v>
      </c>
      <c r="R25" s="2">
        <v>2.8773148148148148E-2</v>
      </c>
      <c r="S25">
        <v>41.4</v>
      </c>
      <c r="T25">
        <v>1</v>
      </c>
      <c r="U25">
        <v>51</v>
      </c>
      <c r="V25">
        <v>24404</v>
      </c>
      <c r="W25">
        <v>20487</v>
      </c>
      <c r="X25">
        <v>34140</v>
      </c>
      <c r="Z25" t="s">
        <v>27</v>
      </c>
      <c r="AA25" s="12" t="str">
        <f>AA7</f>
        <v>5</v>
      </c>
      <c r="AB25" s="12">
        <f>1</f>
        <v>1</v>
      </c>
      <c r="AC25" s="18">
        <f>AB25-AB24</f>
        <v>0.10052910052910058</v>
      </c>
      <c r="AF25" t="s">
        <v>27</v>
      </c>
      <c r="AI25" s="38" t="s">
        <v>219</v>
      </c>
      <c r="AJ25" s="39"/>
      <c r="AK25" s="39"/>
      <c r="AL25" s="40"/>
    </row>
    <row r="26" spans="1:38" ht="15.75" thickBot="1" x14ac:dyDescent="0.3">
      <c r="A26">
        <v>8</v>
      </c>
      <c r="B26">
        <v>1</v>
      </c>
      <c r="C26">
        <v>5532</v>
      </c>
      <c r="D26">
        <v>104.46</v>
      </c>
      <c r="E26">
        <v>40</v>
      </c>
      <c r="F26" s="1">
        <v>43175</v>
      </c>
      <c r="G26" s="19"/>
      <c r="H26" s="2">
        <v>0.48217592592592595</v>
      </c>
      <c r="I26" t="s">
        <v>50</v>
      </c>
      <c r="J26">
        <v>40.64</v>
      </c>
      <c r="K26">
        <v>-111.9</v>
      </c>
      <c r="L26">
        <v>5</v>
      </c>
      <c r="M26">
        <v>2</v>
      </c>
      <c r="N26">
        <v>0.22</v>
      </c>
      <c r="O26">
        <v>1.1100000000000001</v>
      </c>
      <c r="P26" s="2">
        <v>8.7962962962962968E-3</v>
      </c>
      <c r="Q26">
        <v>12.7</v>
      </c>
      <c r="R26" s="2">
        <v>4.0358796296296295E-2</v>
      </c>
      <c r="S26">
        <v>58.1</v>
      </c>
      <c r="T26">
        <v>2</v>
      </c>
      <c r="U26">
        <v>71.599999999999994</v>
      </c>
      <c r="V26">
        <v>24970</v>
      </c>
      <c r="W26">
        <v>41660</v>
      </c>
      <c r="X26">
        <v>42420</v>
      </c>
      <c r="Z26" t="s">
        <v>27</v>
      </c>
      <c r="AA26" t="s">
        <v>27</v>
      </c>
      <c r="AB26" t="s">
        <v>27</v>
      </c>
      <c r="AC26" t="s">
        <v>27</v>
      </c>
      <c r="AF26" t="s">
        <v>27</v>
      </c>
    </row>
    <row r="27" spans="1:38" ht="15.75" thickBot="1" x14ac:dyDescent="0.3">
      <c r="A27">
        <v>108</v>
      </c>
      <c r="B27">
        <v>3</v>
      </c>
      <c r="C27">
        <v>10807</v>
      </c>
      <c r="D27">
        <v>487.64</v>
      </c>
      <c r="E27">
        <v>45</v>
      </c>
      <c r="F27" s="1">
        <v>43179</v>
      </c>
      <c r="G27" s="19">
        <v>1</v>
      </c>
      <c r="H27" s="2">
        <v>0.69234953703703705</v>
      </c>
      <c r="I27" t="s">
        <v>153</v>
      </c>
      <c r="J27">
        <v>40.520000000000003</v>
      </c>
      <c r="K27">
        <v>-111.89</v>
      </c>
      <c r="L27">
        <v>6</v>
      </c>
      <c r="M27">
        <v>2</v>
      </c>
      <c r="N27">
        <v>0.22</v>
      </c>
      <c r="O27">
        <v>1.31</v>
      </c>
      <c r="P27" s="2">
        <v>1.1817129629629629E-2</v>
      </c>
      <c r="Q27">
        <v>17</v>
      </c>
      <c r="R27" s="2">
        <v>3.7222222222222219E-2</v>
      </c>
      <c r="S27">
        <v>53.6</v>
      </c>
      <c r="T27">
        <v>1</v>
      </c>
      <c r="U27">
        <v>66</v>
      </c>
      <c r="V27">
        <v>30847</v>
      </c>
      <c r="W27">
        <v>59819</v>
      </c>
      <c r="X27">
        <v>60840</v>
      </c>
      <c r="Z27" s="28" t="s">
        <v>215</v>
      </c>
      <c r="AA27" s="15" t="s">
        <v>26</v>
      </c>
      <c r="AB27" s="15" t="s">
        <v>210</v>
      </c>
      <c r="AC27" s="15" t="s">
        <v>211</v>
      </c>
      <c r="AD27" t="s">
        <v>27</v>
      </c>
      <c r="AE27" s="35" t="s">
        <v>215</v>
      </c>
      <c r="AF27" s="35" t="s">
        <v>26</v>
      </c>
      <c r="AG27" s="35" t="s">
        <v>211</v>
      </c>
      <c r="AI27" s="28" t="s">
        <v>215</v>
      </c>
      <c r="AJ27" s="15" t="s">
        <v>26</v>
      </c>
      <c r="AK27" s="15" t="s">
        <v>210</v>
      </c>
      <c r="AL27" s="15" t="s">
        <v>211</v>
      </c>
    </row>
    <row r="28" spans="1:38" x14ac:dyDescent="0.25">
      <c r="A28">
        <v>173</v>
      </c>
      <c r="B28">
        <v>5</v>
      </c>
      <c r="C28">
        <v>5861</v>
      </c>
      <c r="D28">
        <v>2629.85</v>
      </c>
      <c r="E28">
        <v>48</v>
      </c>
      <c r="F28" s="1">
        <v>43180</v>
      </c>
      <c r="G28" s="19">
        <v>3</v>
      </c>
      <c r="H28" s="2">
        <v>0.67060185185185184</v>
      </c>
      <c r="I28" t="s">
        <v>200</v>
      </c>
      <c r="J28">
        <v>40.799999999999997</v>
      </c>
      <c r="K28">
        <v>-111.92</v>
      </c>
      <c r="L28">
        <v>4</v>
      </c>
      <c r="M28">
        <v>1</v>
      </c>
      <c r="N28">
        <v>0.25</v>
      </c>
      <c r="O28">
        <v>1</v>
      </c>
      <c r="P28" s="2">
        <v>4.3287037037037034E-2</v>
      </c>
      <c r="Q28">
        <v>62.3</v>
      </c>
      <c r="R28" s="2">
        <v>5.9594907407407409E-2</v>
      </c>
      <c r="S28">
        <v>85.8</v>
      </c>
      <c r="T28">
        <v>2</v>
      </c>
      <c r="U28">
        <v>105.7</v>
      </c>
      <c r="V28">
        <v>24422</v>
      </c>
      <c r="W28">
        <v>57940</v>
      </c>
      <c r="X28">
        <v>61680</v>
      </c>
      <c r="Z28" s="20">
        <f>1</f>
        <v>1</v>
      </c>
      <c r="AA28" s="13">
        <v>6</v>
      </c>
      <c r="AB28" s="13">
        <f>AA28/(SUM($AA$28:$AA$45))</f>
        <v>4.5112781954887216E-2</v>
      </c>
      <c r="AC28" s="21">
        <f t="shared" ref="AC28:AC45" si="1">AA28/SUM($AA$28:$AA$45)</f>
        <v>4.5112781954887216E-2</v>
      </c>
      <c r="AD28" t="s">
        <v>27</v>
      </c>
      <c r="AE28" s="36" t="s">
        <v>217</v>
      </c>
      <c r="AF28" s="36">
        <v>6</v>
      </c>
      <c r="AG28" s="37">
        <f>AC28</f>
        <v>4.5112781954887216E-2</v>
      </c>
      <c r="AI28" s="20">
        <f>1</f>
        <v>1</v>
      </c>
      <c r="AJ28" s="13">
        <f>AF28/2</f>
        <v>3</v>
      </c>
      <c r="AK28" s="36">
        <f>AJ28/SUM(AJ28:AJ45)</f>
        <v>2.2556390977443601E-2</v>
      </c>
      <c r="AL28" s="41">
        <f t="shared" ref="AL28:AL45" si="2">AJ28/SUM($AA$28:$AA$45)</f>
        <v>2.2556390977443608E-2</v>
      </c>
    </row>
    <row r="29" spans="1:38" x14ac:dyDescent="0.25">
      <c r="A29">
        <v>9</v>
      </c>
      <c r="B29">
        <v>1</v>
      </c>
      <c r="C29">
        <v>10792</v>
      </c>
      <c r="D29">
        <v>75.22</v>
      </c>
      <c r="E29">
        <v>47</v>
      </c>
      <c r="F29" s="1">
        <v>43180</v>
      </c>
      <c r="G29" s="19"/>
      <c r="H29" s="2">
        <v>0.38082175925925926</v>
      </c>
      <c r="I29" t="s">
        <v>51</v>
      </c>
      <c r="J29">
        <v>40.35</v>
      </c>
      <c r="K29">
        <v>-111.76</v>
      </c>
      <c r="L29">
        <v>6</v>
      </c>
      <c r="M29">
        <v>1</v>
      </c>
      <c r="N29">
        <v>0.17</v>
      </c>
      <c r="O29">
        <v>1</v>
      </c>
      <c r="P29" s="2">
        <v>2.4039351851851853E-2</v>
      </c>
      <c r="Q29">
        <v>34.6</v>
      </c>
      <c r="R29" s="2">
        <v>9.0925925925925924E-2</v>
      </c>
      <c r="S29">
        <v>130.9</v>
      </c>
      <c r="T29">
        <v>1</v>
      </c>
      <c r="U29">
        <v>161.30000000000001</v>
      </c>
      <c r="V29">
        <v>24953</v>
      </c>
      <c r="W29">
        <v>32903</v>
      </c>
      <c r="X29">
        <v>34980</v>
      </c>
      <c r="Z29" s="20">
        <f>Z28+1</f>
        <v>2</v>
      </c>
      <c r="AA29" s="13">
        <v>0</v>
      </c>
      <c r="AB29" s="13">
        <f>SUM($AA$28:AA29)/(SUM($AA$28:$AA$45))</f>
        <v>4.5112781954887216E-2</v>
      </c>
      <c r="AC29" s="21">
        <f t="shared" si="1"/>
        <v>0</v>
      </c>
      <c r="AE29" s="13">
        <v>3</v>
      </c>
      <c r="AF29" s="13">
        <v>2</v>
      </c>
      <c r="AG29" s="21">
        <v>0.02</v>
      </c>
      <c r="AI29" s="20">
        <f>AI28+1</f>
        <v>2</v>
      </c>
      <c r="AJ29" s="13">
        <f>AF28/2</f>
        <v>3</v>
      </c>
      <c r="AK29" s="13">
        <f>SUM($AJ$28:AJ29)/SUM($AJ$28:$AJ$45)</f>
        <v>4.5112781954887202E-2</v>
      </c>
      <c r="AL29" s="41">
        <f t="shared" si="2"/>
        <v>2.2556390977443608E-2</v>
      </c>
    </row>
    <row r="30" spans="1:38" x14ac:dyDescent="0.25">
      <c r="A30">
        <v>75</v>
      </c>
      <c r="B30">
        <v>2</v>
      </c>
      <c r="C30">
        <v>3407</v>
      </c>
      <c r="D30">
        <v>262.33999999999997</v>
      </c>
      <c r="E30">
        <v>46</v>
      </c>
      <c r="F30" s="1">
        <v>43180</v>
      </c>
      <c r="G30" s="19"/>
      <c r="H30" s="2">
        <v>0.36403935185185188</v>
      </c>
      <c r="I30" t="s">
        <v>75</v>
      </c>
      <c r="J30">
        <v>40.380000000000003</v>
      </c>
      <c r="K30">
        <v>-111.83</v>
      </c>
      <c r="L30">
        <v>5</v>
      </c>
      <c r="M30">
        <v>2</v>
      </c>
      <c r="N30">
        <v>0.34</v>
      </c>
      <c r="O30">
        <v>1.71</v>
      </c>
      <c r="P30" s="2">
        <v>1.443287037037037E-2</v>
      </c>
      <c r="Q30">
        <v>20.8</v>
      </c>
      <c r="R30" s="2">
        <v>2.525462962962963E-2</v>
      </c>
      <c r="S30">
        <v>36.4</v>
      </c>
      <c r="T30">
        <v>2</v>
      </c>
      <c r="U30">
        <v>44.8</v>
      </c>
      <c r="V30">
        <v>46144</v>
      </c>
      <c r="W30">
        <v>31453</v>
      </c>
      <c r="X30">
        <v>32700</v>
      </c>
      <c r="Z30" s="20">
        <f t="shared" ref="Z30:Z44" si="3">Z29+1</f>
        <v>3</v>
      </c>
      <c r="AA30" s="13">
        <v>2</v>
      </c>
      <c r="AB30" s="13">
        <f>SUM($AA$28:AA30)/(SUM($AA$28:$AA$45))</f>
        <v>6.0150375939849621E-2</v>
      </c>
      <c r="AC30" s="21">
        <f t="shared" si="1"/>
        <v>1.5037593984962405E-2</v>
      </c>
      <c r="AE30" s="13">
        <v>4</v>
      </c>
      <c r="AF30" s="13">
        <v>9</v>
      </c>
      <c r="AG30" s="21">
        <v>7.0000000000000007E-2</v>
      </c>
      <c r="AI30" s="20">
        <f t="shared" ref="AI30:AI44" si="4">AI29+1</f>
        <v>3</v>
      </c>
      <c r="AJ30" s="13">
        <v>2</v>
      </c>
      <c r="AK30" s="13">
        <f>SUM($AJ$28:AJ30)/SUM($AJ$28:$AJ$45)</f>
        <v>6.01503759398496E-2</v>
      </c>
      <c r="AL30" s="41">
        <f t="shared" si="2"/>
        <v>1.5037593984962405E-2</v>
      </c>
    </row>
    <row r="31" spans="1:38" x14ac:dyDescent="0.25">
      <c r="A31">
        <v>140</v>
      </c>
      <c r="B31">
        <v>4</v>
      </c>
      <c r="C31">
        <v>7337</v>
      </c>
      <c r="D31">
        <v>1638.21</v>
      </c>
      <c r="E31">
        <v>53</v>
      </c>
      <c r="F31" s="1">
        <v>43185</v>
      </c>
      <c r="G31" s="19">
        <v>2</v>
      </c>
      <c r="H31" s="2">
        <v>0.68790509259259258</v>
      </c>
      <c r="I31" t="s">
        <v>178</v>
      </c>
      <c r="J31">
        <v>40.81</v>
      </c>
      <c r="K31">
        <v>-111.92</v>
      </c>
      <c r="L31">
        <v>4</v>
      </c>
      <c r="M31">
        <v>3</v>
      </c>
      <c r="N31">
        <v>0.61</v>
      </c>
      <c r="O31">
        <v>2.44</v>
      </c>
      <c r="P31" s="2">
        <v>3.0150462962962962E-2</v>
      </c>
      <c r="Q31">
        <v>43.4</v>
      </c>
      <c r="R31" s="2">
        <v>4.6469907407407404E-2</v>
      </c>
      <c r="S31">
        <v>66.900000000000006</v>
      </c>
      <c r="T31">
        <v>1</v>
      </c>
      <c r="U31">
        <v>82.4</v>
      </c>
      <c r="V31">
        <v>24924</v>
      </c>
      <c r="W31">
        <v>59435</v>
      </c>
      <c r="X31">
        <v>62040</v>
      </c>
      <c r="Z31" s="20">
        <f t="shared" si="3"/>
        <v>4</v>
      </c>
      <c r="AA31" s="13">
        <v>9</v>
      </c>
      <c r="AB31" s="13">
        <f>SUM($AA$28:AA31)/(SUM($AA$28:$AA$45))</f>
        <v>0.12781954887218044</v>
      </c>
      <c r="AC31" s="21">
        <f t="shared" si="1"/>
        <v>6.7669172932330823E-2</v>
      </c>
      <c r="AE31" s="13">
        <v>5</v>
      </c>
      <c r="AF31" s="13">
        <v>7</v>
      </c>
      <c r="AG31" s="21">
        <v>0.05</v>
      </c>
      <c r="AI31" s="20">
        <f t="shared" si="4"/>
        <v>4</v>
      </c>
      <c r="AJ31" s="13">
        <v>9</v>
      </c>
      <c r="AK31" s="13">
        <f>SUM($AJ$28:AJ31)/SUM($AJ$28:$AJ$45)</f>
        <v>0.12781954887218039</v>
      </c>
      <c r="AL31" s="41">
        <f t="shared" si="2"/>
        <v>6.7669172932330823E-2</v>
      </c>
    </row>
    <row r="32" spans="1:38" x14ac:dyDescent="0.25">
      <c r="A32">
        <v>10</v>
      </c>
      <c r="B32">
        <v>1</v>
      </c>
      <c r="C32">
        <v>15160</v>
      </c>
      <c r="D32">
        <v>198.83</v>
      </c>
      <c r="E32">
        <v>52</v>
      </c>
      <c r="F32" s="1">
        <v>43185</v>
      </c>
      <c r="G32" s="19"/>
      <c r="H32" s="2">
        <v>0.39376157407407408</v>
      </c>
      <c r="I32" t="s">
        <v>52</v>
      </c>
      <c r="J32">
        <v>40.56</v>
      </c>
      <c r="K32">
        <v>-111.9</v>
      </c>
      <c r="L32">
        <v>6</v>
      </c>
      <c r="M32">
        <v>1</v>
      </c>
      <c r="N32">
        <v>0.17</v>
      </c>
      <c r="O32">
        <v>1</v>
      </c>
      <c r="P32" s="2">
        <v>4.3738425925925924E-2</v>
      </c>
      <c r="Q32">
        <v>63</v>
      </c>
      <c r="R32" s="2">
        <v>6.598379629629629E-2</v>
      </c>
      <c r="S32">
        <v>95</v>
      </c>
      <c r="T32">
        <v>2</v>
      </c>
      <c r="U32">
        <v>117.1</v>
      </c>
      <c r="V32">
        <v>2841</v>
      </c>
      <c r="W32">
        <v>34021</v>
      </c>
      <c r="X32">
        <v>37800</v>
      </c>
      <c r="Z32" s="20">
        <f t="shared" si="3"/>
        <v>5</v>
      </c>
      <c r="AA32" s="13">
        <v>7</v>
      </c>
      <c r="AB32" s="13">
        <f>SUM($AA$28:AA32)/(SUM($AA$28:$AA$45))</f>
        <v>0.18045112781954886</v>
      </c>
      <c r="AC32" s="21">
        <f t="shared" si="1"/>
        <v>5.2631578947368418E-2</v>
      </c>
      <c r="AE32" s="13">
        <v>6</v>
      </c>
      <c r="AF32" s="13">
        <v>19</v>
      </c>
      <c r="AG32" s="21">
        <v>0.14000000000000001</v>
      </c>
      <c r="AI32" s="20">
        <f t="shared" si="4"/>
        <v>5</v>
      </c>
      <c r="AJ32" s="13">
        <v>7</v>
      </c>
      <c r="AK32" s="13">
        <f>SUM($AJ$28:AJ32)/SUM($AJ$28:$AJ$45)</f>
        <v>0.18045112781954881</v>
      </c>
      <c r="AL32" s="41">
        <f t="shared" si="2"/>
        <v>5.2631578947368418E-2</v>
      </c>
    </row>
    <row r="33" spans="1:38" x14ac:dyDescent="0.25">
      <c r="A33">
        <v>141</v>
      </c>
      <c r="B33">
        <v>4</v>
      </c>
      <c r="C33">
        <v>11241</v>
      </c>
      <c r="D33">
        <v>1125.8599999999999</v>
      </c>
      <c r="E33">
        <v>55</v>
      </c>
      <c r="F33" s="1">
        <v>43186</v>
      </c>
      <c r="G33" s="19">
        <v>2</v>
      </c>
      <c r="H33" s="2">
        <v>0.32972222222222225</v>
      </c>
      <c r="I33" t="s">
        <v>115</v>
      </c>
      <c r="J33">
        <v>40.4</v>
      </c>
      <c r="K33">
        <v>-111.85</v>
      </c>
      <c r="L33">
        <v>5</v>
      </c>
      <c r="M33">
        <v>3</v>
      </c>
      <c r="N33">
        <v>0.26</v>
      </c>
      <c r="O33">
        <v>1.29</v>
      </c>
      <c r="P33" s="2">
        <v>1.125E-2</v>
      </c>
      <c r="Q33">
        <v>16.2</v>
      </c>
      <c r="R33" s="2">
        <v>6.2395833333333331E-2</v>
      </c>
      <c r="S33">
        <v>89.9</v>
      </c>
      <c r="T33">
        <v>1</v>
      </c>
      <c r="U33">
        <v>110.7</v>
      </c>
      <c r="V33">
        <v>24924</v>
      </c>
      <c r="W33">
        <v>28488</v>
      </c>
      <c r="X33">
        <v>29460</v>
      </c>
      <c r="Z33" s="20">
        <f t="shared" si="3"/>
        <v>6</v>
      </c>
      <c r="AA33" s="13">
        <v>19</v>
      </c>
      <c r="AB33" s="13">
        <f>SUM($AA$28:AA33)/(SUM($AA$28:$AA$45))</f>
        <v>0.32330827067669171</v>
      </c>
      <c r="AC33" s="21">
        <f t="shared" si="1"/>
        <v>0.14285714285714285</v>
      </c>
      <c r="AE33" s="13">
        <v>7</v>
      </c>
      <c r="AF33" s="13">
        <v>19</v>
      </c>
      <c r="AG33" s="21">
        <v>0.14000000000000001</v>
      </c>
      <c r="AI33" s="20">
        <f t="shared" si="4"/>
        <v>6</v>
      </c>
      <c r="AJ33" s="13">
        <v>19</v>
      </c>
      <c r="AK33" s="13">
        <f>SUM($AJ$28:AJ33)/SUM($AJ$28:$AJ$45)</f>
        <v>0.3233082706766916</v>
      </c>
      <c r="AL33" s="41">
        <f t="shared" si="2"/>
        <v>0.14285714285714285</v>
      </c>
    </row>
    <row r="34" spans="1:38" x14ac:dyDescent="0.25">
      <c r="A34">
        <v>109</v>
      </c>
      <c r="B34">
        <v>3</v>
      </c>
      <c r="C34">
        <v>12787</v>
      </c>
      <c r="D34">
        <v>484</v>
      </c>
      <c r="E34">
        <v>56</v>
      </c>
      <c r="F34" s="1">
        <v>43186</v>
      </c>
      <c r="G34" s="19"/>
      <c r="H34" s="2">
        <v>0.67959490740740736</v>
      </c>
      <c r="I34" t="s">
        <v>154</v>
      </c>
      <c r="J34">
        <v>40.75</v>
      </c>
      <c r="K34">
        <v>-111.91</v>
      </c>
      <c r="L34">
        <v>4</v>
      </c>
      <c r="M34">
        <v>1</v>
      </c>
      <c r="N34">
        <v>0.25</v>
      </c>
      <c r="O34">
        <v>1</v>
      </c>
      <c r="P34" s="2">
        <v>2.6655092592592591E-2</v>
      </c>
      <c r="Q34">
        <v>38.4</v>
      </c>
      <c r="R34" s="2">
        <v>1.9652777777777779E-2</v>
      </c>
      <c r="S34">
        <v>28.3</v>
      </c>
      <c r="T34">
        <v>1</v>
      </c>
      <c r="U34">
        <v>34.9</v>
      </c>
      <c r="V34">
        <v>24939</v>
      </c>
      <c r="W34">
        <v>58717</v>
      </c>
      <c r="X34">
        <v>61020</v>
      </c>
      <c r="Z34" s="20">
        <f t="shared" si="3"/>
        <v>7</v>
      </c>
      <c r="AA34" s="13">
        <v>19</v>
      </c>
      <c r="AB34" s="13">
        <f>SUM($AA$28:AA34)/(SUM($AA$28:$AA$45))</f>
        <v>0.46616541353383456</v>
      </c>
      <c r="AC34" s="21">
        <f t="shared" si="1"/>
        <v>0.14285714285714285</v>
      </c>
      <c r="AE34" s="13">
        <v>8</v>
      </c>
      <c r="AF34" s="13">
        <v>17</v>
      </c>
      <c r="AG34" s="21">
        <v>0.13</v>
      </c>
      <c r="AI34" s="20">
        <f t="shared" si="4"/>
        <v>7</v>
      </c>
      <c r="AJ34" s="13">
        <v>19</v>
      </c>
      <c r="AK34" s="13">
        <f>SUM($AJ$28:AJ34)/SUM($AJ$28:$AJ$45)</f>
        <v>0.46616541353383439</v>
      </c>
      <c r="AL34" s="41">
        <f t="shared" si="2"/>
        <v>0.14285714285714285</v>
      </c>
    </row>
    <row r="35" spans="1:38" x14ac:dyDescent="0.25">
      <c r="A35">
        <v>142</v>
      </c>
      <c r="B35">
        <v>4</v>
      </c>
      <c r="C35">
        <v>11769</v>
      </c>
      <c r="D35">
        <v>1611</v>
      </c>
      <c r="E35">
        <v>58</v>
      </c>
      <c r="F35" s="1">
        <v>43187</v>
      </c>
      <c r="G35" s="19">
        <v>1</v>
      </c>
      <c r="H35" s="2">
        <v>0.53946759259259258</v>
      </c>
      <c r="I35" t="s">
        <v>179</v>
      </c>
      <c r="J35">
        <v>40.65</v>
      </c>
      <c r="K35">
        <v>-111.9</v>
      </c>
      <c r="L35">
        <v>5</v>
      </c>
      <c r="M35">
        <v>2</v>
      </c>
      <c r="N35">
        <v>0.4</v>
      </c>
      <c r="O35">
        <v>2</v>
      </c>
      <c r="P35" s="2">
        <v>6.3310185185185192E-2</v>
      </c>
      <c r="Q35">
        <v>91.2</v>
      </c>
      <c r="R35" s="2">
        <v>2.3726851851851853E-2</v>
      </c>
      <c r="S35">
        <v>34.200000000000003</v>
      </c>
      <c r="T35">
        <v>2</v>
      </c>
      <c r="U35">
        <v>42.1</v>
      </c>
      <c r="V35">
        <v>38344</v>
      </c>
      <c r="W35">
        <v>46610</v>
      </c>
      <c r="X35">
        <v>52080</v>
      </c>
      <c r="Z35" s="20">
        <f t="shared" si="3"/>
        <v>8</v>
      </c>
      <c r="AA35" s="13">
        <v>17</v>
      </c>
      <c r="AB35" s="13">
        <f>SUM($AA$28:AA35)/(SUM($AA$28:$AA$45))</f>
        <v>0.59398496240601506</v>
      </c>
      <c r="AC35" s="21">
        <f t="shared" si="1"/>
        <v>0.12781954887218044</v>
      </c>
      <c r="AE35" s="13">
        <v>9</v>
      </c>
      <c r="AF35" s="13">
        <v>8</v>
      </c>
      <c r="AG35" s="21">
        <v>0.06</v>
      </c>
      <c r="AI35" s="20">
        <f t="shared" si="4"/>
        <v>8</v>
      </c>
      <c r="AJ35" s="13">
        <v>17</v>
      </c>
      <c r="AK35" s="13">
        <f>SUM($AJ$28:AJ35)/SUM($AJ$28:$AJ$45)</f>
        <v>0.59398496240601484</v>
      </c>
      <c r="AL35" s="41">
        <f t="shared" si="2"/>
        <v>0.12781954887218044</v>
      </c>
    </row>
    <row r="36" spans="1:38" x14ac:dyDescent="0.25">
      <c r="A36">
        <v>143</v>
      </c>
      <c r="B36">
        <v>4</v>
      </c>
      <c r="C36">
        <v>5988</v>
      </c>
      <c r="D36">
        <v>1180.06</v>
      </c>
      <c r="E36">
        <v>61</v>
      </c>
      <c r="F36" s="1">
        <v>43188</v>
      </c>
      <c r="G36" s="19">
        <v>3</v>
      </c>
      <c r="H36" s="2">
        <v>0.74168981481481477</v>
      </c>
      <c r="I36" t="s">
        <v>167</v>
      </c>
      <c r="J36">
        <v>40.619999999999997</v>
      </c>
      <c r="K36">
        <v>-111.91</v>
      </c>
      <c r="L36">
        <v>4</v>
      </c>
      <c r="M36">
        <v>3</v>
      </c>
      <c r="N36">
        <v>0.34</v>
      </c>
      <c r="O36">
        <v>1.35</v>
      </c>
      <c r="P36" s="2">
        <v>4.6504629629629632E-2</v>
      </c>
      <c r="Q36">
        <v>67</v>
      </c>
      <c r="R36" s="2">
        <v>3.996527777777778E-2</v>
      </c>
      <c r="S36">
        <v>57.6</v>
      </c>
      <c r="T36">
        <v>1</v>
      </c>
      <c r="U36">
        <v>70.900000000000006</v>
      </c>
      <c r="V36">
        <v>24924</v>
      </c>
      <c r="W36">
        <v>64082</v>
      </c>
      <c r="X36">
        <v>68100</v>
      </c>
      <c r="Z36" s="20">
        <f t="shared" si="3"/>
        <v>9</v>
      </c>
      <c r="AA36" s="13">
        <v>8</v>
      </c>
      <c r="AB36" s="13">
        <f>SUM($AA$28:AA36)/(SUM($AA$28:$AA$45))</f>
        <v>0.65413533834586468</v>
      </c>
      <c r="AC36" s="21">
        <f t="shared" si="1"/>
        <v>6.0150375939849621E-2</v>
      </c>
      <c r="AE36" s="13">
        <v>10</v>
      </c>
      <c r="AF36" s="13">
        <v>14</v>
      </c>
      <c r="AG36" s="21">
        <v>0.11</v>
      </c>
      <c r="AI36" s="20">
        <f t="shared" si="4"/>
        <v>9</v>
      </c>
      <c r="AJ36" s="13">
        <v>8</v>
      </c>
      <c r="AK36" s="13">
        <f>SUM($AJ$28:AJ36)/SUM($AJ$28:$AJ$45)</f>
        <v>0.65413533834586435</v>
      </c>
      <c r="AL36" s="41">
        <f t="shared" si="2"/>
        <v>6.0150375939849621E-2</v>
      </c>
    </row>
    <row r="37" spans="1:38" x14ac:dyDescent="0.25">
      <c r="A37">
        <v>11</v>
      </c>
      <c r="B37">
        <v>1</v>
      </c>
      <c r="C37">
        <v>10240</v>
      </c>
      <c r="D37">
        <v>166.39</v>
      </c>
      <c r="E37">
        <v>59</v>
      </c>
      <c r="F37" s="1">
        <v>43188</v>
      </c>
      <c r="G37" s="19"/>
      <c r="H37" s="2">
        <v>0.35593750000000002</v>
      </c>
      <c r="I37" t="s">
        <v>53</v>
      </c>
      <c r="J37">
        <v>40.380000000000003</v>
      </c>
      <c r="K37">
        <v>-111.83</v>
      </c>
      <c r="L37">
        <v>5</v>
      </c>
      <c r="M37">
        <v>1</v>
      </c>
      <c r="N37">
        <v>0.2</v>
      </c>
      <c r="O37">
        <v>1</v>
      </c>
      <c r="P37" s="2">
        <v>5.1736111111111115E-3</v>
      </c>
      <c r="Q37">
        <v>7.5</v>
      </c>
      <c r="R37" s="2">
        <v>4.7407407407407405E-2</v>
      </c>
      <c r="S37">
        <v>68.3</v>
      </c>
      <c r="T37">
        <v>2</v>
      </c>
      <c r="U37">
        <v>84.1</v>
      </c>
      <c r="V37">
        <v>31635</v>
      </c>
      <c r="W37">
        <v>30753</v>
      </c>
      <c r="X37">
        <v>31200</v>
      </c>
      <c r="Z37" s="20">
        <f t="shared" si="3"/>
        <v>10</v>
      </c>
      <c r="AA37" s="13">
        <v>14</v>
      </c>
      <c r="AB37" s="13">
        <f>SUM($AA$28:AA37)/(SUM($AA$28:$AA$45))</f>
        <v>0.75939849624060152</v>
      </c>
      <c r="AC37" s="21">
        <f t="shared" si="1"/>
        <v>0.10526315789473684</v>
      </c>
      <c r="AE37" s="13">
        <v>11</v>
      </c>
      <c r="AF37" s="13">
        <v>12</v>
      </c>
      <c r="AG37" s="21">
        <v>0.09</v>
      </c>
      <c r="AI37" s="20">
        <f t="shared" si="4"/>
        <v>10</v>
      </c>
      <c r="AJ37" s="13">
        <v>14</v>
      </c>
      <c r="AK37" s="13">
        <f>SUM($AJ$28:AJ37)/SUM($AJ$28:$AJ$45)</f>
        <v>0.75939849624060118</v>
      </c>
      <c r="AL37" s="41">
        <f t="shared" si="2"/>
        <v>0.10526315789473684</v>
      </c>
    </row>
    <row r="38" spans="1:38" x14ac:dyDescent="0.25">
      <c r="A38">
        <v>76</v>
      </c>
      <c r="B38">
        <v>2</v>
      </c>
      <c r="C38">
        <v>8455</v>
      </c>
      <c r="D38">
        <v>272.25</v>
      </c>
      <c r="E38">
        <v>60</v>
      </c>
      <c r="F38" s="1">
        <v>43188</v>
      </c>
      <c r="G38" s="19"/>
      <c r="H38" s="2">
        <v>0.60593750000000002</v>
      </c>
      <c r="I38" t="s">
        <v>124</v>
      </c>
      <c r="J38">
        <v>40.71</v>
      </c>
      <c r="K38">
        <v>-111.9</v>
      </c>
      <c r="L38">
        <v>4</v>
      </c>
      <c r="M38">
        <v>1</v>
      </c>
      <c r="N38">
        <v>0.25</v>
      </c>
      <c r="O38">
        <v>1</v>
      </c>
      <c r="P38" s="2">
        <v>4.4062499999999998E-2</v>
      </c>
      <c r="Q38">
        <v>63.5</v>
      </c>
      <c r="R38" s="2">
        <v>3.0752314814814816E-2</v>
      </c>
      <c r="S38">
        <v>44.3</v>
      </c>
      <c r="T38">
        <v>2</v>
      </c>
      <c r="U38">
        <v>54.6</v>
      </c>
      <c r="V38">
        <v>30938</v>
      </c>
      <c r="W38">
        <v>52353</v>
      </c>
      <c r="X38">
        <v>56160</v>
      </c>
      <c r="Z38" s="20">
        <f t="shared" si="3"/>
        <v>11</v>
      </c>
      <c r="AA38" s="13">
        <v>12</v>
      </c>
      <c r="AB38" s="13">
        <f>SUM($AA$28:AA38)/(SUM($AA$28:$AA$45))</f>
        <v>0.84962406015037595</v>
      </c>
      <c r="AC38" s="21">
        <f t="shared" si="1"/>
        <v>9.0225563909774431E-2</v>
      </c>
      <c r="AE38" s="13">
        <v>12</v>
      </c>
      <c r="AF38" s="13">
        <v>11</v>
      </c>
      <c r="AG38" s="21">
        <v>0.08</v>
      </c>
      <c r="AI38" s="20">
        <f t="shared" si="4"/>
        <v>11</v>
      </c>
      <c r="AJ38" s="13">
        <v>12</v>
      </c>
      <c r="AK38" s="13">
        <f>SUM($AJ$28:AJ38)/SUM($AJ$28:$AJ$45)</f>
        <v>0.84962406015037562</v>
      </c>
      <c r="AL38" s="41">
        <f t="shared" si="2"/>
        <v>9.0225563909774431E-2</v>
      </c>
    </row>
    <row r="39" spans="1:38" x14ac:dyDescent="0.25">
      <c r="A39">
        <v>110</v>
      </c>
      <c r="B39">
        <v>3</v>
      </c>
      <c r="C39">
        <v>5868</v>
      </c>
      <c r="D39">
        <v>449.68</v>
      </c>
      <c r="E39">
        <v>68</v>
      </c>
      <c r="F39" s="1">
        <v>43221</v>
      </c>
      <c r="G39" s="19">
        <v>2</v>
      </c>
      <c r="H39" s="2">
        <v>0.73297453703703708</v>
      </c>
      <c r="I39" t="s">
        <v>155</v>
      </c>
      <c r="J39">
        <v>40.76</v>
      </c>
      <c r="K39">
        <v>-111.95</v>
      </c>
      <c r="L39">
        <v>5</v>
      </c>
      <c r="M39">
        <v>5</v>
      </c>
      <c r="N39">
        <v>0.68</v>
      </c>
      <c r="O39">
        <v>3.39</v>
      </c>
      <c r="P39" s="2">
        <v>6.4247685185185185E-2</v>
      </c>
      <c r="Q39">
        <v>92.5</v>
      </c>
      <c r="R39" s="2">
        <v>3.9131944444444441E-2</v>
      </c>
      <c r="S39">
        <v>56.4</v>
      </c>
      <c r="T39">
        <v>1</v>
      </c>
      <c r="U39">
        <v>69.400000000000006</v>
      </c>
      <c r="V39">
        <v>46789</v>
      </c>
      <c r="W39">
        <v>63329</v>
      </c>
      <c r="X39">
        <v>68880</v>
      </c>
      <c r="Z39" s="20">
        <f>Z38+1</f>
        <v>12</v>
      </c>
      <c r="AA39" s="13">
        <v>11</v>
      </c>
      <c r="AB39" s="13">
        <f>SUM($AA$28:AA39)/(SUM($AA$28:$AA$45))</f>
        <v>0.93233082706766912</v>
      </c>
      <c r="AC39" s="21">
        <f t="shared" si="1"/>
        <v>8.2706766917293228E-2</v>
      </c>
      <c r="AE39" s="13">
        <v>13</v>
      </c>
      <c r="AF39" s="13">
        <v>5</v>
      </c>
      <c r="AG39" s="21">
        <v>0.04</v>
      </c>
      <c r="AI39" s="20">
        <f>AI38+1</f>
        <v>12</v>
      </c>
      <c r="AJ39" s="13">
        <v>11</v>
      </c>
      <c r="AK39" s="13">
        <f>SUM($AJ$28:AJ39)/SUM($AJ$28:$AJ$45)</f>
        <v>0.93233082706766879</v>
      </c>
      <c r="AL39" s="41">
        <f t="shared" si="2"/>
        <v>8.2706766917293228E-2</v>
      </c>
    </row>
    <row r="40" spans="1:38" ht="15.75" thickBot="1" x14ac:dyDescent="0.3">
      <c r="A40">
        <v>12</v>
      </c>
      <c r="B40">
        <v>1</v>
      </c>
      <c r="C40">
        <v>2696</v>
      </c>
      <c r="D40">
        <v>146.6</v>
      </c>
      <c r="E40">
        <v>67</v>
      </c>
      <c r="F40" s="1">
        <v>43221</v>
      </c>
      <c r="G40" s="19"/>
      <c r="H40" s="2">
        <v>0.28493055555555558</v>
      </c>
      <c r="I40" t="s">
        <v>55</v>
      </c>
      <c r="J40">
        <v>40.270000000000003</v>
      </c>
      <c r="K40">
        <v>-111.72</v>
      </c>
      <c r="L40">
        <v>5</v>
      </c>
      <c r="M40">
        <v>1</v>
      </c>
      <c r="N40">
        <v>0.2</v>
      </c>
      <c r="O40">
        <v>1</v>
      </c>
      <c r="P40" s="2">
        <v>3.4513888888888886E-2</v>
      </c>
      <c r="Q40">
        <v>49.7</v>
      </c>
      <c r="R40" s="2">
        <v>2.1631944444444443E-2</v>
      </c>
      <c r="S40">
        <v>31.1</v>
      </c>
      <c r="T40">
        <v>1</v>
      </c>
      <c r="U40">
        <v>38.4</v>
      </c>
      <c r="V40">
        <v>30761</v>
      </c>
      <c r="W40">
        <v>24618</v>
      </c>
      <c r="X40">
        <v>27600</v>
      </c>
      <c r="Z40" s="20">
        <f t="shared" si="3"/>
        <v>13</v>
      </c>
      <c r="AA40" s="13">
        <v>5</v>
      </c>
      <c r="AB40" s="13">
        <f>SUM($AA$28:AA40)/(SUM($AA$28:$AA$45))</f>
        <v>0.96992481203007519</v>
      </c>
      <c r="AC40" s="21">
        <f t="shared" si="1"/>
        <v>3.7593984962406013E-2</v>
      </c>
      <c r="AE40" s="12" t="s">
        <v>218</v>
      </c>
      <c r="AF40" s="12">
        <v>4</v>
      </c>
      <c r="AG40" s="23">
        <v>0.04</v>
      </c>
      <c r="AI40" s="20">
        <f t="shared" si="4"/>
        <v>13</v>
      </c>
      <c r="AJ40" s="13">
        <v>5</v>
      </c>
      <c r="AK40" s="13">
        <f>SUM($AJ$28:AJ40)/SUM($AJ$28:$AJ$45)</f>
        <v>0.96992481203007475</v>
      </c>
      <c r="AL40" s="41">
        <f t="shared" si="2"/>
        <v>3.7593984962406013E-2</v>
      </c>
    </row>
    <row r="41" spans="1:38" x14ac:dyDescent="0.25">
      <c r="A41">
        <v>174</v>
      </c>
      <c r="B41">
        <v>5</v>
      </c>
      <c r="C41">
        <v>23063</v>
      </c>
      <c r="D41">
        <v>3268.53</v>
      </c>
      <c r="E41">
        <v>69</v>
      </c>
      <c r="F41" s="1">
        <v>43222</v>
      </c>
      <c r="G41" s="19">
        <v>2</v>
      </c>
      <c r="H41" s="2">
        <v>0.64136574074074071</v>
      </c>
      <c r="I41" t="s">
        <v>201</v>
      </c>
      <c r="J41">
        <v>40.57</v>
      </c>
      <c r="K41">
        <v>-111.9</v>
      </c>
      <c r="L41">
        <v>6</v>
      </c>
      <c r="M41">
        <v>2</v>
      </c>
      <c r="N41">
        <v>0.21</v>
      </c>
      <c r="O41">
        <v>1.25</v>
      </c>
      <c r="P41" s="2">
        <v>9.3287037037037036E-3</v>
      </c>
      <c r="Q41">
        <v>13.4</v>
      </c>
      <c r="R41" s="2">
        <v>5.2731481481481483E-2</v>
      </c>
      <c r="S41">
        <v>75.900000000000006</v>
      </c>
      <c r="T41">
        <v>2</v>
      </c>
      <c r="U41">
        <v>93.5</v>
      </c>
      <c r="V41">
        <v>24522</v>
      </c>
      <c r="W41">
        <v>55414</v>
      </c>
      <c r="X41">
        <v>56220</v>
      </c>
      <c r="Z41" s="20">
        <f t="shared" si="3"/>
        <v>14</v>
      </c>
      <c r="AA41" s="13">
        <v>2</v>
      </c>
      <c r="AB41" s="13">
        <f>SUM($AA$28:AA41)/(SUM($AA$28:$AA$45))</f>
        <v>0.98496240601503759</v>
      </c>
      <c r="AC41" s="21">
        <f t="shared" si="1"/>
        <v>1.5037593984962405E-2</v>
      </c>
      <c r="AI41" s="20">
        <f t="shared" si="4"/>
        <v>14</v>
      </c>
      <c r="AJ41" s="13">
        <f>4/5</f>
        <v>0.8</v>
      </c>
      <c r="AK41" s="13">
        <f>SUM($AJ$28:AJ41)/SUM($AJ$28:$AJ$45)</f>
        <v>0.97593984962405977</v>
      </c>
      <c r="AL41" s="41">
        <f t="shared" si="2"/>
        <v>6.0150375939849628E-3</v>
      </c>
    </row>
    <row r="42" spans="1:38" x14ac:dyDescent="0.25">
      <c r="A42">
        <v>13</v>
      </c>
      <c r="B42">
        <v>1</v>
      </c>
      <c r="C42">
        <v>2382</v>
      </c>
      <c r="D42">
        <v>32.11</v>
      </c>
      <c r="E42">
        <v>70</v>
      </c>
      <c r="F42" s="1">
        <v>43222</v>
      </c>
      <c r="G42" s="19"/>
      <c r="H42" s="2">
        <v>0.66319444444444442</v>
      </c>
      <c r="I42" t="s">
        <v>58</v>
      </c>
      <c r="J42">
        <v>40.72</v>
      </c>
      <c r="K42">
        <v>-111.9</v>
      </c>
      <c r="L42">
        <v>4</v>
      </c>
      <c r="M42">
        <v>2</v>
      </c>
      <c r="N42">
        <v>0.5</v>
      </c>
      <c r="O42">
        <v>2</v>
      </c>
      <c r="P42" s="2">
        <v>6.2500000000000003E-3</v>
      </c>
      <c r="Q42">
        <v>9</v>
      </c>
      <c r="R42" s="2">
        <v>4.6724537037037037E-2</v>
      </c>
      <c r="S42">
        <v>67.3</v>
      </c>
      <c r="T42">
        <v>2</v>
      </c>
      <c r="U42">
        <v>82.9</v>
      </c>
      <c r="V42">
        <v>24986</v>
      </c>
      <c r="W42">
        <v>57300</v>
      </c>
      <c r="X42">
        <v>57840</v>
      </c>
      <c r="Z42" s="20">
        <f t="shared" si="3"/>
        <v>15</v>
      </c>
      <c r="AA42" s="13">
        <v>0</v>
      </c>
      <c r="AB42" s="13">
        <f>SUM($AA$28:AA42)/(SUM($AA$28:$AA$45))</f>
        <v>0.98496240601503759</v>
      </c>
      <c r="AC42" s="21">
        <f t="shared" si="1"/>
        <v>0</v>
      </c>
      <c r="AI42" s="20">
        <f t="shared" si="4"/>
        <v>15</v>
      </c>
      <c r="AJ42" s="13">
        <f>4/5</f>
        <v>0.8</v>
      </c>
      <c r="AK42" s="13">
        <f>SUM($AJ$28:AJ42)/SUM($AJ$28:$AJ$45)</f>
        <v>0.98195488721804491</v>
      </c>
      <c r="AL42" s="41">
        <f t="shared" si="2"/>
        <v>6.0150375939849628E-3</v>
      </c>
    </row>
    <row r="43" spans="1:38" x14ac:dyDescent="0.25">
      <c r="A43">
        <v>144</v>
      </c>
      <c r="B43">
        <v>4</v>
      </c>
      <c r="C43">
        <v>3391</v>
      </c>
      <c r="D43">
        <v>1308.6199999999999</v>
      </c>
      <c r="E43">
        <v>75</v>
      </c>
      <c r="F43" s="1">
        <v>43223</v>
      </c>
      <c r="G43" s="19">
        <v>3</v>
      </c>
      <c r="H43" s="2">
        <v>0.72726851851851848</v>
      </c>
      <c r="I43" t="s">
        <v>180</v>
      </c>
      <c r="J43">
        <v>40.61</v>
      </c>
      <c r="K43">
        <v>-111.91</v>
      </c>
      <c r="L43">
        <v>5</v>
      </c>
      <c r="M43">
        <v>2</v>
      </c>
      <c r="N43">
        <v>0.3</v>
      </c>
      <c r="O43">
        <v>1.5</v>
      </c>
      <c r="P43" s="2">
        <v>1.2314814814814815E-2</v>
      </c>
      <c r="Q43">
        <v>17.7</v>
      </c>
      <c r="R43" s="2">
        <v>3.8391203703703705E-2</v>
      </c>
      <c r="S43">
        <v>55.3</v>
      </c>
      <c r="T43">
        <v>1</v>
      </c>
      <c r="U43">
        <v>68.099999999999994</v>
      </c>
      <c r="V43">
        <v>24520</v>
      </c>
      <c r="W43">
        <v>62836</v>
      </c>
      <c r="X43">
        <v>63900</v>
      </c>
      <c r="Z43" s="20">
        <f t="shared" si="3"/>
        <v>16</v>
      </c>
      <c r="AA43" s="13">
        <v>0</v>
      </c>
      <c r="AB43" s="13">
        <f>SUM($AA$28:AA43)/(SUM($AA$28:$AA$45))</f>
        <v>0.98496240601503759</v>
      </c>
      <c r="AC43" s="21">
        <f t="shared" si="1"/>
        <v>0</v>
      </c>
      <c r="AI43" s="20">
        <f t="shared" si="4"/>
        <v>16</v>
      </c>
      <c r="AJ43" s="13">
        <f>4/5</f>
        <v>0.8</v>
      </c>
      <c r="AK43" s="13">
        <f>SUM($AJ$28:AJ43)/SUM($AJ$28:$AJ$45)</f>
        <v>0.98796992481202994</v>
      </c>
      <c r="AL43" s="41">
        <f t="shared" si="2"/>
        <v>6.0150375939849628E-3</v>
      </c>
    </row>
    <row r="44" spans="1:38" x14ac:dyDescent="0.25">
      <c r="A44">
        <v>14</v>
      </c>
      <c r="B44">
        <v>1</v>
      </c>
      <c r="C44">
        <v>4604</v>
      </c>
      <c r="D44">
        <v>82.77</v>
      </c>
      <c r="E44">
        <v>73</v>
      </c>
      <c r="F44" s="1">
        <v>43223</v>
      </c>
      <c r="G44" s="19"/>
      <c r="H44" s="2">
        <v>0.38437500000000002</v>
      </c>
      <c r="I44" t="s">
        <v>60</v>
      </c>
      <c r="J44">
        <v>40.64</v>
      </c>
      <c r="K44">
        <v>-111.9</v>
      </c>
      <c r="L44">
        <v>6</v>
      </c>
      <c r="M44">
        <v>2</v>
      </c>
      <c r="N44">
        <v>0.28000000000000003</v>
      </c>
      <c r="O44">
        <v>1.67</v>
      </c>
      <c r="P44" s="2">
        <v>4.5138888888888885E-3</v>
      </c>
      <c r="Q44">
        <v>6.5</v>
      </c>
      <c r="R44" s="2">
        <v>3.8229166666666668E-2</v>
      </c>
      <c r="S44">
        <v>55</v>
      </c>
      <c r="T44">
        <v>1</v>
      </c>
      <c r="U44">
        <v>67.8</v>
      </c>
      <c r="V44">
        <v>24342</v>
      </c>
      <c r="W44">
        <v>33210</v>
      </c>
      <c r="X44">
        <v>33600</v>
      </c>
      <c r="Z44" s="20">
        <f t="shared" si="3"/>
        <v>17</v>
      </c>
      <c r="AA44" s="13">
        <v>0</v>
      </c>
      <c r="AB44" s="13">
        <f>SUM($AA$28:AA44)/(SUM($AA$28:$AA$45))</f>
        <v>0.98496240601503759</v>
      </c>
      <c r="AC44" s="21">
        <f t="shared" si="1"/>
        <v>0</v>
      </c>
      <c r="AI44" s="20">
        <f t="shared" si="4"/>
        <v>17</v>
      </c>
      <c r="AJ44" s="13">
        <f>4/5</f>
        <v>0.8</v>
      </c>
      <c r="AK44" s="13">
        <f>SUM($AJ$28:AJ44)/SUM($AJ$28:$AJ$45)</f>
        <v>0.99398496240601497</v>
      </c>
      <c r="AL44" s="41">
        <f t="shared" si="2"/>
        <v>6.0150375939849628E-3</v>
      </c>
    </row>
    <row r="45" spans="1:38" ht="15.75" thickBot="1" x14ac:dyDescent="0.3">
      <c r="A45">
        <v>77</v>
      </c>
      <c r="B45">
        <v>2</v>
      </c>
      <c r="C45">
        <v>22548</v>
      </c>
      <c r="D45">
        <v>385.17</v>
      </c>
      <c r="E45">
        <v>74</v>
      </c>
      <c r="F45" s="1">
        <v>43223</v>
      </c>
      <c r="G45" s="19"/>
      <c r="H45" s="2">
        <v>0.57729166666666665</v>
      </c>
      <c r="I45" t="s">
        <v>125</v>
      </c>
      <c r="J45">
        <v>40.590000000000003</v>
      </c>
      <c r="K45">
        <v>-111.9</v>
      </c>
      <c r="L45">
        <v>6</v>
      </c>
      <c r="M45">
        <v>1</v>
      </c>
      <c r="N45">
        <v>0.17</v>
      </c>
      <c r="O45">
        <v>1</v>
      </c>
      <c r="P45" s="2">
        <v>1.4375000000000001E-2</v>
      </c>
      <c r="Q45">
        <v>20.7</v>
      </c>
      <c r="R45" s="2">
        <v>3.0312499999999999E-2</v>
      </c>
      <c r="S45">
        <v>43.6</v>
      </c>
      <c r="T45">
        <v>2</v>
      </c>
      <c r="U45">
        <v>53.8</v>
      </c>
      <c r="V45">
        <v>31665</v>
      </c>
      <c r="W45">
        <v>49878</v>
      </c>
      <c r="X45">
        <v>51120</v>
      </c>
      <c r="Z45" s="22">
        <f>Z44+1</f>
        <v>18</v>
      </c>
      <c r="AA45" s="12">
        <v>2</v>
      </c>
      <c r="AB45" s="12">
        <f>SUM($AA$28:AA45)/(SUM($AA$28:$AA$45))</f>
        <v>1</v>
      </c>
      <c r="AC45" s="23">
        <f t="shared" si="1"/>
        <v>1.5037593984962405E-2</v>
      </c>
      <c r="AI45" s="22">
        <f>AI44+1</f>
        <v>18</v>
      </c>
      <c r="AJ45" s="12">
        <f>4/5</f>
        <v>0.8</v>
      </c>
      <c r="AK45" s="12">
        <f>SUM($AJ$28:AJ45)/SUM($AJ$28:$AJ$45)</f>
        <v>1</v>
      </c>
      <c r="AL45" s="42">
        <f t="shared" si="2"/>
        <v>6.0150375939849628E-3</v>
      </c>
    </row>
    <row r="46" spans="1:38" x14ac:dyDescent="0.25">
      <c r="A46">
        <v>111</v>
      </c>
      <c r="B46">
        <v>3</v>
      </c>
      <c r="C46">
        <v>1099</v>
      </c>
      <c r="D46">
        <v>502.45</v>
      </c>
      <c r="E46">
        <v>88</v>
      </c>
      <c r="F46" s="1">
        <v>43224</v>
      </c>
      <c r="G46" s="19">
        <v>3</v>
      </c>
      <c r="H46" s="2">
        <v>0.63035879629629632</v>
      </c>
      <c r="I46" t="s">
        <v>156</v>
      </c>
      <c r="J46">
        <v>40.729999999999997</v>
      </c>
      <c r="K46">
        <v>-111.9</v>
      </c>
      <c r="L46">
        <v>4</v>
      </c>
      <c r="M46">
        <v>3</v>
      </c>
      <c r="N46">
        <v>0.3</v>
      </c>
      <c r="O46">
        <v>1.2</v>
      </c>
      <c r="P46" s="2">
        <v>5.2280092592592593E-2</v>
      </c>
      <c r="Q46">
        <v>75.3</v>
      </c>
      <c r="R46" s="2">
        <v>5.0891203703703702E-2</v>
      </c>
      <c r="S46">
        <v>73.3</v>
      </c>
      <c r="T46">
        <v>1</v>
      </c>
      <c r="U46">
        <v>90.3</v>
      </c>
      <c r="V46">
        <v>24924</v>
      </c>
      <c r="W46">
        <v>54463</v>
      </c>
      <c r="X46">
        <v>58980</v>
      </c>
    </row>
    <row r="47" spans="1:38" x14ac:dyDescent="0.25">
      <c r="A47">
        <v>15</v>
      </c>
      <c r="B47">
        <v>1</v>
      </c>
      <c r="C47">
        <v>7086</v>
      </c>
      <c r="D47">
        <v>6.81</v>
      </c>
      <c r="E47">
        <v>86</v>
      </c>
      <c r="F47" s="1">
        <v>43224</v>
      </c>
      <c r="G47" s="19"/>
      <c r="H47" s="2">
        <v>0.31106481481481479</v>
      </c>
      <c r="I47" t="s">
        <v>62</v>
      </c>
      <c r="J47">
        <v>40.75</v>
      </c>
      <c r="K47">
        <v>-111.95</v>
      </c>
      <c r="L47">
        <v>5</v>
      </c>
      <c r="M47">
        <v>1</v>
      </c>
      <c r="N47">
        <v>0.2</v>
      </c>
      <c r="O47">
        <v>1</v>
      </c>
      <c r="P47" s="2">
        <v>2.2268518518518517E-2</v>
      </c>
      <c r="Q47">
        <v>32.1</v>
      </c>
      <c r="R47" s="2">
        <v>4.7615740740740743E-2</v>
      </c>
      <c r="S47">
        <v>68.599999999999994</v>
      </c>
      <c r="T47">
        <v>1</v>
      </c>
      <c r="U47">
        <v>84.5</v>
      </c>
      <c r="V47">
        <v>30667</v>
      </c>
      <c r="W47">
        <v>26876</v>
      </c>
      <c r="X47">
        <v>28800</v>
      </c>
    </row>
    <row r="48" spans="1:38" x14ac:dyDescent="0.25">
      <c r="A48">
        <v>16</v>
      </c>
      <c r="B48">
        <v>1</v>
      </c>
      <c r="C48">
        <v>7945</v>
      </c>
      <c r="D48">
        <v>37.549999999999997</v>
      </c>
      <c r="E48">
        <v>87</v>
      </c>
      <c r="F48" s="1">
        <v>43224</v>
      </c>
      <c r="G48" s="19"/>
      <c r="H48" s="2">
        <v>0.59770833333333329</v>
      </c>
      <c r="I48" t="s">
        <v>63</v>
      </c>
      <c r="J48">
        <v>40.72</v>
      </c>
      <c r="K48">
        <v>-111.89</v>
      </c>
      <c r="L48">
        <v>5</v>
      </c>
      <c r="M48">
        <v>2</v>
      </c>
      <c r="N48">
        <v>0.2</v>
      </c>
      <c r="O48">
        <v>1.02</v>
      </c>
      <c r="P48" s="2">
        <v>5.1597222222222225E-2</v>
      </c>
      <c r="Q48">
        <v>74.3</v>
      </c>
      <c r="R48" s="2">
        <v>1.1400462962962963E-2</v>
      </c>
      <c r="S48">
        <v>16.399999999999999</v>
      </c>
      <c r="T48">
        <v>1</v>
      </c>
      <c r="U48">
        <v>20.2</v>
      </c>
      <c r="V48">
        <v>24859</v>
      </c>
      <c r="W48">
        <v>51642</v>
      </c>
      <c r="X48">
        <v>56100</v>
      </c>
    </row>
    <row r="49" spans="1:24" x14ac:dyDescent="0.25">
      <c r="A49">
        <v>17</v>
      </c>
      <c r="B49">
        <v>1</v>
      </c>
      <c r="C49">
        <v>741</v>
      </c>
      <c r="D49">
        <v>7.59</v>
      </c>
      <c r="E49">
        <v>90</v>
      </c>
      <c r="F49" s="1">
        <v>43228</v>
      </c>
      <c r="G49" s="19">
        <v>1</v>
      </c>
      <c r="H49" s="2">
        <v>0.50971064814814815</v>
      </c>
      <c r="I49" t="s">
        <v>65</v>
      </c>
      <c r="J49">
        <v>40.75</v>
      </c>
      <c r="K49">
        <v>-111.71</v>
      </c>
      <c r="L49">
        <v>3</v>
      </c>
      <c r="M49">
        <v>2</v>
      </c>
      <c r="N49">
        <v>0.67</v>
      </c>
      <c r="O49">
        <v>2</v>
      </c>
      <c r="P49" s="2">
        <v>1.1817129629629629E-2</v>
      </c>
      <c r="Q49">
        <v>17</v>
      </c>
      <c r="R49" s="2">
        <v>6.671296296296296E-2</v>
      </c>
      <c r="S49">
        <v>96.1</v>
      </c>
      <c r="T49">
        <v>2</v>
      </c>
      <c r="U49">
        <v>118.4</v>
      </c>
      <c r="V49">
        <v>30679</v>
      </c>
      <c r="W49">
        <v>44039</v>
      </c>
      <c r="X49">
        <v>45060</v>
      </c>
    </row>
    <row r="50" spans="1:24" x14ac:dyDescent="0.25">
      <c r="A50">
        <v>112</v>
      </c>
      <c r="B50">
        <v>3</v>
      </c>
      <c r="C50">
        <v>4308</v>
      </c>
      <c r="D50">
        <v>729.7</v>
      </c>
      <c r="E50">
        <v>93</v>
      </c>
      <c r="F50" s="1">
        <v>43229</v>
      </c>
      <c r="G50" s="19">
        <v>2</v>
      </c>
      <c r="H50" s="2">
        <v>0.60006944444444443</v>
      </c>
      <c r="I50" t="s">
        <v>157</v>
      </c>
      <c r="J50">
        <v>40.6</v>
      </c>
      <c r="K50">
        <v>-111.9</v>
      </c>
      <c r="L50">
        <v>4</v>
      </c>
      <c r="M50">
        <v>4</v>
      </c>
      <c r="N50">
        <v>0.86</v>
      </c>
      <c r="O50">
        <v>3.43</v>
      </c>
      <c r="P50" s="2">
        <v>1.6597222222222222E-2</v>
      </c>
      <c r="Q50">
        <v>23.9</v>
      </c>
      <c r="R50" s="2">
        <v>7.3020833333333326E-2</v>
      </c>
      <c r="S50">
        <v>105.2</v>
      </c>
      <c r="T50">
        <v>2</v>
      </c>
      <c r="U50">
        <v>129.5</v>
      </c>
      <c r="V50">
        <v>24436</v>
      </c>
      <c r="W50">
        <v>51846</v>
      </c>
      <c r="X50">
        <v>53280</v>
      </c>
    </row>
    <row r="51" spans="1:24" x14ac:dyDescent="0.25">
      <c r="A51">
        <v>78</v>
      </c>
      <c r="B51">
        <v>2</v>
      </c>
      <c r="C51">
        <v>5148</v>
      </c>
      <c r="D51">
        <v>202.18</v>
      </c>
      <c r="E51">
        <v>94</v>
      </c>
      <c r="F51" s="1">
        <v>43229</v>
      </c>
      <c r="G51" s="19"/>
      <c r="H51" s="2">
        <v>0.74622685185185189</v>
      </c>
      <c r="I51" t="s">
        <v>126</v>
      </c>
      <c r="J51">
        <v>40.229999999999997</v>
      </c>
      <c r="K51">
        <v>-111.68</v>
      </c>
      <c r="L51">
        <v>4</v>
      </c>
      <c r="M51">
        <v>1</v>
      </c>
      <c r="N51">
        <v>0.25</v>
      </c>
      <c r="O51">
        <v>1</v>
      </c>
      <c r="P51" s="2">
        <v>2.3217592592592592E-2</v>
      </c>
      <c r="Q51">
        <v>33.4</v>
      </c>
      <c r="R51" s="2">
        <v>3.5543981481481482E-2</v>
      </c>
      <c r="S51">
        <v>51.2</v>
      </c>
      <c r="T51">
        <v>1</v>
      </c>
      <c r="U51">
        <v>63.1</v>
      </c>
      <c r="V51">
        <v>24897</v>
      </c>
      <c r="W51">
        <v>64474</v>
      </c>
      <c r="X51">
        <v>66480</v>
      </c>
    </row>
    <row r="52" spans="1:24" x14ac:dyDescent="0.25">
      <c r="A52">
        <v>145</v>
      </c>
      <c r="B52">
        <v>4</v>
      </c>
      <c r="C52">
        <v>9329</v>
      </c>
      <c r="D52">
        <v>1058.3</v>
      </c>
      <c r="E52">
        <v>99</v>
      </c>
      <c r="F52" s="1">
        <v>43231</v>
      </c>
      <c r="G52" s="19">
        <v>1</v>
      </c>
      <c r="H52" s="2">
        <v>0.31515046296296295</v>
      </c>
      <c r="I52" t="s">
        <v>181</v>
      </c>
      <c r="J52">
        <v>40.700000000000003</v>
      </c>
      <c r="K52">
        <v>-111.9</v>
      </c>
      <c r="L52">
        <v>4</v>
      </c>
      <c r="M52">
        <v>2</v>
      </c>
      <c r="N52">
        <v>0.5</v>
      </c>
      <c r="O52">
        <v>2</v>
      </c>
      <c r="P52" s="2">
        <v>3.0682870370370371E-2</v>
      </c>
      <c r="Q52">
        <v>44.2</v>
      </c>
      <c r="R52" s="2">
        <v>2.3715277777777776E-2</v>
      </c>
      <c r="S52">
        <v>34.1</v>
      </c>
      <c r="T52">
        <v>1</v>
      </c>
      <c r="U52">
        <v>42.1</v>
      </c>
      <c r="V52">
        <v>35382</v>
      </c>
      <c r="W52">
        <v>27229</v>
      </c>
      <c r="X52">
        <v>29880</v>
      </c>
    </row>
    <row r="53" spans="1:24" x14ac:dyDescent="0.25">
      <c r="A53">
        <v>18</v>
      </c>
      <c r="B53">
        <v>1</v>
      </c>
      <c r="C53">
        <v>4291</v>
      </c>
      <c r="D53">
        <v>111.04</v>
      </c>
      <c r="E53">
        <v>101</v>
      </c>
      <c r="F53" s="1">
        <v>43235</v>
      </c>
      <c r="G53" s="19">
        <v>1</v>
      </c>
      <c r="H53" s="2">
        <v>0.67728009259259259</v>
      </c>
      <c r="I53" t="s">
        <v>67</v>
      </c>
      <c r="J53">
        <v>40.71</v>
      </c>
      <c r="K53">
        <v>-111.9</v>
      </c>
      <c r="L53">
        <v>4</v>
      </c>
      <c r="M53">
        <v>2</v>
      </c>
      <c r="N53">
        <v>0.5</v>
      </c>
      <c r="O53">
        <v>2</v>
      </c>
      <c r="P53" s="2">
        <v>3.2754629629629631E-3</v>
      </c>
      <c r="Q53">
        <v>4.7</v>
      </c>
      <c r="R53" s="2">
        <v>2.2372685185185186E-2</v>
      </c>
      <c r="S53">
        <v>32.200000000000003</v>
      </c>
      <c r="T53">
        <v>1</v>
      </c>
      <c r="U53">
        <v>39.700000000000003</v>
      </c>
      <c r="V53">
        <v>4554</v>
      </c>
      <c r="W53">
        <v>58517</v>
      </c>
      <c r="X53">
        <v>58800</v>
      </c>
    </row>
    <row r="54" spans="1:24" x14ac:dyDescent="0.25">
      <c r="A54">
        <v>113</v>
      </c>
      <c r="B54">
        <v>3</v>
      </c>
      <c r="C54">
        <v>9089</v>
      </c>
      <c r="D54">
        <v>753.32</v>
      </c>
      <c r="E54">
        <v>102</v>
      </c>
      <c r="F54" s="1">
        <v>43236</v>
      </c>
      <c r="G54" s="19">
        <v>1</v>
      </c>
      <c r="H54" s="2">
        <v>0.3341898148148148</v>
      </c>
      <c r="I54" t="s">
        <v>158</v>
      </c>
      <c r="J54">
        <v>40.630000000000003</v>
      </c>
      <c r="K54">
        <v>-111.88</v>
      </c>
      <c r="L54">
        <v>3</v>
      </c>
      <c r="M54">
        <v>3</v>
      </c>
      <c r="N54">
        <v>1</v>
      </c>
      <c r="O54">
        <v>3</v>
      </c>
      <c r="P54" s="2">
        <v>8.2476851851851857E-2</v>
      </c>
      <c r="Q54">
        <v>118.8</v>
      </c>
      <c r="R54" s="2">
        <v>0.11418981481481481</v>
      </c>
      <c r="S54">
        <v>164.4</v>
      </c>
      <c r="T54">
        <v>4</v>
      </c>
      <c r="U54">
        <v>202.6</v>
      </c>
      <c r="V54">
        <v>31094</v>
      </c>
      <c r="W54">
        <v>28874</v>
      </c>
      <c r="X54">
        <v>36000</v>
      </c>
    </row>
    <row r="55" spans="1:24" x14ac:dyDescent="0.25">
      <c r="A55">
        <v>175</v>
      </c>
      <c r="B55">
        <v>5</v>
      </c>
      <c r="C55">
        <v>11789</v>
      </c>
      <c r="D55">
        <v>7192</v>
      </c>
      <c r="E55">
        <v>104</v>
      </c>
      <c r="F55" s="1">
        <v>43237</v>
      </c>
      <c r="G55" s="19">
        <v>1</v>
      </c>
      <c r="H55" s="2">
        <v>0.45437499999999997</v>
      </c>
      <c r="I55" t="s">
        <v>202</v>
      </c>
      <c r="J55">
        <v>40.32</v>
      </c>
      <c r="K55">
        <v>-111.73</v>
      </c>
      <c r="L55">
        <v>5</v>
      </c>
      <c r="M55">
        <v>4</v>
      </c>
      <c r="N55">
        <v>0.8</v>
      </c>
      <c r="O55">
        <v>3.98</v>
      </c>
      <c r="P55" s="2">
        <v>0.11993055555555555</v>
      </c>
      <c r="Q55">
        <v>172.7</v>
      </c>
      <c r="R55" s="2">
        <v>5.1944444444444446E-2</v>
      </c>
      <c r="S55">
        <v>74.8</v>
      </c>
      <c r="T55">
        <v>3</v>
      </c>
      <c r="U55">
        <v>92.2</v>
      </c>
      <c r="V55">
        <v>5936</v>
      </c>
      <c r="W55">
        <v>39258</v>
      </c>
      <c r="X55">
        <v>49620</v>
      </c>
    </row>
    <row r="56" spans="1:24" x14ac:dyDescent="0.25">
      <c r="A56">
        <v>19</v>
      </c>
      <c r="B56">
        <v>1</v>
      </c>
      <c r="C56">
        <v>3187</v>
      </c>
      <c r="D56">
        <v>27.52</v>
      </c>
      <c r="E56">
        <v>112</v>
      </c>
      <c r="F56" s="1">
        <v>43241</v>
      </c>
      <c r="G56" s="19">
        <v>1</v>
      </c>
      <c r="H56" s="2">
        <v>0.57929398148148148</v>
      </c>
      <c r="I56" t="s">
        <v>69</v>
      </c>
      <c r="J56">
        <v>40.74</v>
      </c>
      <c r="K56">
        <v>-111.9</v>
      </c>
      <c r="L56">
        <v>5</v>
      </c>
      <c r="M56">
        <v>1</v>
      </c>
      <c r="N56">
        <v>0.2</v>
      </c>
      <c r="O56">
        <v>1</v>
      </c>
      <c r="P56" s="2">
        <v>8.9004629629629625E-3</v>
      </c>
      <c r="Q56">
        <v>12.8</v>
      </c>
      <c r="R56" s="2">
        <v>2.4097222222222221E-2</v>
      </c>
      <c r="S56">
        <v>34.700000000000003</v>
      </c>
      <c r="T56">
        <v>1</v>
      </c>
      <c r="U56">
        <v>42.8</v>
      </c>
      <c r="V56">
        <v>45967</v>
      </c>
      <c r="W56">
        <v>50051</v>
      </c>
      <c r="X56">
        <v>50820</v>
      </c>
    </row>
    <row r="57" spans="1:24" x14ac:dyDescent="0.25">
      <c r="A57">
        <v>147</v>
      </c>
      <c r="B57">
        <v>4</v>
      </c>
      <c r="C57">
        <v>7310</v>
      </c>
      <c r="D57">
        <v>1446.21</v>
      </c>
      <c r="E57">
        <v>115</v>
      </c>
      <c r="F57" s="1">
        <v>43242</v>
      </c>
      <c r="G57" s="19">
        <v>3</v>
      </c>
      <c r="H57" s="2">
        <v>0.67516203703703703</v>
      </c>
      <c r="I57" t="s">
        <v>144</v>
      </c>
      <c r="J57">
        <v>40.479999999999997</v>
      </c>
      <c r="K57">
        <v>-111.9</v>
      </c>
      <c r="L57">
        <v>6</v>
      </c>
      <c r="M57">
        <v>4</v>
      </c>
      <c r="N57">
        <v>0.34</v>
      </c>
      <c r="O57">
        <v>2.0099999999999998</v>
      </c>
      <c r="P57" s="2">
        <v>3.8726851851851853E-2</v>
      </c>
      <c r="Q57">
        <v>55.8</v>
      </c>
      <c r="R57" s="2">
        <v>2.7858796296296295E-2</v>
      </c>
      <c r="S57">
        <v>40.1</v>
      </c>
      <c r="T57">
        <v>1</v>
      </c>
      <c r="U57">
        <v>49.4</v>
      </c>
      <c r="V57">
        <v>24390</v>
      </c>
      <c r="W57">
        <v>58334</v>
      </c>
      <c r="X57">
        <v>61680</v>
      </c>
    </row>
    <row r="58" spans="1:24" x14ac:dyDescent="0.25">
      <c r="A58">
        <v>79</v>
      </c>
      <c r="B58">
        <v>2</v>
      </c>
      <c r="C58">
        <v>11551</v>
      </c>
      <c r="D58">
        <v>293.42</v>
      </c>
      <c r="E58">
        <v>114</v>
      </c>
      <c r="F58" s="1">
        <v>43242</v>
      </c>
      <c r="G58" s="19"/>
      <c r="H58" s="2">
        <v>0.73334490740740743</v>
      </c>
      <c r="I58" t="s">
        <v>127</v>
      </c>
      <c r="J58">
        <v>40.24</v>
      </c>
      <c r="K58">
        <v>-111.69</v>
      </c>
      <c r="L58">
        <v>5</v>
      </c>
      <c r="M58">
        <v>3</v>
      </c>
      <c r="N58">
        <v>0.24</v>
      </c>
      <c r="O58">
        <v>1.18</v>
      </c>
      <c r="P58" s="2">
        <v>9.7106481481481488E-3</v>
      </c>
      <c r="Q58">
        <v>14</v>
      </c>
      <c r="R58" s="2">
        <v>9.0092592592592599E-2</v>
      </c>
      <c r="S58">
        <v>129.69999999999999</v>
      </c>
      <c r="T58">
        <v>2</v>
      </c>
      <c r="U58">
        <v>159.80000000000001</v>
      </c>
      <c r="V58">
        <v>30803</v>
      </c>
      <c r="W58">
        <v>63361</v>
      </c>
      <c r="X58">
        <v>64200</v>
      </c>
    </row>
    <row r="59" spans="1:24" x14ac:dyDescent="0.25">
      <c r="A59">
        <v>146</v>
      </c>
      <c r="B59">
        <v>4</v>
      </c>
      <c r="C59">
        <v>13926</v>
      </c>
      <c r="D59">
        <v>1513.49</v>
      </c>
      <c r="E59">
        <v>116</v>
      </c>
      <c r="F59" s="1">
        <v>43242</v>
      </c>
      <c r="G59" s="19"/>
      <c r="H59" s="2">
        <v>0.5274537037037037</v>
      </c>
      <c r="I59" t="s">
        <v>130</v>
      </c>
      <c r="J59">
        <v>40.380000000000003</v>
      </c>
      <c r="K59">
        <v>-111.82</v>
      </c>
      <c r="L59">
        <v>5</v>
      </c>
      <c r="M59">
        <v>2</v>
      </c>
      <c r="N59">
        <v>0.4</v>
      </c>
      <c r="O59">
        <v>2</v>
      </c>
      <c r="P59" s="2">
        <v>8.7824074074074068E-2</v>
      </c>
      <c r="Q59">
        <v>126.5</v>
      </c>
      <c r="R59" s="2">
        <v>1.9722222222222221E-2</v>
      </c>
      <c r="S59">
        <v>28.4</v>
      </c>
      <c r="T59">
        <v>1</v>
      </c>
      <c r="U59">
        <v>35</v>
      </c>
      <c r="V59">
        <v>30708</v>
      </c>
      <c r="W59">
        <v>45572</v>
      </c>
      <c r="X59">
        <v>53160</v>
      </c>
    </row>
    <row r="60" spans="1:24" x14ac:dyDescent="0.25">
      <c r="A60">
        <v>114</v>
      </c>
      <c r="B60">
        <v>3</v>
      </c>
      <c r="C60">
        <v>6475</v>
      </c>
      <c r="D60">
        <v>512.4</v>
      </c>
      <c r="E60">
        <v>118</v>
      </c>
      <c r="F60" s="1">
        <v>43243</v>
      </c>
      <c r="G60" s="19">
        <v>2</v>
      </c>
      <c r="H60" s="2">
        <v>0.74868055555555557</v>
      </c>
      <c r="I60" t="s">
        <v>159</v>
      </c>
      <c r="J60">
        <v>40.369999999999997</v>
      </c>
      <c r="K60">
        <v>-111.81</v>
      </c>
      <c r="L60">
        <v>6</v>
      </c>
      <c r="M60">
        <v>2</v>
      </c>
      <c r="N60">
        <v>0.33</v>
      </c>
      <c r="O60">
        <v>2</v>
      </c>
      <c r="P60" s="2">
        <v>4.5763888888888889E-2</v>
      </c>
      <c r="Q60">
        <v>65.900000000000006</v>
      </c>
      <c r="R60" s="2">
        <v>2.1562499999999998E-2</v>
      </c>
      <c r="S60">
        <v>31</v>
      </c>
      <c r="T60">
        <v>1</v>
      </c>
      <c r="U60">
        <v>38.299999999999997</v>
      </c>
      <c r="V60">
        <v>30679</v>
      </c>
      <c r="W60">
        <v>64686</v>
      </c>
      <c r="X60">
        <v>68640</v>
      </c>
    </row>
    <row r="61" spans="1:24" x14ac:dyDescent="0.25">
      <c r="A61">
        <v>20</v>
      </c>
      <c r="B61">
        <v>1</v>
      </c>
      <c r="C61">
        <v>3749</v>
      </c>
      <c r="D61">
        <v>97.45</v>
      </c>
      <c r="E61">
        <v>119</v>
      </c>
      <c r="F61" s="1">
        <v>43243</v>
      </c>
      <c r="G61" s="19"/>
      <c r="H61" s="2">
        <v>0.68596064814814817</v>
      </c>
      <c r="I61" t="s">
        <v>71</v>
      </c>
      <c r="J61">
        <v>40.76</v>
      </c>
      <c r="K61">
        <v>-111.99</v>
      </c>
      <c r="L61">
        <v>3</v>
      </c>
      <c r="M61">
        <v>1</v>
      </c>
      <c r="N61">
        <v>0.33</v>
      </c>
      <c r="O61">
        <v>1</v>
      </c>
      <c r="P61" s="2">
        <v>5.5011574074074074E-2</v>
      </c>
      <c r="Q61">
        <v>79.2</v>
      </c>
      <c r="R61" s="2">
        <v>4.1006944444444443E-2</v>
      </c>
      <c r="S61">
        <v>59</v>
      </c>
      <c r="T61">
        <v>2</v>
      </c>
      <c r="U61">
        <v>72.7</v>
      </c>
      <c r="V61">
        <v>31098</v>
      </c>
      <c r="W61">
        <v>59267</v>
      </c>
      <c r="X61">
        <v>64020</v>
      </c>
    </row>
    <row r="62" spans="1:24" x14ac:dyDescent="0.25">
      <c r="A62">
        <v>176</v>
      </c>
      <c r="B62">
        <v>5</v>
      </c>
      <c r="C62">
        <v>4673</v>
      </c>
      <c r="D62">
        <v>2036.04</v>
      </c>
      <c r="E62">
        <v>121</v>
      </c>
      <c r="F62" s="1">
        <v>43244</v>
      </c>
      <c r="G62" s="19">
        <v>1</v>
      </c>
      <c r="H62" s="2">
        <v>0.64203703703703707</v>
      </c>
      <c r="I62" t="s">
        <v>176</v>
      </c>
      <c r="J62">
        <v>40.590000000000003</v>
      </c>
      <c r="K62">
        <v>-111.9</v>
      </c>
      <c r="L62">
        <v>5</v>
      </c>
      <c r="M62">
        <v>1</v>
      </c>
      <c r="N62">
        <v>0.2</v>
      </c>
      <c r="O62">
        <v>1</v>
      </c>
      <c r="P62" s="2">
        <v>2.5324074074074075E-2</v>
      </c>
      <c r="Q62">
        <v>36.5</v>
      </c>
      <c r="R62" s="2">
        <v>3.9467592592592596E-2</v>
      </c>
      <c r="S62">
        <v>56.8</v>
      </c>
      <c r="T62">
        <v>2</v>
      </c>
      <c r="U62">
        <v>70</v>
      </c>
      <c r="V62">
        <v>30847</v>
      </c>
      <c r="W62">
        <v>55472</v>
      </c>
      <c r="X62">
        <v>57660</v>
      </c>
    </row>
    <row r="63" spans="1:24" x14ac:dyDescent="0.25">
      <c r="A63">
        <v>177</v>
      </c>
      <c r="B63">
        <v>5</v>
      </c>
      <c r="C63">
        <v>10606</v>
      </c>
      <c r="D63">
        <v>3560.42</v>
      </c>
      <c r="E63">
        <v>122</v>
      </c>
      <c r="F63" s="1">
        <v>43245</v>
      </c>
      <c r="G63" s="19">
        <v>1</v>
      </c>
      <c r="H63" s="2">
        <v>0.59687500000000004</v>
      </c>
      <c r="I63" t="s">
        <v>159</v>
      </c>
      <c r="J63">
        <v>40.380000000000003</v>
      </c>
      <c r="K63">
        <v>-111.83</v>
      </c>
      <c r="L63">
        <v>7</v>
      </c>
      <c r="M63">
        <v>3</v>
      </c>
      <c r="N63">
        <v>0.26</v>
      </c>
      <c r="O63">
        <v>1.82</v>
      </c>
      <c r="P63" s="2">
        <v>3.6458333333333336E-2</v>
      </c>
      <c r="Q63">
        <v>52.5</v>
      </c>
      <c r="R63" s="2">
        <v>5.3541666666666668E-2</v>
      </c>
      <c r="S63">
        <v>77.099999999999994</v>
      </c>
      <c r="T63">
        <v>2</v>
      </c>
      <c r="U63">
        <v>95</v>
      </c>
      <c r="V63">
        <v>24932</v>
      </c>
      <c r="W63">
        <v>51570</v>
      </c>
      <c r="X63">
        <v>54720</v>
      </c>
    </row>
    <row r="64" spans="1:24" x14ac:dyDescent="0.25">
      <c r="A64">
        <v>148</v>
      </c>
      <c r="B64">
        <v>4</v>
      </c>
      <c r="C64">
        <v>7935</v>
      </c>
      <c r="D64">
        <v>1404.61</v>
      </c>
      <c r="E64">
        <v>125</v>
      </c>
      <c r="F64" s="1">
        <v>43249</v>
      </c>
      <c r="G64" s="19">
        <v>2</v>
      </c>
      <c r="H64" s="2">
        <v>0.29748842592592595</v>
      </c>
      <c r="I64" t="s">
        <v>75</v>
      </c>
      <c r="J64">
        <v>40.380000000000003</v>
      </c>
      <c r="K64">
        <v>-111.83</v>
      </c>
      <c r="L64">
        <v>5</v>
      </c>
      <c r="M64">
        <v>3</v>
      </c>
      <c r="N64">
        <v>0.47</v>
      </c>
      <c r="O64">
        <v>2.34</v>
      </c>
      <c r="P64" s="2">
        <v>4.2094907407407407E-2</v>
      </c>
      <c r="Q64">
        <v>60.6</v>
      </c>
      <c r="R64" s="2">
        <v>6.159722222222222E-2</v>
      </c>
      <c r="S64">
        <v>88.7</v>
      </c>
      <c r="T64">
        <v>1</v>
      </c>
      <c r="U64">
        <v>109.3</v>
      </c>
      <c r="V64">
        <v>30648</v>
      </c>
      <c r="W64">
        <v>25703</v>
      </c>
      <c r="X64">
        <v>29340</v>
      </c>
    </row>
    <row r="65" spans="1:24" x14ac:dyDescent="0.25">
      <c r="A65">
        <v>80</v>
      </c>
      <c r="B65">
        <v>2</v>
      </c>
      <c r="C65">
        <v>10557</v>
      </c>
      <c r="D65">
        <v>281.45</v>
      </c>
      <c r="E65">
        <v>124</v>
      </c>
      <c r="F65" s="1">
        <v>43249</v>
      </c>
      <c r="G65" s="19"/>
      <c r="H65" s="2">
        <v>0.72520833333333334</v>
      </c>
      <c r="I65" t="s">
        <v>128</v>
      </c>
      <c r="J65">
        <v>40.729999999999997</v>
      </c>
      <c r="K65">
        <v>-111.9</v>
      </c>
      <c r="L65">
        <v>5</v>
      </c>
      <c r="M65">
        <v>2</v>
      </c>
      <c r="N65">
        <v>0.27</v>
      </c>
      <c r="O65">
        <v>1.36</v>
      </c>
      <c r="P65" s="2">
        <v>1.2291666666666666E-2</v>
      </c>
      <c r="Q65">
        <v>17.7</v>
      </c>
      <c r="R65" s="2">
        <v>5.1620370370370372E-2</v>
      </c>
      <c r="S65">
        <v>74.3</v>
      </c>
      <c r="T65">
        <v>2</v>
      </c>
      <c r="U65">
        <v>91.6</v>
      </c>
      <c r="V65">
        <v>24404</v>
      </c>
      <c r="W65">
        <v>62658</v>
      </c>
      <c r="X65">
        <v>63720</v>
      </c>
    </row>
    <row r="66" spans="1:24" x14ac:dyDescent="0.25">
      <c r="A66">
        <v>178</v>
      </c>
      <c r="B66">
        <v>5</v>
      </c>
      <c r="C66">
        <v>19376</v>
      </c>
      <c r="D66">
        <v>6338.41</v>
      </c>
      <c r="E66">
        <v>127</v>
      </c>
      <c r="F66" s="1">
        <v>43250</v>
      </c>
      <c r="G66" s="19">
        <v>2</v>
      </c>
      <c r="H66" s="2">
        <v>0.64288194444444446</v>
      </c>
      <c r="I66" t="s">
        <v>203</v>
      </c>
      <c r="J66">
        <v>40.74</v>
      </c>
      <c r="K66">
        <v>-111.9</v>
      </c>
      <c r="L66">
        <v>5</v>
      </c>
      <c r="M66">
        <v>3</v>
      </c>
      <c r="N66">
        <v>0.53</v>
      </c>
      <c r="O66">
        <v>2.66</v>
      </c>
      <c r="P66" s="2">
        <v>7.795138888888889E-2</v>
      </c>
      <c r="Q66">
        <v>112.3</v>
      </c>
      <c r="R66" s="2">
        <v>7.0173611111111117E-2</v>
      </c>
      <c r="S66">
        <v>101</v>
      </c>
      <c r="T66">
        <v>2</v>
      </c>
      <c r="U66">
        <v>124.5</v>
      </c>
      <c r="V66">
        <v>37500</v>
      </c>
      <c r="W66">
        <v>55545</v>
      </c>
      <c r="X66">
        <v>62280</v>
      </c>
    </row>
    <row r="67" spans="1:24" x14ac:dyDescent="0.25">
      <c r="A67">
        <v>21</v>
      </c>
      <c r="B67">
        <v>1</v>
      </c>
      <c r="C67">
        <v>1359</v>
      </c>
      <c r="D67">
        <v>18.68</v>
      </c>
      <c r="E67">
        <v>128</v>
      </c>
      <c r="F67" s="1">
        <v>43250</v>
      </c>
      <c r="G67" s="19"/>
      <c r="H67" s="2">
        <v>0.64539351851851856</v>
      </c>
      <c r="I67" t="s">
        <v>72</v>
      </c>
      <c r="J67">
        <v>40.770000000000003</v>
      </c>
      <c r="K67">
        <v>-112.01</v>
      </c>
      <c r="L67">
        <v>4</v>
      </c>
      <c r="M67">
        <v>1</v>
      </c>
      <c r="N67">
        <v>0.25</v>
      </c>
      <c r="O67">
        <v>1</v>
      </c>
      <c r="P67" s="2">
        <v>5.1828703703703703E-2</v>
      </c>
      <c r="Q67">
        <v>74.599999999999994</v>
      </c>
      <c r="R67" s="2">
        <v>6.7245370370370367E-3</v>
      </c>
      <c r="S67">
        <v>9.6999999999999993</v>
      </c>
      <c r="T67">
        <v>1</v>
      </c>
      <c r="U67">
        <v>11.9</v>
      </c>
      <c r="V67">
        <v>24417</v>
      </c>
      <c r="W67">
        <v>55762</v>
      </c>
      <c r="X67">
        <v>60240</v>
      </c>
    </row>
    <row r="68" spans="1:24" x14ac:dyDescent="0.25">
      <c r="A68">
        <v>81</v>
      </c>
      <c r="B68">
        <v>2</v>
      </c>
      <c r="C68">
        <v>6727</v>
      </c>
      <c r="D68">
        <v>285.77999999999997</v>
      </c>
      <c r="E68">
        <v>135</v>
      </c>
      <c r="F68" s="1">
        <v>43252</v>
      </c>
      <c r="G68" s="19">
        <v>1</v>
      </c>
      <c r="H68" s="2">
        <v>0.57168981481481485</v>
      </c>
      <c r="I68" t="s">
        <v>129</v>
      </c>
      <c r="J68">
        <v>40.65</v>
      </c>
      <c r="K68">
        <v>-111.9</v>
      </c>
      <c r="L68">
        <v>5</v>
      </c>
      <c r="M68">
        <v>1</v>
      </c>
      <c r="N68">
        <v>0.2</v>
      </c>
      <c r="O68">
        <v>1</v>
      </c>
      <c r="P68" s="2">
        <v>3.5254629629629629E-2</v>
      </c>
      <c r="Q68">
        <v>50.8</v>
      </c>
      <c r="R68" s="2">
        <v>2.0648148148148148E-2</v>
      </c>
      <c r="S68">
        <v>29.7</v>
      </c>
      <c r="T68">
        <v>1</v>
      </c>
      <c r="U68">
        <v>36.6</v>
      </c>
      <c r="V68">
        <v>46870</v>
      </c>
      <c r="W68">
        <v>49394</v>
      </c>
      <c r="X68">
        <v>52440</v>
      </c>
    </row>
    <row r="69" spans="1:24" x14ac:dyDescent="0.25">
      <c r="A69">
        <v>22</v>
      </c>
      <c r="B69">
        <v>1</v>
      </c>
      <c r="C69">
        <v>3243</v>
      </c>
      <c r="D69">
        <v>110.41</v>
      </c>
      <c r="E69">
        <v>136</v>
      </c>
      <c r="F69" s="1">
        <v>43255</v>
      </c>
      <c r="G69" s="19">
        <v>1</v>
      </c>
      <c r="H69" s="2">
        <v>0.76615740740740745</v>
      </c>
      <c r="I69" t="s">
        <v>50</v>
      </c>
      <c r="J69">
        <v>40.65</v>
      </c>
      <c r="K69">
        <v>-111.9</v>
      </c>
      <c r="L69">
        <v>5</v>
      </c>
      <c r="M69">
        <v>2</v>
      </c>
      <c r="N69">
        <v>0.2</v>
      </c>
      <c r="O69">
        <v>1</v>
      </c>
      <c r="P69" s="2">
        <v>4.6759259259259263E-3</v>
      </c>
      <c r="Q69">
        <v>6.7</v>
      </c>
      <c r="R69" s="2">
        <v>5.6631944444444443E-2</v>
      </c>
      <c r="S69">
        <v>81.599999999999994</v>
      </c>
      <c r="T69">
        <v>2</v>
      </c>
      <c r="U69">
        <v>100.5</v>
      </c>
      <c r="V69">
        <v>2841</v>
      </c>
      <c r="W69">
        <v>66196</v>
      </c>
      <c r="X69">
        <v>66600</v>
      </c>
    </row>
    <row r="70" spans="1:24" x14ac:dyDescent="0.25">
      <c r="A70">
        <v>149</v>
      </c>
      <c r="B70">
        <v>4</v>
      </c>
      <c r="C70">
        <v>17452</v>
      </c>
      <c r="D70">
        <v>1253.43</v>
      </c>
      <c r="E70">
        <v>142</v>
      </c>
      <c r="F70" s="1">
        <v>43263</v>
      </c>
      <c r="G70" s="19">
        <v>1</v>
      </c>
      <c r="H70" s="2">
        <v>0.67086805555555551</v>
      </c>
      <c r="I70" t="s">
        <v>182</v>
      </c>
      <c r="J70">
        <v>40.79</v>
      </c>
      <c r="K70">
        <v>-111.92</v>
      </c>
      <c r="L70">
        <v>3</v>
      </c>
      <c r="M70">
        <v>3</v>
      </c>
      <c r="N70">
        <v>0.49</v>
      </c>
      <c r="O70">
        <v>1.47</v>
      </c>
      <c r="P70" s="2">
        <v>1.1770833333333333E-2</v>
      </c>
      <c r="Q70">
        <v>17</v>
      </c>
      <c r="R70" s="2">
        <v>3.5011574074074077E-2</v>
      </c>
      <c r="S70">
        <v>50.4</v>
      </c>
      <c r="T70">
        <v>1</v>
      </c>
      <c r="U70">
        <v>62.1</v>
      </c>
      <c r="V70">
        <v>46144</v>
      </c>
      <c r="W70">
        <v>57963</v>
      </c>
      <c r="X70">
        <v>58980</v>
      </c>
    </row>
    <row r="71" spans="1:24" x14ac:dyDescent="0.25">
      <c r="A71">
        <v>23</v>
      </c>
      <c r="B71">
        <v>1</v>
      </c>
      <c r="C71">
        <v>3509</v>
      </c>
      <c r="D71">
        <v>35.61</v>
      </c>
      <c r="E71">
        <v>143</v>
      </c>
      <c r="F71" s="1">
        <v>43264</v>
      </c>
      <c r="G71" s="19">
        <v>1</v>
      </c>
      <c r="H71" s="2">
        <v>0.34510416666666666</v>
      </c>
      <c r="I71" t="s">
        <v>74</v>
      </c>
      <c r="J71">
        <v>40.729999999999997</v>
      </c>
      <c r="K71">
        <v>-111.95</v>
      </c>
      <c r="L71">
        <v>2</v>
      </c>
      <c r="M71">
        <v>2</v>
      </c>
      <c r="N71">
        <v>0.5</v>
      </c>
      <c r="O71">
        <v>1</v>
      </c>
      <c r="P71" s="2">
        <v>5.6250000000000001E-2</v>
      </c>
      <c r="Q71">
        <v>81</v>
      </c>
      <c r="R71" s="2">
        <v>6.053240740740741E-2</v>
      </c>
      <c r="S71">
        <v>87.2</v>
      </c>
      <c r="T71">
        <v>2</v>
      </c>
      <c r="U71">
        <v>107.4</v>
      </c>
      <c r="V71">
        <v>24626</v>
      </c>
      <c r="W71">
        <v>29817</v>
      </c>
      <c r="X71">
        <v>34677</v>
      </c>
    </row>
    <row r="72" spans="1:24" x14ac:dyDescent="0.25">
      <c r="A72">
        <v>151</v>
      </c>
      <c r="B72">
        <v>4</v>
      </c>
      <c r="C72">
        <v>20647</v>
      </c>
      <c r="D72">
        <v>1108.43</v>
      </c>
      <c r="E72">
        <v>145</v>
      </c>
      <c r="F72" s="1">
        <v>43266</v>
      </c>
      <c r="G72" s="19">
        <v>2</v>
      </c>
      <c r="H72" s="2">
        <v>0.62237268518518518</v>
      </c>
      <c r="I72" t="s">
        <v>146</v>
      </c>
      <c r="J72">
        <v>40.770000000000003</v>
      </c>
      <c r="K72">
        <v>-111.91</v>
      </c>
      <c r="L72">
        <v>5</v>
      </c>
      <c r="M72">
        <v>1</v>
      </c>
      <c r="N72">
        <v>0.2</v>
      </c>
      <c r="O72">
        <v>1</v>
      </c>
      <c r="P72" s="2">
        <v>1.9988425925925927E-2</v>
      </c>
      <c r="Q72">
        <v>28.8</v>
      </c>
      <c r="R72" s="2">
        <v>3.1724537037037037E-2</v>
      </c>
      <c r="S72">
        <v>45.7</v>
      </c>
      <c r="T72">
        <v>1</v>
      </c>
      <c r="U72">
        <v>56.3</v>
      </c>
      <c r="V72">
        <v>33550</v>
      </c>
      <c r="W72">
        <v>53773</v>
      </c>
      <c r="X72">
        <v>55500</v>
      </c>
    </row>
    <row r="73" spans="1:24" x14ac:dyDescent="0.25">
      <c r="A73">
        <v>150</v>
      </c>
      <c r="B73">
        <v>4</v>
      </c>
      <c r="C73">
        <v>10555</v>
      </c>
      <c r="D73">
        <v>1283.53</v>
      </c>
      <c r="E73">
        <v>144</v>
      </c>
      <c r="F73" s="1">
        <v>43266</v>
      </c>
      <c r="G73" s="19"/>
      <c r="H73" s="2">
        <v>0.54114583333333333</v>
      </c>
      <c r="I73" t="s">
        <v>183</v>
      </c>
      <c r="J73">
        <v>40.6</v>
      </c>
      <c r="K73">
        <v>-111.9</v>
      </c>
      <c r="L73">
        <v>5</v>
      </c>
      <c r="M73">
        <v>2</v>
      </c>
      <c r="N73">
        <v>0.4</v>
      </c>
      <c r="O73">
        <v>2</v>
      </c>
      <c r="P73" s="2">
        <v>2.0659722222222222E-2</v>
      </c>
      <c r="Q73">
        <v>29.8</v>
      </c>
      <c r="R73" s="2">
        <v>6.6331018518518525E-2</v>
      </c>
      <c r="S73">
        <v>95.5</v>
      </c>
      <c r="T73">
        <v>1</v>
      </c>
      <c r="U73">
        <v>117.7</v>
      </c>
      <c r="V73">
        <v>30651</v>
      </c>
      <c r="W73">
        <v>46755</v>
      </c>
      <c r="X73">
        <v>48540</v>
      </c>
    </row>
    <row r="74" spans="1:24" x14ac:dyDescent="0.25">
      <c r="A74">
        <v>179</v>
      </c>
      <c r="B74">
        <v>5</v>
      </c>
      <c r="C74">
        <v>12759</v>
      </c>
      <c r="D74">
        <v>2142.23</v>
      </c>
      <c r="E74">
        <v>146</v>
      </c>
      <c r="F74" s="1">
        <v>43269</v>
      </c>
      <c r="G74" s="19">
        <v>2</v>
      </c>
      <c r="H74" s="2">
        <v>0.34030092592592592</v>
      </c>
      <c r="I74" t="s">
        <v>204</v>
      </c>
      <c r="J74">
        <v>40.590000000000003</v>
      </c>
      <c r="K74">
        <v>-111.9</v>
      </c>
      <c r="L74">
        <v>6</v>
      </c>
      <c r="M74">
        <v>2</v>
      </c>
      <c r="N74">
        <v>0.22</v>
      </c>
      <c r="O74">
        <v>1.3</v>
      </c>
      <c r="P74" s="2">
        <v>6.1087962962962962E-2</v>
      </c>
      <c r="Q74">
        <v>88</v>
      </c>
      <c r="R74" s="2">
        <v>3.5439814814814813E-2</v>
      </c>
      <c r="S74">
        <v>51</v>
      </c>
      <c r="T74">
        <v>2</v>
      </c>
      <c r="U74">
        <v>62.9</v>
      </c>
      <c r="V74">
        <v>24495</v>
      </c>
      <c r="W74">
        <v>29402</v>
      </c>
      <c r="X74">
        <v>34680</v>
      </c>
    </row>
    <row r="75" spans="1:24" x14ac:dyDescent="0.25">
      <c r="A75">
        <v>115</v>
      </c>
      <c r="B75">
        <v>3</v>
      </c>
      <c r="C75">
        <v>12443</v>
      </c>
      <c r="D75">
        <v>425.73</v>
      </c>
      <c r="E75">
        <v>147</v>
      </c>
      <c r="F75" s="1">
        <v>43269</v>
      </c>
      <c r="G75" s="19"/>
      <c r="H75" s="2">
        <v>0.64261574074074079</v>
      </c>
      <c r="I75" t="s">
        <v>130</v>
      </c>
      <c r="J75">
        <v>40.369999999999997</v>
      </c>
      <c r="K75">
        <v>-111.8</v>
      </c>
      <c r="L75">
        <v>6</v>
      </c>
      <c r="M75">
        <v>1</v>
      </c>
      <c r="N75">
        <v>0.17</v>
      </c>
      <c r="O75">
        <v>1</v>
      </c>
      <c r="P75" s="2">
        <v>5.0439814814814812E-2</v>
      </c>
      <c r="Q75">
        <v>72.599999999999994</v>
      </c>
      <c r="R75" s="2">
        <v>3.982638888888889E-2</v>
      </c>
      <c r="S75">
        <v>57.4</v>
      </c>
      <c r="T75">
        <v>3</v>
      </c>
      <c r="U75">
        <v>70.7</v>
      </c>
      <c r="V75">
        <v>25050</v>
      </c>
      <c r="W75">
        <v>55522</v>
      </c>
      <c r="X75">
        <v>59880</v>
      </c>
    </row>
    <row r="76" spans="1:24" x14ac:dyDescent="0.25">
      <c r="A76">
        <v>84</v>
      </c>
      <c r="B76">
        <v>2</v>
      </c>
      <c r="C76">
        <v>11418</v>
      </c>
      <c r="D76">
        <v>252.59</v>
      </c>
      <c r="E76">
        <v>153</v>
      </c>
      <c r="F76" s="1">
        <v>43270</v>
      </c>
      <c r="G76" s="19">
        <v>4</v>
      </c>
      <c r="H76" s="2">
        <v>0.73563657407407412</v>
      </c>
      <c r="I76" t="s">
        <v>132</v>
      </c>
      <c r="J76">
        <v>40.74</v>
      </c>
      <c r="K76">
        <v>-111.9</v>
      </c>
      <c r="L76">
        <v>4</v>
      </c>
      <c r="M76">
        <v>1</v>
      </c>
      <c r="N76">
        <v>0.25</v>
      </c>
      <c r="O76">
        <v>1</v>
      </c>
      <c r="P76" s="2">
        <v>3.8668981481481485E-2</v>
      </c>
      <c r="Q76">
        <v>55.7</v>
      </c>
      <c r="R76" s="2">
        <v>7.8761574074074067E-2</v>
      </c>
      <c r="S76">
        <v>113.4</v>
      </c>
      <c r="T76">
        <v>1</v>
      </c>
      <c r="U76">
        <v>139.69999999999999</v>
      </c>
      <c r="V76">
        <v>35812</v>
      </c>
      <c r="W76">
        <v>63559</v>
      </c>
      <c r="X76">
        <v>66900</v>
      </c>
    </row>
    <row r="77" spans="1:24" x14ac:dyDescent="0.25">
      <c r="A77">
        <v>24</v>
      </c>
      <c r="B77">
        <v>1</v>
      </c>
      <c r="C77">
        <v>7912</v>
      </c>
      <c r="D77">
        <v>177.03</v>
      </c>
      <c r="E77">
        <v>150</v>
      </c>
      <c r="F77" s="1">
        <v>43270</v>
      </c>
      <c r="G77" s="19"/>
      <c r="H77" s="2">
        <v>0.37259259259259259</v>
      </c>
      <c r="I77" t="s">
        <v>75</v>
      </c>
      <c r="J77">
        <v>40.380000000000003</v>
      </c>
      <c r="K77">
        <v>-111.83</v>
      </c>
      <c r="L77">
        <v>5</v>
      </c>
      <c r="M77">
        <v>1</v>
      </c>
      <c r="N77">
        <v>0.2</v>
      </c>
      <c r="O77">
        <v>1</v>
      </c>
      <c r="P77" s="2">
        <v>2.462962962962963E-2</v>
      </c>
      <c r="Q77">
        <v>35.5</v>
      </c>
      <c r="R77" s="2">
        <v>0.17829861111111112</v>
      </c>
      <c r="S77">
        <v>256.7</v>
      </c>
      <c r="T77">
        <v>2</v>
      </c>
      <c r="U77">
        <v>316.3</v>
      </c>
      <c r="V77">
        <v>30493</v>
      </c>
      <c r="W77">
        <v>32192</v>
      </c>
      <c r="X77">
        <v>34320</v>
      </c>
    </row>
    <row r="78" spans="1:24" x14ac:dyDescent="0.25">
      <c r="A78">
        <v>82</v>
      </c>
      <c r="B78">
        <v>2</v>
      </c>
      <c r="C78">
        <v>2633</v>
      </c>
      <c r="D78">
        <v>306.97000000000003</v>
      </c>
      <c r="E78">
        <v>151</v>
      </c>
      <c r="F78" s="1">
        <v>43270</v>
      </c>
      <c r="G78" s="19"/>
      <c r="H78" s="2">
        <v>0.39159722222222221</v>
      </c>
      <c r="I78" t="s">
        <v>130</v>
      </c>
      <c r="J78">
        <v>40.369999999999997</v>
      </c>
      <c r="K78">
        <v>-111.8</v>
      </c>
      <c r="L78">
        <v>6</v>
      </c>
      <c r="M78">
        <v>2</v>
      </c>
      <c r="N78">
        <v>0.27</v>
      </c>
      <c r="O78">
        <v>1.64</v>
      </c>
      <c r="P78" s="2">
        <v>2.7152777777777779E-2</v>
      </c>
      <c r="Q78">
        <v>39.1</v>
      </c>
      <c r="R78" s="2">
        <v>3.6157407407407409E-2</v>
      </c>
      <c r="S78">
        <v>52.1</v>
      </c>
      <c r="T78">
        <v>1</v>
      </c>
      <c r="U78">
        <v>64.099999999999994</v>
      </c>
      <c r="V78">
        <v>30751</v>
      </c>
      <c r="W78">
        <v>33834</v>
      </c>
      <c r="X78">
        <v>36180</v>
      </c>
    </row>
    <row r="79" spans="1:24" x14ac:dyDescent="0.25">
      <c r="A79">
        <v>83</v>
      </c>
      <c r="B79">
        <v>2</v>
      </c>
      <c r="C79">
        <v>3959</v>
      </c>
      <c r="D79">
        <v>375.6</v>
      </c>
      <c r="E79">
        <v>152</v>
      </c>
      <c r="F79" s="1">
        <v>43270</v>
      </c>
      <c r="G79" s="19"/>
      <c r="H79" s="2">
        <v>0.63788194444444446</v>
      </c>
      <c r="I79" t="s">
        <v>131</v>
      </c>
      <c r="J79">
        <v>40.44</v>
      </c>
      <c r="K79">
        <v>-111.9</v>
      </c>
      <c r="L79">
        <v>6</v>
      </c>
      <c r="M79">
        <v>1</v>
      </c>
      <c r="N79">
        <v>0.17</v>
      </c>
      <c r="O79">
        <v>1</v>
      </c>
      <c r="P79" s="2">
        <v>2.4618055555555556E-2</v>
      </c>
      <c r="Q79">
        <v>35.5</v>
      </c>
      <c r="R79" s="2">
        <v>5.4479166666666669E-2</v>
      </c>
      <c r="S79">
        <v>78.5</v>
      </c>
      <c r="T79">
        <v>2</v>
      </c>
      <c r="U79">
        <v>96.7</v>
      </c>
      <c r="V79">
        <v>30708</v>
      </c>
      <c r="W79">
        <v>55113</v>
      </c>
      <c r="X79">
        <v>57240</v>
      </c>
    </row>
    <row r="80" spans="1:24" x14ac:dyDescent="0.25">
      <c r="A80">
        <v>153</v>
      </c>
      <c r="B80">
        <v>4</v>
      </c>
      <c r="C80">
        <v>6771</v>
      </c>
      <c r="D80">
        <v>987.55</v>
      </c>
      <c r="E80">
        <v>156</v>
      </c>
      <c r="F80" s="1">
        <v>43271</v>
      </c>
      <c r="G80" s="19">
        <v>5</v>
      </c>
      <c r="H80" s="2">
        <v>0.74462962962962964</v>
      </c>
      <c r="I80" t="s">
        <v>185</v>
      </c>
      <c r="J80">
        <v>40.79</v>
      </c>
      <c r="K80">
        <v>-111.92</v>
      </c>
      <c r="L80">
        <v>4</v>
      </c>
      <c r="M80">
        <v>3</v>
      </c>
      <c r="N80">
        <v>0.68</v>
      </c>
      <c r="O80">
        <v>2.73</v>
      </c>
      <c r="P80" s="2">
        <v>5.6759259259259259E-2</v>
      </c>
      <c r="Q80">
        <v>81.7</v>
      </c>
      <c r="R80" s="2">
        <v>5.5625000000000001E-2</v>
      </c>
      <c r="S80">
        <v>80.099999999999994</v>
      </c>
      <c r="T80">
        <v>2</v>
      </c>
      <c r="U80">
        <v>98.7</v>
      </c>
      <c r="V80">
        <v>16992</v>
      </c>
      <c r="W80">
        <v>64336</v>
      </c>
      <c r="X80">
        <v>69240</v>
      </c>
    </row>
    <row r="81" spans="1:24" x14ac:dyDescent="0.25">
      <c r="A81">
        <v>25</v>
      </c>
      <c r="B81">
        <v>1</v>
      </c>
      <c r="C81">
        <v>12547</v>
      </c>
      <c r="D81">
        <v>62.67</v>
      </c>
      <c r="E81">
        <v>158</v>
      </c>
      <c r="F81" s="1">
        <v>43271</v>
      </c>
      <c r="G81" s="19"/>
      <c r="H81" s="2">
        <v>0.37362268518518521</v>
      </c>
      <c r="I81" t="s">
        <v>76</v>
      </c>
      <c r="J81">
        <v>40.82</v>
      </c>
      <c r="K81">
        <v>-111.92</v>
      </c>
      <c r="L81">
        <v>4</v>
      </c>
      <c r="M81">
        <v>1</v>
      </c>
      <c r="N81">
        <v>0.25</v>
      </c>
      <c r="O81">
        <v>1</v>
      </c>
      <c r="P81" s="2">
        <v>1.5960648148148147E-2</v>
      </c>
      <c r="Q81">
        <v>23</v>
      </c>
      <c r="R81" s="2">
        <v>1.3113425925925926E-2</v>
      </c>
      <c r="S81">
        <v>18.899999999999999</v>
      </c>
      <c r="T81">
        <v>1</v>
      </c>
      <c r="U81">
        <v>23.3</v>
      </c>
      <c r="V81">
        <v>30679</v>
      </c>
      <c r="W81">
        <v>32281</v>
      </c>
      <c r="X81">
        <v>33660</v>
      </c>
    </row>
    <row r="82" spans="1:24" x14ac:dyDescent="0.25">
      <c r="A82">
        <v>116</v>
      </c>
      <c r="B82">
        <v>3</v>
      </c>
      <c r="C82">
        <v>6272</v>
      </c>
      <c r="D82">
        <v>481.42</v>
      </c>
      <c r="E82">
        <v>159</v>
      </c>
      <c r="F82" s="1">
        <v>43271</v>
      </c>
      <c r="G82" s="19"/>
      <c r="H82" s="2">
        <v>0.38730324074074074</v>
      </c>
      <c r="I82" t="s">
        <v>160</v>
      </c>
      <c r="J82">
        <v>40.65</v>
      </c>
      <c r="K82">
        <v>-111.9</v>
      </c>
      <c r="L82">
        <v>5</v>
      </c>
      <c r="M82">
        <v>2</v>
      </c>
      <c r="N82">
        <v>0.38</v>
      </c>
      <c r="O82">
        <v>1.91</v>
      </c>
      <c r="P82" s="2">
        <v>2.3807870370370372E-2</v>
      </c>
      <c r="Q82">
        <v>34.299999999999997</v>
      </c>
      <c r="R82" s="2">
        <v>3.9155092592592596E-2</v>
      </c>
      <c r="S82">
        <v>56.4</v>
      </c>
      <c r="T82">
        <v>4</v>
      </c>
      <c r="U82">
        <v>69.5</v>
      </c>
      <c r="V82">
        <v>24395</v>
      </c>
      <c r="W82">
        <v>33463</v>
      </c>
      <c r="X82">
        <v>35520</v>
      </c>
    </row>
    <row r="83" spans="1:24" x14ac:dyDescent="0.25">
      <c r="A83">
        <v>117</v>
      </c>
      <c r="B83">
        <v>3</v>
      </c>
      <c r="C83">
        <v>3321</v>
      </c>
      <c r="D83">
        <v>634.21</v>
      </c>
      <c r="E83">
        <v>157</v>
      </c>
      <c r="F83" s="1">
        <v>43271</v>
      </c>
      <c r="G83" s="19"/>
      <c r="H83" s="2">
        <v>0.71010416666666665</v>
      </c>
      <c r="I83" t="s">
        <v>161</v>
      </c>
      <c r="J83">
        <v>40.340000000000003</v>
      </c>
      <c r="K83">
        <v>-111.76</v>
      </c>
      <c r="L83">
        <v>6</v>
      </c>
      <c r="M83">
        <v>1</v>
      </c>
      <c r="N83">
        <v>0.17</v>
      </c>
      <c r="O83">
        <v>1</v>
      </c>
      <c r="P83" s="2">
        <v>3.1250000000000001E-4</v>
      </c>
      <c r="Q83">
        <v>0.5</v>
      </c>
      <c r="R83" s="2">
        <v>6.6585648148148144E-2</v>
      </c>
      <c r="S83">
        <v>95.9</v>
      </c>
      <c r="T83">
        <v>2</v>
      </c>
      <c r="U83">
        <v>118.1</v>
      </c>
      <c r="V83">
        <v>30859</v>
      </c>
      <c r="W83">
        <v>61353</v>
      </c>
      <c r="X83">
        <v>61380</v>
      </c>
    </row>
    <row r="84" spans="1:24" x14ac:dyDescent="0.25">
      <c r="A84">
        <v>152</v>
      </c>
      <c r="B84">
        <v>4</v>
      </c>
      <c r="C84">
        <v>8176</v>
      </c>
      <c r="D84">
        <v>945.18</v>
      </c>
      <c r="E84">
        <v>160</v>
      </c>
      <c r="F84" s="1">
        <v>43271</v>
      </c>
      <c r="G84" s="19"/>
      <c r="H84" s="2">
        <v>0.63412037037037039</v>
      </c>
      <c r="I84" t="s">
        <v>184</v>
      </c>
      <c r="J84">
        <v>40.35</v>
      </c>
      <c r="K84">
        <v>-111.76</v>
      </c>
      <c r="L84">
        <v>6</v>
      </c>
      <c r="M84">
        <v>3</v>
      </c>
      <c r="N84">
        <v>0.36</v>
      </c>
      <c r="O84">
        <v>2.14</v>
      </c>
      <c r="P84" s="2">
        <v>2.9768518518518517E-2</v>
      </c>
      <c r="Q84">
        <v>42.9</v>
      </c>
      <c r="R84" s="2">
        <v>3.6180555555555556E-2</v>
      </c>
      <c r="S84">
        <v>52.1</v>
      </c>
      <c r="T84">
        <v>1</v>
      </c>
      <c r="U84">
        <v>64.2</v>
      </c>
      <c r="V84">
        <v>24390</v>
      </c>
      <c r="W84">
        <v>54788</v>
      </c>
      <c r="X84">
        <v>57360</v>
      </c>
    </row>
    <row r="85" spans="1:24" x14ac:dyDescent="0.25">
      <c r="A85">
        <v>181</v>
      </c>
      <c r="B85">
        <v>5</v>
      </c>
      <c r="C85">
        <v>18748</v>
      </c>
      <c r="D85">
        <v>4450.53</v>
      </c>
      <c r="E85">
        <v>161</v>
      </c>
      <c r="F85" s="1">
        <v>43272</v>
      </c>
      <c r="G85" s="19">
        <v>3</v>
      </c>
      <c r="H85" s="2">
        <v>0.65408564814814818</v>
      </c>
      <c r="I85" t="s">
        <v>111</v>
      </c>
      <c r="J85">
        <v>40.72</v>
      </c>
      <c r="K85">
        <v>-111.9</v>
      </c>
      <c r="L85">
        <v>4</v>
      </c>
      <c r="M85">
        <v>4</v>
      </c>
      <c r="N85">
        <v>0.56999999999999995</v>
      </c>
      <c r="O85">
        <v>2.2599999999999998</v>
      </c>
      <c r="P85" s="2">
        <v>7.1608796296296295E-2</v>
      </c>
      <c r="Q85">
        <v>103.1</v>
      </c>
      <c r="R85" s="2">
        <v>4.0115740740740743E-2</v>
      </c>
      <c r="S85">
        <v>57.8</v>
      </c>
      <c r="T85">
        <v>1</v>
      </c>
      <c r="U85">
        <v>71.2</v>
      </c>
      <c r="V85">
        <v>24514</v>
      </c>
      <c r="W85">
        <v>56513</v>
      </c>
      <c r="X85">
        <v>62700</v>
      </c>
    </row>
    <row r="86" spans="1:24" x14ac:dyDescent="0.25">
      <c r="A86">
        <v>26</v>
      </c>
      <c r="B86">
        <v>1</v>
      </c>
      <c r="C86">
        <v>1200</v>
      </c>
      <c r="D86">
        <v>9.9</v>
      </c>
      <c r="E86">
        <v>163</v>
      </c>
      <c r="F86" s="1">
        <v>43272</v>
      </c>
      <c r="G86" s="19"/>
      <c r="H86" s="2">
        <v>5.8692129629629629E-2</v>
      </c>
      <c r="I86" t="s">
        <v>77</v>
      </c>
      <c r="J86">
        <v>40.14</v>
      </c>
      <c r="K86">
        <v>-111.65</v>
      </c>
      <c r="L86">
        <v>5</v>
      </c>
      <c r="M86">
        <v>6</v>
      </c>
      <c r="N86">
        <v>1.18</v>
      </c>
      <c r="O86">
        <v>5.88</v>
      </c>
      <c r="P86" s="2">
        <v>0.12880787037037036</v>
      </c>
      <c r="Q86">
        <v>185.5</v>
      </c>
      <c r="R86" s="2">
        <v>5.8807870370370371E-2</v>
      </c>
      <c r="S86">
        <v>84.7</v>
      </c>
      <c r="T86">
        <v>1</v>
      </c>
      <c r="U86">
        <v>104.3</v>
      </c>
      <c r="V86">
        <v>24436</v>
      </c>
      <c r="W86">
        <v>5071</v>
      </c>
      <c r="X86">
        <v>16200</v>
      </c>
    </row>
    <row r="87" spans="1:24" x14ac:dyDescent="0.25">
      <c r="A87">
        <v>180</v>
      </c>
      <c r="B87">
        <v>5</v>
      </c>
      <c r="C87">
        <v>13558</v>
      </c>
      <c r="D87">
        <v>2161.62</v>
      </c>
      <c r="E87">
        <v>162</v>
      </c>
      <c r="F87" s="1">
        <v>43272</v>
      </c>
      <c r="G87" s="19"/>
      <c r="H87" s="2">
        <v>0.64848379629629627</v>
      </c>
      <c r="I87" t="s">
        <v>205</v>
      </c>
      <c r="J87">
        <v>40.799999999999997</v>
      </c>
      <c r="K87">
        <v>-111.95</v>
      </c>
      <c r="L87">
        <v>3</v>
      </c>
      <c r="M87">
        <v>1</v>
      </c>
      <c r="N87">
        <v>0.33</v>
      </c>
      <c r="O87">
        <v>1</v>
      </c>
      <c r="P87" s="2">
        <v>7.0960648148148148E-2</v>
      </c>
      <c r="Q87">
        <v>102.2</v>
      </c>
      <c r="R87" s="2">
        <v>2.3020833333333334E-2</v>
      </c>
      <c r="S87">
        <v>33.1</v>
      </c>
      <c r="T87">
        <v>1</v>
      </c>
      <c r="U87">
        <v>40.799999999999997</v>
      </c>
      <c r="V87">
        <v>33522</v>
      </c>
      <c r="W87">
        <v>56029</v>
      </c>
      <c r="X87">
        <v>62160</v>
      </c>
    </row>
    <row r="88" spans="1:24" x14ac:dyDescent="0.25">
      <c r="A88">
        <v>154</v>
      </c>
      <c r="B88">
        <v>4</v>
      </c>
      <c r="C88">
        <v>15051</v>
      </c>
      <c r="D88">
        <v>1112.69</v>
      </c>
      <c r="E88">
        <v>166</v>
      </c>
      <c r="F88" s="1">
        <v>43273</v>
      </c>
      <c r="G88" s="19">
        <v>1</v>
      </c>
      <c r="H88" s="2">
        <v>0.54226851851851854</v>
      </c>
      <c r="I88" t="s">
        <v>186</v>
      </c>
      <c r="J88">
        <v>40.57</v>
      </c>
      <c r="K88">
        <v>-111.9</v>
      </c>
      <c r="L88">
        <v>6</v>
      </c>
      <c r="M88">
        <v>1</v>
      </c>
      <c r="N88">
        <v>0.17</v>
      </c>
      <c r="O88">
        <v>1</v>
      </c>
      <c r="P88" s="2">
        <v>2.1759259259259258E-3</v>
      </c>
      <c r="Q88">
        <v>3.1</v>
      </c>
      <c r="R88" s="2">
        <v>4.6238425925925926E-2</v>
      </c>
      <c r="S88">
        <v>66.599999999999994</v>
      </c>
      <c r="T88">
        <v>2</v>
      </c>
      <c r="U88">
        <v>82</v>
      </c>
      <c r="V88">
        <v>30673</v>
      </c>
      <c r="W88">
        <v>46852</v>
      </c>
      <c r="X88">
        <v>47040</v>
      </c>
    </row>
    <row r="89" spans="1:24" x14ac:dyDescent="0.25">
      <c r="A89">
        <v>155</v>
      </c>
      <c r="B89">
        <v>4</v>
      </c>
      <c r="C89">
        <v>7606</v>
      </c>
      <c r="D89">
        <v>1565.1</v>
      </c>
      <c r="E89">
        <v>169</v>
      </c>
      <c r="F89" s="1">
        <v>43277</v>
      </c>
      <c r="G89" s="19">
        <v>3</v>
      </c>
      <c r="H89" s="2">
        <v>0.42407407407407405</v>
      </c>
      <c r="I89" t="s">
        <v>187</v>
      </c>
      <c r="J89">
        <v>40.6</v>
      </c>
      <c r="K89">
        <v>-111.9</v>
      </c>
      <c r="L89">
        <v>6</v>
      </c>
      <c r="M89">
        <v>3</v>
      </c>
      <c r="N89">
        <v>0.38</v>
      </c>
      <c r="O89">
        <v>2.2799999999999998</v>
      </c>
      <c r="P89" s="2">
        <v>4.8148148148148148E-2</v>
      </c>
      <c r="Q89">
        <v>69.3</v>
      </c>
      <c r="R89" s="2">
        <v>3.8680555555555558E-2</v>
      </c>
      <c r="S89">
        <v>55.7</v>
      </c>
      <c r="T89">
        <v>1</v>
      </c>
      <c r="U89">
        <v>68.599999999999994</v>
      </c>
      <c r="V89">
        <v>24605</v>
      </c>
      <c r="W89">
        <v>36640</v>
      </c>
      <c r="X89">
        <v>40800</v>
      </c>
    </row>
    <row r="90" spans="1:24" x14ac:dyDescent="0.25">
      <c r="A90">
        <v>27</v>
      </c>
      <c r="B90">
        <v>1</v>
      </c>
      <c r="C90">
        <v>11813</v>
      </c>
      <c r="D90">
        <v>127.91</v>
      </c>
      <c r="E90">
        <v>168</v>
      </c>
      <c r="F90" s="1">
        <v>43277</v>
      </c>
      <c r="G90" s="19"/>
      <c r="H90" s="2">
        <v>0.57030092592592596</v>
      </c>
      <c r="I90" t="s">
        <v>78</v>
      </c>
      <c r="J90">
        <v>40.67</v>
      </c>
      <c r="K90">
        <v>-111.9</v>
      </c>
      <c r="L90">
        <v>5</v>
      </c>
      <c r="M90">
        <v>1</v>
      </c>
      <c r="N90">
        <v>0.2</v>
      </c>
      <c r="O90">
        <v>1</v>
      </c>
      <c r="P90" s="2">
        <v>1.3738425925925926E-2</v>
      </c>
      <c r="Q90">
        <v>19.8</v>
      </c>
      <c r="R90" s="2">
        <v>2.1168981481481483E-2</v>
      </c>
      <c r="S90">
        <v>30.5</v>
      </c>
      <c r="T90">
        <v>2</v>
      </c>
      <c r="U90">
        <v>37.6</v>
      </c>
      <c r="V90">
        <v>46144</v>
      </c>
      <c r="W90">
        <v>49274</v>
      </c>
      <c r="X90">
        <v>50461</v>
      </c>
    </row>
    <row r="91" spans="1:24" x14ac:dyDescent="0.25">
      <c r="A91">
        <v>85</v>
      </c>
      <c r="B91">
        <v>2</v>
      </c>
      <c r="C91">
        <v>5827</v>
      </c>
      <c r="D91">
        <v>380.01</v>
      </c>
      <c r="E91">
        <v>167</v>
      </c>
      <c r="F91" s="1">
        <v>43277</v>
      </c>
      <c r="G91" s="19"/>
      <c r="H91" s="2">
        <v>0.75807870370370367</v>
      </c>
      <c r="I91" t="s">
        <v>133</v>
      </c>
      <c r="J91">
        <v>40.79</v>
      </c>
      <c r="K91">
        <v>-111.92</v>
      </c>
      <c r="L91">
        <v>4</v>
      </c>
      <c r="M91">
        <v>1</v>
      </c>
      <c r="N91">
        <v>0.25</v>
      </c>
      <c r="O91">
        <v>1</v>
      </c>
      <c r="P91" s="2">
        <v>2.7337962962962963E-2</v>
      </c>
      <c r="Q91">
        <v>39.4</v>
      </c>
      <c r="R91" s="2">
        <v>7.3020833333333326E-2</v>
      </c>
      <c r="S91">
        <v>105.1</v>
      </c>
      <c r="T91">
        <v>1</v>
      </c>
      <c r="U91">
        <v>129.5</v>
      </c>
      <c r="V91">
        <v>24547</v>
      </c>
      <c r="W91">
        <v>65498</v>
      </c>
      <c r="X91">
        <v>67860</v>
      </c>
    </row>
    <row r="92" spans="1:24" x14ac:dyDescent="0.25">
      <c r="A92">
        <v>86</v>
      </c>
      <c r="B92">
        <v>2</v>
      </c>
      <c r="C92">
        <v>8632</v>
      </c>
      <c r="D92">
        <v>267.66000000000003</v>
      </c>
      <c r="E92">
        <v>170</v>
      </c>
      <c r="F92" s="1">
        <v>43278</v>
      </c>
      <c r="G92" s="19">
        <v>1</v>
      </c>
      <c r="H92" s="2">
        <v>0.33449074074074076</v>
      </c>
      <c r="I92" t="s">
        <v>134</v>
      </c>
      <c r="J92">
        <v>40.71</v>
      </c>
      <c r="K92">
        <v>-111.9</v>
      </c>
      <c r="L92">
        <v>6</v>
      </c>
      <c r="M92">
        <v>1</v>
      </c>
      <c r="N92">
        <v>0.17</v>
      </c>
      <c r="O92">
        <v>1</v>
      </c>
      <c r="P92" s="2">
        <v>2.0370370370370372E-2</v>
      </c>
      <c r="Q92">
        <v>29.3</v>
      </c>
      <c r="R92" s="2">
        <v>0.13667824074074075</v>
      </c>
      <c r="S92">
        <v>196.8</v>
      </c>
      <c r="T92">
        <v>2</v>
      </c>
      <c r="U92">
        <v>242.5</v>
      </c>
      <c r="V92">
        <v>30847</v>
      </c>
      <c r="W92">
        <v>28900</v>
      </c>
      <c r="X92">
        <v>30660</v>
      </c>
    </row>
    <row r="93" spans="1:24" x14ac:dyDescent="0.25">
      <c r="A93">
        <v>87</v>
      </c>
      <c r="B93">
        <v>2</v>
      </c>
      <c r="C93">
        <v>8633</v>
      </c>
      <c r="D93">
        <v>323.47000000000003</v>
      </c>
      <c r="E93">
        <v>171</v>
      </c>
      <c r="F93" s="1">
        <v>43279</v>
      </c>
      <c r="G93" s="19">
        <v>1</v>
      </c>
      <c r="H93" s="2">
        <v>0.77349537037037042</v>
      </c>
      <c r="I93" t="s">
        <v>135</v>
      </c>
      <c r="J93">
        <v>40.65</v>
      </c>
      <c r="K93">
        <v>-111.9</v>
      </c>
      <c r="L93">
        <v>5</v>
      </c>
      <c r="M93">
        <v>1</v>
      </c>
      <c r="N93">
        <v>0.2</v>
      </c>
      <c r="O93">
        <v>1</v>
      </c>
      <c r="P93" s="2">
        <v>7.5810185185185189E-2</v>
      </c>
      <c r="Q93">
        <v>109.2</v>
      </c>
      <c r="R93" s="2">
        <v>5.3067129629629631E-2</v>
      </c>
      <c r="S93">
        <v>76.400000000000006</v>
      </c>
      <c r="T93">
        <v>1</v>
      </c>
      <c r="U93">
        <v>94.1</v>
      </c>
      <c r="V93">
        <v>30667</v>
      </c>
      <c r="W93">
        <v>66830</v>
      </c>
      <c r="X93">
        <v>73380</v>
      </c>
    </row>
    <row r="94" spans="1:24" x14ac:dyDescent="0.25">
      <c r="A94">
        <v>28</v>
      </c>
      <c r="B94">
        <v>1</v>
      </c>
      <c r="C94">
        <v>2755</v>
      </c>
      <c r="D94">
        <v>8.84</v>
      </c>
      <c r="E94">
        <v>173</v>
      </c>
      <c r="F94" s="1">
        <v>43284</v>
      </c>
      <c r="G94" s="19">
        <v>1</v>
      </c>
      <c r="H94" s="2">
        <v>0.27815972222222224</v>
      </c>
      <c r="I94" t="s">
        <v>79</v>
      </c>
      <c r="J94">
        <v>40.64</v>
      </c>
      <c r="K94">
        <v>-111.92</v>
      </c>
      <c r="L94">
        <v>4</v>
      </c>
      <c r="M94">
        <v>1</v>
      </c>
      <c r="N94">
        <v>0.25</v>
      </c>
      <c r="O94">
        <v>1</v>
      </c>
      <c r="P94" s="2">
        <v>1.6979166666666667E-2</v>
      </c>
      <c r="Q94">
        <v>24.5</v>
      </c>
      <c r="R94" s="2">
        <v>3.4942129629629629E-2</v>
      </c>
      <c r="S94">
        <v>50.3</v>
      </c>
      <c r="T94">
        <v>3</v>
      </c>
      <c r="U94">
        <v>62</v>
      </c>
      <c r="V94">
        <v>46870</v>
      </c>
      <c r="W94">
        <v>24033</v>
      </c>
      <c r="X94">
        <v>25500</v>
      </c>
    </row>
    <row r="95" spans="1:24" x14ac:dyDescent="0.25">
      <c r="A95">
        <v>29</v>
      </c>
      <c r="B95">
        <v>1</v>
      </c>
      <c r="C95">
        <v>8803</v>
      </c>
      <c r="D95">
        <v>152.72</v>
      </c>
      <c r="E95">
        <v>174</v>
      </c>
      <c r="F95" s="1">
        <v>43286</v>
      </c>
      <c r="G95" s="19">
        <v>1</v>
      </c>
      <c r="H95" s="2">
        <v>0.65206018518518516</v>
      </c>
      <c r="I95" t="s">
        <v>80</v>
      </c>
      <c r="J95">
        <v>40.71</v>
      </c>
      <c r="K95">
        <v>-111.9</v>
      </c>
      <c r="L95">
        <v>6</v>
      </c>
      <c r="M95">
        <v>1</v>
      </c>
      <c r="N95">
        <v>0.17</v>
      </c>
      <c r="O95">
        <v>1</v>
      </c>
      <c r="P95" s="2">
        <v>5.5787037037037038E-3</v>
      </c>
      <c r="Q95">
        <v>8</v>
      </c>
      <c r="R95" s="2">
        <v>4.3738425925925924E-2</v>
      </c>
      <c r="S95">
        <v>63</v>
      </c>
      <c r="T95">
        <v>1</v>
      </c>
      <c r="U95">
        <v>77.599999999999994</v>
      </c>
      <c r="V95">
        <v>30814</v>
      </c>
      <c r="W95">
        <v>56338</v>
      </c>
      <c r="X95">
        <v>56820</v>
      </c>
    </row>
    <row r="96" spans="1:24" x14ac:dyDescent="0.25">
      <c r="A96">
        <v>88</v>
      </c>
      <c r="B96">
        <v>2</v>
      </c>
      <c r="C96">
        <v>2731</v>
      </c>
      <c r="D96">
        <v>242.4</v>
      </c>
      <c r="E96">
        <v>175</v>
      </c>
      <c r="F96" s="1">
        <v>43287</v>
      </c>
      <c r="G96" s="19">
        <v>1</v>
      </c>
      <c r="H96" s="2">
        <v>0.36804398148148149</v>
      </c>
      <c r="I96" t="s">
        <v>136</v>
      </c>
      <c r="J96">
        <v>40.72</v>
      </c>
      <c r="K96">
        <v>-111.78</v>
      </c>
      <c r="L96">
        <v>3</v>
      </c>
      <c r="M96">
        <v>2</v>
      </c>
      <c r="N96">
        <v>0.65</v>
      </c>
      <c r="O96">
        <v>1.95</v>
      </c>
      <c r="P96" s="2">
        <v>1.5983796296296298E-2</v>
      </c>
      <c r="Q96">
        <v>23</v>
      </c>
      <c r="R96" s="2">
        <v>4.0694444444444443E-2</v>
      </c>
      <c r="S96">
        <v>58.6</v>
      </c>
      <c r="T96">
        <v>2</v>
      </c>
      <c r="U96">
        <v>72.2</v>
      </c>
      <c r="V96">
        <v>30673</v>
      </c>
      <c r="W96">
        <v>31799</v>
      </c>
      <c r="X96">
        <v>33180</v>
      </c>
    </row>
    <row r="97" spans="1:24" x14ac:dyDescent="0.25">
      <c r="A97">
        <v>156</v>
      </c>
      <c r="B97">
        <v>4</v>
      </c>
      <c r="C97">
        <v>17005</v>
      </c>
      <c r="D97">
        <v>1300.05</v>
      </c>
      <c r="E97">
        <v>176</v>
      </c>
      <c r="F97" s="1">
        <v>43290</v>
      </c>
      <c r="G97" s="19">
        <v>3</v>
      </c>
      <c r="H97" s="2">
        <v>0.32689814814814816</v>
      </c>
      <c r="I97" t="s">
        <v>188</v>
      </c>
      <c r="J97">
        <v>40.57</v>
      </c>
      <c r="K97">
        <v>-111.9</v>
      </c>
      <c r="L97">
        <v>6</v>
      </c>
      <c r="M97">
        <v>1</v>
      </c>
      <c r="N97">
        <v>0.17</v>
      </c>
      <c r="O97">
        <v>1</v>
      </c>
      <c r="P97" s="2">
        <v>1.8518518518518518E-4</v>
      </c>
      <c r="Q97">
        <v>0.3</v>
      </c>
      <c r="R97" s="2">
        <v>5.091435185185185E-2</v>
      </c>
      <c r="S97">
        <v>73.3</v>
      </c>
      <c r="T97">
        <v>1</v>
      </c>
      <c r="U97">
        <v>90.3</v>
      </c>
      <c r="V97">
        <v>30648</v>
      </c>
      <c r="W97">
        <v>28244</v>
      </c>
      <c r="X97">
        <v>28260</v>
      </c>
    </row>
    <row r="98" spans="1:24" x14ac:dyDescent="0.25">
      <c r="A98">
        <v>30</v>
      </c>
      <c r="B98">
        <v>1</v>
      </c>
      <c r="C98">
        <v>6633</v>
      </c>
      <c r="D98">
        <v>79.38</v>
      </c>
      <c r="E98">
        <v>178</v>
      </c>
      <c r="F98" s="1">
        <v>43290</v>
      </c>
      <c r="G98" s="19"/>
      <c r="H98" s="2">
        <v>0.48812499999999998</v>
      </c>
      <c r="I98" t="s">
        <v>81</v>
      </c>
      <c r="J98">
        <v>40.549999999999997</v>
      </c>
      <c r="K98">
        <v>-111.9</v>
      </c>
      <c r="L98">
        <v>6</v>
      </c>
      <c r="M98">
        <v>1</v>
      </c>
      <c r="N98">
        <v>0.17</v>
      </c>
      <c r="O98">
        <v>1</v>
      </c>
      <c r="P98" s="2">
        <v>1.2569444444444444E-2</v>
      </c>
      <c r="Q98">
        <v>18.100000000000001</v>
      </c>
      <c r="R98" s="2">
        <v>4.4745370370370373E-2</v>
      </c>
      <c r="S98">
        <v>64.400000000000006</v>
      </c>
      <c r="T98">
        <v>2</v>
      </c>
      <c r="U98">
        <v>79.400000000000006</v>
      </c>
      <c r="V98">
        <v>30663</v>
      </c>
      <c r="W98">
        <v>42174</v>
      </c>
      <c r="X98">
        <v>43260</v>
      </c>
    </row>
    <row r="99" spans="1:24" x14ac:dyDescent="0.25">
      <c r="A99">
        <v>89</v>
      </c>
      <c r="B99">
        <v>2</v>
      </c>
      <c r="C99">
        <v>6303</v>
      </c>
      <c r="D99">
        <v>351.37</v>
      </c>
      <c r="E99">
        <v>177</v>
      </c>
      <c r="F99" s="1">
        <v>43290</v>
      </c>
      <c r="G99" s="19"/>
      <c r="H99" s="2">
        <v>0.36527777777777776</v>
      </c>
      <c r="I99" t="s">
        <v>137</v>
      </c>
      <c r="J99">
        <v>40.44</v>
      </c>
      <c r="K99">
        <v>-111.89</v>
      </c>
      <c r="L99">
        <v>4</v>
      </c>
      <c r="M99">
        <v>3</v>
      </c>
      <c r="N99">
        <v>0.75</v>
      </c>
      <c r="O99">
        <v>3</v>
      </c>
      <c r="P99" s="2">
        <v>9.0277777777777769E-3</v>
      </c>
      <c r="Q99">
        <v>13</v>
      </c>
      <c r="R99" s="2">
        <v>9.1319444444444443E-3</v>
      </c>
      <c r="S99">
        <v>13.1</v>
      </c>
      <c r="T99">
        <v>2</v>
      </c>
      <c r="U99">
        <v>16.2</v>
      </c>
      <c r="V99">
        <v>24399</v>
      </c>
      <c r="W99">
        <v>31560</v>
      </c>
      <c r="X99">
        <v>32340</v>
      </c>
    </row>
    <row r="100" spans="1:24" x14ac:dyDescent="0.25">
      <c r="A100">
        <v>32</v>
      </c>
      <c r="B100">
        <v>1</v>
      </c>
      <c r="C100">
        <v>6145</v>
      </c>
      <c r="D100">
        <v>121.16</v>
      </c>
      <c r="E100">
        <v>180</v>
      </c>
      <c r="F100" s="1">
        <v>43291</v>
      </c>
      <c r="G100" s="19">
        <v>2</v>
      </c>
      <c r="H100" s="2">
        <v>0.55876157407407412</v>
      </c>
      <c r="I100" t="s">
        <v>83</v>
      </c>
      <c r="J100">
        <v>40.67</v>
      </c>
      <c r="K100">
        <v>-111.9</v>
      </c>
      <c r="L100">
        <v>5</v>
      </c>
      <c r="M100">
        <v>1</v>
      </c>
      <c r="N100">
        <v>0.2</v>
      </c>
      <c r="O100">
        <v>1</v>
      </c>
      <c r="P100" s="2">
        <v>1.6238425925925927E-2</v>
      </c>
      <c r="Q100">
        <v>23.4</v>
      </c>
      <c r="R100" s="2">
        <v>2.9849537037037036E-2</v>
      </c>
      <c r="S100">
        <v>43</v>
      </c>
      <c r="T100">
        <v>1</v>
      </c>
      <c r="U100">
        <v>53</v>
      </c>
      <c r="V100">
        <v>45961</v>
      </c>
      <c r="W100">
        <v>48277</v>
      </c>
      <c r="X100">
        <v>49680</v>
      </c>
    </row>
    <row r="101" spans="1:24" x14ac:dyDescent="0.25">
      <c r="A101">
        <v>31</v>
      </c>
      <c r="B101">
        <v>1</v>
      </c>
      <c r="C101">
        <v>3409</v>
      </c>
      <c r="D101">
        <v>100.31</v>
      </c>
      <c r="E101">
        <v>179</v>
      </c>
      <c r="F101" s="1">
        <v>43291</v>
      </c>
      <c r="G101" s="19"/>
      <c r="H101" s="2">
        <v>0.35454861111111113</v>
      </c>
      <c r="I101" t="s">
        <v>82</v>
      </c>
      <c r="J101">
        <v>40.51</v>
      </c>
      <c r="K101">
        <v>-111.89</v>
      </c>
      <c r="L101">
        <v>5</v>
      </c>
      <c r="M101">
        <v>2</v>
      </c>
      <c r="N101">
        <v>0.4</v>
      </c>
      <c r="O101">
        <v>2</v>
      </c>
      <c r="P101" s="2">
        <v>1.0034722222222223E-2</v>
      </c>
      <c r="Q101">
        <v>14.5</v>
      </c>
      <c r="R101" s="2">
        <v>3.577546296296296E-2</v>
      </c>
      <c r="S101">
        <v>51.5</v>
      </c>
      <c r="T101">
        <v>2</v>
      </c>
      <c r="U101">
        <v>63.5</v>
      </c>
      <c r="V101">
        <v>30816</v>
      </c>
      <c r="W101">
        <v>30633</v>
      </c>
      <c r="X101">
        <v>31500</v>
      </c>
    </row>
    <row r="102" spans="1:24" x14ac:dyDescent="0.25">
      <c r="A102">
        <v>157</v>
      </c>
      <c r="B102">
        <v>4</v>
      </c>
      <c r="C102">
        <v>8865</v>
      </c>
      <c r="D102">
        <v>1497.59</v>
      </c>
      <c r="E102">
        <v>184</v>
      </c>
      <c r="F102" s="1">
        <v>43292</v>
      </c>
      <c r="G102" s="19">
        <v>3</v>
      </c>
      <c r="H102" s="2">
        <v>0.64043981481481482</v>
      </c>
      <c r="I102" t="s">
        <v>104</v>
      </c>
      <c r="J102">
        <v>40.630000000000003</v>
      </c>
      <c r="K102">
        <v>-111.9</v>
      </c>
      <c r="L102">
        <v>6</v>
      </c>
      <c r="M102">
        <v>1</v>
      </c>
      <c r="N102">
        <v>0.17</v>
      </c>
      <c r="O102">
        <v>1</v>
      </c>
      <c r="P102" s="2">
        <v>1.9212962962962964E-3</v>
      </c>
      <c r="Q102">
        <v>2.8</v>
      </c>
      <c r="R102" s="2">
        <v>4.2569444444444444E-2</v>
      </c>
      <c r="S102">
        <v>61.3</v>
      </c>
      <c r="T102">
        <v>2</v>
      </c>
      <c r="U102">
        <v>75.5</v>
      </c>
      <c r="V102">
        <v>24608</v>
      </c>
      <c r="W102">
        <v>55334</v>
      </c>
      <c r="X102">
        <v>55500</v>
      </c>
    </row>
    <row r="103" spans="1:24" x14ac:dyDescent="0.25">
      <c r="A103">
        <v>118</v>
      </c>
      <c r="B103">
        <v>3</v>
      </c>
      <c r="C103">
        <v>25834</v>
      </c>
      <c r="D103">
        <v>406.61</v>
      </c>
      <c r="E103">
        <v>183</v>
      </c>
      <c r="F103" s="1">
        <v>43292</v>
      </c>
      <c r="G103" s="19"/>
      <c r="H103" s="2">
        <v>0.32597222222222222</v>
      </c>
      <c r="I103" t="s">
        <v>162</v>
      </c>
      <c r="J103">
        <v>40.700000000000003</v>
      </c>
      <c r="K103">
        <v>-111.9</v>
      </c>
      <c r="L103">
        <v>5</v>
      </c>
      <c r="M103">
        <v>3</v>
      </c>
      <c r="N103">
        <v>0.2</v>
      </c>
      <c r="O103">
        <v>1</v>
      </c>
      <c r="P103" s="2">
        <v>1.7777777777777778E-2</v>
      </c>
      <c r="Q103">
        <v>25.6</v>
      </c>
      <c r="R103" s="2">
        <v>2.5208333333333333E-2</v>
      </c>
      <c r="S103">
        <v>36.299999999999997</v>
      </c>
      <c r="T103">
        <v>2</v>
      </c>
      <c r="U103">
        <v>44.7</v>
      </c>
      <c r="V103">
        <v>30859</v>
      </c>
      <c r="W103">
        <v>28164</v>
      </c>
      <c r="X103">
        <v>29700</v>
      </c>
    </row>
    <row r="104" spans="1:24" x14ac:dyDescent="0.25">
      <c r="A104">
        <v>119</v>
      </c>
      <c r="B104">
        <v>3</v>
      </c>
      <c r="C104">
        <v>12986</v>
      </c>
      <c r="D104">
        <v>586.38</v>
      </c>
      <c r="E104">
        <v>185</v>
      </c>
      <c r="F104" s="1">
        <v>43292</v>
      </c>
      <c r="G104" s="19"/>
      <c r="H104" s="2">
        <v>0.69126157407407407</v>
      </c>
      <c r="I104" t="s">
        <v>163</v>
      </c>
      <c r="J104">
        <v>40.770000000000003</v>
      </c>
      <c r="K104">
        <v>-111.91</v>
      </c>
      <c r="L104">
        <v>5</v>
      </c>
      <c r="M104">
        <v>1</v>
      </c>
      <c r="N104">
        <v>0.2</v>
      </c>
      <c r="O104">
        <v>1</v>
      </c>
      <c r="P104" s="2">
        <v>3.1655092592592596E-2</v>
      </c>
      <c r="Q104">
        <v>45.6</v>
      </c>
      <c r="R104" s="2">
        <v>4.6319444444444448E-2</v>
      </c>
      <c r="S104">
        <v>66.7</v>
      </c>
      <c r="T104">
        <v>1</v>
      </c>
      <c r="U104">
        <v>82.2</v>
      </c>
      <c r="V104">
        <v>30674</v>
      </c>
      <c r="W104">
        <v>59725</v>
      </c>
      <c r="X104">
        <v>62460</v>
      </c>
    </row>
    <row r="105" spans="1:24" x14ac:dyDescent="0.25">
      <c r="A105">
        <v>120</v>
      </c>
      <c r="B105">
        <v>3</v>
      </c>
      <c r="C105">
        <v>8006</v>
      </c>
      <c r="D105">
        <v>700.65</v>
      </c>
      <c r="E105">
        <v>186</v>
      </c>
      <c r="F105" s="1">
        <v>43293</v>
      </c>
      <c r="G105" s="19">
        <v>2</v>
      </c>
      <c r="H105" s="2">
        <v>0.60987268518518523</v>
      </c>
      <c r="I105" t="s">
        <v>164</v>
      </c>
      <c r="J105">
        <v>40.659999999999997</v>
      </c>
      <c r="K105">
        <v>-111.9</v>
      </c>
      <c r="L105">
        <v>6</v>
      </c>
      <c r="M105">
        <v>1</v>
      </c>
      <c r="N105">
        <v>0.17</v>
      </c>
      <c r="O105">
        <v>1</v>
      </c>
      <c r="P105" s="2">
        <v>2.4155092592592593E-2</v>
      </c>
      <c r="Q105">
        <v>34.799999999999997</v>
      </c>
      <c r="R105" s="2">
        <v>6.3287037037037031E-2</v>
      </c>
      <c r="S105">
        <v>91.1</v>
      </c>
      <c r="T105">
        <v>1</v>
      </c>
      <c r="U105">
        <v>112.3</v>
      </c>
      <c r="V105">
        <v>46789</v>
      </c>
      <c r="W105">
        <v>52693</v>
      </c>
      <c r="X105">
        <v>54780</v>
      </c>
    </row>
    <row r="106" spans="1:24" x14ac:dyDescent="0.25">
      <c r="A106">
        <v>33</v>
      </c>
      <c r="B106">
        <v>1</v>
      </c>
      <c r="C106">
        <v>2669</v>
      </c>
      <c r="D106">
        <v>51.15</v>
      </c>
      <c r="E106">
        <v>187</v>
      </c>
      <c r="F106" s="1">
        <v>43293</v>
      </c>
      <c r="G106" s="19"/>
      <c r="H106" s="2">
        <v>0.76961805555555551</v>
      </c>
      <c r="I106" t="s">
        <v>84</v>
      </c>
      <c r="J106">
        <v>40.630000000000003</v>
      </c>
      <c r="K106">
        <v>-111.88</v>
      </c>
      <c r="L106">
        <v>3</v>
      </c>
      <c r="M106">
        <v>3</v>
      </c>
      <c r="N106">
        <v>0.88</v>
      </c>
      <c r="O106">
        <v>2.63</v>
      </c>
      <c r="P106" s="2">
        <v>8.8541666666666664E-3</v>
      </c>
      <c r="Q106">
        <v>12.8</v>
      </c>
      <c r="R106" s="2">
        <v>2.6157407407407407E-2</v>
      </c>
      <c r="S106">
        <v>37.700000000000003</v>
      </c>
      <c r="T106">
        <v>1</v>
      </c>
      <c r="U106">
        <v>46.4</v>
      </c>
      <c r="V106">
        <v>24342</v>
      </c>
      <c r="W106">
        <v>66495</v>
      </c>
      <c r="X106">
        <v>67260</v>
      </c>
    </row>
    <row r="107" spans="1:24" x14ac:dyDescent="0.25">
      <c r="A107">
        <v>121</v>
      </c>
      <c r="B107">
        <v>3</v>
      </c>
      <c r="C107">
        <v>6177</v>
      </c>
      <c r="D107">
        <v>647.76</v>
      </c>
      <c r="E107">
        <v>189</v>
      </c>
      <c r="F107" s="1">
        <v>43297</v>
      </c>
      <c r="G107" s="19">
        <v>2</v>
      </c>
      <c r="H107" s="2">
        <v>0.64572916666666669</v>
      </c>
      <c r="I107" t="s">
        <v>111</v>
      </c>
      <c r="J107">
        <v>40.72</v>
      </c>
      <c r="K107">
        <v>-111.9</v>
      </c>
      <c r="L107">
        <v>4</v>
      </c>
      <c r="M107">
        <v>2</v>
      </c>
      <c r="N107">
        <v>0.35</v>
      </c>
      <c r="O107">
        <v>1.41</v>
      </c>
      <c r="P107" s="2">
        <v>4.8715277777777781E-2</v>
      </c>
      <c r="Q107">
        <v>70.2</v>
      </c>
      <c r="R107" s="2">
        <v>7.2534722222222223E-2</v>
      </c>
      <c r="S107">
        <v>104.5</v>
      </c>
      <c r="T107">
        <v>1</v>
      </c>
      <c r="U107">
        <v>128.69999999999999</v>
      </c>
      <c r="V107">
        <v>24913</v>
      </c>
      <c r="W107">
        <v>55791</v>
      </c>
      <c r="X107">
        <v>60000</v>
      </c>
    </row>
    <row r="108" spans="1:24" x14ac:dyDescent="0.25">
      <c r="A108">
        <v>34</v>
      </c>
      <c r="B108">
        <v>1</v>
      </c>
      <c r="C108">
        <v>10519</v>
      </c>
      <c r="D108">
        <v>191.18</v>
      </c>
      <c r="E108">
        <v>188</v>
      </c>
      <c r="F108" s="1">
        <v>43297</v>
      </c>
      <c r="G108" s="19"/>
      <c r="H108" s="2">
        <v>0.51603009259259258</v>
      </c>
      <c r="I108" t="s">
        <v>85</v>
      </c>
      <c r="J108">
        <v>40.299999999999997</v>
      </c>
      <c r="K108">
        <v>-111.73</v>
      </c>
      <c r="L108">
        <v>6</v>
      </c>
      <c r="M108">
        <v>3</v>
      </c>
      <c r="N108">
        <v>0.36</v>
      </c>
      <c r="O108">
        <v>2.17</v>
      </c>
      <c r="P108" s="2">
        <v>6.6608796296296291E-2</v>
      </c>
      <c r="Q108">
        <v>95.9</v>
      </c>
      <c r="R108" s="2">
        <v>6.8807870370370366E-2</v>
      </c>
      <c r="S108">
        <v>99.1</v>
      </c>
      <c r="T108">
        <v>2</v>
      </c>
      <c r="U108">
        <v>122.1</v>
      </c>
      <c r="V108">
        <v>24404</v>
      </c>
      <c r="W108">
        <v>44585</v>
      </c>
      <c r="X108">
        <v>50340</v>
      </c>
    </row>
    <row r="109" spans="1:24" x14ac:dyDescent="0.25">
      <c r="A109">
        <v>158</v>
      </c>
      <c r="B109">
        <v>4</v>
      </c>
      <c r="C109">
        <v>6767</v>
      </c>
      <c r="D109">
        <v>838.09</v>
      </c>
      <c r="E109">
        <v>194</v>
      </c>
      <c r="F109" s="1">
        <v>43298</v>
      </c>
      <c r="G109" s="19">
        <v>3</v>
      </c>
      <c r="H109" s="2">
        <v>0.75111111111111106</v>
      </c>
      <c r="I109" t="s">
        <v>189</v>
      </c>
      <c r="J109">
        <v>40.42</v>
      </c>
      <c r="K109">
        <v>-111.88</v>
      </c>
      <c r="L109">
        <v>5</v>
      </c>
      <c r="M109">
        <v>4</v>
      </c>
      <c r="N109">
        <v>0.28999999999999998</v>
      </c>
      <c r="O109">
        <v>1.46</v>
      </c>
      <c r="P109" s="2">
        <v>4.8194444444444443E-2</v>
      </c>
      <c r="Q109">
        <v>69.400000000000006</v>
      </c>
      <c r="R109" s="2">
        <v>1.3252314814814814E-2</v>
      </c>
      <c r="S109">
        <v>19.100000000000001</v>
      </c>
      <c r="T109">
        <v>1</v>
      </c>
      <c r="U109">
        <v>23.5</v>
      </c>
      <c r="V109">
        <v>30674</v>
      </c>
      <c r="W109">
        <v>64896</v>
      </c>
      <c r="X109">
        <v>69060</v>
      </c>
    </row>
    <row r="110" spans="1:24" x14ac:dyDescent="0.25">
      <c r="A110">
        <v>35</v>
      </c>
      <c r="B110">
        <v>1</v>
      </c>
      <c r="C110">
        <v>4854</v>
      </c>
      <c r="D110">
        <v>155.03</v>
      </c>
      <c r="E110">
        <v>192</v>
      </c>
      <c r="F110" s="1">
        <v>43298</v>
      </c>
      <c r="G110" s="19"/>
      <c r="H110" s="2">
        <v>0.72347222222222218</v>
      </c>
      <c r="I110" t="s">
        <v>86</v>
      </c>
      <c r="J110">
        <v>40.72</v>
      </c>
      <c r="K110">
        <v>-111.9</v>
      </c>
      <c r="L110">
        <v>4</v>
      </c>
      <c r="M110">
        <v>1</v>
      </c>
      <c r="N110">
        <v>0.25</v>
      </c>
      <c r="O110">
        <v>1</v>
      </c>
      <c r="P110" s="2">
        <v>2.375E-2</v>
      </c>
      <c r="Q110">
        <v>34.200000000000003</v>
      </c>
      <c r="R110" s="2">
        <v>2.5578703703703704E-2</v>
      </c>
      <c r="S110">
        <v>36.799999999999997</v>
      </c>
      <c r="T110">
        <v>2</v>
      </c>
      <c r="U110">
        <v>45.4</v>
      </c>
      <c r="V110">
        <v>46144</v>
      </c>
      <c r="W110">
        <v>62508</v>
      </c>
      <c r="X110">
        <v>64560</v>
      </c>
    </row>
    <row r="111" spans="1:24" x14ac:dyDescent="0.25">
      <c r="A111">
        <v>36</v>
      </c>
      <c r="B111">
        <v>1</v>
      </c>
      <c r="C111">
        <v>6477</v>
      </c>
      <c r="D111">
        <v>142.99</v>
      </c>
      <c r="E111">
        <v>193</v>
      </c>
      <c r="F111" s="1">
        <v>43298</v>
      </c>
      <c r="G111" s="19"/>
      <c r="H111" s="2">
        <v>0.73105324074074074</v>
      </c>
      <c r="I111" t="s">
        <v>87</v>
      </c>
      <c r="J111">
        <v>40.49</v>
      </c>
      <c r="K111">
        <v>-111.89</v>
      </c>
      <c r="L111">
        <v>5</v>
      </c>
      <c r="M111">
        <v>1</v>
      </c>
      <c r="N111">
        <v>0.2</v>
      </c>
      <c r="O111">
        <v>1</v>
      </c>
      <c r="P111" s="2">
        <v>1.894675925925926E-2</v>
      </c>
      <c r="Q111">
        <v>27.3</v>
      </c>
      <c r="R111" s="2">
        <v>3.1944444444444442E-2</v>
      </c>
      <c r="S111">
        <v>46</v>
      </c>
      <c r="T111">
        <v>2</v>
      </c>
      <c r="U111">
        <v>56.7</v>
      </c>
      <c r="V111">
        <v>24390</v>
      </c>
      <c r="W111">
        <v>63163</v>
      </c>
      <c r="X111">
        <v>64800</v>
      </c>
    </row>
    <row r="112" spans="1:24" x14ac:dyDescent="0.25">
      <c r="A112">
        <v>183</v>
      </c>
      <c r="B112">
        <v>5</v>
      </c>
      <c r="C112">
        <v>11978</v>
      </c>
      <c r="D112">
        <v>6355.07</v>
      </c>
      <c r="E112">
        <v>202</v>
      </c>
      <c r="F112" s="1">
        <v>43299</v>
      </c>
      <c r="G112" s="19">
        <v>3</v>
      </c>
      <c r="H112" s="2">
        <v>0.60797453703703708</v>
      </c>
      <c r="I112" t="s">
        <v>206</v>
      </c>
      <c r="J112">
        <v>40.520000000000003</v>
      </c>
      <c r="K112">
        <v>-111.89</v>
      </c>
      <c r="L112">
        <v>6</v>
      </c>
      <c r="M112">
        <v>4</v>
      </c>
      <c r="N112">
        <v>0.62</v>
      </c>
      <c r="O112">
        <v>3.72</v>
      </c>
      <c r="P112" s="2">
        <v>7.1886574074074075E-2</v>
      </c>
      <c r="Q112">
        <v>103.5</v>
      </c>
      <c r="R112" s="2">
        <v>3.1550925925925927E-2</v>
      </c>
      <c r="S112">
        <v>45.4</v>
      </c>
      <c r="T112">
        <v>2</v>
      </c>
      <c r="U112">
        <v>56</v>
      </c>
      <c r="V112">
        <v>24399</v>
      </c>
      <c r="W112">
        <v>52529</v>
      </c>
      <c r="X112">
        <v>58740</v>
      </c>
    </row>
    <row r="113" spans="1:24" x14ac:dyDescent="0.25">
      <c r="A113">
        <v>37</v>
      </c>
      <c r="B113">
        <v>1</v>
      </c>
      <c r="C113">
        <v>8463</v>
      </c>
      <c r="D113">
        <v>33.47</v>
      </c>
      <c r="E113">
        <v>198</v>
      </c>
      <c r="F113" s="1">
        <v>43299</v>
      </c>
      <c r="G113" s="19"/>
      <c r="H113" s="2">
        <v>0.61723379629629627</v>
      </c>
      <c r="I113" t="s">
        <v>88</v>
      </c>
      <c r="J113">
        <v>40.31</v>
      </c>
      <c r="K113">
        <v>-111.73</v>
      </c>
      <c r="L113">
        <v>6</v>
      </c>
      <c r="M113">
        <v>1</v>
      </c>
      <c r="N113">
        <v>0.17</v>
      </c>
      <c r="O113">
        <v>1</v>
      </c>
      <c r="P113" s="2">
        <v>1.6099537037037037E-2</v>
      </c>
      <c r="Q113">
        <v>23.2</v>
      </c>
      <c r="R113" s="2">
        <v>5.0590277777777776E-2</v>
      </c>
      <c r="S113">
        <v>72.900000000000006</v>
      </c>
      <c r="T113">
        <v>1</v>
      </c>
      <c r="U113">
        <v>89.8</v>
      </c>
      <c r="V113">
        <v>30674</v>
      </c>
      <c r="W113">
        <v>53329</v>
      </c>
      <c r="X113">
        <v>54720</v>
      </c>
    </row>
    <row r="114" spans="1:24" x14ac:dyDescent="0.25">
      <c r="A114">
        <v>182</v>
      </c>
      <c r="B114">
        <v>5</v>
      </c>
      <c r="C114">
        <v>3744</v>
      </c>
      <c r="D114">
        <v>2237.89</v>
      </c>
      <c r="E114">
        <v>199</v>
      </c>
      <c r="F114" s="1">
        <v>43299</v>
      </c>
      <c r="G114" s="19"/>
      <c r="H114" s="2">
        <v>0.52981481481481485</v>
      </c>
      <c r="I114" t="s">
        <v>116</v>
      </c>
      <c r="J114">
        <v>40.590000000000003</v>
      </c>
      <c r="K114">
        <v>-111.9</v>
      </c>
      <c r="L114">
        <v>6</v>
      </c>
      <c r="M114">
        <v>3</v>
      </c>
      <c r="N114">
        <v>0.41</v>
      </c>
      <c r="O114">
        <v>2.4700000000000002</v>
      </c>
      <c r="P114" s="2">
        <v>7.3657407407407408E-2</v>
      </c>
      <c r="Q114">
        <v>106.1</v>
      </c>
      <c r="R114" s="2">
        <v>9.2106481481481484E-2</v>
      </c>
      <c r="S114">
        <v>132.6</v>
      </c>
      <c r="T114">
        <v>2</v>
      </c>
      <c r="U114">
        <v>163.4</v>
      </c>
      <c r="V114">
        <v>24428</v>
      </c>
      <c r="W114">
        <v>45776</v>
      </c>
      <c r="X114">
        <v>52140</v>
      </c>
    </row>
    <row r="115" spans="1:24" x14ac:dyDescent="0.25">
      <c r="A115">
        <v>122</v>
      </c>
      <c r="B115">
        <v>3</v>
      </c>
      <c r="C115">
        <v>2591</v>
      </c>
      <c r="D115">
        <v>509.75</v>
      </c>
      <c r="E115">
        <v>205</v>
      </c>
      <c r="F115" s="1">
        <v>43300</v>
      </c>
      <c r="G115" s="19">
        <v>3</v>
      </c>
      <c r="H115" s="2">
        <v>0.45703703703703702</v>
      </c>
      <c r="I115" t="s">
        <v>165</v>
      </c>
      <c r="J115">
        <v>40.64</v>
      </c>
      <c r="K115">
        <v>-111.9</v>
      </c>
      <c r="L115">
        <v>6</v>
      </c>
      <c r="M115">
        <v>3</v>
      </c>
      <c r="N115">
        <v>0.36</v>
      </c>
      <c r="O115">
        <v>2.17</v>
      </c>
      <c r="P115" s="2">
        <v>3.8796296296296294E-2</v>
      </c>
      <c r="Q115">
        <v>55.9</v>
      </c>
      <c r="R115" s="2">
        <v>3.4108796296296297E-2</v>
      </c>
      <c r="S115">
        <v>49.1</v>
      </c>
      <c r="T115">
        <v>1</v>
      </c>
      <c r="U115">
        <v>60.5</v>
      </c>
      <c r="V115">
        <v>24670</v>
      </c>
      <c r="W115">
        <v>39488</v>
      </c>
      <c r="X115">
        <v>42840</v>
      </c>
    </row>
    <row r="116" spans="1:24" x14ac:dyDescent="0.25">
      <c r="A116">
        <v>38</v>
      </c>
      <c r="B116">
        <v>1</v>
      </c>
      <c r="C116">
        <v>6928</v>
      </c>
      <c r="D116">
        <v>34.99</v>
      </c>
      <c r="E116">
        <v>203</v>
      </c>
      <c r="F116" s="1">
        <v>43300</v>
      </c>
      <c r="G116" s="19"/>
      <c r="H116" s="2">
        <v>0.75149305555555557</v>
      </c>
      <c r="I116" t="s">
        <v>89</v>
      </c>
      <c r="J116">
        <v>40.68</v>
      </c>
      <c r="K116">
        <v>-111.9</v>
      </c>
      <c r="L116">
        <v>7</v>
      </c>
      <c r="M116">
        <v>1</v>
      </c>
      <c r="N116">
        <v>0.14000000000000001</v>
      </c>
      <c r="O116">
        <v>1</v>
      </c>
      <c r="P116" s="2">
        <v>6.145833333333333E-3</v>
      </c>
      <c r="Q116">
        <v>8.9</v>
      </c>
      <c r="R116" s="2">
        <v>3.4687500000000003E-2</v>
      </c>
      <c r="S116">
        <v>49.9</v>
      </c>
      <c r="T116">
        <v>1</v>
      </c>
      <c r="U116">
        <v>61.5</v>
      </c>
      <c r="V116">
        <v>35043</v>
      </c>
      <c r="W116">
        <v>64929</v>
      </c>
      <c r="X116">
        <v>65460</v>
      </c>
    </row>
    <row r="117" spans="1:24" x14ac:dyDescent="0.25">
      <c r="A117">
        <v>90</v>
      </c>
      <c r="B117">
        <v>2</v>
      </c>
      <c r="C117">
        <v>3876</v>
      </c>
      <c r="D117">
        <v>274.87</v>
      </c>
      <c r="E117">
        <v>204</v>
      </c>
      <c r="F117" s="1">
        <v>43300</v>
      </c>
      <c r="G117" s="19"/>
      <c r="H117" s="2">
        <v>0.58520833333333333</v>
      </c>
      <c r="I117" t="s">
        <v>138</v>
      </c>
      <c r="J117">
        <v>40.72</v>
      </c>
      <c r="K117">
        <v>-111.83</v>
      </c>
      <c r="L117">
        <v>3</v>
      </c>
      <c r="M117">
        <v>1</v>
      </c>
      <c r="N117">
        <v>0.33</v>
      </c>
      <c r="O117">
        <v>1</v>
      </c>
      <c r="P117" s="2">
        <v>3.9097222222222221E-2</v>
      </c>
      <c r="Q117">
        <v>56.3</v>
      </c>
      <c r="R117" s="2">
        <v>4.9004629629629627E-2</v>
      </c>
      <c r="S117">
        <v>70.599999999999994</v>
      </c>
      <c r="T117">
        <v>1</v>
      </c>
      <c r="U117">
        <v>86.9</v>
      </c>
      <c r="V117">
        <v>30812</v>
      </c>
      <c r="W117">
        <v>50562</v>
      </c>
      <c r="X117">
        <v>53940</v>
      </c>
    </row>
    <row r="118" spans="1:24" x14ac:dyDescent="0.25">
      <c r="A118">
        <v>159</v>
      </c>
      <c r="B118">
        <v>4</v>
      </c>
      <c r="C118">
        <v>9992</v>
      </c>
      <c r="D118">
        <v>971.22</v>
      </c>
      <c r="E118">
        <v>210</v>
      </c>
      <c r="F118" s="1">
        <v>43301</v>
      </c>
      <c r="G118" s="19">
        <v>1</v>
      </c>
      <c r="H118" s="2">
        <v>0.35120370370370368</v>
      </c>
      <c r="I118" t="s">
        <v>190</v>
      </c>
      <c r="J118">
        <v>40.74</v>
      </c>
      <c r="K118">
        <v>-111.9</v>
      </c>
      <c r="L118">
        <v>4</v>
      </c>
      <c r="M118">
        <v>5</v>
      </c>
      <c r="N118">
        <v>0.25</v>
      </c>
      <c r="O118">
        <v>1</v>
      </c>
      <c r="P118" s="2">
        <v>3.4212962962962966E-2</v>
      </c>
      <c r="Q118">
        <v>49.3</v>
      </c>
      <c r="R118" s="2">
        <v>5.3356481481481484E-2</v>
      </c>
      <c r="S118">
        <v>76.8</v>
      </c>
      <c r="T118">
        <v>1</v>
      </c>
      <c r="U118">
        <v>94.7</v>
      </c>
      <c r="V118">
        <v>17013</v>
      </c>
      <c r="W118">
        <v>30344</v>
      </c>
      <c r="X118">
        <v>33300</v>
      </c>
    </row>
    <row r="119" spans="1:24" x14ac:dyDescent="0.25">
      <c r="A119">
        <v>91</v>
      </c>
      <c r="B119">
        <v>2</v>
      </c>
      <c r="C119">
        <v>4220</v>
      </c>
      <c r="D119">
        <v>207.25</v>
      </c>
      <c r="E119">
        <v>211</v>
      </c>
      <c r="F119" s="1">
        <v>43304</v>
      </c>
      <c r="G119" s="19">
        <v>1</v>
      </c>
      <c r="H119" s="2">
        <v>0.37505787037037036</v>
      </c>
      <c r="I119" t="s">
        <v>139</v>
      </c>
      <c r="J119">
        <v>40.74</v>
      </c>
      <c r="K119">
        <v>-111.9</v>
      </c>
      <c r="L119">
        <v>4</v>
      </c>
      <c r="M119">
        <v>3</v>
      </c>
      <c r="N119">
        <v>0.33</v>
      </c>
      <c r="O119">
        <v>1.31</v>
      </c>
      <c r="P119" s="2">
        <v>2.0775462962962964E-2</v>
      </c>
      <c r="Q119">
        <v>29.9</v>
      </c>
      <c r="R119" s="2">
        <v>2.3125E-2</v>
      </c>
      <c r="S119">
        <v>33.299999999999997</v>
      </c>
      <c r="T119">
        <v>2</v>
      </c>
      <c r="U119">
        <v>41</v>
      </c>
      <c r="V119">
        <v>24390</v>
      </c>
      <c r="W119">
        <v>32405</v>
      </c>
      <c r="X119">
        <v>34200</v>
      </c>
    </row>
    <row r="120" spans="1:24" x14ac:dyDescent="0.25">
      <c r="A120">
        <v>160</v>
      </c>
      <c r="B120">
        <v>4</v>
      </c>
      <c r="C120">
        <v>16368</v>
      </c>
      <c r="D120">
        <v>1469.07</v>
      </c>
      <c r="E120">
        <v>212</v>
      </c>
      <c r="F120" s="1">
        <v>43306</v>
      </c>
      <c r="G120" s="19">
        <v>1</v>
      </c>
      <c r="H120" s="2">
        <v>0.69767361111111115</v>
      </c>
      <c r="I120" t="s">
        <v>167</v>
      </c>
      <c r="J120">
        <v>40.619999999999997</v>
      </c>
      <c r="K120">
        <v>-111.91</v>
      </c>
      <c r="L120">
        <v>4</v>
      </c>
      <c r="M120">
        <v>3</v>
      </c>
      <c r="N120">
        <v>0.32</v>
      </c>
      <c r="O120">
        <v>1.29</v>
      </c>
      <c r="P120" s="2">
        <v>4.746527777777778E-2</v>
      </c>
      <c r="Q120">
        <v>68.400000000000006</v>
      </c>
      <c r="R120" s="2">
        <v>3.8657407407407404E-2</v>
      </c>
      <c r="S120">
        <v>55.7</v>
      </c>
      <c r="T120">
        <v>2</v>
      </c>
      <c r="U120">
        <v>68.599999999999994</v>
      </c>
      <c r="V120">
        <v>42111</v>
      </c>
      <c r="W120">
        <v>60279</v>
      </c>
      <c r="X120">
        <v>64380</v>
      </c>
    </row>
    <row r="121" spans="1:24" x14ac:dyDescent="0.25">
      <c r="A121">
        <v>185</v>
      </c>
      <c r="B121">
        <v>5</v>
      </c>
      <c r="C121">
        <v>10869</v>
      </c>
      <c r="D121">
        <v>3673.17</v>
      </c>
      <c r="E121">
        <v>219</v>
      </c>
      <c r="F121" s="1">
        <v>43311</v>
      </c>
      <c r="G121" s="19">
        <v>3</v>
      </c>
      <c r="H121" s="2">
        <v>0.76271990740740736</v>
      </c>
      <c r="I121" t="s">
        <v>52</v>
      </c>
      <c r="J121">
        <v>40.549999999999997</v>
      </c>
      <c r="K121">
        <v>-111.9</v>
      </c>
      <c r="L121">
        <v>6</v>
      </c>
      <c r="M121">
        <v>3</v>
      </c>
      <c r="N121">
        <v>0.5</v>
      </c>
      <c r="O121">
        <v>3</v>
      </c>
      <c r="P121" s="2">
        <v>5.4641203703703706E-2</v>
      </c>
      <c r="Q121">
        <v>78.7</v>
      </c>
      <c r="R121" s="2">
        <v>2.4467592592592593E-2</v>
      </c>
      <c r="S121">
        <v>35.200000000000003</v>
      </c>
      <c r="T121">
        <v>1</v>
      </c>
      <c r="U121">
        <v>43.4</v>
      </c>
      <c r="V121">
        <v>37500</v>
      </c>
      <c r="W121">
        <v>65899</v>
      </c>
      <c r="X121">
        <v>70620</v>
      </c>
    </row>
    <row r="122" spans="1:24" x14ac:dyDescent="0.25">
      <c r="A122">
        <v>39</v>
      </c>
      <c r="B122">
        <v>1</v>
      </c>
      <c r="C122">
        <v>5155</v>
      </c>
      <c r="D122">
        <v>51.74</v>
      </c>
      <c r="E122">
        <v>221</v>
      </c>
      <c r="F122" s="1">
        <v>43311</v>
      </c>
      <c r="G122" s="19"/>
      <c r="H122" s="2">
        <v>0.33564814814814814</v>
      </c>
      <c r="I122" t="s">
        <v>90</v>
      </c>
      <c r="J122">
        <v>40.42</v>
      </c>
      <c r="K122">
        <v>-111.88</v>
      </c>
      <c r="L122">
        <v>5</v>
      </c>
      <c r="M122">
        <v>1</v>
      </c>
      <c r="N122">
        <v>0.2</v>
      </c>
      <c r="O122">
        <v>1</v>
      </c>
      <c r="P122" s="2">
        <v>1.0185185185185186E-2</v>
      </c>
      <c r="Q122">
        <v>14.7</v>
      </c>
      <c r="R122" s="2">
        <v>6.4270833333333333E-2</v>
      </c>
      <c r="S122">
        <v>92.5</v>
      </c>
      <c r="T122">
        <v>2</v>
      </c>
      <c r="U122">
        <v>114</v>
      </c>
      <c r="V122">
        <v>24957</v>
      </c>
      <c r="W122">
        <v>29000</v>
      </c>
      <c r="X122">
        <v>29880</v>
      </c>
    </row>
    <row r="123" spans="1:24" x14ac:dyDescent="0.25">
      <c r="A123">
        <v>184</v>
      </c>
      <c r="B123">
        <v>5</v>
      </c>
      <c r="C123">
        <v>8549</v>
      </c>
      <c r="D123">
        <v>2930.62</v>
      </c>
      <c r="E123">
        <v>220</v>
      </c>
      <c r="F123" s="1">
        <v>43311</v>
      </c>
      <c r="G123" s="19"/>
      <c r="H123" s="2">
        <v>0.70202546296296298</v>
      </c>
      <c r="I123" t="s">
        <v>207</v>
      </c>
      <c r="J123">
        <v>40.700000000000003</v>
      </c>
      <c r="K123">
        <v>-111.9</v>
      </c>
      <c r="L123">
        <v>6</v>
      </c>
      <c r="M123">
        <v>3</v>
      </c>
      <c r="N123">
        <v>0.38</v>
      </c>
      <c r="O123">
        <v>2.2599999999999998</v>
      </c>
      <c r="P123" s="2">
        <v>6.6030092592592599E-2</v>
      </c>
      <c r="Q123">
        <v>95.1</v>
      </c>
      <c r="R123" s="2">
        <v>2.1284722222222222E-2</v>
      </c>
      <c r="S123">
        <v>30.6</v>
      </c>
      <c r="T123">
        <v>2</v>
      </c>
      <c r="U123">
        <v>37.799999999999997</v>
      </c>
      <c r="V123">
        <v>30761</v>
      </c>
      <c r="W123">
        <v>60655</v>
      </c>
      <c r="X123">
        <v>66360</v>
      </c>
    </row>
    <row r="124" spans="1:24" x14ac:dyDescent="0.25">
      <c r="A124">
        <v>186</v>
      </c>
      <c r="B124">
        <v>5</v>
      </c>
      <c r="C124">
        <v>13154</v>
      </c>
      <c r="D124">
        <v>3444.54</v>
      </c>
      <c r="E124">
        <v>224</v>
      </c>
      <c r="F124" s="1">
        <v>43312</v>
      </c>
      <c r="G124" s="19">
        <v>1</v>
      </c>
      <c r="H124" s="2">
        <v>0.70439814814814816</v>
      </c>
      <c r="I124" t="s">
        <v>117</v>
      </c>
      <c r="J124">
        <v>40.49</v>
      </c>
      <c r="K124">
        <v>-111.89</v>
      </c>
      <c r="L124">
        <v>6</v>
      </c>
      <c r="M124">
        <v>3</v>
      </c>
      <c r="N124">
        <v>0.28999999999999998</v>
      </c>
      <c r="O124">
        <v>1.77</v>
      </c>
      <c r="P124" s="2">
        <v>6.5046296296296297E-2</v>
      </c>
      <c r="Q124">
        <v>93.7</v>
      </c>
      <c r="R124" s="2">
        <v>4.4293981481481483E-2</v>
      </c>
      <c r="S124">
        <v>63.8</v>
      </c>
      <c r="T124">
        <v>1</v>
      </c>
      <c r="U124">
        <v>78.599999999999994</v>
      </c>
      <c r="V124">
        <v>30761</v>
      </c>
      <c r="W124">
        <v>60860</v>
      </c>
      <c r="X124">
        <v>66480</v>
      </c>
    </row>
    <row r="125" spans="1:24" x14ac:dyDescent="0.25">
      <c r="A125">
        <v>123</v>
      </c>
      <c r="B125">
        <v>3</v>
      </c>
      <c r="C125">
        <v>5556</v>
      </c>
      <c r="D125">
        <v>464.52</v>
      </c>
      <c r="E125">
        <v>229</v>
      </c>
      <c r="F125" s="1">
        <v>43318</v>
      </c>
      <c r="G125" s="19">
        <v>4</v>
      </c>
      <c r="H125" s="2">
        <v>0.32369212962962962</v>
      </c>
      <c r="I125" t="s">
        <v>166</v>
      </c>
      <c r="J125">
        <v>40.700000000000003</v>
      </c>
      <c r="K125">
        <v>-111.9</v>
      </c>
      <c r="L125">
        <v>5</v>
      </c>
      <c r="M125">
        <v>3</v>
      </c>
      <c r="N125">
        <v>0.48</v>
      </c>
      <c r="O125">
        <v>2.38</v>
      </c>
      <c r="P125" s="2">
        <v>1.2418981481481482E-2</v>
      </c>
      <c r="Q125">
        <v>17.899999999999999</v>
      </c>
      <c r="R125" s="2">
        <v>6.5115740740740738E-2</v>
      </c>
      <c r="S125">
        <v>93.8</v>
      </c>
      <c r="T125">
        <v>1</v>
      </c>
      <c r="U125">
        <v>115.5</v>
      </c>
      <c r="V125">
        <v>24939</v>
      </c>
      <c r="W125">
        <v>27967</v>
      </c>
      <c r="X125">
        <v>29040</v>
      </c>
    </row>
    <row r="126" spans="1:24" x14ac:dyDescent="0.25">
      <c r="A126">
        <v>40</v>
      </c>
      <c r="B126">
        <v>1</v>
      </c>
      <c r="C126">
        <v>2077</v>
      </c>
      <c r="D126">
        <v>4.46</v>
      </c>
      <c r="E126">
        <v>230</v>
      </c>
      <c r="F126" s="1">
        <v>43318</v>
      </c>
      <c r="G126" s="19"/>
      <c r="H126" s="2">
        <v>0.45207175925925924</v>
      </c>
      <c r="I126" t="s">
        <v>91</v>
      </c>
      <c r="J126">
        <v>40.520000000000003</v>
      </c>
      <c r="K126">
        <v>-111.89</v>
      </c>
      <c r="L126">
        <v>6</v>
      </c>
      <c r="M126">
        <v>1</v>
      </c>
      <c r="N126">
        <v>0.17</v>
      </c>
      <c r="O126">
        <v>1</v>
      </c>
      <c r="P126" s="2">
        <v>2.7893518518518519E-3</v>
      </c>
      <c r="Q126">
        <v>4</v>
      </c>
      <c r="R126" s="2">
        <v>4.6331018518518521E-2</v>
      </c>
      <c r="S126">
        <v>66.7</v>
      </c>
      <c r="T126">
        <v>1</v>
      </c>
      <c r="U126">
        <v>82.2</v>
      </c>
      <c r="V126">
        <v>30667</v>
      </c>
      <c r="W126">
        <v>39059</v>
      </c>
      <c r="X126">
        <v>39300</v>
      </c>
    </row>
    <row r="127" spans="1:24" x14ac:dyDescent="0.25">
      <c r="A127">
        <v>41</v>
      </c>
      <c r="B127">
        <v>1</v>
      </c>
      <c r="C127">
        <v>10225</v>
      </c>
      <c r="D127">
        <v>112.41</v>
      </c>
      <c r="E127">
        <v>231</v>
      </c>
      <c r="F127" s="1">
        <v>43318</v>
      </c>
      <c r="G127" s="19"/>
      <c r="H127" s="2">
        <v>0.69951388888888888</v>
      </c>
      <c r="I127" t="s">
        <v>92</v>
      </c>
      <c r="J127">
        <v>40.65</v>
      </c>
      <c r="K127">
        <v>-111.9</v>
      </c>
      <c r="L127">
        <v>7</v>
      </c>
      <c r="M127">
        <v>1</v>
      </c>
      <c r="N127">
        <v>0.14000000000000001</v>
      </c>
      <c r="O127">
        <v>1</v>
      </c>
      <c r="P127" s="2">
        <v>6.7361111111111111E-3</v>
      </c>
      <c r="Q127">
        <v>9.6999999999999993</v>
      </c>
      <c r="R127" s="2">
        <v>1.5648148148148147E-2</v>
      </c>
      <c r="S127">
        <v>22.5</v>
      </c>
      <c r="T127">
        <v>1</v>
      </c>
      <c r="U127">
        <v>27.8</v>
      </c>
      <c r="V127">
        <v>30847</v>
      </c>
      <c r="W127">
        <v>60438</v>
      </c>
      <c r="X127">
        <v>61020</v>
      </c>
    </row>
    <row r="128" spans="1:24" x14ac:dyDescent="0.25">
      <c r="A128">
        <v>92</v>
      </c>
      <c r="B128">
        <v>2</v>
      </c>
      <c r="C128">
        <v>6793</v>
      </c>
      <c r="D128">
        <v>359.04</v>
      </c>
      <c r="E128">
        <v>228</v>
      </c>
      <c r="F128" s="1">
        <v>43318</v>
      </c>
      <c r="G128" s="19"/>
      <c r="H128" s="2">
        <v>0.32344907407407408</v>
      </c>
      <c r="I128" t="s">
        <v>140</v>
      </c>
      <c r="J128">
        <v>40.64</v>
      </c>
      <c r="K128">
        <v>-111.93</v>
      </c>
      <c r="L128">
        <v>5</v>
      </c>
      <c r="M128">
        <v>1</v>
      </c>
      <c r="N128">
        <v>0.2</v>
      </c>
      <c r="O128">
        <v>1</v>
      </c>
      <c r="P128" s="2">
        <v>4.252314814814815E-2</v>
      </c>
      <c r="Q128">
        <v>61.2</v>
      </c>
      <c r="R128" s="2">
        <v>7.5949074074074072E-2</v>
      </c>
      <c r="S128">
        <v>109.4</v>
      </c>
      <c r="T128">
        <v>1</v>
      </c>
      <c r="U128">
        <v>134.69999999999999</v>
      </c>
      <c r="V128">
        <v>24404</v>
      </c>
      <c r="W128">
        <v>27946</v>
      </c>
      <c r="X128">
        <v>31620</v>
      </c>
    </row>
    <row r="129" spans="1:24" x14ac:dyDescent="0.25">
      <c r="A129">
        <v>93</v>
      </c>
      <c r="B129">
        <v>2</v>
      </c>
      <c r="C129">
        <v>2836</v>
      </c>
      <c r="D129">
        <v>209.62</v>
      </c>
      <c r="E129">
        <v>232</v>
      </c>
      <c r="F129" s="1">
        <v>43319</v>
      </c>
      <c r="G129" s="19">
        <v>1</v>
      </c>
      <c r="H129" s="2">
        <v>0.71262731481481478</v>
      </c>
      <c r="I129" t="s">
        <v>141</v>
      </c>
      <c r="J129">
        <v>40.68</v>
      </c>
      <c r="K129">
        <v>-111.9</v>
      </c>
      <c r="L129">
        <v>7</v>
      </c>
      <c r="M129">
        <v>1</v>
      </c>
      <c r="N129">
        <v>0.14000000000000001</v>
      </c>
      <c r="O129">
        <v>1</v>
      </c>
      <c r="P129" s="2">
        <v>5.4282407407407404E-3</v>
      </c>
      <c r="Q129">
        <v>7.8</v>
      </c>
      <c r="R129" s="2">
        <v>2.9826388888888888E-2</v>
      </c>
      <c r="S129">
        <v>43</v>
      </c>
      <c r="T129">
        <v>2</v>
      </c>
      <c r="U129">
        <v>52.9</v>
      </c>
      <c r="V129">
        <v>24988</v>
      </c>
      <c r="W129">
        <v>61571</v>
      </c>
      <c r="X129">
        <v>62040</v>
      </c>
    </row>
    <row r="130" spans="1:24" x14ac:dyDescent="0.25">
      <c r="A130">
        <v>125</v>
      </c>
      <c r="B130">
        <v>3</v>
      </c>
      <c r="C130">
        <v>16346</v>
      </c>
      <c r="D130">
        <v>726.11</v>
      </c>
      <c r="E130">
        <v>234</v>
      </c>
      <c r="F130" s="1">
        <v>43320</v>
      </c>
      <c r="G130" s="19">
        <v>3</v>
      </c>
      <c r="H130" s="2">
        <v>0.67643518518518519</v>
      </c>
      <c r="I130" t="s">
        <v>168</v>
      </c>
      <c r="J130">
        <v>40.340000000000003</v>
      </c>
      <c r="K130">
        <v>-111.76</v>
      </c>
      <c r="L130">
        <v>6</v>
      </c>
      <c r="M130">
        <v>1</v>
      </c>
      <c r="N130">
        <v>0.17</v>
      </c>
      <c r="O130">
        <v>1</v>
      </c>
      <c r="P130" s="2">
        <v>7.5925925925925926E-3</v>
      </c>
      <c r="Q130">
        <v>10.9</v>
      </c>
      <c r="R130" s="2">
        <v>2.4699074074074075E-2</v>
      </c>
      <c r="S130">
        <v>35.6</v>
      </c>
      <c r="T130">
        <v>1</v>
      </c>
      <c r="U130">
        <v>43.8</v>
      </c>
      <c r="V130">
        <v>4554</v>
      </c>
      <c r="W130">
        <v>58444</v>
      </c>
      <c r="X130">
        <v>59100</v>
      </c>
    </row>
    <row r="131" spans="1:24" x14ac:dyDescent="0.25">
      <c r="A131">
        <v>42</v>
      </c>
      <c r="B131">
        <v>1</v>
      </c>
      <c r="C131">
        <v>5483</v>
      </c>
      <c r="D131">
        <v>114.35</v>
      </c>
      <c r="E131">
        <v>236</v>
      </c>
      <c r="F131" s="1">
        <v>43320</v>
      </c>
      <c r="G131" s="19"/>
      <c r="H131" s="2">
        <v>0.33607638888888891</v>
      </c>
      <c r="I131" t="s">
        <v>93</v>
      </c>
      <c r="J131">
        <v>40.299999999999997</v>
      </c>
      <c r="K131">
        <v>-111.73</v>
      </c>
      <c r="L131">
        <v>6</v>
      </c>
      <c r="M131">
        <v>2</v>
      </c>
      <c r="N131">
        <v>0.21</v>
      </c>
      <c r="O131">
        <v>1.23</v>
      </c>
      <c r="P131" s="2">
        <v>1.8784722222222223E-2</v>
      </c>
      <c r="Q131">
        <v>27.1</v>
      </c>
      <c r="R131" s="2">
        <v>9.1898148148148156E-3</v>
      </c>
      <c r="S131">
        <v>13.2</v>
      </c>
      <c r="T131">
        <v>1</v>
      </c>
      <c r="U131">
        <v>16.3</v>
      </c>
      <c r="V131">
        <v>30679</v>
      </c>
      <c r="W131">
        <v>29037</v>
      </c>
      <c r="X131">
        <v>30660</v>
      </c>
    </row>
    <row r="132" spans="1:24" x14ac:dyDescent="0.25">
      <c r="A132">
        <v>124</v>
      </c>
      <c r="B132">
        <v>3</v>
      </c>
      <c r="C132">
        <v>10444</v>
      </c>
      <c r="D132">
        <v>703.73</v>
      </c>
      <c r="E132">
        <v>235</v>
      </c>
      <c r="F132" s="1">
        <v>43320</v>
      </c>
      <c r="G132" s="19"/>
      <c r="H132" s="2">
        <v>0.52559027777777778</v>
      </c>
      <c r="I132" t="s">
        <v>167</v>
      </c>
      <c r="J132">
        <v>40.6</v>
      </c>
      <c r="K132">
        <v>-111.9</v>
      </c>
      <c r="L132">
        <v>7</v>
      </c>
      <c r="M132">
        <v>1</v>
      </c>
      <c r="N132">
        <v>0.14000000000000001</v>
      </c>
      <c r="O132">
        <v>1</v>
      </c>
      <c r="P132" s="2">
        <v>4.1076388888888891E-2</v>
      </c>
      <c r="Q132">
        <v>59.2</v>
      </c>
      <c r="R132" s="2">
        <v>5.7754629629629628E-2</v>
      </c>
      <c r="S132">
        <v>83.2</v>
      </c>
      <c r="T132">
        <v>2</v>
      </c>
      <c r="U132">
        <v>102.5</v>
      </c>
      <c r="V132">
        <v>10790</v>
      </c>
      <c r="W132">
        <v>45411</v>
      </c>
      <c r="X132">
        <v>48960</v>
      </c>
    </row>
    <row r="133" spans="1:24" x14ac:dyDescent="0.25">
      <c r="A133">
        <v>161</v>
      </c>
      <c r="B133">
        <v>4</v>
      </c>
      <c r="C133">
        <v>8702</v>
      </c>
      <c r="D133">
        <v>838.21</v>
      </c>
      <c r="E133">
        <v>237</v>
      </c>
      <c r="F133" s="1">
        <v>43321</v>
      </c>
      <c r="G133" s="19">
        <v>1</v>
      </c>
      <c r="H133" s="2">
        <v>0.31177083333333333</v>
      </c>
      <c r="I133" t="s">
        <v>114</v>
      </c>
      <c r="J133">
        <v>40.42</v>
      </c>
      <c r="K133">
        <v>-111.87</v>
      </c>
      <c r="L133">
        <v>5</v>
      </c>
      <c r="M133">
        <v>1</v>
      </c>
      <c r="N133">
        <v>0.2</v>
      </c>
      <c r="O133">
        <v>1</v>
      </c>
      <c r="P133" s="2">
        <v>3.4756944444444444E-2</v>
      </c>
      <c r="Q133">
        <v>50.1</v>
      </c>
      <c r="R133" s="2">
        <v>4.8622685185185185E-2</v>
      </c>
      <c r="S133">
        <v>70</v>
      </c>
      <c r="T133">
        <v>1</v>
      </c>
      <c r="U133">
        <v>86.3</v>
      </c>
      <c r="V133">
        <v>30814</v>
      </c>
      <c r="W133">
        <v>26937</v>
      </c>
      <c r="X133">
        <v>29940</v>
      </c>
    </row>
    <row r="134" spans="1:24" x14ac:dyDescent="0.25">
      <c r="A134">
        <v>126</v>
      </c>
      <c r="B134">
        <v>3</v>
      </c>
      <c r="C134">
        <v>9949</v>
      </c>
      <c r="D134">
        <v>601.04</v>
      </c>
      <c r="E134">
        <v>239</v>
      </c>
      <c r="F134" s="1">
        <v>43322</v>
      </c>
      <c r="G134" s="19">
        <v>1</v>
      </c>
      <c r="H134" s="2">
        <v>0.32285879629629627</v>
      </c>
      <c r="I134" t="s">
        <v>82</v>
      </c>
      <c r="J134">
        <v>40.51</v>
      </c>
      <c r="K134">
        <v>-111.89</v>
      </c>
      <c r="L134">
        <v>6</v>
      </c>
      <c r="M134">
        <v>1</v>
      </c>
      <c r="N134">
        <v>0.17</v>
      </c>
      <c r="O134">
        <v>1</v>
      </c>
      <c r="P134" s="2">
        <v>4.5891203703703705E-2</v>
      </c>
      <c r="Q134">
        <v>66.099999999999994</v>
      </c>
      <c r="R134" s="2">
        <v>4.0775462962962965E-2</v>
      </c>
      <c r="S134">
        <v>58.7</v>
      </c>
      <c r="T134">
        <v>1</v>
      </c>
      <c r="U134">
        <v>72.3</v>
      </c>
      <c r="V134">
        <v>24436</v>
      </c>
      <c r="W134">
        <v>27895</v>
      </c>
      <c r="X134">
        <v>31860</v>
      </c>
    </row>
    <row r="135" spans="1:24" x14ac:dyDescent="0.25">
      <c r="A135">
        <v>127</v>
      </c>
      <c r="B135">
        <v>3</v>
      </c>
      <c r="C135">
        <v>6159</v>
      </c>
      <c r="D135">
        <v>412.69</v>
      </c>
      <c r="E135">
        <v>242</v>
      </c>
      <c r="F135" s="1">
        <v>43326</v>
      </c>
      <c r="G135" s="19">
        <v>1</v>
      </c>
      <c r="H135" s="2">
        <v>0.7318055555555556</v>
      </c>
      <c r="I135" t="s">
        <v>130</v>
      </c>
      <c r="J135">
        <v>40.36</v>
      </c>
      <c r="K135">
        <v>-111.79</v>
      </c>
      <c r="L135">
        <v>6</v>
      </c>
      <c r="M135">
        <v>2</v>
      </c>
      <c r="N135">
        <v>0.33</v>
      </c>
      <c r="O135">
        <v>2</v>
      </c>
      <c r="P135" s="2">
        <v>1.1944444444444445E-2</v>
      </c>
      <c r="Q135">
        <v>17.2</v>
      </c>
      <c r="R135" s="2">
        <v>5.3703703703703705E-2</v>
      </c>
      <c r="S135">
        <v>77.3</v>
      </c>
      <c r="T135">
        <v>2</v>
      </c>
      <c r="U135">
        <v>95.3</v>
      </c>
      <c r="V135">
        <v>24404</v>
      </c>
      <c r="W135">
        <v>63228</v>
      </c>
      <c r="X135">
        <v>64260</v>
      </c>
    </row>
    <row r="136" spans="1:24" x14ac:dyDescent="0.25">
      <c r="A136">
        <v>43</v>
      </c>
      <c r="B136">
        <v>1</v>
      </c>
      <c r="C136">
        <v>3348</v>
      </c>
      <c r="D136">
        <v>94.47</v>
      </c>
      <c r="E136">
        <v>243</v>
      </c>
      <c r="F136" s="1">
        <v>43328</v>
      </c>
      <c r="G136" s="19">
        <v>1</v>
      </c>
      <c r="H136" s="2">
        <v>0.33233796296296297</v>
      </c>
      <c r="I136" t="s">
        <v>94</v>
      </c>
      <c r="J136">
        <v>40.5</v>
      </c>
      <c r="K136">
        <v>-111.89</v>
      </c>
      <c r="L136">
        <v>5</v>
      </c>
      <c r="M136">
        <v>1</v>
      </c>
      <c r="N136">
        <v>0.2</v>
      </c>
      <c r="O136">
        <v>1</v>
      </c>
      <c r="P136" s="2">
        <v>7.9398148148148145E-3</v>
      </c>
      <c r="Q136">
        <v>11.4</v>
      </c>
      <c r="R136" s="2">
        <v>2.8298611111111111E-2</v>
      </c>
      <c r="S136">
        <v>40.799999999999997</v>
      </c>
      <c r="T136">
        <v>1</v>
      </c>
      <c r="U136">
        <v>50.2</v>
      </c>
      <c r="V136">
        <v>24924</v>
      </c>
      <c r="W136">
        <v>28714</v>
      </c>
      <c r="X136">
        <v>29400</v>
      </c>
    </row>
    <row r="137" spans="1:24" x14ac:dyDescent="0.25">
      <c r="A137">
        <v>128</v>
      </c>
      <c r="B137">
        <v>3</v>
      </c>
      <c r="C137">
        <v>5632</v>
      </c>
      <c r="D137">
        <v>472.03</v>
      </c>
      <c r="E137">
        <v>247</v>
      </c>
      <c r="F137" s="1">
        <v>43332</v>
      </c>
      <c r="G137" s="19">
        <v>1</v>
      </c>
      <c r="H137" s="2">
        <v>0.39026620370370368</v>
      </c>
      <c r="I137" t="s">
        <v>169</v>
      </c>
      <c r="J137">
        <v>40.630000000000003</v>
      </c>
      <c r="K137">
        <v>-111.9</v>
      </c>
      <c r="L137">
        <v>6</v>
      </c>
      <c r="M137">
        <v>2</v>
      </c>
      <c r="N137">
        <v>0.27</v>
      </c>
      <c r="O137">
        <v>1.62</v>
      </c>
      <c r="P137" s="2">
        <v>3.2650462962962964E-2</v>
      </c>
      <c r="Q137">
        <v>47</v>
      </c>
      <c r="R137" s="2">
        <v>3.3703703703703701E-2</v>
      </c>
      <c r="S137">
        <v>48.5</v>
      </c>
      <c r="T137">
        <v>1</v>
      </c>
      <c r="U137">
        <v>59.8</v>
      </c>
      <c r="V137">
        <v>25118</v>
      </c>
      <c r="W137">
        <v>33719</v>
      </c>
      <c r="X137">
        <v>36540</v>
      </c>
    </row>
    <row r="138" spans="1:24" x14ac:dyDescent="0.25">
      <c r="A138">
        <v>130</v>
      </c>
      <c r="B138">
        <v>3</v>
      </c>
      <c r="C138">
        <v>5842</v>
      </c>
      <c r="D138">
        <v>669.87</v>
      </c>
      <c r="E138">
        <v>254</v>
      </c>
      <c r="F138" s="1">
        <v>43334</v>
      </c>
      <c r="G138" s="19">
        <v>4</v>
      </c>
      <c r="H138" s="2">
        <v>0.41195601851851854</v>
      </c>
      <c r="I138" t="s">
        <v>125</v>
      </c>
      <c r="J138">
        <v>40.590000000000003</v>
      </c>
      <c r="K138">
        <v>-111.9</v>
      </c>
      <c r="L138">
        <v>6</v>
      </c>
      <c r="M138">
        <v>1</v>
      </c>
      <c r="N138">
        <v>0.17</v>
      </c>
      <c r="O138">
        <v>1</v>
      </c>
      <c r="P138" s="2">
        <v>4.5682870370370374E-2</v>
      </c>
      <c r="Q138">
        <v>65.8</v>
      </c>
      <c r="R138" s="2">
        <v>6.9733796296296294E-2</v>
      </c>
      <c r="S138">
        <v>100.4</v>
      </c>
      <c r="T138">
        <v>1</v>
      </c>
      <c r="U138">
        <v>123.7</v>
      </c>
      <c r="V138">
        <v>30673</v>
      </c>
      <c r="W138">
        <v>35593</v>
      </c>
      <c r="X138">
        <v>39540</v>
      </c>
    </row>
    <row r="139" spans="1:24" x14ac:dyDescent="0.25">
      <c r="A139">
        <v>44</v>
      </c>
      <c r="B139">
        <v>1</v>
      </c>
      <c r="C139">
        <v>10350</v>
      </c>
      <c r="D139">
        <v>23.7</v>
      </c>
      <c r="E139">
        <v>251</v>
      </c>
      <c r="F139" s="1">
        <v>43334</v>
      </c>
      <c r="G139" s="19"/>
      <c r="H139" s="2">
        <v>0.39729166666666665</v>
      </c>
      <c r="I139" t="s">
        <v>95</v>
      </c>
      <c r="J139">
        <v>40.65</v>
      </c>
      <c r="K139">
        <v>-111.9</v>
      </c>
      <c r="L139">
        <v>7</v>
      </c>
      <c r="M139">
        <v>1</v>
      </c>
      <c r="N139">
        <v>0.14000000000000001</v>
      </c>
      <c r="O139">
        <v>1</v>
      </c>
      <c r="P139" s="2">
        <v>4.9930555555555554E-2</v>
      </c>
      <c r="Q139">
        <v>71.900000000000006</v>
      </c>
      <c r="R139" s="2">
        <v>3.197916666666667E-2</v>
      </c>
      <c r="S139">
        <v>46.1</v>
      </c>
      <c r="T139">
        <v>1</v>
      </c>
      <c r="U139">
        <v>56.7</v>
      </c>
      <c r="V139">
        <v>30674</v>
      </c>
      <c r="W139">
        <v>34326</v>
      </c>
      <c r="X139">
        <v>38640</v>
      </c>
    </row>
    <row r="140" spans="1:24" x14ac:dyDescent="0.25">
      <c r="A140">
        <v>94</v>
      </c>
      <c r="B140">
        <v>2</v>
      </c>
      <c r="C140">
        <v>4610</v>
      </c>
      <c r="D140">
        <v>237.2</v>
      </c>
      <c r="E140">
        <v>253</v>
      </c>
      <c r="F140" s="1">
        <v>43334</v>
      </c>
      <c r="G140" s="19"/>
      <c r="H140" s="2">
        <v>0.33008101851851851</v>
      </c>
      <c r="I140" t="s">
        <v>142</v>
      </c>
      <c r="J140">
        <v>40.340000000000003</v>
      </c>
      <c r="K140">
        <v>-111.75</v>
      </c>
      <c r="L140">
        <v>6</v>
      </c>
      <c r="M140">
        <v>2</v>
      </c>
      <c r="N140">
        <v>0.21</v>
      </c>
      <c r="O140">
        <v>1.27</v>
      </c>
      <c r="P140" s="2">
        <v>1.019675925925926E-2</v>
      </c>
      <c r="Q140">
        <v>14.7</v>
      </c>
      <c r="R140" s="2">
        <v>1.5243055555555555E-2</v>
      </c>
      <c r="S140">
        <v>21.9</v>
      </c>
      <c r="T140">
        <v>1</v>
      </c>
      <c r="U140">
        <v>27</v>
      </c>
      <c r="V140">
        <v>24390</v>
      </c>
      <c r="W140">
        <v>28519</v>
      </c>
      <c r="X140">
        <v>29400</v>
      </c>
    </row>
    <row r="141" spans="1:24" x14ac:dyDescent="0.25">
      <c r="A141">
        <v>129</v>
      </c>
      <c r="B141">
        <v>3</v>
      </c>
      <c r="C141">
        <v>2194</v>
      </c>
      <c r="D141">
        <v>508.79</v>
      </c>
      <c r="E141">
        <v>252</v>
      </c>
      <c r="F141" s="1">
        <v>43334</v>
      </c>
      <c r="G141" s="19"/>
      <c r="H141" s="2">
        <v>0.3376736111111111</v>
      </c>
      <c r="I141" t="s">
        <v>170</v>
      </c>
      <c r="J141">
        <v>40.72</v>
      </c>
      <c r="K141">
        <v>-111.88</v>
      </c>
      <c r="L141">
        <v>4</v>
      </c>
      <c r="M141">
        <v>3</v>
      </c>
      <c r="N141">
        <v>0.28999999999999998</v>
      </c>
      <c r="O141">
        <v>1.1499999999999999</v>
      </c>
      <c r="P141" s="2">
        <v>1.9270833333333334E-2</v>
      </c>
      <c r="Q141">
        <v>27.8</v>
      </c>
      <c r="R141" s="2">
        <v>2.4710648148148148E-2</v>
      </c>
      <c r="S141">
        <v>35.6</v>
      </c>
      <c r="T141">
        <v>1</v>
      </c>
      <c r="U141">
        <v>43.8</v>
      </c>
      <c r="V141">
        <v>31098</v>
      </c>
      <c r="W141">
        <v>29175</v>
      </c>
      <c r="X141">
        <v>30840</v>
      </c>
    </row>
    <row r="142" spans="1:24" x14ac:dyDescent="0.25">
      <c r="A142">
        <v>187</v>
      </c>
      <c r="B142">
        <v>5</v>
      </c>
      <c r="C142">
        <v>21447</v>
      </c>
      <c r="D142">
        <v>2586.0100000000002</v>
      </c>
      <c r="E142">
        <v>258</v>
      </c>
      <c r="F142" s="1">
        <v>43335</v>
      </c>
      <c r="G142" s="19">
        <v>3</v>
      </c>
      <c r="H142" s="2">
        <v>0.27968749999999998</v>
      </c>
      <c r="I142" t="s">
        <v>208</v>
      </c>
      <c r="J142">
        <v>40.590000000000003</v>
      </c>
      <c r="K142">
        <v>-111.9</v>
      </c>
      <c r="L142">
        <v>6</v>
      </c>
      <c r="M142">
        <v>2</v>
      </c>
      <c r="N142">
        <v>0.27</v>
      </c>
      <c r="O142">
        <v>1.62</v>
      </c>
      <c r="P142" s="2">
        <v>3.4895833333333334E-2</v>
      </c>
      <c r="Q142">
        <v>50.3</v>
      </c>
      <c r="R142" s="2">
        <v>3.1192129629629629E-2</v>
      </c>
      <c r="S142">
        <v>44.9</v>
      </c>
      <c r="T142">
        <v>1</v>
      </c>
      <c r="U142">
        <v>55.3</v>
      </c>
      <c r="V142">
        <v>30667</v>
      </c>
      <c r="W142">
        <v>24165</v>
      </c>
      <c r="X142">
        <v>27180</v>
      </c>
    </row>
    <row r="143" spans="1:24" x14ac:dyDescent="0.25">
      <c r="A143">
        <v>45</v>
      </c>
      <c r="B143">
        <v>1</v>
      </c>
      <c r="C143">
        <v>9212</v>
      </c>
      <c r="D143">
        <v>1.1499999999999999</v>
      </c>
      <c r="E143">
        <v>257</v>
      </c>
      <c r="F143" s="1">
        <v>43335</v>
      </c>
      <c r="G143" s="19"/>
      <c r="H143" s="2">
        <v>0.56716435185185188</v>
      </c>
      <c r="I143" t="s">
        <v>96</v>
      </c>
      <c r="J143">
        <v>40.159999999999997</v>
      </c>
      <c r="K143">
        <v>-111.65</v>
      </c>
      <c r="L143">
        <v>6</v>
      </c>
      <c r="M143">
        <v>1</v>
      </c>
      <c r="N143">
        <v>0.17</v>
      </c>
      <c r="O143">
        <v>1</v>
      </c>
      <c r="P143" s="2">
        <v>1.2002314814814815E-2</v>
      </c>
      <c r="Q143">
        <v>17.3</v>
      </c>
      <c r="R143" s="2">
        <v>1.6423611111111111E-2</v>
      </c>
      <c r="S143">
        <v>23.6</v>
      </c>
      <c r="T143">
        <v>1</v>
      </c>
      <c r="U143">
        <v>29.1</v>
      </c>
      <c r="V143">
        <v>24616</v>
      </c>
      <c r="W143">
        <v>49003</v>
      </c>
      <c r="X143">
        <v>50040</v>
      </c>
    </row>
    <row r="144" spans="1:24" x14ac:dyDescent="0.25">
      <c r="A144">
        <v>162</v>
      </c>
      <c r="B144">
        <v>4</v>
      </c>
      <c r="C144">
        <v>2385</v>
      </c>
      <c r="D144">
        <v>1302.5</v>
      </c>
      <c r="E144">
        <v>256</v>
      </c>
      <c r="F144" s="1">
        <v>43335</v>
      </c>
      <c r="G144" s="19"/>
      <c r="H144" s="2">
        <v>0.57553240740740741</v>
      </c>
      <c r="I144" t="s">
        <v>191</v>
      </c>
      <c r="J144">
        <v>40.590000000000003</v>
      </c>
      <c r="K144">
        <v>-111.9</v>
      </c>
      <c r="L144">
        <v>6</v>
      </c>
      <c r="M144">
        <v>3</v>
      </c>
      <c r="N144">
        <v>0.17</v>
      </c>
      <c r="O144">
        <v>1</v>
      </c>
      <c r="P144" s="2">
        <v>1.8217592592592594E-2</v>
      </c>
      <c r="Q144">
        <v>26.2</v>
      </c>
      <c r="R144" s="2">
        <v>4.929398148148148E-2</v>
      </c>
      <c r="S144">
        <v>71</v>
      </c>
      <c r="T144">
        <v>2</v>
      </c>
      <c r="U144">
        <v>87.5</v>
      </c>
      <c r="V144">
        <v>32731</v>
      </c>
      <c r="W144">
        <v>49726</v>
      </c>
      <c r="X144">
        <v>51300</v>
      </c>
    </row>
    <row r="145" spans="1:24" x14ac:dyDescent="0.25">
      <c r="A145">
        <v>46</v>
      </c>
      <c r="B145">
        <v>1</v>
      </c>
      <c r="C145">
        <v>2888</v>
      </c>
      <c r="D145">
        <v>84.48</v>
      </c>
      <c r="E145">
        <v>259</v>
      </c>
      <c r="F145" s="1">
        <v>43336</v>
      </c>
      <c r="G145" s="19">
        <v>1</v>
      </c>
      <c r="H145" s="2">
        <v>0.74243055555555559</v>
      </c>
      <c r="I145" t="s">
        <v>97</v>
      </c>
      <c r="J145">
        <v>40.72</v>
      </c>
      <c r="K145">
        <v>-111.87</v>
      </c>
      <c r="L145">
        <v>4</v>
      </c>
      <c r="M145">
        <v>1</v>
      </c>
      <c r="N145">
        <v>0.25</v>
      </c>
      <c r="O145">
        <v>1</v>
      </c>
      <c r="P145" s="2">
        <v>9.6527777777777775E-3</v>
      </c>
      <c r="Q145">
        <v>13.9</v>
      </c>
      <c r="R145" s="2">
        <v>1.6840277777777777E-2</v>
      </c>
      <c r="S145">
        <v>24.3</v>
      </c>
      <c r="T145">
        <v>1</v>
      </c>
      <c r="U145">
        <v>29.9</v>
      </c>
      <c r="V145">
        <v>24514</v>
      </c>
      <c r="W145">
        <v>64146</v>
      </c>
      <c r="X145">
        <v>64980</v>
      </c>
    </row>
    <row r="146" spans="1:24" x14ac:dyDescent="0.25">
      <c r="A146">
        <v>131</v>
      </c>
      <c r="B146">
        <v>3</v>
      </c>
      <c r="C146">
        <v>5858</v>
      </c>
      <c r="D146">
        <v>445.83</v>
      </c>
      <c r="E146">
        <v>263</v>
      </c>
      <c r="F146" s="1">
        <v>43339</v>
      </c>
      <c r="G146" s="19">
        <v>3</v>
      </c>
      <c r="H146" s="2">
        <v>0.32186342592592593</v>
      </c>
      <c r="I146" t="s">
        <v>171</v>
      </c>
      <c r="J146">
        <v>40.25</v>
      </c>
      <c r="K146">
        <v>-111.7</v>
      </c>
      <c r="L146">
        <v>5</v>
      </c>
      <c r="M146">
        <v>2</v>
      </c>
      <c r="N146">
        <v>0.39</v>
      </c>
      <c r="O146">
        <v>1.95</v>
      </c>
      <c r="P146" s="2">
        <v>2.0497685185185185E-2</v>
      </c>
      <c r="Q146">
        <v>29.5</v>
      </c>
      <c r="R146" s="2">
        <v>3.9479166666666669E-2</v>
      </c>
      <c r="S146">
        <v>56.8</v>
      </c>
      <c r="T146">
        <v>2</v>
      </c>
      <c r="U146">
        <v>70</v>
      </c>
      <c r="V146">
        <v>30751</v>
      </c>
      <c r="W146">
        <v>27809</v>
      </c>
      <c r="X146">
        <v>29580</v>
      </c>
    </row>
    <row r="147" spans="1:24" x14ac:dyDescent="0.25">
      <c r="A147">
        <v>47</v>
      </c>
      <c r="B147">
        <v>1</v>
      </c>
      <c r="C147">
        <v>6159</v>
      </c>
      <c r="D147">
        <v>18.079999999999998</v>
      </c>
      <c r="E147">
        <v>262</v>
      </c>
      <c r="F147" s="1">
        <v>43339</v>
      </c>
      <c r="G147" s="19"/>
      <c r="H147" s="2">
        <v>0.39935185185185185</v>
      </c>
      <c r="I147" t="s">
        <v>98</v>
      </c>
      <c r="J147">
        <v>40.79</v>
      </c>
      <c r="K147">
        <v>-111.92</v>
      </c>
      <c r="L147">
        <v>4</v>
      </c>
      <c r="M147">
        <v>1</v>
      </c>
      <c r="N147">
        <v>0.25</v>
      </c>
      <c r="O147">
        <v>1</v>
      </c>
      <c r="P147" s="2">
        <v>3.5370370370370371E-2</v>
      </c>
      <c r="Q147">
        <v>50.9</v>
      </c>
      <c r="R147" s="2">
        <v>6.2650462962962963E-2</v>
      </c>
      <c r="S147">
        <v>90.2</v>
      </c>
      <c r="T147">
        <v>1</v>
      </c>
      <c r="U147">
        <v>111.1</v>
      </c>
      <c r="V147">
        <v>24351</v>
      </c>
      <c r="W147">
        <v>34504</v>
      </c>
      <c r="X147">
        <v>37560</v>
      </c>
    </row>
    <row r="148" spans="1:24" x14ac:dyDescent="0.25">
      <c r="A148">
        <v>48</v>
      </c>
      <c r="B148">
        <v>1</v>
      </c>
      <c r="C148">
        <v>2803</v>
      </c>
      <c r="D148">
        <v>165.34</v>
      </c>
      <c r="E148">
        <v>261</v>
      </c>
      <c r="F148" s="1">
        <v>43339</v>
      </c>
      <c r="G148" s="19"/>
      <c r="H148" s="2">
        <v>0.72793981481481485</v>
      </c>
      <c r="I148" t="s">
        <v>99</v>
      </c>
      <c r="J148">
        <v>40.71</v>
      </c>
      <c r="K148">
        <v>-111.9</v>
      </c>
      <c r="L148">
        <v>6</v>
      </c>
      <c r="M148">
        <v>1</v>
      </c>
      <c r="N148">
        <v>0.17</v>
      </c>
      <c r="O148">
        <v>1</v>
      </c>
      <c r="P148" s="2">
        <v>2.2060185185185186E-2</v>
      </c>
      <c r="Q148">
        <v>31.8</v>
      </c>
      <c r="R148" s="2">
        <v>1.951388888888889E-2</v>
      </c>
      <c r="S148">
        <v>28.1</v>
      </c>
      <c r="T148">
        <v>2</v>
      </c>
      <c r="U148">
        <v>34.6</v>
      </c>
      <c r="V148">
        <v>2841</v>
      </c>
      <c r="W148">
        <v>62894</v>
      </c>
      <c r="X148">
        <v>64800</v>
      </c>
    </row>
    <row r="149" spans="1:24" x14ac:dyDescent="0.25">
      <c r="A149">
        <v>163</v>
      </c>
      <c r="B149">
        <v>4</v>
      </c>
      <c r="C149">
        <v>9673</v>
      </c>
      <c r="D149">
        <v>1325.55</v>
      </c>
      <c r="E149">
        <v>272</v>
      </c>
      <c r="F149" s="1">
        <v>43347</v>
      </c>
      <c r="G149" s="19">
        <v>1</v>
      </c>
      <c r="H149" s="2">
        <v>0.30880787037037039</v>
      </c>
      <c r="I149" t="s">
        <v>192</v>
      </c>
      <c r="J149">
        <v>40.46</v>
      </c>
      <c r="K149">
        <v>-111.91</v>
      </c>
      <c r="L149">
        <v>6</v>
      </c>
      <c r="M149">
        <v>2</v>
      </c>
      <c r="N149">
        <v>0.19</v>
      </c>
      <c r="O149">
        <v>1.1599999999999999</v>
      </c>
      <c r="P149" s="2">
        <v>5.7511574074074076E-2</v>
      </c>
      <c r="Q149">
        <v>82.8</v>
      </c>
      <c r="R149" s="2">
        <v>6.5671296296296297E-2</v>
      </c>
      <c r="S149">
        <v>94.6</v>
      </c>
      <c r="T149">
        <v>1</v>
      </c>
      <c r="U149">
        <v>116.5</v>
      </c>
      <c r="V149">
        <v>24939</v>
      </c>
      <c r="W149">
        <v>26681</v>
      </c>
      <c r="X149">
        <v>31650</v>
      </c>
    </row>
    <row r="150" spans="1:24" x14ac:dyDescent="0.25">
      <c r="A150">
        <v>95</v>
      </c>
      <c r="B150">
        <v>2</v>
      </c>
      <c r="C150">
        <v>3778</v>
      </c>
      <c r="D150">
        <v>354.83</v>
      </c>
      <c r="E150">
        <v>278</v>
      </c>
      <c r="F150" s="1">
        <v>43349</v>
      </c>
      <c r="G150" s="19">
        <v>3</v>
      </c>
      <c r="H150" s="2">
        <v>0.74761574074074078</v>
      </c>
      <c r="I150" t="s">
        <v>143</v>
      </c>
      <c r="J150">
        <v>40.36</v>
      </c>
      <c r="K150">
        <v>-111.78</v>
      </c>
      <c r="L150">
        <v>6</v>
      </c>
      <c r="M150">
        <v>3</v>
      </c>
      <c r="N150">
        <v>0.18</v>
      </c>
      <c r="O150">
        <v>1.06</v>
      </c>
      <c r="P150" s="2">
        <v>3.363425925925926E-2</v>
      </c>
      <c r="Q150">
        <v>48.4</v>
      </c>
      <c r="R150" s="2">
        <v>2.6956018518518518E-2</v>
      </c>
      <c r="S150">
        <v>38.799999999999997</v>
      </c>
      <c r="T150">
        <v>2</v>
      </c>
      <c r="U150">
        <v>47.8</v>
      </c>
      <c r="V150">
        <v>24632</v>
      </c>
      <c r="W150">
        <v>64594</v>
      </c>
      <c r="X150">
        <v>67500</v>
      </c>
    </row>
    <row r="151" spans="1:24" x14ac:dyDescent="0.25">
      <c r="A151">
        <v>49</v>
      </c>
      <c r="B151">
        <v>1</v>
      </c>
      <c r="C151">
        <v>4978</v>
      </c>
      <c r="D151">
        <v>6.32</v>
      </c>
      <c r="E151">
        <v>276</v>
      </c>
      <c r="F151" s="1">
        <v>43349</v>
      </c>
      <c r="G151" s="19"/>
      <c r="H151" s="2">
        <v>0.28583333333333333</v>
      </c>
      <c r="I151" t="s">
        <v>100</v>
      </c>
      <c r="J151">
        <v>40.380000000000003</v>
      </c>
      <c r="K151">
        <v>-111.83</v>
      </c>
      <c r="L151">
        <v>6</v>
      </c>
      <c r="M151">
        <v>2</v>
      </c>
      <c r="N151">
        <v>0.33</v>
      </c>
      <c r="O151">
        <v>2</v>
      </c>
      <c r="P151" s="2">
        <v>3.4305555555555554E-2</v>
      </c>
      <c r="Q151">
        <v>49.4</v>
      </c>
      <c r="R151" s="2">
        <v>4.912037037037037E-2</v>
      </c>
      <c r="S151">
        <v>70.7</v>
      </c>
      <c r="T151">
        <v>2</v>
      </c>
      <c r="U151">
        <v>87.1</v>
      </c>
      <c r="V151">
        <v>30673</v>
      </c>
      <c r="W151">
        <v>24696</v>
      </c>
      <c r="X151">
        <v>27660</v>
      </c>
    </row>
    <row r="152" spans="1:24" x14ac:dyDescent="0.25">
      <c r="A152">
        <v>50</v>
      </c>
      <c r="B152">
        <v>1</v>
      </c>
      <c r="C152">
        <v>6973</v>
      </c>
      <c r="D152">
        <v>30.28</v>
      </c>
      <c r="E152">
        <v>277</v>
      </c>
      <c r="F152" s="1">
        <v>43349</v>
      </c>
      <c r="G152" s="19"/>
      <c r="H152" s="2">
        <v>0.71414351851851854</v>
      </c>
      <c r="I152" t="s">
        <v>101</v>
      </c>
      <c r="J152">
        <v>40.479999999999997</v>
      </c>
      <c r="K152">
        <v>-111.9</v>
      </c>
      <c r="L152">
        <v>6</v>
      </c>
      <c r="M152">
        <v>1</v>
      </c>
      <c r="N152">
        <v>0.17</v>
      </c>
      <c r="O152">
        <v>1</v>
      </c>
      <c r="P152" s="2">
        <v>3.5856481481481482E-2</v>
      </c>
      <c r="Q152">
        <v>51.6</v>
      </c>
      <c r="R152" s="2">
        <v>4.5902777777777778E-2</v>
      </c>
      <c r="S152">
        <v>66.099999999999994</v>
      </c>
      <c r="T152">
        <v>1</v>
      </c>
      <c r="U152">
        <v>81.400000000000006</v>
      </c>
      <c r="V152">
        <v>31022</v>
      </c>
      <c r="W152">
        <v>61702</v>
      </c>
      <c r="X152">
        <v>64800</v>
      </c>
    </row>
    <row r="153" spans="1:24" x14ac:dyDescent="0.25">
      <c r="A153">
        <v>189</v>
      </c>
      <c r="B153">
        <v>5</v>
      </c>
      <c r="C153">
        <v>10124</v>
      </c>
      <c r="D153">
        <v>4189.47</v>
      </c>
      <c r="E153">
        <v>284</v>
      </c>
      <c r="F153" s="1">
        <v>43350</v>
      </c>
      <c r="G153" s="19">
        <v>5</v>
      </c>
      <c r="H153" s="2">
        <v>0.69283564814814813</v>
      </c>
      <c r="I153" t="s">
        <v>192</v>
      </c>
      <c r="J153">
        <v>40.46</v>
      </c>
      <c r="K153">
        <v>-111.91</v>
      </c>
      <c r="L153">
        <v>6</v>
      </c>
      <c r="M153">
        <v>4</v>
      </c>
      <c r="N153">
        <v>0.55000000000000004</v>
      </c>
      <c r="O153">
        <v>3.33</v>
      </c>
      <c r="P153" s="2">
        <v>5.091435185185185E-2</v>
      </c>
      <c r="Q153">
        <v>73.3</v>
      </c>
      <c r="R153" s="2">
        <v>2.883101851851852E-2</v>
      </c>
      <c r="S153">
        <v>41.5</v>
      </c>
      <c r="T153">
        <v>1</v>
      </c>
      <c r="U153">
        <v>51.1</v>
      </c>
      <c r="V153">
        <v>24876</v>
      </c>
      <c r="W153">
        <v>59861</v>
      </c>
      <c r="X153">
        <v>64260</v>
      </c>
    </row>
    <row r="154" spans="1:24" x14ac:dyDescent="0.25">
      <c r="A154">
        <v>51</v>
      </c>
      <c r="B154">
        <v>1</v>
      </c>
      <c r="C154">
        <v>7957</v>
      </c>
      <c r="D154">
        <v>172.84</v>
      </c>
      <c r="E154">
        <v>283</v>
      </c>
      <c r="F154" s="1">
        <v>43350</v>
      </c>
      <c r="G154" s="19"/>
      <c r="H154" s="2">
        <v>0.64915509259259263</v>
      </c>
      <c r="I154" t="s">
        <v>102</v>
      </c>
      <c r="J154">
        <v>40.630000000000003</v>
      </c>
      <c r="K154">
        <v>-111.89</v>
      </c>
      <c r="L154">
        <v>3</v>
      </c>
      <c r="M154">
        <v>1</v>
      </c>
      <c r="N154">
        <v>0.33</v>
      </c>
      <c r="O154">
        <v>1</v>
      </c>
      <c r="P154" s="2">
        <v>3.6261574074074071E-2</v>
      </c>
      <c r="Q154">
        <v>52.2</v>
      </c>
      <c r="R154" s="2">
        <v>4.1550925925925929E-2</v>
      </c>
      <c r="S154">
        <v>59.8</v>
      </c>
      <c r="T154">
        <v>2</v>
      </c>
      <c r="U154">
        <v>73.7</v>
      </c>
      <c r="V154">
        <v>24913</v>
      </c>
      <c r="W154">
        <v>56087</v>
      </c>
      <c r="X154">
        <v>59220</v>
      </c>
    </row>
    <row r="155" spans="1:24" x14ac:dyDescent="0.25">
      <c r="A155">
        <v>96</v>
      </c>
      <c r="B155">
        <v>2</v>
      </c>
      <c r="C155">
        <v>5808</v>
      </c>
      <c r="D155">
        <v>319.56</v>
      </c>
      <c r="E155">
        <v>280</v>
      </c>
      <c r="F155" s="1">
        <v>43350</v>
      </c>
      <c r="G155" s="19"/>
      <c r="H155" s="2">
        <v>0.45530092592592591</v>
      </c>
      <c r="I155" t="s">
        <v>124</v>
      </c>
      <c r="J155">
        <v>40.71</v>
      </c>
      <c r="K155">
        <v>-111.9</v>
      </c>
      <c r="L155">
        <v>6</v>
      </c>
      <c r="M155">
        <v>1</v>
      </c>
      <c r="N155">
        <v>0.17</v>
      </c>
      <c r="O155">
        <v>1</v>
      </c>
      <c r="P155" s="2">
        <v>8.5879629629629622E-3</v>
      </c>
      <c r="Q155">
        <v>12.4</v>
      </c>
      <c r="R155" s="2">
        <v>2.5914351851851852E-2</v>
      </c>
      <c r="S155">
        <v>37.299999999999997</v>
      </c>
      <c r="T155">
        <v>1</v>
      </c>
      <c r="U155">
        <v>46</v>
      </c>
      <c r="V155">
        <v>30666</v>
      </c>
      <c r="W155">
        <v>39338</v>
      </c>
      <c r="X155">
        <v>40080</v>
      </c>
    </row>
    <row r="156" spans="1:24" x14ac:dyDescent="0.25">
      <c r="A156">
        <v>132</v>
      </c>
      <c r="B156">
        <v>3</v>
      </c>
      <c r="C156">
        <v>8895</v>
      </c>
      <c r="D156">
        <v>589.67999999999995</v>
      </c>
      <c r="E156">
        <v>282</v>
      </c>
      <c r="F156" s="1">
        <v>43350</v>
      </c>
      <c r="G156" s="19"/>
      <c r="H156" s="2">
        <v>0.58806712962962959</v>
      </c>
      <c r="I156" t="s">
        <v>172</v>
      </c>
      <c r="J156">
        <v>40.6</v>
      </c>
      <c r="K156">
        <v>-111.9</v>
      </c>
      <c r="L156">
        <v>7</v>
      </c>
      <c r="M156">
        <v>1</v>
      </c>
      <c r="N156">
        <v>0.14000000000000001</v>
      </c>
      <c r="O156">
        <v>1</v>
      </c>
      <c r="P156" s="2">
        <v>1.193287037037037E-2</v>
      </c>
      <c r="Q156">
        <v>17.2</v>
      </c>
      <c r="R156" s="2">
        <v>4.1886574074074076E-2</v>
      </c>
      <c r="S156">
        <v>60.3</v>
      </c>
      <c r="T156">
        <v>2</v>
      </c>
      <c r="U156">
        <v>74.3</v>
      </c>
      <c r="V156">
        <v>30765</v>
      </c>
      <c r="W156">
        <v>50809</v>
      </c>
      <c r="X156">
        <v>51840</v>
      </c>
    </row>
    <row r="157" spans="1:24" x14ac:dyDescent="0.25">
      <c r="A157">
        <v>188</v>
      </c>
      <c r="B157">
        <v>5</v>
      </c>
      <c r="C157">
        <v>8361</v>
      </c>
      <c r="D157">
        <v>2058.08</v>
      </c>
      <c r="E157">
        <v>281</v>
      </c>
      <c r="F157" s="1">
        <v>43350</v>
      </c>
      <c r="G157" s="19"/>
      <c r="H157" s="2">
        <v>0.53796296296296298</v>
      </c>
      <c r="I157" t="s">
        <v>209</v>
      </c>
      <c r="J157">
        <v>40.61</v>
      </c>
      <c r="K157">
        <v>-111.9</v>
      </c>
      <c r="L157">
        <v>6</v>
      </c>
      <c r="M157">
        <v>3</v>
      </c>
      <c r="N157">
        <v>0.19</v>
      </c>
      <c r="O157">
        <v>1.1399999999999999</v>
      </c>
      <c r="P157" s="2">
        <v>5.2314814814814814E-2</v>
      </c>
      <c r="Q157">
        <v>75.3</v>
      </c>
      <c r="R157" s="2">
        <v>3.740740740740741E-2</v>
      </c>
      <c r="S157">
        <v>53.9</v>
      </c>
      <c r="T157">
        <v>1</v>
      </c>
      <c r="U157">
        <v>66.400000000000006</v>
      </c>
      <c r="V157">
        <v>16992</v>
      </c>
      <c r="W157">
        <v>46480</v>
      </c>
      <c r="X157">
        <v>51000</v>
      </c>
    </row>
    <row r="158" spans="1:24" x14ac:dyDescent="0.25">
      <c r="A158">
        <v>53</v>
      </c>
      <c r="B158">
        <v>1</v>
      </c>
      <c r="C158">
        <v>3703</v>
      </c>
      <c r="D158">
        <v>44.92</v>
      </c>
      <c r="E158">
        <v>287</v>
      </c>
      <c r="F158" s="1">
        <v>43353</v>
      </c>
      <c r="G158" s="19">
        <v>2</v>
      </c>
      <c r="H158" s="2">
        <v>0.40819444444444447</v>
      </c>
      <c r="I158" t="s">
        <v>104</v>
      </c>
      <c r="J158">
        <v>40.619999999999997</v>
      </c>
      <c r="K158">
        <v>-111.91</v>
      </c>
      <c r="L158">
        <v>5</v>
      </c>
      <c r="M158">
        <v>2</v>
      </c>
      <c r="N158">
        <v>0.4</v>
      </c>
      <c r="O158">
        <v>2</v>
      </c>
      <c r="P158" s="2">
        <v>9.8611111111111104E-3</v>
      </c>
      <c r="Q158">
        <v>14.2</v>
      </c>
      <c r="R158" s="2">
        <v>8.9317129629629635E-2</v>
      </c>
      <c r="S158">
        <v>128.6</v>
      </c>
      <c r="T158">
        <v>3</v>
      </c>
      <c r="U158">
        <v>158.5</v>
      </c>
      <c r="V158">
        <v>24605</v>
      </c>
      <c r="W158">
        <v>35268</v>
      </c>
      <c r="X158">
        <v>36120</v>
      </c>
    </row>
    <row r="159" spans="1:24" x14ac:dyDescent="0.25">
      <c r="A159">
        <v>52</v>
      </c>
      <c r="B159">
        <v>1</v>
      </c>
      <c r="C159">
        <v>5162</v>
      </c>
      <c r="D159">
        <v>183.36</v>
      </c>
      <c r="E159">
        <v>286</v>
      </c>
      <c r="F159" s="1">
        <v>43353</v>
      </c>
      <c r="G159" s="19"/>
      <c r="H159" s="2">
        <v>0.35032407407407407</v>
      </c>
      <c r="I159" t="s">
        <v>103</v>
      </c>
      <c r="J159">
        <v>40.630000000000003</v>
      </c>
      <c r="K159">
        <v>-111.87</v>
      </c>
      <c r="L159">
        <v>3</v>
      </c>
      <c r="M159">
        <v>1</v>
      </c>
      <c r="N159">
        <v>0.33</v>
      </c>
      <c r="O159">
        <v>1</v>
      </c>
      <c r="P159" s="2">
        <v>3.6481481481481483E-2</v>
      </c>
      <c r="Q159">
        <v>52.5</v>
      </c>
      <c r="R159" s="2">
        <v>2.7337962962962963E-2</v>
      </c>
      <c r="S159">
        <v>39.4</v>
      </c>
      <c r="T159">
        <v>1</v>
      </c>
      <c r="U159">
        <v>48.5</v>
      </c>
      <c r="V159">
        <v>24384</v>
      </c>
      <c r="W159">
        <v>30268</v>
      </c>
      <c r="X159">
        <v>33420</v>
      </c>
    </row>
    <row r="160" spans="1:24" x14ac:dyDescent="0.25">
      <c r="A160">
        <v>164</v>
      </c>
      <c r="B160">
        <v>4</v>
      </c>
      <c r="C160">
        <v>10267</v>
      </c>
      <c r="D160">
        <v>1356.9</v>
      </c>
      <c r="E160">
        <v>288</v>
      </c>
      <c r="F160" s="1">
        <v>43354</v>
      </c>
      <c r="G160" s="19">
        <v>2</v>
      </c>
      <c r="H160" s="2">
        <v>0.36714120370370368</v>
      </c>
      <c r="I160" t="s">
        <v>193</v>
      </c>
      <c r="J160">
        <v>40.69</v>
      </c>
      <c r="K160">
        <v>-111.9</v>
      </c>
      <c r="L160">
        <v>6</v>
      </c>
      <c r="M160">
        <v>3</v>
      </c>
      <c r="N160">
        <v>0.5</v>
      </c>
      <c r="O160">
        <v>3</v>
      </c>
      <c r="P160" s="2">
        <v>2.0358796296296295E-2</v>
      </c>
      <c r="Q160">
        <v>29.3</v>
      </c>
      <c r="R160" s="2">
        <v>2.3773148148148147E-2</v>
      </c>
      <c r="S160">
        <v>34.200000000000003</v>
      </c>
      <c r="T160">
        <v>1</v>
      </c>
      <c r="U160">
        <v>42.2</v>
      </c>
      <c r="V160">
        <v>30665</v>
      </c>
      <c r="W160">
        <v>31721</v>
      </c>
      <c r="X160">
        <v>33480</v>
      </c>
    </row>
    <row r="161" spans="1:24" x14ac:dyDescent="0.25">
      <c r="A161">
        <v>54</v>
      </c>
      <c r="B161">
        <v>1</v>
      </c>
      <c r="C161">
        <v>1525</v>
      </c>
      <c r="D161">
        <v>161.91</v>
      </c>
      <c r="E161">
        <v>289</v>
      </c>
      <c r="F161" s="1">
        <v>43354</v>
      </c>
      <c r="G161" s="19"/>
      <c r="H161" s="2">
        <v>0.56541666666666668</v>
      </c>
      <c r="I161" t="s">
        <v>105</v>
      </c>
      <c r="J161">
        <v>40.11</v>
      </c>
      <c r="K161">
        <v>-111.67</v>
      </c>
      <c r="L161">
        <v>3</v>
      </c>
      <c r="M161">
        <v>2</v>
      </c>
      <c r="N161">
        <v>0.52</v>
      </c>
      <c r="O161">
        <v>1.57</v>
      </c>
      <c r="P161" s="2">
        <v>3.5972222222222225E-2</v>
      </c>
      <c r="Q161">
        <v>51.8</v>
      </c>
      <c r="R161" s="2">
        <v>0.12792824074074075</v>
      </c>
      <c r="S161">
        <v>184.2</v>
      </c>
      <c r="T161">
        <v>4</v>
      </c>
      <c r="U161">
        <v>227</v>
      </c>
      <c r="V161">
        <v>38274</v>
      </c>
      <c r="W161">
        <v>48852</v>
      </c>
      <c r="X161">
        <v>51960</v>
      </c>
    </row>
    <row r="162" spans="1:24" x14ac:dyDescent="0.25">
      <c r="A162">
        <v>97</v>
      </c>
      <c r="B162">
        <v>2</v>
      </c>
      <c r="C162">
        <v>5004</v>
      </c>
      <c r="D162">
        <v>379.46</v>
      </c>
      <c r="E162">
        <v>292</v>
      </c>
      <c r="F162" s="1">
        <v>43355</v>
      </c>
      <c r="G162" s="19">
        <v>3</v>
      </c>
      <c r="H162" s="2">
        <v>0.64547453703703705</v>
      </c>
      <c r="I162" t="s">
        <v>144</v>
      </c>
      <c r="J162">
        <v>40.5</v>
      </c>
      <c r="K162">
        <v>-111.89</v>
      </c>
      <c r="L162">
        <v>5</v>
      </c>
      <c r="M162">
        <v>1</v>
      </c>
      <c r="N162">
        <v>0.2</v>
      </c>
      <c r="O162">
        <v>1</v>
      </c>
      <c r="P162" s="2">
        <v>1.9108796296296297E-2</v>
      </c>
      <c r="Q162">
        <v>27.5</v>
      </c>
      <c r="R162" s="2">
        <v>2.0034722222222221E-2</v>
      </c>
      <c r="S162">
        <v>28.9</v>
      </c>
      <c r="T162">
        <v>1</v>
      </c>
      <c r="U162">
        <v>35.5</v>
      </c>
      <c r="V162">
        <v>30768</v>
      </c>
      <c r="W162">
        <v>55769</v>
      </c>
      <c r="X162">
        <v>57420</v>
      </c>
    </row>
    <row r="163" spans="1:24" x14ac:dyDescent="0.25">
      <c r="A163">
        <v>55</v>
      </c>
      <c r="B163">
        <v>1</v>
      </c>
      <c r="C163">
        <v>2669</v>
      </c>
      <c r="D163">
        <v>165.1</v>
      </c>
      <c r="E163">
        <v>290</v>
      </c>
      <c r="F163" s="1">
        <v>43355</v>
      </c>
      <c r="G163" s="19"/>
      <c r="H163" s="2">
        <v>0.48549768518518521</v>
      </c>
      <c r="I163" t="s">
        <v>106</v>
      </c>
      <c r="J163">
        <v>40.799999999999997</v>
      </c>
      <c r="K163">
        <v>-111.92</v>
      </c>
      <c r="L163">
        <v>4</v>
      </c>
      <c r="M163">
        <v>1</v>
      </c>
      <c r="N163">
        <v>0.25</v>
      </c>
      <c r="O163">
        <v>1</v>
      </c>
      <c r="P163" s="2">
        <v>3.8807870370370368E-2</v>
      </c>
      <c r="Q163">
        <v>55.9</v>
      </c>
      <c r="R163" s="2">
        <v>3.3912037037037039E-2</v>
      </c>
      <c r="S163">
        <v>48.8</v>
      </c>
      <c r="T163">
        <v>1</v>
      </c>
      <c r="U163">
        <v>60.2</v>
      </c>
      <c r="V163">
        <v>30859</v>
      </c>
      <c r="W163">
        <v>41947</v>
      </c>
      <c r="X163">
        <v>45300</v>
      </c>
    </row>
    <row r="164" spans="1:24" x14ac:dyDescent="0.25">
      <c r="A164">
        <v>56</v>
      </c>
      <c r="B164">
        <v>1</v>
      </c>
      <c r="C164">
        <v>11060</v>
      </c>
      <c r="D164">
        <v>88.29</v>
      </c>
      <c r="E164">
        <v>291</v>
      </c>
      <c r="F164" s="1">
        <v>43355</v>
      </c>
      <c r="G164" s="19"/>
      <c r="H164" s="2">
        <v>0.59531250000000002</v>
      </c>
      <c r="I164" t="s">
        <v>107</v>
      </c>
      <c r="J164">
        <v>40.18</v>
      </c>
      <c r="K164">
        <v>-111.65</v>
      </c>
      <c r="L164">
        <v>5</v>
      </c>
      <c r="M164">
        <v>1</v>
      </c>
      <c r="N164">
        <v>0.2</v>
      </c>
      <c r="O164">
        <v>1</v>
      </c>
      <c r="P164" s="2">
        <v>2.0659722222222222E-2</v>
      </c>
      <c r="Q164">
        <v>29.8</v>
      </c>
      <c r="R164" s="2">
        <v>3.650462962962963E-2</v>
      </c>
      <c r="S164">
        <v>52.6</v>
      </c>
      <c r="T164">
        <v>1</v>
      </c>
      <c r="U164">
        <v>64.8</v>
      </c>
      <c r="V164">
        <v>31073</v>
      </c>
      <c r="W164">
        <v>51435</v>
      </c>
      <c r="X164">
        <v>53220</v>
      </c>
    </row>
    <row r="165" spans="1:24" x14ac:dyDescent="0.25">
      <c r="A165">
        <v>166</v>
      </c>
      <c r="B165">
        <v>4</v>
      </c>
      <c r="C165">
        <v>4647</v>
      </c>
      <c r="D165">
        <v>1725.46</v>
      </c>
      <c r="E165">
        <v>294</v>
      </c>
      <c r="F165" s="1">
        <v>43356</v>
      </c>
      <c r="G165" s="19">
        <v>2</v>
      </c>
      <c r="H165" s="2">
        <v>0.65472222222222221</v>
      </c>
      <c r="I165" t="s">
        <v>195</v>
      </c>
      <c r="J165">
        <v>40.369999999999997</v>
      </c>
      <c r="K165">
        <v>-111.8</v>
      </c>
      <c r="L165">
        <v>6</v>
      </c>
      <c r="M165">
        <v>2</v>
      </c>
      <c r="N165">
        <v>0.33</v>
      </c>
      <c r="O165">
        <v>2</v>
      </c>
      <c r="P165" s="2">
        <v>1.4027777777777778E-2</v>
      </c>
      <c r="Q165">
        <v>20.2</v>
      </c>
      <c r="R165" s="2">
        <v>4.7824074074074074E-2</v>
      </c>
      <c r="S165">
        <v>68.900000000000006</v>
      </c>
      <c r="T165">
        <v>1</v>
      </c>
      <c r="U165">
        <v>84.8</v>
      </c>
      <c r="V165">
        <v>24301</v>
      </c>
      <c r="W165">
        <v>56568</v>
      </c>
      <c r="X165">
        <v>57780</v>
      </c>
    </row>
    <row r="166" spans="1:24" x14ac:dyDescent="0.25">
      <c r="A166">
        <v>165</v>
      </c>
      <c r="B166">
        <v>4</v>
      </c>
      <c r="C166">
        <v>12939</v>
      </c>
      <c r="D166">
        <v>1281.98</v>
      </c>
      <c r="E166">
        <v>293</v>
      </c>
      <c r="F166" s="1">
        <v>43356</v>
      </c>
      <c r="G166" s="19"/>
      <c r="H166" s="2">
        <v>0.32862268518518517</v>
      </c>
      <c r="I166" t="s">
        <v>194</v>
      </c>
      <c r="J166">
        <v>40.56</v>
      </c>
      <c r="K166">
        <v>-111.9</v>
      </c>
      <c r="L166">
        <v>6</v>
      </c>
      <c r="M166">
        <v>4</v>
      </c>
      <c r="N166">
        <v>0.33</v>
      </c>
      <c r="O166">
        <v>2</v>
      </c>
      <c r="P166" s="2">
        <v>7.4884259259259262E-3</v>
      </c>
      <c r="Q166">
        <v>10.8</v>
      </c>
      <c r="R166" s="2">
        <v>1.6736111111111111E-2</v>
      </c>
      <c r="S166">
        <v>24.1</v>
      </c>
      <c r="T166">
        <v>1</v>
      </c>
      <c r="U166">
        <v>29.7</v>
      </c>
      <c r="V166">
        <v>33522</v>
      </c>
      <c r="W166">
        <v>28393</v>
      </c>
      <c r="X166">
        <v>29040</v>
      </c>
    </row>
    <row r="167" spans="1:24" x14ac:dyDescent="0.25">
      <c r="A167">
        <v>135</v>
      </c>
      <c r="B167">
        <v>3</v>
      </c>
      <c r="C167">
        <v>4885</v>
      </c>
      <c r="D167">
        <v>584.34</v>
      </c>
      <c r="E167">
        <v>300</v>
      </c>
      <c r="F167" s="1">
        <v>43357</v>
      </c>
      <c r="G167" s="19">
        <v>4</v>
      </c>
      <c r="H167" s="2">
        <v>0.68677083333333333</v>
      </c>
      <c r="I167" t="s">
        <v>175</v>
      </c>
      <c r="J167">
        <v>40.799999999999997</v>
      </c>
      <c r="K167">
        <v>-111.92</v>
      </c>
      <c r="L167">
        <v>4</v>
      </c>
      <c r="M167">
        <v>1</v>
      </c>
      <c r="N167">
        <v>0.25</v>
      </c>
      <c r="O167">
        <v>1</v>
      </c>
      <c r="P167" s="2">
        <v>1.9479166666666665E-2</v>
      </c>
      <c r="Q167">
        <v>28.1</v>
      </c>
      <c r="R167" s="2">
        <v>1.5659722222222221E-2</v>
      </c>
      <c r="S167">
        <v>22.6</v>
      </c>
      <c r="T167">
        <v>1</v>
      </c>
      <c r="U167">
        <v>27.8</v>
      </c>
      <c r="V167">
        <v>24423</v>
      </c>
      <c r="W167">
        <v>59337</v>
      </c>
      <c r="X167">
        <v>61020</v>
      </c>
    </row>
    <row r="168" spans="1:24" x14ac:dyDescent="0.25">
      <c r="A168">
        <v>98</v>
      </c>
      <c r="B168">
        <v>2</v>
      </c>
      <c r="C168">
        <v>5592</v>
      </c>
      <c r="D168">
        <v>213.12</v>
      </c>
      <c r="E168">
        <v>298</v>
      </c>
      <c r="F168" s="1">
        <v>43357</v>
      </c>
      <c r="G168" s="19"/>
      <c r="H168" s="2">
        <v>0.56166666666666665</v>
      </c>
      <c r="I168" t="s">
        <v>145</v>
      </c>
      <c r="J168">
        <v>40.409999999999997</v>
      </c>
      <c r="K168">
        <v>-111.86</v>
      </c>
      <c r="L168">
        <v>4</v>
      </c>
      <c r="M168">
        <v>1</v>
      </c>
      <c r="N168">
        <v>0.25</v>
      </c>
      <c r="O168">
        <v>1</v>
      </c>
      <c r="P168" s="2">
        <v>1.3333333333333334E-2</v>
      </c>
      <c r="Q168">
        <v>19.2</v>
      </c>
      <c r="R168" s="2">
        <v>3.9247685185185184E-2</v>
      </c>
      <c r="S168">
        <v>56.5</v>
      </c>
      <c r="T168">
        <v>2</v>
      </c>
      <c r="U168">
        <v>69.599999999999994</v>
      </c>
      <c r="V168">
        <v>24670</v>
      </c>
      <c r="W168">
        <v>48528</v>
      </c>
      <c r="X168">
        <v>49680</v>
      </c>
    </row>
    <row r="169" spans="1:24" x14ac:dyDescent="0.25">
      <c r="A169">
        <v>133</v>
      </c>
      <c r="B169">
        <v>3</v>
      </c>
      <c r="C169">
        <v>7570</v>
      </c>
      <c r="D169">
        <v>464.31</v>
      </c>
      <c r="E169">
        <v>297</v>
      </c>
      <c r="F169" s="1">
        <v>43357</v>
      </c>
      <c r="G169" s="19"/>
      <c r="H169" s="2">
        <v>0.37253472222222223</v>
      </c>
      <c r="I169" t="s">
        <v>173</v>
      </c>
      <c r="J169">
        <v>40.81</v>
      </c>
      <c r="K169">
        <v>-111.92</v>
      </c>
      <c r="L169">
        <v>4</v>
      </c>
      <c r="M169">
        <v>1</v>
      </c>
      <c r="N169">
        <v>0.25</v>
      </c>
      <c r="O169">
        <v>1</v>
      </c>
      <c r="P169" s="2">
        <v>1.982638888888889E-2</v>
      </c>
      <c r="Q169">
        <v>28.6</v>
      </c>
      <c r="R169" s="2">
        <v>4.7060185185185184E-2</v>
      </c>
      <c r="S169">
        <v>67.8</v>
      </c>
      <c r="T169">
        <v>1</v>
      </c>
      <c r="U169">
        <v>83.5</v>
      </c>
      <c r="V169">
        <v>24436</v>
      </c>
      <c r="W169">
        <v>32187</v>
      </c>
      <c r="X169">
        <v>33900</v>
      </c>
    </row>
    <row r="170" spans="1:24" x14ac:dyDescent="0.25">
      <c r="A170">
        <v>134</v>
      </c>
      <c r="B170">
        <v>3</v>
      </c>
      <c r="C170">
        <v>4362</v>
      </c>
      <c r="D170">
        <v>527.48</v>
      </c>
      <c r="E170">
        <v>299</v>
      </c>
      <c r="F170" s="1">
        <v>43357</v>
      </c>
      <c r="G170" s="19"/>
      <c r="H170" s="2">
        <v>0.59315972222222224</v>
      </c>
      <c r="I170" t="s">
        <v>174</v>
      </c>
      <c r="J170">
        <v>40.6</v>
      </c>
      <c r="K170">
        <v>-111.9</v>
      </c>
      <c r="L170">
        <v>6</v>
      </c>
      <c r="M170">
        <v>2</v>
      </c>
      <c r="N170">
        <v>0.17</v>
      </c>
      <c r="O170">
        <v>1</v>
      </c>
      <c r="P170" s="2">
        <v>3.3680555555555556E-3</v>
      </c>
      <c r="Q170">
        <v>4.9000000000000004</v>
      </c>
      <c r="R170" s="2">
        <v>3.0219907407407407E-2</v>
      </c>
      <c r="S170">
        <v>43.5</v>
      </c>
      <c r="T170">
        <v>2</v>
      </c>
      <c r="U170">
        <v>53.6</v>
      </c>
      <c r="V170">
        <v>33540</v>
      </c>
      <c r="W170">
        <v>51249</v>
      </c>
      <c r="X170">
        <v>51540</v>
      </c>
    </row>
    <row r="171" spans="1:24" x14ac:dyDescent="0.25">
      <c r="A171">
        <v>167</v>
      </c>
      <c r="B171">
        <v>4</v>
      </c>
      <c r="C171">
        <v>6785</v>
      </c>
      <c r="D171">
        <v>1074.94</v>
      </c>
      <c r="E171">
        <v>306</v>
      </c>
      <c r="F171" s="1">
        <v>43361</v>
      </c>
      <c r="G171" s="19">
        <v>6</v>
      </c>
      <c r="H171" s="2">
        <v>0.56968750000000001</v>
      </c>
      <c r="I171" t="s">
        <v>196</v>
      </c>
      <c r="J171">
        <v>40.590000000000003</v>
      </c>
      <c r="K171">
        <v>-111.9</v>
      </c>
      <c r="L171">
        <v>6</v>
      </c>
      <c r="M171">
        <v>1</v>
      </c>
      <c r="N171">
        <v>0.17</v>
      </c>
      <c r="O171">
        <v>1</v>
      </c>
      <c r="P171" s="2">
        <v>5.9479166666666666E-2</v>
      </c>
      <c r="Q171">
        <v>85.7</v>
      </c>
      <c r="R171" s="2">
        <v>2.763888888888889E-2</v>
      </c>
      <c r="S171">
        <v>39.799999999999997</v>
      </c>
      <c r="T171">
        <v>1</v>
      </c>
      <c r="U171">
        <v>49</v>
      </c>
      <c r="V171">
        <v>32341</v>
      </c>
      <c r="W171">
        <v>49221</v>
      </c>
      <c r="X171">
        <v>54360</v>
      </c>
    </row>
    <row r="172" spans="1:24" x14ac:dyDescent="0.25">
      <c r="A172">
        <v>57</v>
      </c>
      <c r="B172">
        <v>1</v>
      </c>
      <c r="C172">
        <v>7128</v>
      </c>
      <c r="D172">
        <v>70.599999999999994</v>
      </c>
      <c r="E172">
        <v>304</v>
      </c>
      <c r="F172" s="1">
        <v>43361</v>
      </c>
      <c r="G172" s="19"/>
      <c r="H172" s="2">
        <v>0.37812499999999999</v>
      </c>
      <c r="I172" t="s">
        <v>108</v>
      </c>
      <c r="J172">
        <v>40.71</v>
      </c>
      <c r="K172">
        <v>-111.9</v>
      </c>
      <c r="L172">
        <v>4</v>
      </c>
      <c r="M172">
        <v>1</v>
      </c>
      <c r="N172">
        <v>0.25</v>
      </c>
      <c r="O172">
        <v>1</v>
      </c>
      <c r="P172" s="2">
        <v>3.1250000000000002E-3</v>
      </c>
      <c r="Q172">
        <v>4.5</v>
      </c>
      <c r="R172" s="2">
        <v>8.565972222222222E-2</v>
      </c>
      <c r="S172">
        <v>123.4</v>
      </c>
      <c r="T172">
        <v>3</v>
      </c>
      <c r="U172">
        <v>152</v>
      </c>
      <c r="V172">
        <v>30651</v>
      </c>
      <c r="W172">
        <v>32670</v>
      </c>
      <c r="X172">
        <v>32940</v>
      </c>
    </row>
    <row r="173" spans="1:24" x14ac:dyDescent="0.25">
      <c r="A173">
        <v>58</v>
      </c>
      <c r="B173">
        <v>1</v>
      </c>
      <c r="C173">
        <v>10478</v>
      </c>
      <c r="D173">
        <v>104.73</v>
      </c>
      <c r="E173">
        <v>305</v>
      </c>
      <c r="F173" s="1">
        <v>43361</v>
      </c>
      <c r="G173" s="19"/>
      <c r="H173" s="2">
        <v>0.53513888888888894</v>
      </c>
      <c r="I173" t="s">
        <v>109</v>
      </c>
      <c r="J173">
        <v>40.68</v>
      </c>
      <c r="K173">
        <v>-111.9</v>
      </c>
      <c r="L173">
        <v>7</v>
      </c>
      <c r="M173">
        <v>1</v>
      </c>
      <c r="N173">
        <v>0.14000000000000001</v>
      </c>
      <c r="O173">
        <v>1</v>
      </c>
      <c r="P173" s="2">
        <v>1.4861111111111111E-2</v>
      </c>
      <c r="Q173">
        <v>21.4</v>
      </c>
      <c r="R173" s="2">
        <v>9.4803240740740743E-2</v>
      </c>
      <c r="S173">
        <v>136.5</v>
      </c>
      <c r="T173">
        <v>2</v>
      </c>
      <c r="U173">
        <v>168.2</v>
      </c>
      <c r="V173">
        <v>35810</v>
      </c>
      <c r="W173">
        <v>46236</v>
      </c>
      <c r="X173">
        <v>47520</v>
      </c>
    </row>
    <row r="174" spans="1:24" x14ac:dyDescent="0.25">
      <c r="A174">
        <v>59</v>
      </c>
      <c r="B174">
        <v>1</v>
      </c>
      <c r="C174">
        <v>6619</v>
      </c>
      <c r="D174">
        <v>193.19</v>
      </c>
      <c r="E174">
        <v>307</v>
      </c>
      <c r="F174" s="1">
        <v>43361</v>
      </c>
      <c r="G174" s="19"/>
      <c r="H174" s="2">
        <v>0.64324074074074078</v>
      </c>
      <c r="I174" t="s">
        <v>97</v>
      </c>
      <c r="J174">
        <v>40.72</v>
      </c>
      <c r="K174">
        <v>-111.85</v>
      </c>
      <c r="L174">
        <v>4</v>
      </c>
      <c r="M174">
        <v>1</v>
      </c>
      <c r="N174">
        <v>0.25</v>
      </c>
      <c r="O174">
        <v>1</v>
      </c>
      <c r="P174" s="2">
        <v>2.2037037037037036E-2</v>
      </c>
      <c r="Q174">
        <v>31.7</v>
      </c>
      <c r="R174" s="2">
        <v>5.6365740740740744E-2</v>
      </c>
      <c r="S174">
        <v>81.2</v>
      </c>
      <c r="T174">
        <v>1</v>
      </c>
      <c r="U174">
        <v>100</v>
      </c>
      <c r="V174">
        <v>1072</v>
      </c>
      <c r="W174">
        <v>55576</v>
      </c>
      <c r="X174">
        <v>57480</v>
      </c>
    </row>
    <row r="175" spans="1:24" x14ac:dyDescent="0.25">
      <c r="A175">
        <v>60</v>
      </c>
      <c r="B175">
        <v>1</v>
      </c>
      <c r="C175">
        <v>6194</v>
      </c>
      <c r="D175">
        <v>128.59</v>
      </c>
      <c r="E175">
        <v>308</v>
      </c>
      <c r="F175" s="1">
        <v>43361</v>
      </c>
      <c r="G175" s="19"/>
      <c r="H175" s="2">
        <v>0.64680555555555552</v>
      </c>
      <c r="I175" t="s">
        <v>110</v>
      </c>
      <c r="J175">
        <v>40.67</v>
      </c>
      <c r="K175">
        <v>-111.95</v>
      </c>
      <c r="L175">
        <v>4</v>
      </c>
      <c r="M175">
        <v>1</v>
      </c>
      <c r="N175">
        <v>0.25</v>
      </c>
      <c r="O175">
        <v>1</v>
      </c>
      <c r="P175" s="2">
        <v>5.1111111111111114E-2</v>
      </c>
      <c r="Q175">
        <v>73.599999999999994</v>
      </c>
      <c r="R175" s="2">
        <v>4.8587962962962965E-2</v>
      </c>
      <c r="S175">
        <v>70</v>
      </c>
      <c r="T175">
        <v>1</v>
      </c>
      <c r="U175">
        <v>86.2</v>
      </c>
      <c r="V175">
        <v>30756</v>
      </c>
      <c r="W175">
        <v>55884</v>
      </c>
      <c r="X175">
        <v>60300</v>
      </c>
    </row>
    <row r="176" spans="1:24" x14ac:dyDescent="0.25">
      <c r="A176">
        <v>136</v>
      </c>
      <c r="B176">
        <v>3</v>
      </c>
      <c r="C176">
        <v>4104</v>
      </c>
      <c r="D176">
        <v>643.04</v>
      </c>
      <c r="E176">
        <v>303</v>
      </c>
      <c r="F176" s="1">
        <v>43361</v>
      </c>
      <c r="G176" s="19"/>
      <c r="H176" s="2">
        <v>0.32716435185185183</v>
      </c>
      <c r="I176" t="s">
        <v>113</v>
      </c>
      <c r="J176">
        <v>40.72</v>
      </c>
      <c r="K176">
        <v>-111.87</v>
      </c>
      <c r="L176">
        <v>4</v>
      </c>
      <c r="M176">
        <v>2</v>
      </c>
      <c r="N176">
        <v>0.39</v>
      </c>
      <c r="O176">
        <v>1.54</v>
      </c>
      <c r="P176" s="2">
        <v>4.1585648148148149E-2</v>
      </c>
      <c r="Q176">
        <v>59.9</v>
      </c>
      <c r="R176" s="2">
        <v>3.335648148148148E-2</v>
      </c>
      <c r="S176">
        <v>48</v>
      </c>
      <c r="T176">
        <v>2</v>
      </c>
      <c r="U176">
        <v>59.2</v>
      </c>
      <c r="V176">
        <v>30677</v>
      </c>
      <c r="W176">
        <v>28267</v>
      </c>
      <c r="X176">
        <v>31860</v>
      </c>
    </row>
    <row r="177" spans="1:24" x14ac:dyDescent="0.25">
      <c r="A177">
        <v>61</v>
      </c>
      <c r="B177">
        <v>1</v>
      </c>
      <c r="C177">
        <v>3645</v>
      </c>
      <c r="D177">
        <v>151.31</v>
      </c>
      <c r="E177">
        <v>310</v>
      </c>
      <c r="F177" s="1">
        <v>43362</v>
      </c>
      <c r="G177" s="19">
        <v>1</v>
      </c>
      <c r="H177" s="2">
        <v>0.37052083333333335</v>
      </c>
      <c r="I177" t="s">
        <v>111</v>
      </c>
      <c r="J177">
        <v>40.72</v>
      </c>
      <c r="K177">
        <v>-111.9</v>
      </c>
      <c r="L177">
        <v>4</v>
      </c>
      <c r="M177">
        <v>2</v>
      </c>
      <c r="N177">
        <v>0.5</v>
      </c>
      <c r="O177">
        <v>2</v>
      </c>
      <c r="P177" s="2">
        <v>4.4791666666666669E-3</v>
      </c>
      <c r="Q177">
        <v>6.5</v>
      </c>
      <c r="R177" s="2">
        <v>5.5543981481481479E-2</v>
      </c>
      <c r="S177">
        <v>80</v>
      </c>
      <c r="T177">
        <v>1</v>
      </c>
      <c r="U177">
        <v>98.5</v>
      </c>
      <c r="V177">
        <v>24924</v>
      </c>
      <c r="W177">
        <v>32013</v>
      </c>
      <c r="X177">
        <v>32400</v>
      </c>
    </row>
    <row r="178" spans="1:24" x14ac:dyDescent="0.25">
      <c r="A178">
        <v>169</v>
      </c>
      <c r="B178">
        <v>4</v>
      </c>
      <c r="C178">
        <v>8998</v>
      </c>
      <c r="D178">
        <v>1181.29</v>
      </c>
      <c r="E178">
        <v>313</v>
      </c>
      <c r="F178" s="1">
        <v>43363</v>
      </c>
      <c r="G178" s="19">
        <v>3</v>
      </c>
      <c r="H178" s="2">
        <v>0.70035879629629627</v>
      </c>
      <c r="I178" t="s">
        <v>115</v>
      </c>
      <c r="J178">
        <v>40.4</v>
      </c>
      <c r="K178">
        <v>-111.84</v>
      </c>
      <c r="L178">
        <v>5</v>
      </c>
      <c r="M178">
        <v>3</v>
      </c>
      <c r="N178">
        <v>0.47</v>
      </c>
      <c r="O178">
        <v>2.37</v>
      </c>
      <c r="P178" s="2">
        <v>3.6446759259259262E-2</v>
      </c>
      <c r="Q178">
        <v>52.5</v>
      </c>
      <c r="R178" s="2">
        <v>1.9259259259259261E-2</v>
      </c>
      <c r="S178">
        <v>27.7</v>
      </c>
      <c r="T178">
        <v>1</v>
      </c>
      <c r="U178">
        <v>34.200000000000003</v>
      </c>
      <c r="V178">
        <v>30814</v>
      </c>
      <c r="W178">
        <v>60511</v>
      </c>
      <c r="X178">
        <v>63660</v>
      </c>
    </row>
    <row r="179" spans="1:24" x14ac:dyDescent="0.25">
      <c r="A179">
        <v>62</v>
      </c>
      <c r="B179">
        <v>1</v>
      </c>
      <c r="C179">
        <v>11311</v>
      </c>
      <c r="D179">
        <v>6.22</v>
      </c>
      <c r="E179">
        <v>311</v>
      </c>
      <c r="F179" s="1">
        <v>43363</v>
      </c>
      <c r="G179" s="19"/>
      <c r="H179" s="2">
        <v>0.72712962962962968</v>
      </c>
      <c r="I179" t="s">
        <v>112</v>
      </c>
      <c r="J179">
        <v>40.770000000000003</v>
      </c>
      <c r="K179">
        <v>-111.95</v>
      </c>
      <c r="L179">
        <v>4</v>
      </c>
      <c r="M179">
        <v>1</v>
      </c>
      <c r="N179">
        <v>0.25</v>
      </c>
      <c r="O179">
        <v>1</v>
      </c>
      <c r="P179" s="2">
        <v>2.7037037037037037E-2</v>
      </c>
      <c r="Q179">
        <v>38.9</v>
      </c>
      <c r="R179" s="2">
        <v>4.9131944444444443E-2</v>
      </c>
      <c r="S179">
        <v>70.7</v>
      </c>
      <c r="T179">
        <v>2</v>
      </c>
      <c r="U179">
        <v>87.2</v>
      </c>
      <c r="V179">
        <v>46144</v>
      </c>
      <c r="W179">
        <v>62824</v>
      </c>
      <c r="X179">
        <v>65160</v>
      </c>
    </row>
    <row r="180" spans="1:24" x14ac:dyDescent="0.25">
      <c r="A180">
        <v>168</v>
      </c>
      <c r="B180">
        <v>4</v>
      </c>
      <c r="C180">
        <v>2500</v>
      </c>
      <c r="D180">
        <v>1423.13</v>
      </c>
      <c r="E180">
        <v>312</v>
      </c>
      <c r="F180" s="1">
        <v>43363</v>
      </c>
      <c r="G180" s="19"/>
      <c r="H180" s="2">
        <v>0.37615740740740738</v>
      </c>
      <c r="I180" t="s">
        <v>197</v>
      </c>
      <c r="J180">
        <v>40.49</v>
      </c>
      <c r="K180">
        <v>-111.9</v>
      </c>
      <c r="L180">
        <v>6</v>
      </c>
      <c r="M180">
        <v>3</v>
      </c>
      <c r="N180">
        <v>0.46</v>
      </c>
      <c r="O180">
        <v>2.78</v>
      </c>
      <c r="P180" s="2">
        <v>6.9675925925925933E-2</v>
      </c>
      <c r="Q180">
        <v>100.3</v>
      </c>
      <c r="R180" s="2">
        <v>2.1782407407407407E-2</v>
      </c>
      <c r="S180">
        <v>31.4</v>
      </c>
      <c r="T180">
        <v>2</v>
      </c>
      <c r="U180">
        <v>38.6</v>
      </c>
      <c r="V180">
        <v>30673</v>
      </c>
      <c r="W180">
        <v>32500</v>
      </c>
      <c r="X180">
        <v>38520</v>
      </c>
    </row>
    <row r="181" spans="1:24" x14ac:dyDescent="0.25">
      <c r="A181">
        <v>99</v>
      </c>
      <c r="B181">
        <v>2</v>
      </c>
      <c r="C181">
        <v>6583</v>
      </c>
      <c r="D181">
        <v>329.64</v>
      </c>
      <c r="E181">
        <v>316</v>
      </c>
      <c r="F181" s="1">
        <v>43364</v>
      </c>
      <c r="G181" s="19">
        <v>1</v>
      </c>
      <c r="H181" s="2">
        <v>0.72650462962962958</v>
      </c>
      <c r="I181" t="s">
        <v>118</v>
      </c>
      <c r="J181">
        <v>40.369999999999997</v>
      </c>
      <c r="K181">
        <v>-111.8</v>
      </c>
      <c r="L181">
        <v>6</v>
      </c>
      <c r="M181">
        <v>2</v>
      </c>
      <c r="N181">
        <v>0.2</v>
      </c>
      <c r="O181">
        <v>1.2</v>
      </c>
      <c r="P181" s="2">
        <v>1.0300925925925925E-2</v>
      </c>
      <c r="Q181">
        <v>14.8</v>
      </c>
      <c r="R181" s="2">
        <v>5.167824074074074E-2</v>
      </c>
      <c r="S181">
        <v>74.400000000000006</v>
      </c>
      <c r="T181">
        <v>1</v>
      </c>
      <c r="U181">
        <v>91.7</v>
      </c>
      <c r="V181">
        <v>24436</v>
      </c>
      <c r="W181">
        <v>62770</v>
      </c>
      <c r="X181">
        <v>63660</v>
      </c>
    </row>
    <row r="182" spans="1:24" x14ac:dyDescent="0.25">
      <c r="A182">
        <v>170</v>
      </c>
      <c r="B182">
        <v>4</v>
      </c>
      <c r="C182">
        <v>9780</v>
      </c>
      <c r="D182">
        <v>996.16</v>
      </c>
      <c r="E182">
        <v>318</v>
      </c>
      <c r="F182" s="1">
        <v>43367</v>
      </c>
      <c r="G182" s="19">
        <v>3</v>
      </c>
      <c r="H182" s="2">
        <v>0.46527777777777779</v>
      </c>
      <c r="I182" t="s">
        <v>198</v>
      </c>
      <c r="J182">
        <v>40.54</v>
      </c>
      <c r="K182">
        <v>-111.89</v>
      </c>
      <c r="L182">
        <v>6</v>
      </c>
      <c r="M182">
        <v>3</v>
      </c>
      <c r="N182">
        <v>0.32</v>
      </c>
      <c r="O182">
        <v>1.95</v>
      </c>
      <c r="P182" s="2">
        <v>4.5138888888888888E-2</v>
      </c>
      <c r="Q182">
        <v>65</v>
      </c>
      <c r="R182" s="2">
        <v>4.252314814814815E-2</v>
      </c>
      <c r="S182">
        <v>61.2</v>
      </c>
      <c r="T182">
        <v>2</v>
      </c>
      <c r="U182">
        <v>75.400000000000006</v>
      </c>
      <c r="V182">
        <v>4784</v>
      </c>
      <c r="W182">
        <v>40200</v>
      </c>
      <c r="X182">
        <v>44100</v>
      </c>
    </row>
    <row r="183" spans="1:24" x14ac:dyDescent="0.25">
      <c r="A183">
        <v>63</v>
      </c>
      <c r="B183">
        <v>1</v>
      </c>
      <c r="C183">
        <v>5336</v>
      </c>
      <c r="D183">
        <v>15.5</v>
      </c>
      <c r="E183">
        <v>319</v>
      </c>
      <c r="F183" s="1">
        <v>43367</v>
      </c>
      <c r="G183" s="19"/>
      <c r="H183" s="2">
        <v>0.34986111111111112</v>
      </c>
      <c r="I183" t="s">
        <v>113</v>
      </c>
      <c r="J183">
        <v>40.72</v>
      </c>
      <c r="K183">
        <v>-111.89</v>
      </c>
      <c r="L183">
        <v>5</v>
      </c>
      <c r="M183">
        <v>1</v>
      </c>
      <c r="N183">
        <v>0.2</v>
      </c>
      <c r="O183">
        <v>1</v>
      </c>
      <c r="P183" s="2">
        <v>3.2777777777777781E-2</v>
      </c>
      <c r="Q183">
        <v>47.2</v>
      </c>
      <c r="R183" s="2">
        <v>3.5682870370370372E-2</v>
      </c>
      <c r="S183">
        <v>51.4</v>
      </c>
      <c r="T183">
        <v>1</v>
      </c>
      <c r="U183">
        <v>63.3</v>
      </c>
      <c r="V183">
        <v>46144</v>
      </c>
      <c r="W183">
        <v>30228</v>
      </c>
      <c r="X183">
        <v>33060</v>
      </c>
    </row>
    <row r="184" spans="1:24" x14ac:dyDescent="0.25">
      <c r="A184">
        <v>137</v>
      </c>
      <c r="B184">
        <v>3</v>
      </c>
      <c r="C184">
        <v>9481</v>
      </c>
      <c r="D184">
        <v>447.69</v>
      </c>
      <c r="E184">
        <v>317</v>
      </c>
      <c r="F184" s="1">
        <v>43367</v>
      </c>
      <c r="G184" s="19"/>
      <c r="H184" s="2">
        <v>0.6343981481481481</v>
      </c>
      <c r="I184" t="s">
        <v>141</v>
      </c>
      <c r="J184">
        <v>40.67</v>
      </c>
      <c r="K184">
        <v>-111.9</v>
      </c>
      <c r="L184">
        <v>6</v>
      </c>
      <c r="M184">
        <v>2</v>
      </c>
      <c r="N184">
        <v>0.18</v>
      </c>
      <c r="O184">
        <v>1.06</v>
      </c>
      <c r="P184" s="2">
        <v>3.9212962962962963E-2</v>
      </c>
      <c r="Q184">
        <v>56.5</v>
      </c>
      <c r="R184" s="2">
        <v>5.1863425925925924E-2</v>
      </c>
      <c r="S184">
        <v>74.7</v>
      </c>
      <c r="T184">
        <v>1</v>
      </c>
      <c r="U184">
        <v>92</v>
      </c>
      <c r="V184">
        <v>31372</v>
      </c>
      <c r="W184">
        <v>54812</v>
      </c>
      <c r="X184">
        <v>58200</v>
      </c>
    </row>
    <row r="185" spans="1:24" x14ac:dyDescent="0.25">
      <c r="A185">
        <v>64</v>
      </c>
      <c r="B185">
        <v>1</v>
      </c>
      <c r="C185">
        <v>2071</v>
      </c>
      <c r="D185">
        <v>36.270000000000003</v>
      </c>
      <c r="E185">
        <v>322</v>
      </c>
      <c r="F185" s="1">
        <v>43368</v>
      </c>
      <c r="G185" s="19">
        <v>1</v>
      </c>
      <c r="H185" s="2">
        <v>0.52800925925925923</v>
      </c>
      <c r="I185" t="s">
        <v>114</v>
      </c>
      <c r="J185">
        <v>40.4</v>
      </c>
      <c r="K185">
        <v>-111.85</v>
      </c>
      <c r="L185">
        <v>5</v>
      </c>
      <c r="M185">
        <v>1</v>
      </c>
      <c r="N185">
        <v>0.2</v>
      </c>
      <c r="O185">
        <v>1</v>
      </c>
      <c r="P185" s="2">
        <v>1.7824074074074076E-2</v>
      </c>
      <c r="Q185">
        <v>25.7</v>
      </c>
      <c r="R185" s="2">
        <v>4.4351851851851851E-2</v>
      </c>
      <c r="S185">
        <v>63.9</v>
      </c>
      <c r="T185">
        <v>1</v>
      </c>
      <c r="U185">
        <v>78.7</v>
      </c>
      <c r="V185">
        <v>25072</v>
      </c>
      <c r="W185">
        <v>45620</v>
      </c>
      <c r="X185">
        <v>47160</v>
      </c>
    </row>
    <row r="186" spans="1:24" x14ac:dyDescent="0.25">
      <c r="A186">
        <v>65</v>
      </c>
      <c r="B186">
        <v>1</v>
      </c>
      <c r="C186">
        <v>1947</v>
      </c>
      <c r="D186">
        <v>15.05</v>
      </c>
      <c r="E186">
        <v>324</v>
      </c>
      <c r="F186" s="1">
        <v>43369</v>
      </c>
      <c r="G186" s="19">
        <v>1</v>
      </c>
      <c r="H186" s="2">
        <v>0.46656249999999999</v>
      </c>
      <c r="I186" t="s">
        <v>115</v>
      </c>
      <c r="J186">
        <v>40.4</v>
      </c>
      <c r="K186">
        <v>-111.84</v>
      </c>
      <c r="L186">
        <v>5</v>
      </c>
      <c r="M186">
        <v>1</v>
      </c>
      <c r="N186">
        <v>0.2</v>
      </c>
      <c r="O186">
        <v>1</v>
      </c>
      <c r="P186" s="2">
        <v>1.5381944444444445E-2</v>
      </c>
      <c r="Q186">
        <v>22.2</v>
      </c>
      <c r="R186" s="2">
        <v>7.7835648148148154E-2</v>
      </c>
      <c r="S186">
        <v>112.1</v>
      </c>
      <c r="T186">
        <v>3</v>
      </c>
      <c r="U186">
        <v>138.1</v>
      </c>
      <c r="V186">
        <v>24897</v>
      </c>
      <c r="W186">
        <v>40311</v>
      </c>
      <c r="X186">
        <v>41640</v>
      </c>
    </row>
    <row r="187" spans="1:24" x14ac:dyDescent="0.25">
      <c r="A187">
        <v>138</v>
      </c>
      <c r="B187">
        <v>3</v>
      </c>
      <c r="C187">
        <v>5323</v>
      </c>
      <c r="D187">
        <v>417.09</v>
      </c>
      <c r="E187">
        <v>326</v>
      </c>
      <c r="F187" s="1">
        <v>43370</v>
      </c>
      <c r="G187" s="19">
        <v>2</v>
      </c>
      <c r="H187" s="2">
        <v>0.39614583333333331</v>
      </c>
      <c r="I187" t="s">
        <v>176</v>
      </c>
      <c r="J187">
        <v>40.57</v>
      </c>
      <c r="K187">
        <v>-111.9</v>
      </c>
      <c r="L187">
        <v>5</v>
      </c>
      <c r="M187">
        <v>2</v>
      </c>
      <c r="N187">
        <v>0.32</v>
      </c>
      <c r="O187">
        <v>1.62</v>
      </c>
      <c r="P187" s="2">
        <v>1.0798611111111111E-2</v>
      </c>
      <c r="Q187">
        <v>15.6</v>
      </c>
      <c r="R187" s="2">
        <v>6.3981481481481486E-2</v>
      </c>
      <c r="S187">
        <v>92.1</v>
      </c>
      <c r="T187">
        <v>1</v>
      </c>
      <c r="U187">
        <v>113.5</v>
      </c>
      <c r="V187">
        <v>24516</v>
      </c>
      <c r="W187">
        <v>34227</v>
      </c>
      <c r="X187">
        <v>35160</v>
      </c>
    </row>
    <row r="188" spans="1:24" x14ac:dyDescent="0.25">
      <c r="A188">
        <v>100</v>
      </c>
      <c r="B188">
        <v>2</v>
      </c>
      <c r="C188">
        <v>5199</v>
      </c>
      <c r="D188">
        <v>317.66000000000003</v>
      </c>
      <c r="E188">
        <v>327</v>
      </c>
      <c r="F188" s="1">
        <v>43370</v>
      </c>
      <c r="G188" s="19"/>
      <c r="H188" s="2">
        <v>0.37746527777777777</v>
      </c>
      <c r="I188" t="s">
        <v>131</v>
      </c>
      <c r="J188">
        <v>40.4</v>
      </c>
      <c r="K188">
        <v>-111.85</v>
      </c>
      <c r="L188">
        <v>4</v>
      </c>
      <c r="M188">
        <v>1</v>
      </c>
      <c r="N188">
        <v>0.25</v>
      </c>
      <c r="O188">
        <v>1</v>
      </c>
      <c r="P188" s="2">
        <v>1.6284722222222221E-2</v>
      </c>
      <c r="Q188">
        <v>23.5</v>
      </c>
      <c r="R188" s="2">
        <v>3.5104166666666665E-2</v>
      </c>
      <c r="S188">
        <v>50.5</v>
      </c>
      <c r="T188">
        <v>1</v>
      </c>
      <c r="U188">
        <v>62.3</v>
      </c>
      <c r="V188">
        <v>24399</v>
      </c>
      <c r="W188">
        <v>32613</v>
      </c>
      <c r="X188">
        <v>34020</v>
      </c>
    </row>
    <row r="189" spans="1:24" x14ac:dyDescent="0.25">
      <c r="A189">
        <v>101</v>
      </c>
      <c r="B189">
        <v>2</v>
      </c>
      <c r="C189">
        <v>8932</v>
      </c>
      <c r="D189">
        <v>222.16</v>
      </c>
      <c r="E189">
        <v>328</v>
      </c>
      <c r="F189" s="1">
        <v>43371</v>
      </c>
      <c r="G189" s="19">
        <v>2</v>
      </c>
      <c r="H189" s="2">
        <v>0.66291666666666671</v>
      </c>
      <c r="I189" t="s">
        <v>146</v>
      </c>
      <c r="J189">
        <v>40.770000000000003</v>
      </c>
      <c r="K189">
        <v>-111.91</v>
      </c>
      <c r="L189">
        <v>5</v>
      </c>
      <c r="M189">
        <v>1</v>
      </c>
      <c r="N189">
        <v>0.2</v>
      </c>
      <c r="O189">
        <v>1</v>
      </c>
      <c r="P189" s="2">
        <v>3.9166666666666669E-2</v>
      </c>
      <c r="Q189">
        <v>56.4</v>
      </c>
      <c r="R189" s="2">
        <v>2.101851851851852E-2</v>
      </c>
      <c r="S189">
        <v>30.3</v>
      </c>
      <c r="T189">
        <v>2</v>
      </c>
      <c r="U189">
        <v>37.299999999999997</v>
      </c>
      <c r="V189">
        <v>4554</v>
      </c>
      <c r="W189">
        <v>57276</v>
      </c>
      <c r="X189">
        <v>60660</v>
      </c>
    </row>
    <row r="190" spans="1:24" x14ac:dyDescent="0.25">
      <c r="A190">
        <v>66</v>
      </c>
      <c r="B190">
        <v>1</v>
      </c>
      <c r="C190">
        <v>6193</v>
      </c>
      <c r="D190">
        <v>186.55</v>
      </c>
      <c r="E190">
        <v>329</v>
      </c>
      <c r="F190" s="1">
        <v>43371</v>
      </c>
      <c r="G190" s="19"/>
      <c r="H190" s="2">
        <v>0.45195601851851852</v>
      </c>
      <c r="I190" t="s">
        <v>116</v>
      </c>
      <c r="J190">
        <v>40.61</v>
      </c>
      <c r="K190">
        <v>-111.9</v>
      </c>
      <c r="L190">
        <v>6</v>
      </c>
      <c r="M190">
        <v>1</v>
      </c>
      <c r="N190">
        <v>0.17</v>
      </c>
      <c r="O190">
        <v>1</v>
      </c>
      <c r="P190" s="2">
        <v>2.7905092592592592E-2</v>
      </c>
      <c r="Q190">
        <v>40.200000000000003</v>
      </c>
      <c r="R190" s="2">
        <v>4.6898148148148147E-2</v>
      </c>
      <c r="S190">
        <v>67.5</v>
      </c>
      <c r="T190">
        <v>1</v>
      </c>
      <c r="U190">
        <v>83.2</v>
      </c>
      <c r="V190">
        <v>1549</v>
      </c>
      <c r="W190">
        <v>39049</v>
      </c>
      <c r="X190">
        <v>41460</v>
      </c>
    </row>
  </sheetData>
  <mergeCells count="3">
    <mergeCell ref="AA8:AB8"/>
    <mergeCell ref="AA18:AC18"/>
    <mergeCell ref="AI25:AL25"/>
  </mergeCells>
  <phoneticPr fontId="2" type="noConversion"/>
  <pageMargins left="0.7" right="0.7" top="0.75" bottom="0.75" header="0.3" footer="0.3"/>
  <pageSetup orientation="portrait" r:id="rId1"/>
  <ignoredErrors>
    <ignoredError sqref="AA3:AA7 AC3:AC8 AA13:AB13 AA15:AB15" numberStoredAsText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D F t Z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A M W 1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t Z V a R 1 x h 8 x A g A A S w U A A B M A H A B G b 3 J t d W x h c y 9 T Z W N 0 a W 9 u M S 5 t I K I Y A C i g F A A A A A A A A A A A A A A A A A A A A A A A A A A A A H 1 T 2 2 7 T Q B B 9 j 5 R / G J k X R 7 J C Q y 9 I V H k I T h B B a V U a F 4 T q K p q u J 8 n C e j f a X a c N V f + d s d 3 S I j v 4 x b t n z p y 5 r i P h p d E w r / + D 0 2 6 n 2 3 F r t J T B V A u Z k f Z j 9 L g Y o 5 a k Y r P Z w R A U + W 4 H + J u b w g p i J H b b / t i I I m d + + E k q 6 s d G e 7 6 4 M I g / p F e O r E t r D f i C d i t d + v H H 1 U L m f m E 2 X u b y N 5 b x U 2 d F m q P U 6 U / c Y m r s i m / e y T y 1 h B n Z d E 9 O f e G 2 Q S + 6 H p N i L U 9 2 G E R B B L F R R a 7 d 8 H A Q w U Q L k 0 m 9 G p 4 c H x z w / W t h P M 3 9 T t H w 5 d g / N 5 p u e l F d 3 Z v g w p q c b R l 8 r s K 7 g E t N 8 J a J T 5 Y n P K w b E c H 1 E z 5 S a i 5 Q o X V D b 4 v X k v E a 9 Y o V k 9 2 G X u Q S i 9 o t j c 3 r l E u j C 1 v i R w 8 P w X M P Y D r m G q f a n x z 1 S 4 f H C B 6 C W K F z T X i 0 X P K E W e h b q U 9 N Q m I 8 K p j c C 3 I O O J s t D 4 r n U j I 9 c 0 A X + S 3 Z i n p e H Z s S P B O C Z 3 7 G l 1 r 4 l U g p W I E z I 6 p 5 / z X Q v a 8 N 6 L 3 0 R d Y W d 2 b 0 a q 8 N N b W U X c E Q K + M o a + k V b l B I v w P e 9 q J + B + H d W 0 i + j 3 r 7 Q o C o t A D C s i 6 4 I 7 l a l 2 0 d b c n i i t r 8 L g 1 m d 7 j j L A h 5 y v x c W l v S T o P r X O q b F t V p n A D v C 0 z P k o b U K 9 t e / 0 t y G 6 P L B 1 H S W l o 3 1 U u F Z W l 7 t u B s l M x l D j O p f z W d 5 x 6 t r w s I H Y l e k z H R 2 X / t j c 1 Y D J r Q u y Z 0 2 I S O m t B x S 0 G L k z b w / T / O j 7 1 u R + r W p 3 z 6 B 1 B L A Q I t A B Q A A g A I A A x b W V V I + g p t o w A A A P Y A A A A S A A A A A A A A A A A A A A A A A A A A A A B D b 2 5 m a W c v U G F j a 2 F n Z S 5 4 b W x Q S w E C L Q A U A A I A C A A M W 1 l V D 8 r p q 6 Q A A A D p A A A A E w A A A A A A A A A A A A A A A A D v A A A A W 0 N v b n R l b n R f V H l w Z X N d L n h t b F B L A Q I t A B Q A A g A I A A x b W V W k d c Y f M Q I A A E s F A A A T A A A A A A A A A A A A A A A A A O A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f A A A A A A A A A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p Z G V u d E R h d G F f R G F u a W V s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X d N R E J R T U p D Z 1 l G Q l F N R E J R V U t C U W 9 G Q X d V R E F 3 T U d C Z 1 l H Q m d V R k J n P T 0 i I C 8 + P E V u d H J 5 I F R 5 c G U 9 I k Z p b G x M Y X N 0 V X B k Y X R l Z C I g V m F s d W U 9 I m Q y M D I y L T E w L T I 1 V D E 3 O j E 4 O j U 4 L j c 2 M D M y N j N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m N p Z G V u d E R h d G F f R G F u a W V s Q 2 9 w e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E 4 O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J b m N p Z G V u d C B J R C Z x d W 9 0 O y w m c X V v d D t D b G F z c y Z x d W 9 0 O y w m c X V v d D t B Z m Z l Y 3 R l Z C B W b 2 x 1 b W U m c X V v d D s s J n F 1 b 3 Q 7 V G 9 0 Y W w g R X h j Z X N z I F R y Y X Z l b C B 0 a W 1 l J n F 1 b 3 Q 7 L C Z x d W 9 0 O 0 5 1 b W J l c i Z x d W 9 0 O y w m c X V v d D t E Y X R l I C Z x d W 9 0 O y w m c X V v d D t U a W 1 l J n F 1 b 3 Q 7 L C Z x d W 9 0 O 0 x v Y 2 F 0 a W 9 u J n F 1 b 3 Q 7 L C Z x d W 9 0 O 0 x h d H R p d H V k Z S Z x d W 9 0 O y w m c X V v d D t M b 2 5 n a X R 1 Z G U m c X V v d D s s J n F 1 b 3 Q 7 T G F u Z X M m c X V v d D s s J n F 1 b 3 Q 7 T G F u Z X M g Q 2 x v c 2 V k J n F 1 b 3 Q 7 L C Z x d W 9 0 O 0 N h c G F j a X R 5 I H J l Z H V j d G l v b i A o d y 8 g V F d B K S Z x d W 9 0 O y w m c X V v d D t M Y W 5 l c y B j b G 9 z Z W Q g I C h U a W 1 l I H d l a W d o d G V k I E F 2 Z X J h Z 2 U p J n F 1 b 3 Q 7 L C Z x d W 9 0 O 1 J v Y W R 3 Y X k g Q 2 x l Y X J h b m N l I F R p b W U m c X V v d D s s J n F 1 b 3 Q 7 U m 9 h Z H d h e S B D b G V h c m F u Y 2 U g V G l t Z S B b b W l u X S Z x d W 9 0 O y w m c X V v d D t J Q 1 Q g Z m 9 y I E l N V C Z x d W 9 0 O y w m c X V v d D t J Q 1 Q g Z m 9 y I E l N V C B b b W l u X S Z x d W 9 0 O y w m c X V v d D t S Z X N w b 2 5 k a W 5 n I E l N V H M m c X V v d D s s J n F 1 b 3 Q 7 S W 5 m b G F 0 Z W Q g d G l t Z S Z x d W 9 0 O y w m c X V v d D t N Q V R T a W 0 g T G l u a y Z x d W 9 0 O y w m c X V v d D t T d G F y d C B U a W 1 l I C h z Z W M p J n F 1 b 3 Q 7 L C Z x d W 9 0 O 0 V u Z C B U a W 1 l I C h z Z W M p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a W R l b n R E Y X R h X 0 R h b m l l b E N v c H k v Q X V 0 b 1 J l b W 9 2 Z W R D b 2 x 1 b W 5 z M S 5 7 S W 5 j a W R l b n Q g S U Q s M H 0 m c X V v d D s s J n F 1 b 3 Q 7 U 2 V j d G l v b j E v S W 5 j a W R l b n R E Y X R h X 0 R h b m l l b E N v c H k v Q X V 0 b 1 J l b W 9 2 Z W R D b 2 x 1 b W 5 z M S 5 7 Q 2 x h c 3 M s M X 0 m c X V v d D s s J n F 1 b 3 Q 7 U 2 V j d G l v b j E v S W 5 j a W R l b n R E Y X R h X 0 R h b m l l b E N v c H k v Q X V 0 b 1 J l b W 9 2 Z W R D b 2 x 1 b W 5 z M S 5 7 Q W Z m Z W N 0 Z W Q g V m 9 s d W 1 l L D J 9 J n F 1 b 3 Q 7 L C Z x d W 9 0 O 1 N l Y 3 R p b 2 4 x L 0 l u Y 2 l k Z W 5 0 R G F 0 Y V 9 E Y W 5 p Z W x D b 3 B 5 L 0 F 1 d G 9 S Z W 1 v d m V k Q 2 9 s d W 1 u c z E u e 1 R v d G F s I E V 4 Y 2 V z c y B U c m F 2 Z W w g d G l t Z S w z f S Z x d W 9 0 O y w m c X V v d D t T Z W N 0 a W 9 u M S 9 J b m N p Z G V u d E R h d G F f R G F u a W V s Q 2 9 w e S 9 B d X R v U m V t b 3 Z l Z E N v b H V t b n M x L n t O d W 1 i Z X I s N H 0 m c X V v d D s s J n F 1 b 3 Q 7 U 2 V j d G l v b j E v S W 5 j a W R l b n R E Y X R h X 0 R h b m l l b E N v c H k v Q X V 0 b 1 J l b W 9 2 Z W R D b 2 x 1 b W 5 z M S 5 7 R G F 0 Z S A s N X 0 m c X V v d D s s J n F 1 b 3 Q 7 U 2 V j d G l v b j E v S W 5 j a W R l b n R E Y X R h X 0 R h b m l l b E N v c H k v Q X V 0 b 1 J l b W 9 2 Z W R D b 2 x 1 b W 5 z M S 5 7 V G l t Z S w 2 f S Z x d W 9 0 O y w m c X V v d D t T Z W N 0 a W 9 u M S 9 J b m N p Z G V u d E R h d G F f R G F u a W V s Q 2 9 w e S 9 B d X R v U m V t b 3 Z l Z E N v b H V t b n M x L n t M b 2 N h d G l v b i w 3 f S Z x d W 9 0 O y w m c X V v d D t T Z W N 0 a W 9 u M S 9 J b m N p Z G V u d E R h d G F f R G F u a W V s Q 2 9 w e S 9 B d X R v U m V t b 3 Z l Z E N v b H V t b n M x L n t M Y X R 0 a X R 1 Z G U s O H 0 m c X V v d D s s J n F 1 b 3 Q 7 U 2 V j d G l v b j E v S W 5 j a W R l b n R E Y X R h X 0 R h b m l l b E N v c H k v Q X V 0 b 1 J l b W 9 2 Z W R D b 2 x 1 b W 5 z M S 5 7 T G 9 u Z 2 l 0 d W R l L D l 9 J n F 1 b 3 Q 7 L C Z x d W 9 0 O 1 N l Y 3 R p b 2 4 x L 0 l u Y 2 l k Z W 5 0 R G F 0 Y V 9 E Y W 5 p Z W x D b 3 B 5 L 0 F 1 d G 9 S Z W 1 v d m V k Q 2 9 s d W 1 u c z E u e 0 x h b m V z L D E w f S Z x d W 9 0 O y w m c X V v d D t T Z W N 0 a W 9 u M S 9 J b m N p Z G V u d E R h d G F f R G F u a W V s Q 2 9 w e S 9 B d X R v U m V t b 3 Z l Z E N v b H V t b n M x L n t M Y W 5 l c y B D b G 9 z Z W Q s M T F 9 J n F 1 b 3 Q 7 L C Z x d W 9 0 O 1 N l Y 3 R p b 2 4 x L 0 l u Y 2 l k Z W 5 0 R G F 0 Y V 9 E Y W 5 p Z W x D b 3 B 5 L 0 F 1 d G 9 S Z W 1 v d m V k Q 2 9 s d W 1 u c z E u e 0 N h c G F j a X R 5 I H J l Z H V j d G l v b i A o d y 8 g V F d B K S w x M n 0 m c X V v d D s s J n F 1 b 3 Q 7 U 2 V j d G l v b j E v S W 5 j a W R l b n R E Y X R h X 0 R h b m l l b E N v c H k v Q X V 0 b 1 J l b W 9 2 Z W R D b 2 x 1 b W 5 z M S 5 7 T G F u Z X M g Y 2 x v c 2 V k I C A o V G l t Z S B 3 Z W l n a H R l Z C B B d m V y Y W d l K S w x M 3 0 m c X V v d D s s J n F 1 b 3 Q 7 U 2 V j d G l v b j E v S W 5 j a W R l b n R E Y X R h X 0 R h b m l l b E N v c H k v Q X V 0 b 1 J l b W 9 2 Z W R D b 2 x 1 b W 5 z M S 5 7 U m 9 h Z H d h e S B D b G V h c m F u Y 2 U g V G l t Z S w x N H 0 m c X V v d D s s J n F 1 b 3 Q 7 U 2 V j d G l v b j E v S W 5 j a W R l b n R E Y X R h X 0 R h b m l l b E N v c H k v Q X V 0 b 1 J l b W 9 2 Z W R D b 2 x 1 b W 5 z M S 5 7 U m 9 h Z H d h e S B D b G V h c m F u Y 2 U g V G l t Z S B b b W l u X S w x N X 0 m c X V v d D s s J n F 1 b 3 Q 7 U 2 V j d G l v b j E v S W 5 j a W R l b n R E Y X R h X 0 R h b m l l b E N v c H k v Q X V 0 b 1 J l b W 9 2 Z W R D b 2 x 1 b W 5 z M S 5 7 S U N U I G Z v c i B J T V Q s M T Z 9 J n F 1 b 3 Q 7 L C Z x d W 9 0 O 1 N l Y 3 R p b 2 4 x L 0 l u Y 2 l k Z W 5 0 R G F 0 Y V 9 E Y W 5 p Z W x D b 3 B 5 L 0 F 1 d G 9 S Z W 1 v d m V k Q 2 9 s d W 1 u c z E u e 0 l D V C B m b 3 I g S U 1 U I F t t a W 5 d L D E 3 f S Z x d W 9 0 O y w m c X V v d D t T Z W N 0 a W 9 u M S 9 J b m N p Z G V u d E R h d G F f R G F u a W V s Q 2 9 w e S 9 B d X R v U m V t b 3 Z l Z E N v b H V t b n M x L n t S Z X N w b 2 5 k a W 5 n I E l N V H M s M T h 9 J n F 1 b 3 Q 7 L C Z x d W 9 0 O 1 N l Y 3 R p b 2 4 x L 0 l u Y 2 l k Z W 5 0 R G F 0 Y V 9 E Y W 5 p Z W x D b 3 B 5 L 0 F 1 d G 9 S Z W 1 v d m V k Q 2 9 s d W 1 u c z E u e 0 l u Z m x h d G V k I H R p b W U s M T l 9 J n F 1 b 3 Q 7 L C Z x d W 9 0 O 1 N l Y 3 R p b 2 4 x L 0 l u Y 2 l k Z W 5 0 R G F 0 Y V 9 E Y W 5 p Z W x D b 3 B 5 L 0 F 1 d G 9 S Z W 1 v d m V k Q 2 9 s d W 1 u c z E u e 0 1 B V F N p b S B M a W 5 r L D I w f S Z x d W 9 0 O y w m c X V v d D t T Z W N 0 a W 9 u M S 9 J b m N p Z G V u d E R h d G F f R G F u a W V s Q 2 9 w e S 9 B d X R v U m V t b 3 Z l Z E N v b H V t b n M x L n t T d G F y d C B U a W 1 l I C h z Z W M p L D I x f S Z x d W 9 0 O y w m c X V v d D t T Z W N 0 a W 9 u M S 9 J b m N p Z G V u d E R h d G F f R G F u a W V s Q 2 9 w e S 9 B d X R v U m V t b 3 Z l Z E N v b H V t b n M x L n t F b m Q g V G l t Z S A o c 2 V j K S w y M n 0 m c X V v d D s s J n F 1 b 3 Q 7 U 2 V j d G l v b j E v S W 5 j a W R l b n R E Y X R h X 0 R h b m l l b E N v c H k v Q X V 0 b 1 J l b W 9 2 Z W R D b 2 x 1 b W 5 z M S 5 7 Q 2 9 s d W 1 u M S w y M 3 0 m c X V v d D s s J n F 1 b 3 Q 7 U 2 V j d G l v b j E v S W 5 j a W R l b n R E Y X R h X 0 R h b m l l b E N v c H k v Q X V 0 b 1 J l b W 9 2 Z W R D b 2 x 1 b W 5 z M S 5 7 X z E s M j R 9 J n F 1 b 3 Q 7 L C Z x d W 9 0 O 1 N l Y 3 R p b 2 4 x L 0 l u Y 2 l k Z W 5 0 R G F 0 Y V 9 E Y W 5 p Z W x D b 3 B 5 L 0 F 1 d G 9 S Z W 1 v d m V k Q 2 9 s d W 1 u c z E u e 1 8 y L D I 1 f S Z x d W 9 0 O y w m c X V v d D t T Z W N 0 a W 9 u M S 9 J b m N p Z G V u d E R h d G F f R G F u a W V s Q 2 9 w e S 9 B d X R v U m V t b 3 Z l Z E N v b H V t b n M x L n t f M y w y N n 0 m c X V v d D s s J n F 1 b 3 Q 7 U 2 V j d G l v b j E v S W 5 j a W R l b n R E Y X R h X 0 R h b m l l b E N v c H k v Q X V 0 b 1 J l b W 9 2 Z W R D b 2 x 1 b W 5 z M S 5 7 X z Q s M j d 9 J n F 1 b 3 Q 7 L C Z x d W 9 0 O 1 N l Y 3 R p b 2 4 x L 0 l u Y 2 l k Z W 5 0 R G F 0 Y V 9 E Y W 5 p Z W x D b 3 B 5 L 0 F 1 d G 9 S Z W 1 v d m V k Q 2 9 s d W 1 u c z E u e 1 8 1 L D I 4 f S Z x d W 9 0 O y w m c X V v d D t T Z W N 0 a W 9 u M S 9 J b m N p Z G V u d E R h d G F f R G F u a W V s Q 2 9 w e S 9 B d X R v U m V t b 3 Z l Z E N v b H V t b n M x L n t f N i w y O X 0 m c X V v d D s s J n F 1 b 3 Q 7 U 2 V j d G l v b j E v S W 5 j a W R l b n R E Y X R h X 0 R h b m l l b E N v c H k v Q X V 0 b 1 J l b W 9 2 Z W R D b 2 x 1 b W 5 z M S 5 7 X z c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J b m N p Z G V u d E R h d G F f R G F u a W V s Q 2 9 w e S 9 B d X R v U m V t b 3 Z l Z E N v b H V t b n M x L n t J b m N p Z G V u d C B J R C w w f S Z x d W 9 0 O y w m c X V v d D t T Z W N 0 a W 9 u M S 9 J b m N p Z G V u d E R h d G F f R G F u a W V s Q 2 9 w e S 9 B d X R v U m V t b 3 Z l Z E N v b H V t b n M x L n t D b G F z c y w x f S Z x d W 9 0 O y w m c X V v d D t T Z W N 0 a W 9 u M S 9 J b m N p Z G V u d E R h d G F f R G F u a W V s Q 2 9 w e S 9 B d X R v U m V t b 3 Z l Z E N v b H V t b n M x L n t B Z m Z l Y 3 R l Z C B W b 2 x 1 b W U s M n 0 m c X V v d D s s J n F 1 b 3 Q 7 U 2 V j d G l v b j E v S W 5 j a W R l b n R E Y X R h X 0 R h b m l l b E N v c H k v Q X V 0 b 1 J l b W 9 2 Z W R D b 2 x 1 b W 5 z M S 5 7 V G 9 0 Y W w g R X h j Z X N z I F R y Y X Z l b C B 0 a W 1 l L D N 9 J n F 1 b 3 Q 7 L C Z x d W 9 0 O 1 N l Y 3 R p b 2 4 x L 0 l u Y 2 l k Z W 5 0 R G F 0 Y V 9 E Y W 5 p Z W x D b 3 B 5 L 0 F 1 d G 9 S Z W 1 v d m V k Q 2 9 s d W 1 u c z E u e 0 5 1 b W J l c i w 0 f S Z x d W 9 0 O y w m c X V v d D t T Z W N 0 a W 9 u M S 9 J b m N p Z G V u d E R h d G F f R G F u a W V s Q 2 9 w e S 9 B d X R v U m V t b 3 Z l Z E N v b H V t b n M x L n t E Y X R l I C w 1 f S Z x d W 9 0 O y w m c X V v d D t T Z W N 0 a W 9 u M S 9 J b m N p Z G V u d E R h d G F f R G F u a W V s Q 2 9 w e S 9 B d X R v U m V t b 3 Z l Z E N v b H V t b n M x L n t U a W 1 l L D Z 9 J n F 1 b 3 Q 7 L C Z x d W 9 0 O 1 N l Y 3 R p b 2 4 x L 0 l u Y 2 l k Z W 5 0 R G F 0 Y V 9 E Y W 5 p Z W x D b 3 B 5 L 0 F 1 d G 9 S Z W 1 v d m V k Q 2 9 s d W 1 u c z E u e 0 x v Y 2 F 0 a W 9 u L D d 9 J n F 1 b 3 Q 7 L C Z x d W 9 0 O 1 N l Y 3 R p b 2 4 x L 0 l u Y 2 l k Z W 5 0 R G F 0 Y V 9 E Y W 5 p Z W x D b 3 B 5 L 0 F 1 d G 9 S Z W 1 v d m V k Q 2 9 s d W 1 u c z E u e 0 x h d H R p d H V k Z S w 4 f S Z x d W 9 0 O y w m c X V v d D t T Z W N 0 a W 9 u M S 9 J b m N p Z G V u d E R h d G F f R G F u a W V s Q 2 9 w e S 9 B d X R v U m V t b 3 Z l Z E N v b H V t b n M x L n t M b 2 5 n a X R 1 Z G U s O X 0 m c X V v d D s s J n F 1 b 3 Q 7 U 2 V j d G l v b j E v S W 5 j a W R l b n R E Y X R h X 0 R h b m l l b E N v c H k v Q X V 0 b 1 J l b W 9 2 Z W R D b 2 x 1 b W 5 z M S 5 7 T G F u Z X M s M T B 9 J n F 1 b 3 Q 7 L C Z x d W 9 0 O 1 N l Y 3 R p b 2 4 x L 0 l u Y 2 l k Z W 5 0 R G F 0 Y V 9 E Y W 5 p Z W x D b 3 B 5 L 0 F 1 d G 9 S Z W 1 v d m V k Q 2 9 s d W 1 u c z E u e 0 x h b m V z I E N s b 3 N l Z C w x M X 0 m c X V v d D s s J n F 1 b 3 Q 7 U 2 V j d G l v b j E v S W 5 j a W R l b n R E Y X R h X 0 R h b m l l b E N v c H k v Q X V 0 b 1 J l b W 9 2 Z W R D b 2 x 1 b W 5 z M S 5 7 Q 2 F w Y W N p d H k g c m V k d W N 0 a W 9 u I C h 3 L y B U V 0 E p L D E y f S Z x d W 9 0 O y w m c X V v d D t T Z W N 0 a W 9 u M S 9 J b m N p Z G V u d E R h d G F f R G F u a W V s Q 2 9 w e S 9 B d X R v U m V t b 3 Z l Z E N v b H V t b n M x L n t M Y W 5 l c y B j b G 9 z Z W Q g I C h U a W 1 l I H d l a W d o d G V k I E F 2 Z X J h Z 2 U p L D E z f S Z x d W 9 0 O y w m c X V v d D t T Z W N 0 a W 9 u M S 9 J b m N p Z G V u d E R h d G F f R G F u a W V s Q 2 9 w e S 9 B d X R v U m V t b 3 Z l Z E N v b H V t b n M x L n t S b 2 F k d 2 F 5 I E N s Z W F y Y W 5 j Z S B U a W 1 l L D E 0 f S Z x d W 9 0 O y w m c X V v d D t T Z W N 0 a W 9 u M S 9 J b m N p Z G V u d E R h d G F f R G F u a W V s Q 2 9 w e S 9 B d X R v U m V t b 3 Z l Z E N v b H V t b n M x L n t S b 2 F k d 2 F 5 I E N s Z W F y Y W 5 j Z S B U a W 1 l I F t t a W 5 d L D E 1 f S Z x d W 9 0 O y w m c X V v d D t T Z W N 0 a W 9 u M S 9 J b m N p Z G V u d E R h d G F f R G F u a W V s Q 2 9 w e S 9 B d X R v U m V t b 3 Z l Z E N v b H V t b n M x L n t J Q 1 Q g Z m 9 y I E l N V C w x N n 0 m c X V v d D s s J n F 1 b 3 Q 7 U 2 V j d G l v b j E v S W 5 j a W R l b n R E Y X R h X 0 R h b m l l b E N v c H k v Q X V 0 b 1 J l b W 9 2 Z W R D b 2 x 1 b W 5 z M S 5 7 S U N U I G Z v c i B J T V Q g W 2 1 p b l 0 s M T d 9 J n F 1 b 3 Q 7 L C Z x d W 9 0 O 1 N l Y 3 R p b 2 4 x L 0 l u Y 2 l k Z W 5 0 R G F 0 Y V 9 E Y W 5 p Z W x D b 3 B 5 L 0 F 1 d G 9 S Z W 1 v d m V k Q 2 9 s d W 1 u c z E u e 1 J l c 3 B v b m R p b m c g S U 1 U c y w x O H 0 m c X V v d D s s J n F 1 b 3 Q 7 U 2 V j d G l v b j E v S W 5 j a W R l b n R E Y X R h X 0 R h b m l l b E N v c H k v Q X V 0 b 1 J l b W 9 2 Z W R D b 2 x 1 b W 5 z M S 5 7 S W 5 m b G F 0 Z W Q g d G l t Z S w x O X 0 m c X V v d D s s J n F 1 b 3 Q 7 U 2 V j d G l v b j E v S W 5 j a W R l b n R E Y X R h X 0 R h b m l l b E N v c H k v Q X V 0 b 1 J l b W 9 2 Z W R D b 2 x 1 b W 5 z M S 5 7 T U F U U 2 l t I E x p b m s s M j B 9 J n F 1 b 3 Q 7 L C Z x d W 9 0 O 1 N l Y 3 R p b 2 4 x L 0 l u Y 2 l k Z W 5 0 R G F 0 Y V 9 E Y W 5 p Z W x D b 3 B 5 L 0 F 1 d G 9 S Z W 1 v d m V k Q 2 9 s d W 1 u c z E u e 1 N 0 Y X J 0 I F R p b W U g K H N l Y y k s M j F 9 J n F 1 b 3 Q 7 L C Z x d W 9 0 O 1 N l Y 3 R p b 2 4 x L 0 l u Y 2 l k Z W 5 0 R G F 0 Y V 9 E Y W 5 p Z W x D b 3 B 5 L 0 F 1 d G 9 S Z W 1 v d m V k Q 2 9 s d W 1 u c z E u e 0 V u Z C B U a W 1 l I C h z Z W M p L D I y f S Z x d W 9 0 O y w m c X V v d D t T Z W N 0 a W 9 u M S 9 J b m N p Z G V u d E R h d G F f R G F u a W V s Q 2 9 w e S 9 B d X R v U m V t b 3 Z l Z E N v b H V t b n M x L n t D b 2 x 1 b W 4 x L D I z f S Z x d W 9 0 O y w m c X V v d D t T Z W N 0 a W 9 u M S 9 J b m N p Z G V u d E R h d G F f R G F u a W V s Q 2 9 w e S 9 B d X R v U m V t b 3 Z l Z E N v b H V t b n M x L n t f M S w y N H 0 m c X V v d D s s J n F 1 b 3 Q 7 U 2 V j d G l v b j E v S W 5 j a W R l b n R E Y X R h X 0 R h b m l l b E N v c H k v Q X V 0 b 1 J l b W 9 2 Z W R D b 2 x 1 b W 5 z M S 5 7 X z I s M j V 9 J n F 1 b 3 Q 7 L C Z x d W 9 0 O 1 N l Y 3 R p b 2 4 x L 0 l u Y 2 l k Z W 5 0 R G F 0 Y V 9 E Y W 5 p Z W x D b 3 B 5 L 0 F 1 d G 9 S Z W 1 v d m V k Q 2 9 s d W 1 u c z E u e 1 8 z L D I 2 f S Z x d W 9 0 O y w m c X V v d D t T Z W N 0 a W 9 u M S 9 J b m N p Z G V u d E R h d G F f R G F u a W V s Q 2 9 w e S 9 B d X R v U m V t b 3 Z l Z E N v b H V t b n M x L n t f N C w y N 3 0 m c X V v d D s s J n F 1 b 3 Q 7 U 2 V j d G l v b j E v S W 5 j a W R l b n R E Y X R h X 0 R h b m l l b E N v c H k v Q X V 0 b 1 J l b W 9 2 Z W R D b 2 x 1 b W 5 z M S 5 7 X z U s M j h 9 J n F 1 b 3 Q 7 L C Z x d W 9 0 O 1 N l Y 3 R p b 2 4 x L 0 l u Y 2 l k Z W 5 0 R G F 0 Y V 9 E Y W 5 p Z W x D b 3 B 5 L 0 F 1 d G 9 S Z W 1 v d m V k Q 2 9 s d W 1 u c z E u e 1 8 2 L D I 5 f S Z x d W 9 0 O y w m c X V v d D t T Z W N 0 a W 9 u M S 9 J b m N p Z G V u d E R h d G F f R G F u a W V s Q 2 9 w e S 9 B d X R v U m V t b 3 Z l Z E N v b H V t b n M x L n t f N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Y 2 l k Z W 5 0 R G F 0 Y V 9 E Y W 5 p Z W x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l k Z W 5 0 R G F 0 Y V 9 E Y W 5 p Z W x D b 3 B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F d A P N I B N N i L O W r l O 7 E Z o A A A A A A g A A A A A A E G Y A A A A B A A A g A A A A e j x l V H R e M B C E W M y N h Y C B k 5 A Z L 7 t 5 m P I 3 3 k t x 6 2 S H b / Q A A A A A D o A A A A A C A A A g A A A A s M 7 1 K h S n k D T x L S a O l i u W O I h O T A B c Z X C X G R j P A b h u p r 1 Q A A A A U / k d f / J l 6 2 A T S W d 4 C x x S G G B 0 f M b 1 m 2 S E B m O y q V j 0 7 B I d 8 o 6 a k R R a o h Q 4 s V P L Z H i 2 O o 3 E u y q M H R o z O 8 2 B 0 g U u D B 2 d c p T z K y 0 Q M I G 1 o 1 Y 2 F 0 Z A A A A A q 6 8 V E 8 C S E Z / r U w m a R / K 9 V 2 O f y S D G t Z D U + t z 0 c A a 9 + U j 7 0 p F v t i 3 d a Y K R Q 0 i j z J h N i a w Y a 5 2 u k v o Y 3 5 U Y U C P s N A = = < / D a t a M a s h u p > 
</file>

<file path=customXml/itemProps1.xml><?xml version="1.0" encoding="utf-8"?>
<ds:datastoreItem xmlns:ds="http://schemas.openxmlformats.org/officeDocument/2006/customXml" ds:itemID="{A7B966A7-F7E9-41CC-91B6-E97C10DD1A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IncidentData_Daniel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2022-10-25T17:16:58Z</dcterms:created>
  <dcterms:modified xsi:type="dcterms:W3CDTF">2023-01-17T16:23:28Z</dcterms:modified>
</cp:coreProperties>
</file>