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\Documents\Analytics\analytics-2017\topic02\book-b\archives\"/>
    </mc:Choice>
  </mc:AlternateContent>
  <bookViews>
    <workbookView xWindow="0" yWindow="0" windowWidth="19200" windowHeight="8010" firstSheet="3" activeTab="6"/>
  </bookViews>
  <sheets>
    <sheet name="MBA Survey" sheetId="8" r:id="rId1"/>
    <sheet name="Golf Statistics" sheetId="5" r:id="rId2"/>
    <sheet name="Golf_histogram" sheetId="6" r:id="rId3"/>
    <sheet name="Cell Phone Survey" sheetId="3" r:id="rId4"/>
    <sheet name="cellphone_histogram" sheetId="4" r:id="rId5"/>
    <sheet name="Facebook" sheetId="2" r:id="rId6"/>
    <sheet name="Facebook_histogram" sheetId="1" r:id="rId7"/>
  </sheets>
  <calcPr calcId="171027"/>
</workbook>
</file>

<file path=xl/calcChain.xml><?xml version="1.0" encoding="utf-8"?>
<calcChain xmlns="http://schemas.openxmlformats.org/spreadsheetml/2006/main">
  <c r="H18" i="8" l="1"/>
  <c r="H17" i="8"/>
  <c r="H16" i="8"/>
  <c r="I16" i="8" s="1"/>
  <c r="H15" i="8"/>
  <c r="H14" i="8"/>
  <c r="H19" i="8" s="1"/>
  <c r="H10" i="8"/>
  <c r="H9" i="8"/>
  <c r="H11" i="8" s="1"/>
  <c r="H5" i="8"/>
  <c r="H4" i="8"/>
  <c r="B10" i="6"/>
  <c r="C2" i="6"/>
  <c r="D2" i="6"/>
  <c r="D3" i="6" s="1"/>
  <c r="D4" i="6" s="1"/>
  <c r="D5" i="6" s="1"/>
  <c r="D6" i="6" s="1"/>
  <c r="D7" i="6" s="1"/>
  <c r="D8" i="6" s="1"/>
  <c r="C3" i="6"/>
  <c r="C4" i="6"/>
  <c r="C5" i="6"/>
  <c r="C6" i="6"/>
  <c r="C7" i="6"/>
  <c r="C8" i="6"/>
  <c r="B7" i="4"/>
  <c r="C2" i="4" s="1"/>
  <c r="D2" i="4" s="1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B13" i="1"/>
  <c r="C2" i="1" s="1"/>
  <c r="C3" i="1"/>
  <c r="C4" i="1"/>
  <c r="C5" i="1"/>
  <c r="C7" i="1"/>
  <c r="C8" i="1"/>
  <c r="C9" i="1"/>
  <c r="C11" i="1"/>
  <c r="C12" i="1"/>
  <c r="I17" i="8" l="1"/>
  <c r="C13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I9" i="8"/>
  <c r="I10" i="8"/>
  <c r="I4" i="8"/>
  <c r="I6" i="8" s="1"/>
  <c r="I15" i="8"/>
  <c r="I18" i="8"/>
  <c r="I14" i="8"/>
  <c r="C5" i="4"/>
  <c r="C3" i="4"/>
  <c r="D3" i="4" s="1"/>
  <c r="D4" i="4" s="1"/>
  <c r="D5" i="4" s="1"/>
  <c r="D6" i="4" s="1"/>
  <c r="C10" i="1"/>
  <c r="C6" i="1"/>
  <c r="H6" i="8"/>
  <c r="I5" i="8" s="1"/>
  <c r="C6" i="4"/>
  <c r="C4" i="4"/>
  <c r="I19" i="8" l="1"/>
  <c r="I11" i="8"/>
</calcChain>
</file>

<file path=xl/sharedStrings.xml><?xml version="1.0" encoding="utf-8"?>
<sst xmlns="http://schemas.openxmlformats.org/spreadsheetml/2006/main" count="445" uniqueCount="71">
  <si>
    <t>Bin</t>
  </si>
  <si>
    <t>Frequency</t>
  </si>
  <si>
    <t>relative frequency</t>
  </si>
  <si>
    <t>cumulative relative frequency</t>
  </si>
  <si>
    <t>More</t>
  </si>
  <si>
    <t>Facebook Survey</t>
  </si>
  <si>
    <t>Student</t>
  </si>
  <si>
    <t>Gender</t>
  </si>
  <si>
    <t>Views/day</t>
  </si>
  <si>
    <t>Hours online/week</t>
  </si>
  <si>
    <t>Friends</t>
  </si>
  <si>
    <t>female</t>
  </si>
  <si>
    <t>6-10</t>
  </si>
  <si>
    <t>Hours Online/Week</t>
  </si>
  <si>
    <t>11-15</t>
  </si>
  <si>
    <t>male</t>
  </si>
  <si>
    <t>1-5</t>
  </si>
  <si>
    <t>21-25</t>
  </si>
  <si>
    <t>16-20</t>
  </si>
  <si>
    <t>Cell Phone Survey</t>
  </si>
  <si>
    <t>Carrier</t>
  </si>
  <si>
    <t>Type</t>
  </si>
  <si>
    <t>Usage</t>
  </si>
  <si>
    <t>Signal strength</t>
  </si>
  <si>
    <t>Value for the Dollar</t>
  </si>
  <si>
    <t>Customer Service</t>
  </si>
  <si>
    <t>bin values</t>
  </si>
  <si>
    <t>M</t>
  </si>
  <si>
    <t>AT&amp;T</t>
  </si>
  <si>
    <t>Basic</t>
  </si>
  <si>
    <t>Average</t>
  </si>
  <si>
    <t>Camera</t>
  </si>
  <si>
    <t>Smart</t>
  </si>
  <si>
    <t>High</t>
  </si>
  <si>
    <t>Very high</t>
  </si>
  <si>
    <t>F</t>
  </si>
  <si>
    <t>Low</t>
  </si>
  <si>
    <t>Other</t>
  </si>
  <si>
    <t>Sprint</t>
  </si>
  <si>
    <t>T-mobile</t>
  </si>
  <si>
    <t>Verizon</t>
  </si>
  <si>
    <t>Golfing Statistics</t>
  </si>
  <si>
    <t>Earnings/Event</t>
  </si>
  <si>
    <t>Events</t>
  </si>
  <si>
    <t>Avg. Score</t>
  </si>
  <si>
    <t>GIR (%)*</t>
  </si>
  <si>
    <t>Driving Distance</t>
  </si>
  <si>
    <t>Driving Accuracy (%)</t>
  </si>
  <si>
    <t>Putts/Round</t>
  </si>
  <si>
    <t>bins</t>
  </si>
  <si>
    <t>*GIR: Greens in Regulation</t>
  </si>
  <si>
    <t>relative freq</t>
  </si>
  <si>
    <t>cumulative freq</t>
  </si>
  <si>
    <t>Undergraduate Concentration</t>
  </si>
  <si>
    <t>No</t>
  </si>
  <si>
    <t>Male</t>
  </si>
  <si>
    <t>Liberal Arts</t>
  </si>
  <si>
    <t>Yes</t>
  </si>
  <si>
    <t>Female</t>
  </si>
  <si>
    <t>Sciences</t>
  </si>
  <si>
    <t>Engineering</t>
  </si>
  <si>
    <t>Business</t>
  </si>
  <si>
    <t>MBA Student Survey</t>
  </si>
  <si>
    <t>International student</t>
  </si>
  <si>
    <t>Age</t>
  </si>
  <si>
    <t>Undergraduate concentration</t>
  </si>
  <si>
    <t>Nights out/week</t>
  </si>
  <si>
    <t>Study hours/week</t>
  </si>
  <si>
    <t>frequency</t>
  </si>
  <si>
    <t>international student</t>
  </si>
  <si>
    <t>Relative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</si>
</sst>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_(&quot;$&quot;* #,##0.00_);_(&quot;$&quot;* \(#,##0.00\);_(&quot;$&quot;* &quot;-&quot;??_);_(@_)"/>
    <numFmt numFmtId="167" formatCode="&quot;$&quot;#,##0.00"/>
    <numFmt numFmtId="168" formatCode="_(* #,##0.0_);_(* \(#,##0.0\);_(* &quot;-&quot;??_);_(@_)"/>
  </numFmts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1" xfId="0" applyFont="1" applyFill="1" applyBorder="1" applyAlignment="1">
      <alignment horizontal="center"/>
    </xf>
    <xf numFmtId="0" fontId="2" fillId="0" borderId="2" xfId="0" applyFon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0" xfId="0" applyFont="1"/>
    <xf numFmtId="0" fontId="0" fillId="0" borderId="0" xfId="0" applyNumberFormat="1"/>
    <xf numFmtId="0" fontId="4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16" fontId="2" fillId="0" borderId="0" xfId="1" quotePrefix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16" fontId="4" fillId="0" borderId="0" xfId="0" quotePrefix="1" applyNumberFormat="1" applyFont="1"/>
    <xf numFmtId="0" fontId="2" fillId="0" borderId="0" xfId="0" quotePrefix="1" applyFont="1" applyAlignment="1">
      <alignment horizontal="center"/>
    </xf>
    <xf numFmtId="0" fontId="0" fillId="0" borderId="0" xfId="0" quotePrefix="1"/>
    <xf numFmtId="16" fontId="2" fillId="0" borderId="0" xfId="0" quotePrefix="1" applyNumberFormat="1" applyFont="1" applyAlignment="1">
      <alignment horizontal="center"/>
    </xf>
    <xf numFmtId="0" fontId="5" fillId="0" borderId="0" xfId="2" applyFont="1"/>
    <xf numFmtId="0" fontId="6" fillId="0" borderId="0" xfId="2" applyFont="1"/>
    <xf numFmtId="0" fontId="7" fillId="0" borderId="1" xfId="2" applyFont="1" applyFill="1" applyBorder="1" applyAlignment="1">
      <alignment horizontal="center"/>
    </xf>
    <xf numFmtId="0" fontId="1" fillId="0" borderId="2" xfId="2" applyBorder="1"/>
    <xf numFmtId="0" fontId="1" fillId="0" borderId="0" xfId="2"/>
    <xf numFmtId="0" fontId="1" fillId="0" borderId="0" xfId="2" applyNumberFormat="1" applyFill="1" applyBorder="1" applyAlignment="1"/>
    <xf numFmtId="0" fontId="1" fillId="0" borderId="0" xfId="2" applyFill="1" applyBorder="1" applyAlignment="1"/>
    <xf numFmtId="0" fontId="5" fillId="0" borderId="0" xfId="2" applyFont="1" applyFill="1"/>
    <xf numFmtId="164" fontId="6" fillId="0" borderId="0" xfId="3" applyFont="1"/>
    <xf numFmtId="164" fontId="6" fillId="0" borderId="0" xfId="3" applyNumberFormat="1" applyFont="1"/>
    <xf numFmtId="0" fontId="5" fillId="0" borderId="0" xfId="2" applyFont="1" applyAlignment="1">
      <alignment horizontal="center"/>
    </xf>
    <xf numFmtId="164" fontId="5" fillId="0" borderId="0" xfId="3" applyFont="1" applyAlignment="1">
      <alignment horizontal="center"/>
    </xf>
    <xf numFmtId="164" fontId="5" fillId="0" borderId="0" xfId="3" applyNumberFormat="1" applyFont="1" applyAlignment="1">
      <alignment horizontal="center"/>
    </xf>
    <xf numFmtId="165" fontId="5" fillId="0" borderId="0" xfId="3" applyNumberFormat="1" applyFont="1" applyAlignment="1">
      <alignment horizontal="center"/>
    </xf>
    <xf numFmtId="0" fontId="8" fillId="0" borderId="0" xfId="2" applyFont="1" applyAlignment="1">
      <alignment horizontal="center"/>
    </xf>
    <xf numFmtId="167" fontId="6" fillId="0" borderId="0" xfId="4" applyNumberFormat="1" applyFont="1"/>
    <xf numFmtId="165" fontId="6" fillId="0" borderId="0" xfId="3" applyNumberFormat="1" applyFont="1" applyAlignment="1">
      <alignment horizontal="left" indent="1"/>
    </xf>
    <xf numFmtId="168" fontId="6" fillId="0" borderId="0" xfId="3" applyNumberFormat="1" applyFont="1"/>
    <xf numFmtId="0" fontId="1" fillId="0" borderId="3" xfId="2" applyFill="1" applyBorder="1" applyAlignment="1"/>
    <xf numFmtId="0" fontId="6" fillId="0" borderId="0" xfId="0" applyFont="1" applyBorder="1"/>
    <xf numFmtId="0" fontId="5" fillId="0" borderId="0" xfId="2" applyFont="1" applyBorder="1"/>
    <xf numFmtId="0" fontId="6" fillId="0" borderId="0" xfId="2" applyFont="1" applyBorder="1"/>
    <xf numFmtId="0" fontId="5" fillId="0" borderId="0" xfId="2" applyFont="1" applyBorder="1" applyAlignment="1">
      <alignment horizontal="center"/>
    </xf>
    <xf numFmtId="0" fontId="4" fillId="0" borderId="0" xfId="2" applyFont="1" applyFill="1" applyBorder="1" applyAlignment="1">
      <alignment wrapText="1"/>
    </xf>
    <xf numFmtId="0" fontId="6" fillId="0" borderId="0" xfId="2" applyFont="1" applyBorder="1" applyAlignment="1">
      <alignment horizontal="center"/>
    </xf>
  </cellXfs>
  <cellStyles count="6">
    <cellStyle name="Comma 2" xfId="1"/>
    <cellStyle name="Comma 3" xfId="3"/>
    <cellStyle name="Currency 2" xfId="4"/>
    <cellStyle name="Normal" xfId="0" builtinId="0"/>
    <cellStyle name="Normal 2" xfId="2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Golf_histogram!$A$2:$A$9</c:f>
              <c:strCache>
                <c:ptCount val="8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More</c:v>
                </c:pt>
              </c:strCache>
            </c:strRef>
          </c:cat>
          <c:val>
            <c:numRef>
              <c:f>Golf_histogram!$B$2:$B$9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7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7-48B3-8AB8-FC745198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31648"/>
        <c:axId val="81533568"/>
      </c:barChart>
      <c:lineChart>
        <c:grouping val="standard"/>
        <c:varyColors val="0"/>
        <c:ser>
          <c:idx val="1"/>
          <c:order val="1"/>
          <c:tx>
            <c:v>cumulative</c:v>
          </c:tx>
          <c:marker>
            <c:symbol val="none"/>
          </c:marker>
          <c:val>
            <c:numRef>
              <c:f>Golf_histogram!$D$2:$D$8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0.24</c:v>
                </c:pt>
                <c:pt idx="4">
                  <c:v>0.6</c:v>
                </c:pt>
                <c:pt idx="5">
                  <c:v>0.88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7-48B3-8AB8-FC745198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45472"/>
        <c:axId val="81543936"/>
      </c:lineChart>
      <c:catAx>
        <c:axId val="8153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81533568"/>
        <c:crosses val="autoZero"/>
        <c:auto val="1"/>
        <c:lblAlgn val="ctr"/>
        <c:lblOffset val="100"/>
        <c:noMultiLvlLbl val="0"/>
      </c:catAx>
      <c:valAx>
        <c:axId val="81533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31648"/>
        <c:crosses val="autoZero"/>
        <c:crossBetween val="between"/>
      </c:valAx>
      <c:valAx>
        <c:axId val="81543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1545472"/>
        <c:crosses val="max"/>
        <c:crossBetween val="between"/>
      </c:valAx>
      <c:catAx>
        <c:axId val="81545472"/>
        <c:scaling>
          <c:orientation val="minMax"/>
        </c:scaling>
        <c:delete val="1"/>
        <c:axPos val="b"/>
        <c:majorTickMark val="out"/>
        <c:minorTickMark val="none"/>
        <c:tickLblPos val="nextTo"/>
        <c:crossAx val="815439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cellphone_histogram!$A$2:$A$6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cellphone_histogram!$B$2:$B$6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20</c:v>
                </c:pt>
                <c:pt idx="3">
                  <c:v>16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A-44B1-AD1C-7411738BA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85632"/>
        <c:axId val="104487552"/>
      </c:barChart>
      <c:lineChart>
        <c:grouping val="standard"/>
        <c:varyColors val="0"/>
        <c:ser>
          <c:idx val="1"/>
          <c:order val="1"/>
          <c:tx>
            <c:strRef>
              <c:f>cellphone_histogram!$D$1</c:f>
              <c:strCache>
                <c:ptCount val="1"/>
                <c:pt idx="0">
                  <c:v>cumulative relative frequency</c:v>
                </c:pt>
              </c:strCache>
            </c:strRef>
          </c:tx>
          <c:marker>
            <c:symbol val="none"/>
          </c:marker>
          <c:val>
            <c:numRef>
              <c:f>cellphone_histogram!$D$2:$D$6</c:f>
              <c:numCache>
                <c:formatCode>General</c:formatCode>
                <c:ptCount val="5"/>
                <c:pt idx="0">
                  <c:v>3.8461538461538464E-2</c:v>
                </c:pt>
                <c:pt idx="1">
                  <c:v>0.19230769230769232</c:v>
                </c:pt>
                <c:pt idx="2">
                  <c:v>0.57692307692307698</c:v>
                </c:pt>
                <c:pt idx="3">
                  <c:v>0.88461538461538469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A-44B1-AD1C-7411738BA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03552"/>
        <c:axId val="104502016"/>
      </c:lineChart>
      <c:catAx>
        <c:axId val="10448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487552"/>
        <c:crosses val="autoZero"/>
        <c:auto val="1"/>
        <c:lblAlgn val="ctr"/>
        <c:lblOffset val="100"/>
        <c:noMultiLvlLbl val="0"/>
      </c:catAx>
      <c:valAx>
        <c:axId val="104487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485632"/>
        <c:crosses val="autoZero"/>
        <c:crossBetween val="between"/>
      </c:valAx>
      <c:valAx>
        <c:axId val="104502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4503552"/>
        <c:crosses val="max"/>
        <c:crossBetween val="between"/>
      </c:valAx>
      <c:catAx>
        <c:axId val="104503552"/>
        <c:scaling>
          <c:orientation val="minMax"/>
        </c:scaling>
        <c:delete val="1"/>
        <c:axPos val="b"/>
        <c:majorTickMark val="out"/>
        <c:minorTickMark val="none"/>
        <c:tickLblPos val="nextTo"/>
        <c:crossAx val="10450201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Histogram of Hours </a:t>
            </a:r>
          </a:p>
          <a:p>
            <a:pPr>
              <a:defRPr/>
            </a:pPr>
            <a:r>
              <a:rPr lang="en-IE"/>
              <a:t>Online/Week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731438963182619"/>
          <c:y val="0.23730838388583075"/>
          <c:w val="0.71266435388446647"/>
          <c:h val="0.645091936173188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Facebook!$I$5:$I$19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E-4C33-A91F-89FE853E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66496"/>
        <c:axId val="117868416"/>
      </c:barChart>
      <c:catAx>
        <c:axId val="11786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Hours</a:t>
                </a:r>
              </a:p>
            </c:rich>
          </c:tx>
          <c:overlay val="0"/>
        </c:title>
        <c:majorTickMark val="out"/>
        <c:minorTickMark val="none"/>
        <c:tickLblPos val="nextTo"/>
        <c:crossAx val="117868416"/>
        <c:crosses val="autoZero"/>
        <c:auto val="1"/>
        <c:lblAlgn val="ctr"/>
        <c:lblOffset val="100"/>
        <c:noMultiLvlLbl val="0"/>
      </c:catAx>
      <c:valAx>
        <c:axId val="117868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866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Facebook_histogram!$A$2:$A$12</c:f>
              <c:strCache>
                <c:ptCount val="1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More</c:v>
                </c:pt>
              </c:strCache>
            </c:strRef>
          </c:cat>
          <c:val>
            <c:numRef>
              <c:f>Facebook_histogram!$B$2:$B$12</c:f>
              <c:numCache>
                <c:formatCode>General</c:formatCode>
                <c:ptCount val="11"/>
                <c:pt idx="0">
                  <c:v>5</c:v>
                </c:pt>
                <c:pt idx="1">
                  <c:v>9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F-4992-8347-517295409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85184"/>
        <c:axId val="117895552"/>
      </c:barChart>
      <c:catAx>
        <c:axId val="11788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7895552"/>
        <c:crosses val="autoZero"/>
        <c:auto val="1"/>
        <c:lblAlgn val="ctr"/>
        <c:lblOffset val="100"/>
        <c:noMultiLvlLbl val="0"/>
      </c:catAx>
      <c:valAx>
        <c:axId val="11789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885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</a:t>
            </a:r>
            <a:r>
              <a:rPr lang="en-US" baseline="0"/>
              <a:t> Relative Frequency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cat>
            <c:numRef>
              <c:f>Facebook_histogram!$A$2:$A$10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</c:numCache>
            </c:numRef>
          </c:cat>
          <c:val>
            <c:numRef>
              <c:f>Facebook_histogram!$D$2:$D$10</c:f>
              <c:numCache>
                <c:formatCode>General</c:formatCode>
                <c:ptCount val="9"/>
                <c:pt idx="0">
                  <c:v>0.15151515151515152</c:v>
                </c:pt>
                <c:pt idx="1">
                  <c:v>0.4242424242424242</c:v>
                </c:pt>
                <c:pt idx="2">
                  <c:v>0.57575757575757569</c:v>
                </c:pt>
                <c:pt idx="3">
                  <c:v>0.69696969696969691</c:v>
                </c:pt>
                <c:pt idx="4">
                  <c:v>0.75757575757575757</c:v>
                </c:pt>
                <c:pt idx="5">
                  <c:v>0.81818181818181812</c:v>
                </c:pt>
                <c:pt idx="6">
                  <c:v>0.8484848484848484</c:v>
                </c:pt>
                <c:pt idx="7">
                  <c:v>0.90909090909090895</c:v>
                </c:pt>
                <c:pt idx="8">
                  <c:v>0.9696969696969695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9-4119-86F9-EACDEBFCA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01952"/>
        <c:axId val="117924608"/>
      </c:lineChart>
      <c:catAx>
        <c:axId val="11790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Upper</a:t>
                </a:r>
                <a:r>
                  <a:rPr lang="en-IE" baseline="0"/>
                  <a:t> Group Limit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24608"/>
        <c:crosses val="autoZero"/>
        <c:auto val="1"/>
        <c:lblAlgn val="ctr"/>
        <c:lblOffset val="100"/>
        <c:noMultiLvlLbl val="0"/>
      </c:catAx>
      <c:valAx>
        <c:axId val="11792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901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0</xdr:rowOff>
    </xdr:from>
    <xdr:to>
      <xdr:col>11</xdr:col>
      <xdr:colOff>266700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3</xdr:row>
      <xdr:rowOff>0</xdr:rowOff>
    </xdr:from>
    <xdr:to>
      <xdr:col>11</xdr:col>
      <xdr:colOff>561975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107949</xdr:colOff>
      <xdr:row>19</xdr:row>
      <xdr:rowOff>149225</xdr:rowOff>
    </xdr:from>
    <xdr:to>
      <xdr:col>14</xdr:col>
      <xdr:colOff>412749</xdr:colOff>
      <xdr:row>42</xdr:row>
      <xdr:rowOff>87313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0</xdr:row>
      <xdr:rowOff>152400</xdr:rowOff>
    </xdr:from>
    <xdr:to>
      <xdr:col>12</xdr:col>
      <xdr:colOff>190499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20</xdr:row>
      <xdr:rowOff>80962</xdr:rowOff>
    </xdr:from>
    <xdr:to>
      <xdr:col>7</xdr:col>
      <xdr:colOff>142875</xdr:colOff>
      <xdr:row>37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C1" zoomScale="150" zoomScaleNormal="150" zoomScalePageLayoutView="150" workbookViewId="0">
      <selection activeCell="H6" sqref="H6:I6"/>
    </sheetView>
  </sheetViews>
  <sheetFormatPr defaultColWidth="8.85546875" defaultRowHeight="12.75" x14ac:dyDescent="0.2"/>
  <cols>
    <col min="1" max="1" width="14.85546875" style="38" customWidth="1"/>
    <col min="2" max="2" width="17.85546875" style="38" bestFit="1" customWidth="1"/>
    <col min="3" max="3" width="4.28515625" style="38" bestFit="1" customWidth="1"/>
    <col min="4" max="4" width="24.85546875" style="38" bestFit="1" customWidth="1"/>
    <col min="5" max="5" width="14.140625" style="38" bestFit="1" customWidth="1"/>
    <col min="6" max="6" width="15.7109375" style="38" bestFit="1" customWidth="1"/>
    <col min="7" max="7" width="28.42578125" style="38" bestFit="1" customWidth="1"/>
    <col min="8" max="8" width="10.5703125" style="38" bestFit="1" customWidth="1"/>
    <col min="9" max="9" width="13.28515625" style="38" bestFit="1" customWidth="1"/>
    <col min="10" max="16384" width="8.85546875" style="38"/>
  </cols>
  <sheetData>
    <row r="1" spans="1:9" x14ac:dyDescent="0.2">
      <c r="A1" s="37" t="s">
        <v>62</v>
      </c>
    </row>
    <row r="3" spans="1:9" s="37" customFormat="1" ht="25.5" x14ac:dyDescent="0.2">
      <c r="A3" s="39" t="s">
        <v>7</v>
      </c>
      <c r="B3" s="40" t="s">
        <v>63</v>
      </c>
      <c r="C3" s="40" t="s">
        <v>64</v>
      </c>
      <c r="D3" s="40" t="s">
        <v>65</v>
      </c>
      <c r="E3" s="40" t="s">
        <v>66</v>
      </c>
      <c r="F3" s="40" t="s">
        <v>67</v>
      </c>
      <c r="G3" s="40" t="s">
        <v>69</v>
      </c>
      <c r="H3" s="37" t="s">
        <v>68</v>
      </c>
      <c r="I3" s="37" t="s">
        <v>51</v>
      </c>
    </row>
    <row r="4" spans="1:9" x14ac:dyDescent="0.2">
      <c r="A4" s="41" t="s">
        <v>55</v>
      </c>
      <c r="B4" s="41" t="s">
        <v>57</v>
      </c>
      <c r="C4" s="41">
        <v>28</v>
      </c>
      <c r="D4" s="41" t="s">
        <v>56</v>
      </c>
      <c r="E4" s="41">
        <v>2</v>
      </c>
      <c r="F4" s="41">
        <v>6</v>
      </c>
      <c r="G4" s="41" t="s">
        <v>57</v>
      </c>
      <c r="H4" s="38">
        <f>COUNTIF(B4:B38,"Yes")</f>
        <v>13</v>
      </c>
      <c r="I4" s="38">
        <f>H4/H6</f>
        <v>0.37142857142857144</v>
      </c>
    </row>
    <row r="5" spans="1:9" x14ac:dyDescent="0.2">
      <c r="A5" s="41" t="s">
        <v>58</v>
      </c>
      <c r="B5" s="41" t="s">
        <v>54</v>
      </c>
      <c r="C5" s="41">
        <v>37</v>
      </c>
      <c r="D5" s="41" t="s">
        <v>56</v>
      </c>
      <c r="E5" s="41">
        <v>5</v>
      </c>
      <c r="F5" s="41">
        <v>10</v>
      </c>
      <c r="G5" s="41" t="s">
        <v>54</v>
      </c>
      <c r="H5" s="38">
        <f>COUNTIF(B4:B38,"No")</f>
        <v>22</v>
      </c>
      <c r="I5" s="38">
        <f>H5/H6</f>
        <v>0.62857142857142856</v>
      </c>
    </row>
    <row r="6" spans="1:9" x14ac:dyDescent="0.2">
      <c r="A6" s="41" t="s">
        <v>58</v>
      </c>
      <c r="B6" s="41" t="s">
        <v>57</v>
      </c>
      <c r="C6" s="41">
        <v>23</v>
      </c>
      <c r="D6" s="41" t="s">
        <v>59</v>
      </c>
      <c r="E6" s="41">
        <v>2</v>
      </c>
      <c r="F6" s="41">
        <v>50</v>
      </c>
      <c r="G6" s="41"/>
      <c r="H6" s="38">
        <f>SUM(H4:H5)</f>
        <v>35</v>
      </c>
      <c r="I6" s="38">
        <f>SUM(I4:I5)</f>
        <v>1</v>
      </c>
    </row>
    <row r="7" spans="1:9" x14ac:dyDescent="0.2">
      <c r="A7" s="41" t="s">
        <v>58</v>
      </c>
      <c r="B7" s="41" t="s">
        <v>57</v>
      </c>
      <c r="C7" s="41">
        <v>22</v>
      </c>
      <c r="D7" s="41" t="s">
        <v>60</v>
      </c>
      <c r="E7" s="41">
        <v>3</v>
      </c>
      <c r="F7" s="41">
        <v>10</v>
      </c>
      <c r="G7" s="41"/>
    </row>
    <row r="8" spans="1:9" x14ac:dyDescent="0.2">
      <c r="A8" s="41" t="s">
        <v>58</v>
      </c>
      <c r="B8" s="41" t="s">
        <v>54</v>
      </c>
      <c r="C8" s="41">
        <v>32</v>
      </c>
      <c r="D8" s="41" t="s">
        <v>60</v>
      </c>
      <c r="E8" s="41">
        <v>1</v>
      </c>
      <c r="F8" s="41">
        <v>20</v>
      </c>
      <c r="G8" s="39" t="s">
        <v>7</v>
      </c>
      <c r="H8" s="37" t="s">
        <v>1</v>
      </c>
      <c r="I8" s="37" t="s">
        <v>70</v>
      </c>
    </row>
    <row r="9" spans="1:9" x14ac:dyDescent="0.2">
      <c r="A9" s="41" t="s">
        <v>55</v>
      </c>
      <c r="B9" s="41" t="s">
        <v>57</v>
      </c>
      <c r="C9" s="41">
        <v>24</v>
      </c>
      <c r="D9" s="41" t="s">
        <v>60</v>
      </c>
      <c r="E9" s="41">
        <v>2</v>
      </c>
      <c r="F9" s="41">
        <v>20</v>
      </c>
      <c r="G9" s="41" t="s">
        <v>55</v>
      </c>
      <c r="H9" s="38">
        <f>COUNTIF(A4:A38,"Male")</f>
        <v>20</v>
      </c>
      <c r="I9" s="38">
        <f>H9/H11</f>
        <v>0.5714285714285714</v>
      </c>
    </row>
    <row r="10" spans="1:9" x14ac:dyDescent="0.2">
      <c r="A10" s="41" t="s">
        <v>55</v>
      </c>
      <c r="B10" s="41" t="s">
        <v>54</v>
      </c>
      <c r="C10" s="41">
        <v>32</v>
      </c>
      <c r="D10" s="41" t="s">
        <v>37</v>
      </c>
      <c r="E10" s="41">
        <v>2</v>
      </c>
      <c r="F10" s="41">
        <v>25</v>
      </c>
      <c r="G10" s="41" t="s">
        <v>58</v>
      </c>
      <c r="H10" s="38">
        <f>COUNTIF(A4:A38,"Female")</f>
        <v>15</v>
      </c>
      <c r="I10" s="38">
        <f>H10/H11</f>
        <v>0.42857142857142855</v>
      </c>
    </row>
    <row r="11" spans="1:9" x14ac:dyDescent="0.2">
      <c r="A11" s="41" t="s">
        <v>58</v>
      </c>
      <c r="B11" s="41" t="s">
        <v>54</v>
      </c>
      <c r="C11" s="41">
        <v>22</v>
      </c>
      <c r="D11" s="41" t="s">
        <v>59</v>
      </c>
      <c r="E11" s="41">
        <v>1</v>
      </c>
      <c r="F11" s="41">
        <v>6</v>
      </c>
      <c r="G11" s="41"/>
      <c r="H11" s="38">
        <f>SUM(H9:H10)</f>
        <v>35</v>
      </c>
      <c r="I11" s="38">
        <f>SUM(I9:I10)</f>
        <v>1</v>
      </c>
    </row>
    <row r="12" spans="1:9" x14ac:dyDescent="0.2">
      <c r="A12" s="41" t="s">
        <v>55</v>
      </c>
      <c r="B12" s="41" t="s">
        <v>54</v>
      </c>
      <c r="C12" s="41">
        <v>23</v>
      </c>
      <c r="D12" s="41" t="s">
        <v>56</v>
      </c>
      <c r="E12" s="41">
        <v>2</v>
      </c>
      <c r="F12" s="41">
        <v>15</v>
      </c>
      <c r="G12" s="41"/>
    </row>
    <row r="13" spans="1:9" x14ac:dyDescent="0.2">
      <c r="A13" s="41" t="s">
        <v>55</v>
      </c>
      <c r="B13" s="41" t="s">
        <v>54</v>
      </c>
      <c r="C13" s="41">
        <v>22</v>
      </c>
      <c r="D13" s="41" t="s">
        <v>60</v>
      </c>
      <c r="E13" s="41">
        <v>3</v>
      </c>
      <c r="F13" s="41">
        <v>12</v>
      </c>
      <c r="G13" s="6" t="s">
        <v>53</v>
      </c>
      <c r="H13" s="37" t="s">
        <v>1</v>
      </c>
      <c r="I13" s="37" t="s">
        <v>70</v>
      </c>
    </row>
    <row r="14" spans="1:9" x14ac:dyDescent="0.2">
      <c r="A14" s="41" t="s">
        <v>55</v>
      </c>
      <c r="B14" s="41" t="s">
        <v>54</v>
      </c>
      <c r="C14" s="41">
        <v>32</v>
      </c>
      <c r="D14" s="41" t="s">
        <v>56</v>
      </c>
      <c r="E14" s="41">
        <v>1</v>
      </c>
      <c r="F14" s="41">
        <v>14</v>
      </c>
      <c r="G14" s="36" t="s">
        <v>56</v>
      </c>
      <c r="H14" s="38">
        <f>COUNTIF(D4:D38,"Liberal Arts")</f>
        <v>6</v>
      </c>
      <c r="I14" s="38">
        <f>H14/$H$19</f>
        <v>0.17142857142857143</v>
      </c>
    </row>
    <row r="15" spans="1:9" x14ac:dyDescent="0.2">
      <c r="A15" s="41" t="s">
        <v>55</v>
      </c>
      <c r="B15" s="41" t="s">
        <v>54</v>
      </c>
      <c r="C15" s="41">
        <v>24</v>
      </c>
      <c r="D15" s="41" t="s">
        <v>61</v>
      </c>
      <c r="E15" s="41">
        <v>2</v>
      </c>
      <c r="F15" s="41">
        <v>20</v>
      </c>
      <c r="G15" s="36" t="s">
        <v>59</v>
      </c>
      <c r="H15" s="38">
        <f>COUNTIF(D4:D38,"Sciences")</f>
        <v>5</v>
      </c>
      <c r="I15" s="38">
        <f t="shared" ref="I15:I18" si="0">H15/$H$19</f>
        <v>0.14285714285714285</v>
      </c>
    </row>
    <row r="16" spans="1:9" x14ac:dyDescent="0.2">
      <c r="A16" s="41" t="s">
        <v>55</v>
      </c>
      <c r="B16" s="41" t="s">
        <v>54</v>
      </c>
      <c r="C16" s="41">
        <v>22</v>
      </c>
      <c r="D16" s="41" t="s">
        <v>56</v>
      </c>
      <c r="E16" s="41">
        <v>2</v>
      </c>
      <c r="F16" s="41">
        <v>10</v>
      </c>
      <c r="G16" s="36" t="s">
        <v>60</v>
      </c>
      <c r="H16" s="38">
        <f>COUNTIF(D4:D38,"Engineering")</f>
        <v>9</v>
      </c>
      <c r="I16" s="38">
        <f t="shared" si="0"/>
        <v>0.25714285714285712</v>
      </c>
    </row>
    <row r="17" spans="1:9" x14ac:dyDescent="0.2">
      <c r="A17" s="41" t="s">
        <v>55</v>
      </c>
      <c r="B17" s="41" t="s">
        <v>54</v>
      </c>
      <c r="C17" s="41">
        <v>24</v>
      </c>
      <c r="D17" s="41" t="s">
        <v>60</v>
      </c>
      <c r="E17" s="41">
        <v>1.5</v>
      </c>
      <c r="F17" s="41">
        <v>3</v>
      </c>
      <c r="G17" s="36" t="s">
        <v>37</v>
      </c>
      <c r="H17" s="38">
        <f>COUNTIF(D4:D38,"Other")</f>
        <v>6</v>
      </c>
      <c r="I17" s="38">
        <f t="shared" si="0"/>
        <v>0.17142857142857143</v>
      </c>
    </row>
    <row r="18" spans="1:9" x14ac:dyDescent="0.2">
      <c r="A18" s="41" t="s">
        <v>58</v>
      </c>
      <c r="B18" s="41" t="s">
        <v>54</v>
      </c>
      <c r="C18" s="41">
        <v>26</v>
      </c>
      <c r="D18" s="41" t="s">
        <v>61</v>
      </c>
      <c r="E18" s="41">
        <v>0.5</v>
      </c>
      <c r="F18" s="41">
        <v>15</v>
      </c>
      <c r="G18" s="36" t="s">
        <v>61</v>
      </c>
      <c r="H18" s="38">
        <f>COUNTIF(D4:D38,"Business")</f>
        <v>9</v>
      </c>
      <c r="I18" s="38">
        <f t="shared" si="0"/>
        <v>0.25714285714285712</v>
      </c>
    </row>
    <row r="19" spans="1:9" x14ac:dyDescent="0.2">
      <c r="A19" s="41" t="s">
        <v>58</v>
      </c>
      <c r="B19" s="41" t="s">
        <v>57</v>
      </c>
      <c r="C19" s="41">
        <v>26</v>
      </c>
      <c r="D19" s="41" t="s">
        <v>60</v>
      </c>
      <c r="E19" s="41">
        <v>1</v>
      </c>
      <c r="F19" s="41">
        <v>14</v>
      </c>
      <c r="G19" s="41"/>
      <c r="H19" s="38">
        <f>SUM(H14:H18)</f>
        <v>35</v>
      </c>
      <c r="I19" s="38">
        <f>SUM(I14:I18)</f>
        <v>1</v>
      </c>
    </row>
    <row r="20" spans="1:9" x14ac:dyDescent="0.2">
      <c r="A20" s="41" t="s">
        <v>55</v>
      </c>
      <c r="B20" s="41" t="s">
        <v>54</v>
      </c>
      <c r="C20" s="41">
        <v>31</v>
      </c>
      <c r="D20" s="41" t="s">
        <v>37</v>
      </c>
      <c r="E20" s="41">
        <v>1</v>
      </c>
      <c r="F20" s="41">
        <v>25</v>
      </c>
      <c r="G20" s="41"/>
    </row>
    <row r="21" spans="1:9" x14ac:dyDescent="0.2">
      <c r="A21" s="41" t="s">
        <v>58</v>
      </c>
      <c r="B21" s="41" t="s">
        <v>54</v>
      </c>
      <c r="C21" s="41">
        <v>23</v>
      </c>
      <c r="D21" s="41" t="s">
        <v>61</v>
      </c>
      <c r="E21" s="41">
        <v>2</v>
      </c>
      <c r="F21" s="41">
        <v>22</v>
      </c>
      <c r="G21" s="41"/>
    </row>
    <row r="22" spans="1:9" x14ac:dyDescent="0.2">
      <c r="A22" s="41" t="s">
        <v>55</v>
      </c>
      <c r="B22" s="41" t="s">
        <v>57</v>
      </c>
      <c r="C22" s="41">
        <v>25</v>
      </c>
      <c r="D22" s="41" t="s">
        <v>60</v>
      </c>
      <c r="E22" s="41">
        <v>1</v>
      </c>
      <c r="F22" s="41">
        <v>16</v>
      </c>
      <c r="G22" s="41"/>
    </row>
    <row r="23" spans="1:9" x14ac:dyDescent="0.2">
      <c r="A23" s="41" t="s">
        <v>55</v>
      </c>
      <c r="B23" s="41" t="s">
        <v>54</v>
      </c>
      <c r="C23" s="41">
        <v>26</v>
      </c>
      <c r="D23" s="41" t="s">
        <v>60</v>
      </c>
      <c r="E23" s="41">
        <v>0</v>
      </c>
      <c r="F23" s="41">
        <v>15</v>
      </c>
      <c r="G23" s="41"/>
    </row>
    <row r="24" spans="1:9" x14ac:dyDescent="0.2">
      <c r="A24" s="41" t="s">
        <v>55</v>
      </c>
      <c r="B24" s="41" t="s">
        <v>54</v>
      </c>
      <c r="C24" s="41">
        <v>24</v>
      </c>
      <c r="D24" s="41" t="s">
        <v>61</v>
      </c>
      <c r="E24" s="41">
        <v>2</v>
      </c>
      <c r="F24" s="41">
        <v>20</v>
      </c>
      <c r="G24" s="41"/>
    </row>
    <row r="25" spans="1:9" x14ac:dyDescent="0.2">
      <c r="A25" s="41" t="s">
        <v>58</v>
      </c>
      <c r="B25" s="41" t="s">
        <v>57</v>
      </c>
      <c r="C25" s="41">
        <v>24</v>
      </c>
      <c r="D25" s="41" t="s">
        <v>37</v>
      </c>
      <c r="E25" s="41">
        <v>3</v>
      </c>
      <c r="F25" s="41">
        <v>14</v>
      </c>
      <c r="G25" s="41"/>
    </row>
    <row r="26" spans="1:9" x14ac:dyDescent="0.2">
      <c r="A26" s="41" t="s">
        <v>58</v>
      </c>
      <c r="B26" s="41" t="s">
        <v>57</v>
      </c>
      <c r="C26" s="41">
        <v>28</v>
      </c>
      <c r="D26" s="41" t="s">
        <v>37</v>
      </c>
      <c r="E26" s="41">
        <v>2</v>
      </c>
      <c r="F26" s="41">
        <v>20</v>
      </c>
      <c r="G26" s="41"/>
    </row>
    <row r="27" spans="1:9" x14ac:dyDescent="0.2">
      <c r="A27" s="41" t="s">
        <v>55</v>
      </c>
      <c r="B27" s="41" t="s">
        <v>54</v>
      </c>
      <c r="C27" s="41">
        <v>28</v>
      </c>
      <c r="D27" s="41" t="s">
        <v>56</v>
      </c>
      <c r="E27" s="41">
        <v>1</v>
      </c>
      <c r="F27" s="41">
        <v>30</v>
      </c>
      <c r="G27" s="41"/>
    </row>
    <row r="28" spans="1:9" x14ac:dyDescent="0.2">
      <c r="A28" s="41" t="s">
        <v>55</v>
      </c>
      <c r="B28" s="41" t="s">
        <v>57</v>
      </c>
      <c r="C28" s="41">
        <v>26</v>
      </c>
      <c r="D28" s="41" t="s">
        <v>37</v>
      </c>
      <c r="E28" s="41">
        <v>7</v>
      </c>
      <c r="F28" s="41">
        <v>60</v>
      </c>
      <c r="G28" s="41"/>
    </row>
    <row r="29" spans="1:9" x14ac:dyDescent="0.2">
      <c r="A29" s="41" t="s">
        <v>55</v>
      </c>
      <c r="B29" s="41" t="s">
        <v>54</v>
      </c>
      <c r="C29" s="41">
        <v>37</v>
      </c>
      <c r="D29" s="41" t="s">
        <v>59</v>
      </c>
      <c r="E29" s="41">
        <v>0</v>
      </c>
      <c r="F29" s="41">
        <v>7</v>
      </c>
      <c r="G29" s="41"/>
    </row>
    <row r="30" spans="1:9" x14ac:dyDescent="0.2">
      <c r="A30" s="41" t="s">
        <v>55</v>
      </c>
      <c r="B30" s="41" t="s">
        <v>54</v>
      </c>
      <c r="C30" s="41">
        <v>23</v>
      </c>
      <c r="D30" s="41" t="s">
        <v>60</v>
      </c>
      <c r="E30" s="41">
        <v>1</v>
      </c>
      <c r="F30" s="41">
        <v>10</v>
      </c>
      <c r="G30" s="41"/>
    </row>
    <row r="31" spans="1:9" x14ac:dyDescent="0.2">
      <c r="A31" s="41" t="s">
        <v>55</v>
      </c>
      <c r="B31" s="41" t="s">
        <v>54</v>
      </c>
      <c r="C31" s="41">
        <v>24</v>
      </c>
      <c r="D31" s="41" t="s">
        <v>61</v>
      </c>
      <c r="E31" s="41">
        <v>3</v>
      </c>
      <c r="F31" s="41">
        <v>18</v>
      </c>
      <c r="G31" s="41"/>
    </row>
    <row r="32" spans="1:9" x14ac:dyDescent="0.2">
      <c r="A32" s="41" t="s">
        <v>58</v>
      </c>
      <c r="B32" s="41" t="s">
        <v>57</v>
      </c>
      <c r="C32" s="41">
        <v>25</v>
      </c>
      <c r="D32" s="41" t="s">
        <v>59</v>
      </c>
      <c r="E32" s="41">
        <v>1</v>
      </c>
      <c r="F32" s="41">
        <v>15</v>
      </c>
      <c r="G32" s="41"/>
    </row>
    <row r="33" spans="1:7" x14ac:dyDescent="0.2">
      <c r="A33" s="41" t="s">
        <v>58</v>
      </c>
      <c r="B33" s="41" t="s">
        <v>54</v>
      </c>
      <c r="C33" s="41">
        <v>40</v>
      </c>
      <c r="D33" s="41" t="s">
        <v>61</v>
      </c>
      <c r="E33" s="41">
        <v>1</v>
      </c>
      <c r="F33" s="41">
        <v>28</v>
      </c>
      <c r="G33" s="41"/>
    </row>
    <row r="34" spans="1:7" x14ac:dyDescent="0.2">
      <c r="A34" s="41" t="s">
        <v>58</v>
      </c>
      <c r="B34" s="41" t="s">
        <v>54</v>
      </c>
      <c r="C34" s="41">
        <v>22</v>
      </c>
      <c r="D34" s="41" t="s">
        <v>61</v>
      </c>
      <c r="E34" s="41">
        <v>4</v>
      </c>
      <c r="F34" s="41">
        <v>10</v>
      </c>
      <c r="G34" s="41"/>
    </row>
    <row r="35" spans="1:7" x14ac:dyDescent="0.2">
      <c r="A35" s="41" t="s">
        <v>55</v>
      </c>
      <c r="B35" s="41" t="s">
        <v>57</v>
      </c>
      <c r="C35" s="41">
        <v>23</v>
      </c>
      <c r="D35" s="41" t="s">
        <v>61</v>
      </c>
      <c r="E35" s="41">
        <v>1</v>
      </c>
      <c r="F35" s="41">
        <v>15</v>
      </c>
      <c r="G35" s="41"/>
    </row>
    <row r="36" spans="1:7" x14ac:dyDescent="0.2">
      <c r="A36" s="41" t="s">
        <v>58</v>
      </c>
      <c r="B36" s="41" t="s">
        <v>57</v>
      </c>
      <c r="C36" s="41">
        <v>27</v>
      </c>
      <c r="D36" s="41" t="s">
        <v>59</v>
      </c>
      <c r="E36" s="41">
        <v>2</v>
      </c>
      <c r="F36" s="41">
        <v>10</v>
      </c>
      <c r="G36" s="41"/>
    </row>
    <row r="37" spans="1:7" x14ac:dyDescent="0.2">
      <c r="A37" s="41" t="s">
        <v>55</v>
      </c>
      <c r="B37" s="41" t="s">
        <v>54</v>
      </c>
      <c r="C37" s="41">
        <v>26</v>
      </c>
      <c r="D37" s="41" t="s">
        <v>61</v>
      </c>
      <c r="E37" s="41">
        <v>3</v>
      </c>
      <c r="F37" s="41">
        <v>15</v>
      </c>
      <c r="G37" s="41"/>
    </row>
    <row r="38" spans="1:7" x14ac:dyDescent="0.2">
      <c r="A38" s="41" t="s">
        <v>58</v>
      </c>
      <c r="B38" s="41" t="s">
        <v>57</v>
      </c>
      <c r="C38" s="41">
        <v>28</v>
      </c>
      <c r="D38" s="41" t="s">
        <v>37</v>
      </c>
      <c r="E38" s="41">
        <v>1</v>
      </c>
      <c r="F38" s="41">
        <v>28</v>
      </c>
      <c r="G38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="150" zoomScaleNormal="150" zoomScalePageLayoutView="150" workbookViewId="0">
      <selection activeCell="I4" sqref="I4"/>
    </sheetView>
  </sheetViews>
  <sheetFormatPr defaultColWidth="8.85546875" defaultRowHeight="12.75" x14ac:dyDescent="0.2"/>
  <cols>
    <col min="1" max="1" width="13.7109375" style="18" customWidth="1"/>
    <col min="2" max="2" width="7.85546875" style="18" bestFit="1" customWidth="1"/>
    <col min="3" max="3" width="11.140625" style="25" bestFit="1" customWidth="1"/>
    <col min="4" max="4" width="7.28515625" style="18" bestFit="1" customWidth="1"/>
    <col min="5" max="5" width="14.42578125" style="18" bestFit="1" customWidth="1"/>
    <col min="6" max="6" width="18.140625" style="18" bestFit="1" customWidth="1"/>
    <col min="7" max="7" width="12.28515625" style="26" bestFit="1" customWidth="1"/>
    <col min="8" max="16384" width="8.85546875" style="18"/>
  </cols>
  <sheetData>
    <row r="1" spans="1:9" x14ac:dyDescent="0.2">
      <c r="A1" s="24" t="s">
        <v>41</v>
      </c>
    </row>
    <row r="2" spans="1:9" s="27" customFormat="1" x14ac:dyDescent="0.2">
      <c r="C2" s="28"/>
      <c r="G2" s="29"/>
    </row>
    <row r="3" spans="1:9" s="31" customFormat="1" x14ac:dyDescent="0.2">
      <c r="A3" s="27" t="s">
        <v>42</v>
      </c>
      <c r="B3" s="30" t="s">
        <v>43</v>
      </c>
      <c r="C3" s="28" t="s">
        <v>44</v>
      </c>
      <c r="D3" s="27" t="s">
        <v>45</v>
      </c>
      <c r="E3" s="27" t="s">
        <v>46</v>
      </c>
      <c r="F3" s="27" t="s">
        <v>47</v>
      </c>
      <c r="G3" s="29" t="s">
        <v>48</v>
      </c>
      <c r="I3" s="31" t="s">
        <v>49</v>
      </c>
    </row>
    <row r="4" spans="1:9" x14ac:dyDescent="0.2">
      <c r="A4" s="32">
        <v>239493.68181818182</v>
      </c>
      <c r="B4" s="33">
        <v>22</v>
      </c>
      <c r="C4" s="25">
        <v>70.37</v>
      </c>
      <c r="D4" s="34">
        <v>67.86</v>
      </c>
      <c r="E4" s="34">
        <v>288.39999999999998</v>
      </c>
      <c r="F4" s="34">
        <v>60.2</v>
      </c>
      <c r="G4" s="26">
        <v>31.824000000000002</v>
      </c>
      <c r="I4" s="18">
        <v>45</v>
      </c>
    </row>
    <row r="5" spans="1:9" x14ac:dyDescent="0.2">
      <c r="A5" s="32">
        <v>177249.17857142858</v>
      </c>
      <c r="B5" s="33">
        <v>28</v>
      </c>
      <c r="C5" s="25">
        <v>69.430000000000007</v>
      </c>
      <c r="D5" s="34">
        <v>69.36</v>
      </c>
      <c r="E5" s="34">
        <v>286.89999999999998</v>
      </c>
      <c r="F5" s="34">
        <v>67.900000000000006</v>
      </c>
      <c r="G5" s="26">
        <v>31.302000000000003</v>
      </c>
      <c r="I5" s="18">
        <v>50</v>
      </c>
    </row>
    <row r="6" spans="1:9" x14ac:dyDescent="0.2">
      <c r="A6" s="32">
        <v>218619.18181818182</v>
      </c>
      <c r="B6" s="33">
        <v>22</v>
      </c>
      <c r="C6" s="25">
        <v>70.23</v>
      </c>
      <c r="D6" s="34">
        <v>67.12</v>
      </c>
      <c r="E6" s="34">
        <v>276</v>
      </c>
      <c r="F6" s="34">
        <v>71</v>
      </c>
      <c r="G6" s="26">
        <v>31.805999999999997</v>
      </c>
      <c r="I6" s="18">
        <v>55</v>
      </c>
    </row>
    <row r="7" spans="1:9" x14ac:dyDescent="0.2">
      <c r="A7" s="32">
        <v>186380.08333333334</v>
      </c>
      <c r="B7" s="33">
        <v>24</v>
      </c>
      <c r="C7" s="25">
        <v>70.459999999999994</v>
      </c>
      <c r="D7" s="34">
        <v>67.95</v>
      </c>
      <c r="E7" s="34">
        <v>308.5</v>
      </c>
      <c r="F7" s="34">
        <v>56.4</v>
      </c>
      <c r="G7" s="26">
        <v>31.805999999999997</v>
      </c>
      <c r="I7" s="18">
        <v>60</v>
      </c>
    </row>
    <row r="8" spans="1:9" x14ac:dyDescent="0.2">
      <c r="A8" s="32">
        <v>209511.75</v>
      </c>
      <c r="B8" s="33">
        <v>20</v>
      </c>
      <c r="C8" s="25">
        <v>69.78</v>
      </c>
      <c r="D8" s="34">
        <v>68.290000000000006</v>
      </c>
      <c r="E8" s="34">
        <v>282.89999999999998</v>
      </c>
      <c r="F8" s="34">
        <v>68.5</v>
      </c>
      <c r="G8" s="26">
        <v>31.428000000000001</v>
      </c>
      <c r="I8" s="18">
        <v>65</v>
      </c>
    </row>
    <row r="9" spans="1:9" x14ac:dyDescent="0.2">
      <c r="A9" s="32">
        <v>181987.28571428571</v>
      </c>
      <c r="B9" s="33">
        <v>21</v>
      </c>
      <c r="C9" s="25">
        <v>70.34</v>
      </c>
      <c r="D9" s="34">
        <v>65.13</v>
      </c>
      <c r="E9" s="34">
        <v>299.10000000000002</v>
      </c>
      <c r="F9" s="34">
        <v>52.7</v>
      </c>
      <c r="G9" s="26">
        <v>31.716000000000001</v>
      </c>
      <c r="I9" s="18">
        <v>70</v>
      </c>
    </row>
    <row r="10" spans="1:9" x14ac:dyDescent="0.2">
      <c r="A10" s="32">
        <v>162536.13043478262</v>
      </c>
      <c r="B10" s="33">
        <v>23</v>
      </c>
      <c r="C10" s="25">
        <v>69.92</v>
      </c>
      <c r="D10" s="34">
        <v>66.31</v>
      </c>
      <c r="E10" s="34">
        <v>287.8</v>
      </c>
      <c r="F10" s="34">
        <v>65.2</v>
      </c>
      <c r="G10" s="26">
        <v>31.68</v>
      </c>
      <c r="I10" s="18">
        <v>75</v>
      </c>
    </row>
    <row r="11" spans="1:9" x14ac:dyDescent="0.2">
      <c r="A11" s="32">
        <v>174534.95238095237</v>
      </c>
      <c r="B11" s="33">
        <v>21</v>
      </c>
      <c r="C11" s="25">
        <v>70.25</v>
      </c>
      <c r="D11" s="34">
        <v>65.28</v>
      </c>
      <c r="E11" s="34">
        <v>277</v>
      </c>
      <c r="F11" s="34">
        <v>62.4</v>
      </c>
      <c r="G11" s="26">
        <v>31.517999999999997</v>
      </c>
    </row>
    <row r="12" spans="1:9" x14ac:dyDescent="0.2">
      <c r="A12" s="32">
        <v>135353.70370370371</v>
      </c>
      <c r="B12" s="33">
        <v>27</v>
      </c>
      <c r="C12" s="25">
        <v>70.64</v>
      </c>
      <c r="D12" s="34">
        <v>67.989999999999995</v>
      </c>
      <c r="E12" s="34">
        <v>291.8</v>
      </c>
      <c r="F12" s="34">
        <v>67.900000000000006</v>
      </c>
      <c r="G12" s="26">
        <v>32.345999999999997</v>
      </c>
    </row>
    <row r="13" spans="1:9" x14ac:dyDescent="0.2">
      <c r="A13" s="32">
        <v>212540.82352941178</v>
      </c>
      <c r="B13" s="33">
        <v>17</v>
      </c>
      <c r="C13" s="25">
        <v>69.930000000000007</v>
      </c>
      <c r="D13" s="34">
        <v>68.680000000000007</v>
      </c>
      <c r="E13" s="34">
        <v>294.2</v>
      </c>
      <c r="F13" s="34">
        <v>61.3</v>
      </c>
      <c r="G13" s="26">
        <v>31.553999999999998</v>
      </c>
    </row>
    <row r="14" spans="1:9" x14ac:dyDescent="0.2">
      <c r="A14" s="32">
        <v>297079.5</v>
      </c>
      <c r="B14" s="33">
        <v>12</v>
      </c>
      <c r="C14" s="25">
        <v>70.260000000000005</v>
      </c>
      <c r="D14" s="34">
        <v>69.3</v>
      </c>
      <c r="E14" s="34">
        <v>298.7</v>
      </c>
      <c r="F14" s="34">
        <v>61.3</v>
      </c>
      <c r="G14" s="26">
        <v>32.31</v>
      </c>
    </row>
    <row r="15" spans="1:9" x14ac:dyDescent="0.2">
      <c r="A15" s="32">
        <v>168904.45</v>
      </c>
      <c r="B15" s="33">
        <v>20</v>
      </c>
      <c r="C15" s="25">
        <v>69.959999999999994</v>
      </c>
      <c r="D15" s="34">
        <v>65.959999999999994</v>
      </c>
      <c r="E15" s="34">
        <v>291.39999999999998</v>
      </c>
      <c r="F15" s="34">
        <v>64.8</v>
      </c>
      <c r="G15" s="26">
        <v>31.788</v>
      </c>
    </row>
    <row r="16" spans="1:9" x14ac:dyDescent="0.2">
      <c r="A16" s="32">
        <v>135791.58333333334</v>
      </c>
      <c r="B16" s="33">
        <v>24</v>
      </c>
      <c r="C16" s="25">
        <v>70.209999999999994</v>
      </c>
      <c r="D16" s="34">
        <v>68.540000000000006</v>
      </c>
      <c r="E16" s="34">
        <v>309.8</v>
      </c>
      <c r="F16" s="34">
        <v>55.7</v>
      </c>
      <c r="G16" s="26">
        <v>31.733999999999998</v>
      </c>
    </row>
    <row r="17" spans="1:7" x14ac:dyDescent="0.2">
      <c r="A17" s="32">
        <v>133695.52173913043</v>
      </c>
      <c r="B17" s="33">
        <v>23</v>
      </c>
      <c r="C17" s="25">
        <v>70.53</v>
      </c>
      <c r="D17" s="34">
        <v>68.17</v>
      </c>
      <c r="E17" s="34">
        <v>289.10000000000002</v>
      </c>
      <c r="F17" s="34">
        <v>64.8</v>
      </c>
      <c r="G17" s="26">
        <v>31.86</v>
      </c>
    </row>
    <row r="18" spans="1:7" x14ac:dyDescent="0.2">
      <c r="A18" s="32">
        <v>112192.03846153847</v>
      </c>
      <c r="B18" s="33">
        <v>26</v>
      </c>
      <c r="C18" s="25">
        <v>70.59</v>
      </c>
      <c r="D18" s="34">
        <v>66.540000000000006</v>
      </c>
      <c r="E18" s="34">
        <v>279.7</v>
      </c>
      <c r="F18" s="34">
        <v>71.2</v>
      </c>
      <c r="G18" s="26">
        <v>31.302000000000003</v>
      </c>
    </row>
    <row r="19" spans="1:7" x14ac:dyDescent="0.2">
      <c r="A19" s="32">
        <v>215121.66666666666</v>
      </c>
      <c r="B19" s="33">
        <v>12</v>
      </c>
      <c r="C19" s="25">
        <v>70.22</v>
      </c>
      <c r="D19" s="34">
        <v>66.48</v>
      </c>
      <c r="E19" s="34">
        <v>292.39999999999998</v>
      </c>
      <c r="F19" s="34">
        <v>60.05</v>
      </c>
      <c r="G19" s="26">
        <v>32.292000000000002</v>
      </c>
    </row>
    <row r="20" spans="1:7" x14ac:dyDescent="0.2">
      <c r="A20" s="32">
        <v>183922.92857142858</v>
      </c>
      <c r="B20" s="33">
        <v>14</v>
      </c>
      <c r="C20" s="25">
        <v>70.86</v>
      </c>
      <c r="D20" s="34">
        <v>62.88</v>
      </c>
      <c r="E20" s="34">
        <v>287.2</v>
      </c>
      <c r="F20" s="34">
        <v>51.95</v>
      </c>
      <c r="G20" s="26">
        <v>31.985999999999997</v>
      </c>
    </row>
    <row r="21" spans="1:7" x14ac:dyDescent="0.2">
      <c r="A21" s="32">
        <v>150251.76470588235</v>
      </c>
      <c r="B21" s="33">
        <v>17</v>
      </c>
      <c r="C21" s="25">
        <v>70.94</v>
      </c>
      <c r="D21" s="34">
        <v>66.239999999999995</v>
      </c>
      <c r="E21" s="34">
        <v>300</v>
      </c>
      <c r="F21" s="34">
        <v>62.6</v>
      </c>
      <c r="G21" s="26">
        <v>32.31</v>
      </c>
    </row>
    <row r="22" spans="1:7" x14ac:dyDescent="0.2">
      <c r="A22" s="32">
        <v>183356.69230769231</v>
      </c>
      <c r="B22" s="33">
        <v>13</v>
      </c>
      <c r="C22" s="25">
        <v>71.13</v>
      </c>
      <c r="D22" s="34">
        <v>66.849999999999994</v>
      </c>
      <c r="E22" s="34">
        <v>291.7</v>
      </c>
      <c r="F22" s="34">
        <v>67.06</v>
      </c>
      <c r="G22" s="26">
        <v>32.058</v>
      </c>
    </row>
    <row r="23" spans="1:7" x14ac:dyDescent="0.2">
      <c r="A23" s="32">
        <v>130274.35294117648</v>
      </c>
      <c r="B23" s="33">
        <v>17</v>
      </c>
      <c r="C23" s="25">
        <v>71.53</v>
      </c>
      <c r="D23" s="34">
        <v>62.47</v>
      </c>
      <c r="E23" s="34">
        <v>286.8</v>
      </c>
      <c r="F23" s="34">
        <v>62.7</v>
      </c>
      <c r="G23" s="26">
        <v>32.472000000000001</v>
      </c>
    </row>
    <row r="24" spans="1:7" x14ac:dyDescent="0.2">
      <c r="A24" s="32">
        <v>286285.40000000002</v>
      </c>
      <c r="B24" s="33">
        <v>5</v>
      </c>
      <c r="C24" s="25">
        <v>69.73</v>
      </c>
      <c r="D24" s="34">
        <v>69.44</v>
      </c>
      <c r="E24" s="34">
        <v>308.39999999999998</v>
      </c>
      <c r="F24" s="34">
        <v>70.59</v>
      </c>
      <c r="G24" s="26">
        <v>32.094000000000001</v>
      </c>
    </row>
    <row r="25" spans="1:7" x14ac:dyDescent="0.2">
      <c r="A25" s="32">
        <v>72708.052631578947</v>
      </c>
      <c r="B25" s="33">
        <v>19</v>
      </c>
      <c r="C25" s="25">
        <v>70.790000000000006</v>
      </c>
      <c r="D25" s="34">
        <v>61.9</v>
      </c>
      <c r="E25" s="34">
        <v>292.10000000000002</v>
      </c>
      <c r="F25" s="34">
        <v>56.7</v>
      </c>
      <c r="G25" s="26">
        <v>31.5</v>
      </c>
    </row>
    <row r="26" spans="1:7" x14ac:dyDescent="0.2">
      <c r="A26" s="32">
        <v>99597.307692307688</v>
      </c>
      <c r="B26" s="33">
        <v>13</v>
      </c>
      <c r="C26" s="25">
        <v>71.069999999999993</v>
      </c>
      <c r="D26" s="34">
        <v>64.069999999999993</v>
      </c>
      <c r="E26" s="34">
        <v>295.8</v>
      </c>
      <c r="F26" s="34">
        <v>57.21</v>
      </c>
      <c r="G26" s="26">
        <v>31.517999999999997</v>
      </c>
    </row>
    <row r="27" spans="1:7" x14ac:dyDescent="0.2">
      <c r="A27" s="32">
        <v>85557.555555555562</v>
      </c>
      <c r="B27" s="33">
        <v>9</v>
      </c>
      <c r="C27" s="25">
        <v>71.099999999999994</v>
      </c>
      <c r="D27" s="34">
        <v>64.099999999999994</v>
      </c>
      <c r="E27" s="34">
        <v>290.39999999999998</v>
      </c>
      <c r="F27" s="34">
        <v>69.3</v>
      </c>
      <c r="G27" s="26">
        <v>31.95</v>
      </c>
    </row>
    <row r="28" spans="1:7" x14ac:dyDescent="0.2">
      <c r="A28" s="32">
        <v>46406.25</v>
      </c>
      <c r="B28" s="33">
        <v>8</v>
      </c>
      <c r="C28" s="25">
        <v>71.239999999999995</v>
      </c>
      <c r="D28" s="34">
        <v>61.11</v>
      </c>
      <c r="E28" s="34">
        <v>289.89999999999998</v>
      </c>
      <c r="F28" s="34">
        <v>65.5</v>
      </c>
      <c r="G28" s="26">
        <v>32.31</v>
      </c>
    </row>
    <row r="30" spans="1:7" x14ac:dyDescent="0.2">
      <c r="A30" s="17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G20" sqref="G20"/>
    </sheetView>
  </sheetViews>
  <sheetFormatPr defaultColWidth="9.140625" defaultRowHeight="15" x14ac:dyDescent="0.25"/>
  <cols>
    <col min="1" max="2" width="9.140625" style="21"/>
    <col min="3" max="3" width="12" style="21" bestFit="1" customWidth="1"/>
    <col min="4" max="4" width="15.140625" style="21" bestFit="1" customWidth="1"/>
    <col min="5" max="16384" width="9.140625" style="21"/>
  </cols>
  <sheetData>
    <row r="1" spans="1:4" x14ac:dyDescent="0.25">
      <c r="A1" s="19" t="s">
        <v>0</v>
      </c>
      <c r="B1" s="19" t="s">
        <v>1</v>
      </c>
      <c r="C1" s="20" t="s">
        <v>51</v>
      </c>
      <c r="D1" s="20" t="s">
        <v>52</v>
      </c>
    </row>
    <row r="2" spans="1:4" x14ac:dyDescent="0.25">
      <c r="A2" s="22">
        <v>45</v>
      </c>
      <c r="B2" s="23">
        <v>0</v>
      </c>
      <c r="C2" s="21">
        <f>B2/$B$10</f>
        <v>0</v>
      </c>
      <c r="D2" s="21">
        <f>C2</f>
        <v>0</v>
      </c>
    </row>
    <row r="3" spans="1:4" x14ac:dyDescent="0.25">
      <c r="A3" s="22">
        <v>50</v>
      </c>
      <c r="B3" s="23">
        <v>0</v>
      </c>
      <c r="C3" s="21">
        <f t="shared" ref="C3:C8" si="0">B3/$B$10</f>
        <v>0</v>
      </c>
      <c r="D3" s="21">
        <f>D2+C3</f>
        <v>0</v>
      </c>
    </row>
    <row r="4" spans="1:4" x14ac:dyDescent="0.25">
      <c r="A4" s="22">
        <v>55</v>
      </c>
      <c r="B4" s="23">
        <v>2</v>
      </c>
      <c r="C4" s="21">
        <f t="shared" si="0"/>
        <v>0.08</v>
      </c>
      <c r="D4" s="21">
        <f t="shared" ref="D4:D8" si="1">D3+C4</f>
        <v>0.08</v>
      </c>
    </row>
    <row r="5" spans="1:4" x14ac:dyDescent="0.25">
      <c r="A5" s="22">
        <v>60</v>
      </c>
      <c r="B5" s="23">
        <v>4</v>
      </c>
      <c r="C5" s="21">
        <f t="shared" si="0"/>
        <v>0.16</v>
      </c>
      <c r="D5" s="21">
        <f t="shared" si="1"/>
        <v>0.24</v>
      </c>
    </row>
    <row r="6" spans="1:4" x14ac:dyDescent="0.25">
      <c r="A6" s="22">
        <v>65</v>
      </c>
      <c r="B6" s="23">
        <v>9</v>
      </c>
      <c r="C6" s="21">
        <f t="shared" si="0"/>
        <v>0.36</v>
      </c>
      <c r="D6" s="21">
        <f t="shared" si="1"/>
        <v>0.6</v>
      </c>
    </row>
    <row r="7" spans="1:4" x14ac:dyDescent="0.25">
      <c r="A7" s="22">
        <v>70</v>
      </c>
      <c r="B7" s="23">
        <v>7</v>
      </c>
      <c r="C7" s="21">
        <f t="shared" si="0"/>
        <v>0.28000000000000003</v>
      </c>
      <c r="D7" s="21">
        <f t="shared" si="1"/>
        <v>0.88</v>
      </c>
    </row>
    <row r="8" spans="1:4" x14ac:dyDescent="0.25">
      <c r="A8" s="22">
        <v>75</v>
      </c>
      <c r="B8" s="23">
        <v>3</v>
      </c>
      <c r="C8" s="21">
        <f t="shared" si="0"/>
        <v>0.12</v>
      </c>
      <c r="D8" s="21">
        <f t="shared" si="1"/>
        <v>1</v>
      </c>
    </row>
    <row r="9" spans="1:4" ht="15.75" thickBot="1" x14ac:dyDescent="0.3">
      <c r="A9" s="35" t="s">
        <v>4</v>
      </c>
      <c r="B9" s="20">
        <v>0</v>
      </c>
      <c r="C9" s="20"/>
      <c r="D9" s="20"/>
    </row>
    <row r="10" spans="1:4" x14ac:dyDescent="0.25">
      <c r="B10" s="21">
        <f>SUM(B2:B8)</f>
        <v>25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zoomScale="150" zoomScaleNormal="150" zoomScalePageLayoutView="150" workbookViewId="0">
      <selection activeCell="I4" sqref="I4"/>
    </sheetView>
  </sheetViews>
  <sheetFormatPr defaultColWidth="8.85546875" defaultRowHeight="12.75" x14ac:dyDescent="0.2"/>
  <cols>
    <col min="1" max="1" width="8.7109375" style="18" customWidth="1"/>
    <col min="2" max="2" width="7.7109375" style="18" bestFit="1" customWidth="1"/>
    <col min="3" max="3" width="7.140625" style="18" bestFit="1" customWidth="1"/>
    <col min="4" max="4" width="8.140625" style="18" bestFit="1" customWidth="1"/>
    <col min="5" max="5" width="14.85546875" style="18" bestFit="1" customWidth="1"/>
    <col min="6" max="6" width="19" style="18" bestFit="1" customWidth="1"/>
    <col min="7" max="7" width="15.42578125" style="18" bestFit="1" customWidth="1"/>
    <col min="8" max="8" width="16.42578125" style="18" bestFit="1" customWidth="1"/>
    <col min="9" max="16384" width="8.85546875" style="18"/>
  </cols>
  <sheetData>
    <row r="1" spans="1:8" x14ac:dyDescent="0.2">
      <c r="A1" s="17" t="s">
        <v>19</v>
      </c>
    </row>
    <row r="3" spans="1:8" s="17" customFormat="1" x14ac:dyDescent="0.2">
      <c r="A3" s="17" t="s">
        <v>7</v>
      </c>
      <c r="B3" s="17" t="s">
        <v>20</v>
      </c>
      <c r="C3" s="17" t="s">
        <v>21</v>
      </c>
      <c r="D3" s="17" t="s">
        <v>22</v>
      </c>
      <c r="E3" s="17" t="s">
        <v>23</v>
      </c>
      <c r="F3" s="17" t="s">
        <v>24</v>
      </c>
      <c r="G3" s="17" t="s">
        <v>25</v>
      </c>
      <c r="H3" s="17" t="s">
        <v>26</v>
      </c>
    </row>
    <row r="4" spans="1:8" x14ac:dyDescent="0.2">
      <c r="A4" s="18" t="s">
        <v>27</v>
      </c>
      <c r="B4" s="18" t="s">
        <v>28</v>
      </c>
      <c r="C4" s="18" t="s">
        <v>29</v>
      </c>
      <c r="D4" s="18" t="s">
        <v>30</v>
      </c>
      <c r="E4" s="18">
        <v>3</v>
      </c>
      <c r="F4" s="18">
        <v>3</v>
      </c>
      <c r="G4" s="18">
        <v>3</v>
      </c>
      <c r="H4" s="18">
        <v>1</v>
      </c>
    </row>
    <row r="5" spans="1:8" x14ac:dyDescent="0.2">
      <c r="A5" s="18" t="s">
        <v>27</v>
      </c>
      <c r="B5" s="18" t="s">
        <v>28</v>
      </c>
      <c r="C5" s="18" t="s">
        <v>31</v>
      </c>
      <c r="D5" s="18" t="s">
        <v>30</v>
      </c>
      <c r="E5" s="18">
        <v>5</v>
      </c>
      <c r="F5" s="18">
        <v>4</v>
      </c>
      <c r="G5" s="18">
        <v>5</v>
      </c>
      <c r="H5" s="18">
        <v>2</v>
      </c>
    </row>
    <row r="6" spans="1:8" x14ac:dyDescent="0.2">
      <c r="A6" s="18" t="s">
        <v>27</v>
      </c>
      <c r="B6" s="18" t="s">
        <v>28</v>
      </c>
      <c r="C6" s="18" t="s">
        <v>32</v>
      </c>
      <c r="D6" s="18" t="s">
        <v>33</v>
      </c>
      <c r="E6" s="18">
        <v>5</v>
      </c>
      <c r="F6" s="18">
        <v>4</v>
      </c>
      <c r="G6" s="18">
        <v>4</v>
      </c>
      <c r="H6" s="18">
        <v>3</v>
      </c>
    </row>
    <row r="7" spans="1:8" x14ac:dyDescent="0.2">
      <c r="A7" s="18" t="s">
        <v>27</v>
      </c>
      <c r="B7" s="18" t="s">
        <v>28</v>
      </c>
      <c r="C7" s="18" t="s">
        <v>32</v>
      </c>
      <c r="D7" s="18" t="s">
        <v>33</v>
      </c>
      <c r="E7" s="18">
        <v>5</v>
      </c>
      <c r="F7" s="18">
        <v>4</v>
      </c>
      <c r="G7" s="18">
        <v>2</v>
      </c>
      <c r="H7" s="18">
        <v>4</v>
      </c>
    </row>
    <row r="8" spans="1:8" x14ac:dyDescent="0.2">
      <c r="A8" s="18" t="s">
        <v>27</v>
      </c>
      <c r="B8" s="18" t="s">
        <v>28</v>
      </c>
      <c r="C8" s="18" t="s">
        <v>29</v>
      </c>
      <c r="D8" s="18" t="s">
        <v>30</v>
      </c>
      <c r="E8" s="18">
        <v>3</v>
      </c>
      <c r="F8" s="18">
        <v>3</v>
      </c>
      <c r="G8" s="18">
        <v>2</v>
      </c>
      <c r="H8" s="18">
        <v>5</v>
      </c>
    </row>
    <row r="9" spans="1:8" x14ac:dyDescent="0.2">
      <c r="A9" s="18" t="s">
        <v>27</v>
      </c>
      <c r="B9" s="18" t="s">
        <v>28</v>
      </c>
      <c r="C9" s="18" t="s">
        <v>31</v>
      </c>
      <c r="D9" s="18" t="s">
        <v>34</v>
      </c>
      <c r="E9" s="18">
        <v>2</v>
      </c>
      <c r="F9" s="18">
        <v>1</v>
      </c>
      <c r="G9" s="18">
        <v>3</v>
      </c>
    </row>
    <row r="10" spans="1:8" x14ac:dyDescent="0.2">
      <c r="A10" s="18" t="s">
        <v>27</v>
      </c>
      <c r="B10" s="18" t="s">
        <v>28</v>
      </c>
      <c r="C10" s="18" t="s">
        <v>32</v>
      </c>
      <c r="D10" s="18" t="s">
        <v>30</v>
      </c>
      <c r="E10" s="18">
        <v>4</v>
      </c>
      <c r="F10" s="18">
        <v>4</v>
      </c>
      <c r="G10" s="18">
        <v>4</v>
      </c>
    </row>
    <row r="11" spans="1:8" x14ac:dyDescent="0.2">
      <c r="A11" s="18" t="s">
        <v>27</v>
      </c>
      <c r="B11" s="18" t="s">
        <v>28</v>
      </c>
      <c r="C11" s="18" t="s">
        <v>32</v>
      </c>
      <c r="D11" s="18" t="s">
        <v>34</v>
      </c>
      <c r="E11" s="18">
        <v>2</v>
      </c>
      <c r="F11" s="18">
        <v>3</v>
      </c>
      <c r="G11" s="18">
        <v>3</v>
      </c>
    </row>
    <row r="12" spans="1:8" x14ac:dyDescent="0.2">
      <c r="A12" s="18" t="s">
        <v>27</v>
      </c>
      <c r="B12" s="18" t="s">
        <v>28</v>
      </c>
      <c r="C12" s="18" t="s">
        <v>31</v>
      </c>
      <c r="D12" s="18" t="s">
        <v>30</v>
      </c>
      <c r="E12" s="18">
        <v>2</v>
      </c>
      <c r="F12" s="18">
        <v>4</v>
      </c>
      <c r="G12" s="18">
        <v>3</v>
      </c>
    </row>
    <row r="13" spans="1:8" x14ac:dyDescent="0.2">
      <c r="A13" s="18" t="s">
        <v>35</v>
      </c>
      <c r="B13" s="18" t="s">
        <v>28</v>
      </c>
      <c r="C13" s="18" t="s">
        <v>31</v>
      </c>
      <c r="D13" s="18" t="s">
        <v>34</v>
      </c>
      <c r="E13" s="18">
        <v>3</v>
      </c>
      <c r="F13" s="18">
        <v>3</v>
      </c>
      <c r="G13" s="18">
        <v>3</v>
      </c>
    </row>
    <row r="14" spans="1:8" x14ac:dyDescent="0.2">
      <c r="A14" s="18" t="s">
        <v>27</v>
      </c>
      <c r="B14" s="18" t="s">
        <v>28</v>
      </c>
      <c r="C14" s="18" t="s">
        <v>31</v>
      </c>
      <c r="D14" s="18" t="s">
        <v>30</v>
      </c>
      <c r="E14" s="18">
        <v>5</v>
      </c>
      <c r="F14" s="18">
        <v>5</v>
      </c>
      <c r="G14" s="18">
        <v>3</v>
      </c>
    </row>
    <row r="15" spans="1:8" x14ac:dyDescent="0.2">
      <c r="A15" s="18" t="s">
        <v>27</v>
      </c>
      <c r="B15" s="18" t="s">
        <v>28</v>
      </c>
      <c r="C15" s="18" t="s">
        <v>32</v>
      </c>
      <c r="D15" s="18" t="s">
        <v>34</v>
      </c>
      <c r="E15" s="18">
        <v>5</v>
      </c>
      <c r="F15" s="18">
        <v>5</v>
      </c>
      <c r="G15" s="18">
        <v>2</v>
      </c>
    </row>
    <row r="16" spans="1:8" x14ac:dyDescent="0.2">
      <c r="A16" s="18" t="s">
        <v>35</v>
      </c>
      <c r="B16" s="18" t="s">
        <v>28</v>
      </c>
      <c r="C16" s="18" t="s">
        <v>31</v>
      </c>
      <c r="D16" s="18" t="s">
        <v>30</v>
      </c>
      <c r="E16" s="18">
        <v>4</v>
      </c>
      <c r="F16" s="18">
        <v>3</v>
      </c>
      <c r="G16" s="18">
        <v>3</v>
      </c>
    </row>
    <row r="17" spans="1:7" x14ac:dyDescent="0.2">
      <c r="A17" s="18" t="s">
        <v>27</v>
      </c>
      <c r="B17" s="18" t="s">
        <v>28</v>
      </c>
      <c r="C17" s="18" t="s">
        <v>31</v>
      </c>
      <c r="D17" s="18" t="s">
        <v>30</v>
      </c>
      <c r="E17" s="18">
        <v>4</v>
      </c>
      <c r="F17" s="18">
        <v>2</v>
      </c>
      <c r="G17" s="18">
        <v>4</v>
      </c>
    </row>
    <row r="18" spans="1:7" x14ac:dyDescent="0.2">
      <c r="A18" s="18" t="s">
        <v>35</v>
      </c>
      <c r="B18" s="18" t="s">
        <v>28</v>
      </c>
      <c r="C18" s="18" t="s">
        <v>31</v>
      </c>
      <c r="D18" s="18" t="s">
        <v>34</v>
      </c>
      <c r="E18" s="18">
        <v>2</v>
      </c>
      <c r="F18" s="18">
        <v>4</v>
      </c>
      <c r="G18" s="18">
        <v>1</v>
      </c>
    </row>
    <row r="19" spans="1:7" x14ac:dyDescent="0.2">
      <c r="A19" s="18" t="s">
        <v>27</v>
      </c>
      <c r="B19" s="18" t="s">
        <v>28</v>
      </c>
      <c r="C19" s="18" t="s">
        <v>29</v>
      </c>
      <c r="D19" s="18" t="s">
        <v>36</v>
      </c>
      <c r="E19" s="18">
        <v>3</v>
      </c>
      <c r="F19" s="18">
        <v>3</v>
      </c>
      <c r="G19" s="18">
        <v>3</v>
      </c>
    </row>
    <row r="20" spans="1:7" x14ac:dyDescent="0.2">
      <c r="A20" s="18" t="s">
        <v>35</v>
      </c>
      <c r="B20" s="18" t="s">
        <v>28</v>
      </c>
      <c r="C20" s="18" t="s">
        <v>31</v>
      </c>
      <c r="D20" s="18" t="s">
        <v>30</v>
      </c>
      <c r="E20" s="18">
        <v>2</v>
      </c>
      <c r="F20" s="18">
        <v>4</v>
      </c>
      <c r="G20" s="18">
        <v>3</v>
      </c>
    </row>
    <row r="21" spans="1:7" x14ac:dyDescent="0.2">
      <c r="A21" s="18" t="s">
        <v>27</v>
      </c>
      <c r="B21" s="18" t="s">
        <v>28</v>
      </c>
      <c r="C21" s="18" t="s">
        <v>32</v>
      </c>
      <c r="D21" s="18" t="s">
        <v>34</v>
      </c>
      <c r="E21" s="18">
        <v>4</v>
      </c>
      <c r="F21" s="18">
        <v>3</v>
      </c>
      <c r="G21" s="18">
        <v>5</v>
      </c>
    </row>
    <row r="22" spans="1:7" x14ac:dyDescent="0.2">
      <c r="A22" s="18" t="s">
        <v>27</v>
      </c>
      <c r="B22" s="18" t="s">
        <v>28</v>
      </c>
      <c r="C22" s="18" t="s">
        <v>32</v>
      </c>
      <c r="D22" s="18" t="s">
        <v>34</v>
      </c>
      <c r="E22" s="18">
        <v>3</v>
      </c>
      <c r="F22" s="18">
        <v>4</v>
      </c>
      <c r="G22" s="18">
        <v>4</v>
      </c>
    </row>
    <row r="23" spans="1:7" x14ac:dyDescent="0.2">
      <c r="A23" s="18" t="s">
        <v>27</v>
      </c>
      <c r="B23" s="18" t="s">
        <v>28</v>
      </c>
      <c r="C23" s="18" t="s">
        <v>31</v>
      </c>
      <c r="D23" s="18" t="s">
        <v>30</v>
      </c>
      <c r="E23" s="18">
        <v>3</v>
      </c>
      <c r="F23" s="18">
        <v>3</v>
      </c>
      <c r="G23" s="18">
        <v>4</v>
      </c>
    </row>
    <row r="24" spans="1:7" x14ac:dyDescent="0.2">
      <c r="A24" s="18" t="s">
        <v>35</v>
      </c>
      <c r="B24" s="18" t="s">
        <v>28</v>
      </c>
      <c r="C24" s="18" t="s">
        <v>32</v>
      </c>
      <c r="D24" s="18" t="s">
        <v>34</v>
      </c>
      <c r="E24" s="18">
        <v>3</v>
      </c>
      <c r="F24" s="18">
        <v>2</v>
      </c>
      <c r="G24" s="18">
        <v>3</v>
      </c>
    </row>
    <row r="25" spans="1:7" x14ac:dyDescent="0.2">
      <c r="A25" s="18" t="s">
        <v>35</v>
      </c>
      <c r="B25" s="18" t="s">
        <v>28</v>
      </c>
      <c r="C25" s="18" t="s">
        <v>32</v>
      </c>
      <c r="D25" s="18" t="s">
        <v>34</v>
      </c>
      <c r="E25" s="18">
        <v>4</v>
      </c>
      <c r="F25" s="18">
        <v>3</v>
      </c>
      <c r="G25" s="18">
        <v>4</v>
      </c>
    </row>
    <row r="26" spans="1:7" x14ac:dyDescent="0.2">
      <c r="A26" s="18" t="s">
        <v>35</v>
      </c>
      <c r="B26" s="18" t="s">
        <v>28</v>
      </c>
      <c r="C26" s="18" t="s">
        <v>31</v>
      </c>
      <c r="D26" s="18" t="s">
        <v>34</v>
      </c>
      <c r="E26" s="18">
        <v>3</v>
      </c>
      <c r="F26" s="18">
        <v>2</v>
      </c>
      <c r="G26" s="18">
        <v>3</v>
      </c>
    </row>
    <row r="27" spans="1:7" x14ac:dyDescent="0.2">
      <c r="A27" s="18" t="s">
        <v>27</v>
      </c>
      <c r="B27" s="18" t="s">
        <v>28</v>
      </c>
      <c r="C27" s="18" t="s">
        <v>32</v>
      </c>
      <c r="D27" s="18" t="s">
        <v>34</v>
      </c>
      <c r="E27" s="18">
        <v>3</v>
      </c>
      <c r="F27" s="18">
        <v>3</v>
      </c>
      <c r="G27" s="18">
        <v>1</v>
      </c>
    </row>
    <row r="28" spans="1:7" x14ac:dyDescent="0.2">
      <c r="A28" s="18" t="s">
        <v>27</v>
      </c>
      <c r="B28" s="18" t="s">
        <v>28</v>
      </c>
      <c r="C28" s="18" t="s">
        <v>31</v>
      </c>
      <c r="D28" s="18" t="s">
        <v>34</v>
      </c>
      <c r="E28" s="18">
        <v>4</v>
      </c>
      <c r="F28" s="18">
        <v>3</v>
      </c>
      <c r="G28" s="18">
        <v>3</v>
      </c>
    </row>
    <row r="29" spans="1:7" x14ac:dyDescent="0.2">
      <c r="A29" s="18" t="s">
        <v>35</v>
      </c>
      <c r="B29" s="18" t="s">
        <v>28</v>
      </c>
      <c r="C29" s="18" t="s">
        <v>31</v>
      </c>
      <c r="D29" s="18" t="s">
        <v>36</v>
      </c>
      <c r="E29" s="18">
        <v>4</v>
      </c>
      <c r="F29" s="18">
        <v>2</v>
      </c>
      <c r="G29" s="18">
        <v>3</v>
      </c>
    </row>
    <row r="30" spans="1:7" x14ac:dyDescent="0.2">
      <c r="A30" s="18" t="s">
        <v>27</v>
      </c>
      <c r="B30" s="18" t="s">
        <v>37</v>
      </c>
      <c r="C30" s="18" t="s">
        <v>29</v>
      </c>
      <c r="D30" s="18" t="s">
        <v>30</v>
      </c>
      <c r="E30" s="18">
        <v>3</v>
      </c>
      <c r="F30" s="18">
        <v>3</v>
      </c>
      <c r="G30" s="18">
        <v>5</v>
      </c>
    </row>
    <row r="31" spans="1:7" x14ac:dyDescent="0.2">
      <c r="A31" s="18" t="s">
        <v>27</v>
      </c>
      <c r="B31" s="18" t="s">
        <v>37</v>
      </c>
      <c r="C31" s="18" t="s">
        <v>29</v>
      </c>
      <c r="D31" s="18" t="s">
        <v>34</v>
      </c>
      <c r="E31" s="18">
        <v>4</v>
      </c>
      <c r="F31" s="18">
        <v>3</v>
      </c>
      <c r="G31" s="18">
        <v>3</v>
      </c>
    </row>
    <row r="32" spans="1:7" x14ac:dyDescent="0.2">
      <c r="A32" s="18" t="s">
        <v>27</v>
      </c>
      <c r="B32" s="18" t="s">
        <v>37</v>
      </c>
      <c r="C32" s="18" t="s">
        <v>29</v>
      </c>
      <c r="D32" s="18" t="s">
        <v>34</v>
      </c>
      <c r="E32" s="18">
        <v>1</v>
      </c>
      <c r="F32" s="18">
        <v>3</v>
      </c>
      <c r="G32" s="18">
        <v>4</v>
      </c>
    </row>
    <row r="33" spans="1:7" x14ac:dyDescent="0.2">
      <c r="A33" s="18" t="s">
        <v>27</v>
      </c>
      <c r="B33" s="18" t="s">
        <v>37</v>
      </c>
      <c r="C33" s="18" t="s">
        <v>29</v>
      </c>
      <c r="D33" s="18" t="s">
        <v>36</v>
      </c>
      <c r="E33" s="18">
        <v>4</v>
      </c>
      <c r="F33" s="18">
        <v>4</v>
      </c>
      <c r="G33" s="18">
        <v>2</v>
      </c>
    </row>
    <row r="34" spans="1:7" x14ac:dyDescent="0.2">
      <c r="A34" s="18" t="s">
        <v>27</v>
      </c>
      <c r="B34" s="18" t="s">
        <v>37</v>
      </c>
      <c r="C34" s="18" t="s">
        <v>32</v>
      </c>
      <c r="D34" s="18" t="s">
        <v>30</v>
      </c>
      <c r="E34" s="18">
        <v>1</v>
      </c>
      <c r="F34" s="18">
        <v>2</v>
      </c>
      <c r="G34" s="18">
        <v>4</v>
      </c>
    </row>
    <row r="35" spans="1:7" x14ac:dyDescent="0.2">
      <c r="A35" s="18" t="s">
        <v>35</v>
      </c>
      <c r="B35" s="18" t="s">
        <v>37</v>
      </c>
      <c r="C35" s="18" t="s">
        <v>29</v>
      </c>
      <c r="D35" s="18" t="s">
        <v>30</v>
      </c>
      <c r="E35" s="18">
        <v>2</v>
      </c>
      <c r="F35" s="18">
        <v>3</v>
      </c>
      <c r="G35" s="18">
        <v>3</v>
      </c>
    </row>
    <row r="36" spans="1:7" x14ac:dyDescent="0.2">
      <c r="A36" s="18" t="s">
        <v>27</v>
      </c>
      <c r="B36" s="18" t="s">
        <v>37</v>
      </c>
      <c r="C36" s="18" t="s">
        <v>31</v>
      </c>
      <c r="D36" s="18" t="s">
        <v>30</v>
      </c>
      <c r="E36" s="18">
        <v>3</v>
      </c>
      <c r="F36" s="18">
        <v>3</v>
      </c>
      <c r="G36" s="18">
        <v>3</v>
      </c>
    </row>
    <row r="37" spans="1:7" x14ac:dyDescent="0.2">
      <c r="A37" s="18" t="s">
        <v>35</v>
      </c>
      <c r="B37" s="18" t="s">
        <v>37</v>
      </c>
      <c r="C37" s="18" t="s">
        <v>31</v>
      </c>
      <c r="D37" s="18" t="s">
        <v>30</v>
      </c>
      <c r="E37" s="18">
        <v>2</v>
      </c>
      <c r="F37" s="18">
        <v>3</v>
      </c>
      <c r="G37" s="18">
        <v>3</v>
      </c>
    </row>
    <row r="38" spans="1:7" x14ac:dyDescent="0.2">
      <c r="A38" s="18" t="s">
        <v>27</v>
      </c>
      <c r="B38" s="18" t="s">
        <v>37</v>
      </c>
      <c r="C38" s="18" t="s">
        <v>31</v>
      </c>
      <c r="D38" s="18" t="s">
        <v>30</v>
      </c>
      <c r="E38" s="18">
        <v>4</v>
      </c>
      <c r="F38" s="18">
        <v>3</v>
      </c>
      <c r="G38" s="18">
        <v>4</v>
      </c>
    </row>
    <row r="39" spans="1:7" x14ac:dyDescent="0.2">
      <c r="A39" s="18" t="s">
        <v>27</v>
      </c>
      <c r="B39" s="18" t="s">
        <v>38</v>
      </c>
      <c r="C39" s="18" t="s">
        <v>32</v>
      </c>
      <c r="D39" s="18" t="s">
        <v>34</v>
      </c>
      <c r="E39" s="18">
        <v>3</v>
      </c>
      <c r="F39" s="18">
        <v>5</v>
      </c>
      <c r="G39" s="18">
        <v>4</v>
      </c>
    </row>
    <row r="40" spans="1:7" x14ac:dyDescent="0.2">
      <c r="A40" s="18" t="s">
        <v>27</v>
      </c>
      <c r="B40" s="18" t="s">
        <v>38</v>
      </c>
      <c r="C40" s="18" t="s">
        <v>32</v>
      </c>
      <c r="D40" s="18" t="s">
        <v>34</v>
      </c>
      <c r="E40" s="18">
        <v>3</v>
      </c>
      <c r="F40" s="18">
        <v>5</v>
      </c>
      <c r="G40" s="18">
        <v>3</v>
      </c>
    </row>
    <row r="41" spans="1:7" x14ac:dyDescent="0.2">
      <c r="A41" s="18" t="s">
        <v>35</v>
      </c>
      <c r="B41" s="18" t="s">
        <v>38</v>
      </c>
      <c r="C41" s="18" t="s">
        <v>32</v>
      </c>
      <c r="D41" s="18" t="s">
        <v>30</v>
      </c>
      <c r="E41" s="18">
        <v>2</v>
      </c>
      <c r="F41" s="18">
        <v>5</v>
      </c>
      <c r="G41" s="18">
        <v>4</v>
      </c>
    </row>
    <row r="42" spans="1:7" x14ac:dyDescent="0.2">
      <c r="A42" s="18" t="s">
        <v>35</v>
      </c>
      <c r="B42" s="18" t="s">
        <v>38</v>
      </c>
      <c r="C42" s="18" t="s">
        <v>32</v>
      </c>
      <c r="D42" s="18" t="s">
        <v>30</v>
      </c>
      <c r="E42" s="18">
        <v>3</v>
      </c>
      <c r="F42" s="18">
        <v>5</v>
      </c>
      <c r="G42" s="18">
        <v>4</v>
      </c>
    </row>
    <row r="43" spans="1:7" x14ac:dyDescent="0.2">
      <c r="A43" s="18" t="s">
        <v>27</v>
      </c>
      <c r="B43" s="18" t="s">
        <v>38</v>
      </c>
      <c r="C43" s="18" t="s">
        <v>31</v>
      </c>
      <c r="D43" s="18" t="s">
        <v>30</v>
      </c>
      <c r="E43" s="18">
        <v>3</v>
      </c>
      <c r="F43" s="18">
        <v>4</v>
      </c>
      <c r="G43" s="18">
        <v>4</v>
      </c>
    </row>
    <row r="44" spans="1:7" x14ac:dyDescent="0.2">
      <c r="A44" s="18" t="s">
        <v>35</v>
      </c>
      <c r="B44" s="18" t="s">
        <v>39</v>
      </c>
      <c r="C44" s="18" t="s">
        <v>29</v>
      </c>
      <c r="D44" s="18" t="s">
        <v>36</v>
      </c>
      <c r="E44" s="18">
        <v>3</v>
      </c>
      <c r="F44" s="18">
        <v>4</v>
      </c>
      <c r="G44" s="18">
        <v>4</v>
      </c>
    </row>
    <row r="45" spans="1:7" x14ac:dyDescent="0.2">
      <c r="A45" s="18" t="s">
        <v>27</v>
      </c>
      <c r="B45" s="18" t="s">
        <v>39</v>
      </c>
      <c r="C45" s="18" t="s">
        <v>29</v>
      </c>
      <c r="D45" s="18" t="s">
        <v>30</v>
      </c>
      <c r="E45" s="18">
        <v>3</v>
      </c>
      <c r="F45" s="18">
        <v>4</v>
      </c>
      <c r="G45" s="18">
        <v>3</v>
      </c>
    </row>
    <row r="46" spans="1:7" x14ac:dyDescent="0.2">
      <c r="A46" s="18" t="s">
        <v>27</v>
      </c>
      <c r="B46" s="18" t="s">
        <v>40</v>
      </c>
      <c r="C46" s="18" t="s">
        <v>29</v>
      </c>
      <c r="D46" s="18" t="s">
        <v>36</v>
      </c>
      <c r="E46" s="18">
        <v>3</v>
      </c>
      <c r="F46" s="18">
        <v>3</v>
      </c>
      <c r="G46" s="18">
        <v>4</v>
      </c>
    </row>
    <row r="47" spans="1:7" x14ac:dyDescent="0.2">
      <c r="A47" s="18" t="s">
        <v>35</v>
      </c>
      <c r="B47" s="18" t="s">
        <v>40</v>
      </c>
      <c r="C47" s="18" t="s">
        <v>31</v>
      </c>
      <c r="D47" s="18" t="s">
        <v>34</v>
      </c>
      <c r="E47" s="18">
        <v>3</v>
      </c>
      <c r="F47" s="18">
        <v>4</v>
      </c>
      <c r="G47" s="18">
        <v>3</v>
      </c>
    </row>
    <row r="48" spans="1:7" x14ac:dyDescent="0.2">
      <c r="A48" s="18" t="s">
        <v>35</v>
      </c>
      <c r="B48" s="18" t="s">
        <v>40</v>
      </c>
      <c r="C48" s="18" t="s">
        <v>31</v>
      </c>
      <c r="D48" s="18" t="s">
        <v>34</v>
      </c>
      <c r="E48" s="18">
        <v>4</v>
      </c>
      <c r="F48" s="18">
        <v>3</v>
      </c>
      <c r="G48" s="18">
        <v>1</v>
      </c>
    </row>
    <row r="49" spans="1:7" x14ac:dyDescent="0.2">
      <c r="A49" s="18" t="s">
        <v>27</v>
      </c>
      <c r="B49" s="18" t="s">
        <v>40</v>
      </c>
      <c r="C49" s="18" t="s">
        <v>32</v>
      </c>
      <c r="D49" s="18" t="s">
        <v>30</v>
      </c>
      <c r="E49" s="18">
        <v>4</v>
      </c>
      <c r="F49" s="18">
        <v>3</v>
      </c>
      <c r="G49" s="18">
        <v>3</v>
      </c>
    </row>
    <row r="50" spans="1:7" x14ac:dyDescent="0.2">
      <c r="A50" s="18" t="s">
        <v>35</v>
      </c>
      <c r="B50" s="18" t="s">
        <v>40</v>
      </c>
      <c r="C50" s="18" t="s">
        <v>32</v>
      </c>
      <c r="D50" s="18" t="s">
        <v>34</v>
      </c>
      <c r="E50" s="18">
        <v>4</v>
      </c>
      <c r="F50" s="18">
        <v>3</v>
      </c>
      <c r="G50" s="18">
        <v>2</v>
      </c>
    </row>
    <row r="51" spans="1:7" x14ac:dyDescent="0.2">
      <c r="A51" s="18" t="s">
        <v>27</v>
      </c>
      <c r="B51" s="18" t="s">
        <v>40</v>
      </c>
      <c r="C51" s="18" t="s">
        <v>32</v>
      </c>
      <c r="D51" s="18" t="s">
        <v>34</v>
      </c>
      <c r="E51" s="18">
        <v>5</v>
      </c>
      <c r="F51" s="18">
        <v>5</v>
      </c>
      <c r="G51" s="18">
        <v>5</v>
      </c>
    </row>
    <row r="52" spans="1:7" x14ac:dyDescent="0.2">
      <c r="A52" s="18" t="s">
        <v>27</v>
      </c>
      <c r="B52" s="18" t="s">
        <v>40</v>
      </c>
      <c r="C52" s="18" t="s">
        <v>29</v>
      </c>
      <c r="D52" s="18" t="s">
        <v>30</v>
      </c>
      <c r="E52" s="18">
        <v>4</v>
      </c>
      <c r="F52" s="18">
        <v>2</v>
      </c>
      <c r="G52" s="18">
        <v>4</v>
      </c>
    </row>
    <row r="53" spans="1:7" x14ac:dyDescent="0.2">
      <c r="A53" s="18" t="s">
        <v>35</v>
      </c>
      <c r="B53" s="18" t="s">
        <v>40</v>
      </c>
      <c r="C53" s="18" t="s">
        <v>32</v>
      </c>
      <c r="D53" s="18" t="s">
        <v>30</v>
      </c>
      <c r="E53" s="18">
        <v>3</v>
      </c>
      <c r="F53" s="18">
        <v>3</v>
      </c>
      <c r="G53" s="18">
        <v>3</v>
      </c>
    </row>
    <row r="54" spans="1:7" x14ac:dyDescent="0.2">
      <c r="A54" s="18" t="s">
        <v>27</v>
      </c>
      <c r="B54" s="18" t="s">
        <v>40</v>
      </c>
      <c r="C54" s="18" t="s">
        <v>32</v>
      </c>
      <c r="D54" s="18" t="s">
        <v>34</v>
      </c>
      <c r="E54" s="18">
        <v>4</v>
      </c>
      <c r="F54" s="18">
        <v>4</v>
      </c>
      <c r="G54" s="18">
        <v>2</v>
      </c>
    </row>
    <row r="55" spans="1:7" x14ac:dyDescent="0.2">
      <c r="A55" s="18" t="s">
        <v>35</v>
      </c>
      <c r="B55" s="18" t="s">
        <v>40</v>
      </c>
      <c r="C55" s="18" t="s">
        <v>32</v>
      </c>
      <c r="D55" s="18" t="s">
        <v>34</v>
      </c>
      <c r="E55" s="18">
        <v>4</v>
      </c>
      <c r="F55" s="18">
        <v>5</v>
      </c>
      <c r="G55" s="18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J17" sqref="J17"/>
    </sheetView>
  </sheetViews>
  <sheetFormatPr defaultColWidth="9.140625" defaultRowHeight="15" x14ac:dyDescent="0.25"/>
  <cols>
    <col min="1" max="2" width="9.140625" style="21"/>
    <col min="3" max="3" width="17.5703125" style="21" bestFit="1" customWidth="1"/>
    <col min="4" max="4" width="28.140625" style="21" bestFit="1" customWidth="1"/>
    <col min="5" max="16384" width="9.140625" style="21"/>
  </cols>
  <sheetData>
    <row r="1" spans="1:4" x14ac:dyDescent="0.25">
      <c r="A1" s="19" t="s">
        <v>0</v>
      </c>
      <c r="B1" s="19" t="s">
        <v>1</v>
      </c>
      <c r="C1" s="20" t="s">
        <v>2</v>
      </c>
      <c r="D1" s="20" t="s">
        <v>3</v>
      </c>
    </row>
    <row r="2" spans="1:4" x14ac:dyDescent="0.25">
      <c r="A2" s="22">
        <v>1</v>
      </c>
      <c r="B2" s="23">
        <v>2</v>
      </c>
      <c r="C2" s="21">
        <f>B2/$B$7</f>
        <v>3.8461538461538464E-2</v>
      </c>
      <c r="D2" s="21">
        <f>C2</f>
        <v>3.8461538461538464E-2</v>
      </c>
    </row>
    <row r="3" spans="1:4" x14ac:dyDescent="0.25">
      <c r="A3" s="22">
        <v>2</v>
      </c>
      <c r="B3" s="23">
        <v>8</v>
      </c>
      <c r="C3" s="21">
        <f t="shared" ref="C3:C6" si="0">B3/$B$7</f>
        <v>0.15384615384615385</v>
      </c>
      <c r="D3" s="21">
        <f>D2+C3</f>
        <v>0.19230769230769232</v>
      </c>
    </row>
    <row r="4" spans="1:4" x14ac:dyDescent="0.25">
      <c r="A4" s="22">
        <v>3</v>
      </c>
      <c r="B4" s="23">
        <v>20</v>
      </c>
      <c r="C4" s="21">
        <f t="shared" si="0"/>
        <v>0.38461538461538464</v>
      </c>
      <c r="D4" s="21">
        <f t="shared" ref="D4:D6" si="1">D3+C4</f>
        <v>0.57692307692307698</v>
      </c>
    </row>
    <row r="5" spans="1:4" x14ac:dyDescent="0.25">
      <c r="A5" s="22">
        <v>4</v>
      </c>
      <c r="B5" s="23">
        <v>16</v>
      </c>
      <c r="C5" s="21">
        <f t="shared" si="0"/>
        <v>0.30769230769230771</v>
      </c>
      <c r="D5" s="21">
        <f t="shared" si="1"/>
        <v>0.88461538461538469</v>
      </c>
    </row>
    <row r="6" spans="1:4" x14ac:dyDescent="0.25">
      <c r="A6" s="22">
        <v>5</v>
      </c>
      <c r="B6" s="23">
        <v>6</v>
      </c>
      <c r="C6" s="21">
        <f t="shared" si="0"/>
        <v>0.11538461538461539</v>
      </c>
      <c r="D6" s="21">
        <f t="shared" si="1"/>
        <v>1</v>
      </c>
    </row>
    <row r="7" spans="1:4" x14ac:dyDescent="0.25">
      <c r="B7" s="21">
        <f>SUM(B2:B6)</f>
        <v>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" zoomScale="90" zoomScaleNormal="90" zoomScalePageLayoutView="150" workbookViewId="0">
      <selection activeCell="F3" sqref="F3:G18"/>
    </sheetView>
  </sheetViews>
  <sheetFormatPr defaultColWidth="8.85546875" defaultRowHeight="12.75" x14ac:dyDescent="0.2"/>
  <cols>
    <col min="1" max="2" width="7.7109375" customWidth="1"/>
    <col min="3" max="3" width="9.28515625" bestFit="1" customWidth="1"/>
    <col min="4" max="4" width="16.140625" bestFit="1" customWidth="1"/>
    <col min="5" max="5" width="7.28515625" bestFit="1" customWidth="1"/>
    <col min="6" max="7" width="15.42578125" style="7" customWidth="1"/>
    <col min="8" max="8" width="18.7109375" bestFit="1" customWidth="1"/>
    <col min="9" max="9" width="10.42578125" bestFit="1" customWidth="1"/>
  </cols>
  <sheetData>
    <row r="1" spans="1:9" x14ac:dyDescent="0.2">
      <c r="A1" s="6" t="s">
        <v>5</v>
      </c>
    </row>
    <row r="3" spans="1:9" x14ac:dyDescent="0.2">
      <c r="A3" s="6" t="s">
        <v>6</v>
      </c>
      <c r="B3" s="6" t="s">
        <v>7</v>
      </c>
      <c r="C3" s="6" t="s">
        <v>8</v>
      </c>
      <c r="D3" s="6" t="s">
        <v>9</v>
      </c>
      <c r="E3" s="6" t="s">
        <v>10</v>
      </c>
      <c r="F3" s="8"/>
      <c r="G3" s="8"/>
      <c r="H3" s="6"/>
      <c r="I3" s="6"/>
    </row>
    <row r="4" spans="1:9" x14ac:dyDescent="0.2">
      <c r="A4" s="9">
        <v>1</v>
      </c>
      <c r="B4" s="9" t="s">
        <v>11</v>
      </c>
      <c r="C4" s="10" t="s">
        <v>12</v>
      </c>
      <c r="D4" s="9">
        <v>4</v>
      </c>
      <c r="E4" s="9">
        <v>150</v>
      </c>
      <c r="F4" s="11"/>
      <c r="G4" s="11"/>
      <c r="H4" s="13" t="s">
        <v>13</v>
      </c>
      <c r="I4" s="6" t="s">
        <v>1</v>
      </c>
    </row>
    <row r="5" spans="1:9" x14ac:dyDescent="0.2">
      <c r="A5" s="9">
        <v>2</v>
      </c>
      <c r="B5" s="9" t="s">
        <v>11</v>
      </c>
      <c r="C5" s="14" t="s">
        <v>14</v>
      </c>
      <c r="D5" s="9">
        <v>10</v>
      </c>
      <c r="E5" s="9">
        <v>400</v>
      </c>
      <c r="F5" s="12"/>
      <c r="G5" s="12"/>
      <c r="H5" s="15">
        <v>1</v>
      </c>
      <c r="I5">
        <f>COUNTIF($D$4:$D$36,1)</f>
        <v>0</v>
      </c>
    </row>
    <row r="6" spans="1:9" x14ac:dyDescent="0.2">
      <c r="A6" s="9">
        <v>3</v>
      </c>
      <c r="B6" s="9" t="s">
        <v>15</v>
      </c>
      <c r="C6" s="16" t="s">
        <v>16</v>
      </c>
      <c r="D6" s="9">
        <v>7</v>
      </c>
      <c r="E6" s="9">
        <v>120</v>
      </c>
      <c r="F6" s="12"/>
      <c r="G6" s="12"/>
      <c r="H6" s="15">
        <v>2</v>
      </c>
      <c r="I6">
        <f>COUNTIF($D$4:$D$36,2)</f>
        <v>4</v>
      </c>
    </row>
    <row r="7" spans="1:9" x14ac:dyDescent="0.2">
      <c r="A7" s="9">
        <v>4</v>
      </c>
      <c r="B7" s="9" t="s">
        <v>15</v>
      </c>
      <c r="C7" s="14" t="s">
        <v>17</v>
      </c>
      <c r="D7" s="9">
        <v>15</v>
      </c>
      <c r="E7" s="9">
        <v>500</v>
      </c>
      <c r="F7" s="12"/>
      <c r="G7" s="12"/>
      <c r="H7" s="15">
        <v>3</v>
      </c>
      <c r="I7">
        <f>COUNTIF($D$4:$D$36,3)</f>
        <v>1</v>
      </c>
    </row>
    <row r="8" spans="1:9" x14ac:dyDescent="0.2">
      <c r="A8" s="9">
        <v>5</v>
      </c>
      <c r="B8" s="9" t="s">
        <v>11</v>
      </c>
      <c r="C8" s="14" t="s">
        <v>14</v>
      </c>
      <c r="D8" s="9">
        <v>9</v>
      </c>
      <c r="E8" s="9">
        <v>260</v>
      </c>
      <c r="F8" s="12"/>
      <c r="G8" s="12"/>
      <c r="H8" s="15">
        <v>4</v>
      </c>
      <c r="I8">
        <f>COUNTIF($D$4:$D$36,4)</f>
        <v>6</v>
      </c>
    </row>
    <row r="9" spans="1:9" x14ac:dyDescent="0.2">
      <c r="A9" s="9">
        <v>6</v>
      </c>
      <c r="B9" s="9" t="s">
        <v>11</v>
      </c>
      <c r="C9" s="14" t="s">
        <v>16</v>
      </c>
      <c r="D9" s="9">
        <v>5</v>
      </c>
      <c r="E9" s="9">
        <v>70</v>
      </c>
      <c r="F9" s="12"/>
      <c r="G9" s="12"/>
      <c r="H9" s="15">
        <v>5</v>
      </c>
      <c r="I9">
        <f>COUNTIF($D$4:$D$36,5)</f>
        <v>4</v>
      </c>
    </row>
    <row r="10" spans="1:9" x14ac:dyDescent="0.2">
      <c r="A10" s="9">
        <v>7</v>
      </c>
      <c r="B10" s="9" t="s">
        <v>11</v>
      </c>
      <c r="C10" s="14" t="s">
        <v>16</v>
      </c>
      <c r="D10" s="9">
        <v>7</v>
      </c>
      <c r="E10" s="9">
        <v>90</v>
      </c>
      <c r="F10" s="12"/>
      <c r="G10" s="12"/>
      <c r="H10" s="15">
        <v>6</v>
      </c>
      <c r="I10">
        <f>COUNTIF($D$4:$D$36,6)</f>
        <v>5</v>
      </c>
    </row>
    <row r="11" spans="1:9" x14ac:dyDescent="0.2">
      <c r="A11" s="9">
        <v>8</v>
      </c>
      <c r="B11" s="9" t="s">
        <v>15</v>
      </c>
      <c r="C11" s="14" t="s">
        <v>12</v>
      </c>
      <c r="D11" s="9">
        <v>5</v>
      </c>
      <c r="E11" s="9">
        <v>250</v>
      </c>
      <c r="F11" s="12"/>
      <c r="G11" s="12"/>
      <c r="H11" s="15">
        <v>7</v>
      </c>
      <c r="I11">
        <f>COUNTIF($D$4:$D$36,7)</f>
        <v>4</v>
      </c>
    </row>
    <row r="12" spans="1:9" x14ac:dyDescent="0.2">
      <c r="A12" s="9">
        <v>9</v>
      </c>
      <c r="B12" s="9" t="s">
        <v>11</v>
      </c>
      <c r="C12" s="14" t="s">
        <v>14</v>
      </c>
      <c r="D12" s="9">
        <v>12</v>
      </c>
      <c r="E12" s="9">
        <v>110</v>
      </c>
      <c r="F12" s="12"/>
      <c r="G12" s="12"/>
      <c r="H12" s="15">
        <v>8</v>
      </c>
      <c r="I12">
        <f>COUNTIF($D$4:$D$36,8)</f>
        <v>2</v>
      </c>
    </row>
    <row r="13" spans="1:9" x14ac:dyDescent="0.2">
      <c r="A13" s="9">
        <v>10</v>
      </c>
      <c r="B13" s="9" t="s">
        <v>11</v>
      </c>
      <c r="C13" s="14" t="s">
        <v>16</v>
      </c>
      <c r="D13" s="9">
        <v>2</v>
      </c>
      <c r="E13" s="9">
        <v>30</v>
      </c>
      <c r="F13" s="12"/>
      <c r="G13" s="12"/>
      <c r="H13" s="15">
        <v>9</v>
      </c>
      <c r="I13">
        <f>COUNTIF($D$4:$D$36,9)</f>
        <v>2</v>
      </c>
    </row>
    <row r="14" spans="1:9" x14ac:dyDescent="0.2">
      <c r="A14" s="9">
        <v>11</v>
      </c>
      <c r="B14" s="9" t="s">
        <v>11</v>
      </c>
      <c r="C14" s="14" t="s">
        <v>14</v>
      </c>
      <c r="D14" s="9">
        <v>6</v>
      </c>
      <c r="E14" s="9">
        <v>80</v>
      </c>
      <c r="H14" s="15">
        <v>10</v>
      </c>
      <c r="I14">
        <f>COUNTIF($D$4:$D$36,10)</f>
        <v>2</v>
      </c>
    </row>
    <row r="15" spans="1:9" x14ac:dyDescent="0.2">
      <c r="A15" s="9">
        <v>12</v>
      </c>
      <c r="B15" s="9" t="s">
        <v>11</v>
      </c>
      <c r="C15" s="14" t="s">
        <v>16</v>
      </c>
      <c r="D15" s="9">
        <v>2</v>
      </c>
      <c r="E15" s="9">
        <v>30</v>
      </c>
      <c r="H15" s="15">
        <v>11</v>
      </c>
      <c r="I15">
        <f>COUNTIF($D$4:$D$36,11)</f>
        <v>0</v>
      </c>
    </row>
    <row r="16" spans="1:9" x14ac:dyDescent="0.2">
      <c r="A16" s="9">
        <v>13</v>
      </c>
      <c r="B16" s="9" t="s">
        <v>15</v>
      </c>
      <c r="C16" s="14" t="s">
        <v>16</v>
      </c>
      <c r="D16" s="9">
        <v>3</v>
      </c>
      <c r="E16" s="9">
        <v>200</v>
      </c>
      <c r="H16" s="15">
        <v>12</v>
      </c>
      <c r="I16">
        <f>COUNTIF($D$4:$D$36,12)</f>
        <v>2</v>
      </c>
    </row>
    <row r="17" spans="1:9" x14ac:dyDescent="0.2">
      <c r="A17" s="9">
        <v>14</v>
      </c>
      <c r="B17" s="9" t="s">
        <v>11</v>
      </c>
      <c r="C17" s="14" t="s">
        <v>12</v>
      </c>
      <c r="D17" s="9">
        <v>6</v>
      </c>
      <c r="E17" s="9">
        <v>240</v>
      </c>
      <c r="H17" s="15">
        <v>13</v>
      </c>
      <c r="I17">
        <f>COUNTIF($D$4:$D$36,13)</f>
        <v>0</v>
      </c>
    </row>
    <row r="18" spans="1:9" x14ac:dyDescent="0.2">
      <c r="A18" s="9">
        <v>15</v>
      </c>
      <c r="B18" s="9" t="s">
        <v>15</v>
      </c>
      <c r="C18" s="14" t="s">
        <v>12</v>
      </c>
      <c r="D18" s="9">
        <v>6</v>
      </c>
      <c r="E18" s="9">
        <v>150</v>
      </c>
      <c r="H18" s="15">
        <v>14</v>
      </c>
      <c r="I18">
        <f>COUNTIF($D$4:$D$36,14)</f>
        <v>0</v>
      </c>
    </row>
    <row r="19" spans="1:9" x14ac:dyDescent="0.2">
      <c r="A19" s="9">
        <v>16</v>
      </c>
      <c r="B19" s="9" t="s">
        <v>15</v>
      </c>
      <c r="C19" s="14" t="s">
        <v>16</v>
      </c>
      <c r="D19" s="9">
        <v>4</v>
      </c>
      <c r="E19" s="9">
        <v>90</v>
      </c>
      <c r="H19" s="15">
        <v>15</v>
      </c>
      <c r="I19">
        <f>COUNTIF($D$4:$D$36,15)</f>
        <v>1</v>
      </c>
    </row>
    <row r="20" spans="1:9" x14ac:dyDescent="0.2">
      <c r="A20" s="9">
        <v>17</v>
      </c>
      <c r="B20" s="9" t="s">
        <v>11</v>
      </c>
      <c r="C20" s="14" t="s">
        <v>12</v>
      </c>
      <c r="D20" s="9">
        <v>8</v>
      </c>
      <c r="E20" s="9">
        <v>340</v>
      </c>
    </row>
    <row r="21" spans="1:9" x14ac:dyDescent="0.2">
      <c r="A21" s="9">
        <v>18</v>
      </c>
      <c r="B21" s="9" t="s">
        <v>15</v>
      </c>
      <c r="C21" s="14" t="s">
        <v>18</v>
      </c>
      <c r="D21" s="9">
        <v>10</v>
      </c>
      <c r="E21" s="9">
        <v>450</v>
      </c>
    </row>
    <row r="22" spans="1:9" x14ac:dyDescent="0.2">
      <c r="A22" s="9">
        <v>19</v>
      </c>
      <c r="B22" s="9" t="s">
        <v>11</v>
      </c>
      <c r="C22" s="14" t="s">
        <v>16</v>
      </c>
      <c r="D22" s="9">
        <v>4</v>
      </c>
      <c r="E22" s="9">
        <v>50</v>
      </c>
    </row>
    <row r="23" spans="1:9" x14ac:dyDescent="0.2">
      <c r="A23" s="9">
        <v>20</v>
      </c>
      <c r="B23" s="9" t="s">
        <v>15</v>
      </c>
      <c r="C23" s="14" t="s">
        <v>12</v>
      </c>
      <c r="D23" s="9">
        <v>4</v>
      </c>
      <c r="E23" s="9">
        <v>120</v>
      </c>
    </row>
    <row r="24" spans="1:9" x14ac:dyDescent="0.2">
      <c r="A24" s="9">
        <v>21</v>
      </c>
      <c r="B24" s="9" t="s">
        <v>15</v>
      </c>
      <c r="C24" s="14" t="s">
        <v>12</v>
      </c>
      <c r="D24" s="9">
        <v>6</v>
      </c>
      <c r="E24" s="9">
        <v>180</v>
      </c>
    </row>
    <row r="25" spans="1:9" x14ac:dyDescent="0.2">
      <c r="A25" s="9">
        <v>22</v>
      </c>
      <c r="B25" s="9" t="s">
        <v>11</v>
      </c>
      <c r="C25" s="14" t="s">
        <v>17</v>
      </c>
      <c r="D25" s="9">
        <v>4</v>
      </c>
      <c r="E25" s="9">
        <v>280</v>
      </c>
    </row>
    <row r="26" spans="1:9" x14ac:dyDescent="0.2">
      <c r="A26" s="9">
        <v>23</v>
      </c>
      <c r="B26" s="9" t="s">
        <v>11</v>
      </c>
      <c r="C26" s="14" t="s">
        <v>12</v>
      </c>
      <c r="D26" s="9">
        <v>5</v>
      </c>
      <c r="E26" s="9">
        <v>60</v>
      </c>
    </row>
    <row r="27" spans="1:9" x14ac:dyDescent="0.2">
      <c r="A27" s="9">
        <v>24</v>
      </c>
      <c r="B27" s="9" t="s">
        <v>11</v>
      </c>
      <c r="C27" s="14" t="s">
        <v>12</v>
      </c>
      <c r="D27" s="9">
        <v>9</v>
      </c>
      <c r="E27" s="9">
        <v>100</v>
      </c>
    </row>
    <row r="28" spans="1:9" x14ac:dyDescent="0.2">
      <c r="A28" s="9">
        <v>25</v>
      </c>
      <c r="B28" s="9" t="s">
        <v>11</v>
      </c>
      <c r="C28" s="14" t="s">
        <v>18</v>
      </c>
      <c r="D28" s="9">
        <v>12</v>
      </c>
      <c r="E28" s="9">
        <v>380</v>
      </c>
    </row>
    <row r="29" spans="1:9" x14ac:dyDescent="0.2">
      <c r="A29" s="9">
        <v>26</v>
      </c>
      <c r="B29" s="9" t="s">
        <v>15</v>
      </c>
      <c r="C29" s="14" t="s">
        <v>14</v>
      </c>
      <c r="D29" s="9">
        <v>8</v>
      </c>
      <c r="E29" s="9">
        <v>430</v>
      </c>
    </row>
    <row r="30" spans="1:9" x14ac:dyDescent="0.2">
      <c r="A30" s="9">
        <v>27</v>
      </c>
      <c r="B30" s="9" t="s">
        <v>11</v>
      </c>
      <c r="C30" s="14" t="s">
        <v>12</v>
      </c>
      <c r="D30" s="9">
        <v>2</v>
      </c>
      <c r="E30" s="9">
        <v>80</v>
      </c>
    </row>
    <row r="31" spans="1:9" x14ac:dyDescent="0.2">
      <c r="A31" s="9">
        <v>28</v>
      </c>
      <c r="B31" s="9" t="s">
        <v>11</v>
      </c>
      <c r="C31" s="14" t="s">
        <v>12</v>
      </c>
      <c r="D31" s="9">
        <v>7</v>
      </c>
      <c r="E31" s="9">
        <v>170</v>
      </c>
    </row>
    <row r="32" spans="1:9" x14ac:dyDescent="0.2">
      <c r="A32" s="9">
        <v>29</v>
      </c>
      <c r="B32" s="9" t="s">
        <v>15</v>
      </c>
      <c r="C32" s="14" t="s">
        <v>17</v>
      </c>
      <c r="D32" s="9">
        <v>6</v>
      </c>
      <c r="E32" s="9">
        <v>90</v>
      </c>
    </row>
    <row r="33" spans="1:5" x14ac:dyDescent="0.2">
      <c r="A33" s="9">
        <v>30</v>
      </c>
      <c r="B33" s="9" t="s">
        <v>15</v>
      </c>
      <c r="C33" s="14" t="s">
        <v>12</v>
      </c>
      <c r="D33" s="9">
        <v>4</v>
      </c>
      <c r="E33" s="9">
        <v>50</v>
      </c>
    </row>
    <row r="34" spans="1:5" x14ac:dyDescent="0.2">
      <c r="A34" s="9">
        <v>31</v>
      </c>
      <c r="B34" s="9" t="s">
        <v>11</v>
      </c>
      <c r="C34" s="14" t="s">
        <v>16</v>
      </c>
      <c r="D34" s="9">
        <v>2</v>
      </c>
      <c r="E34" s="9">
        <v>50</v>
      </c>
    </row>
    <row r="35" spans="1:5" x14ac:dyDescent="0.2">
      <c r="A35" s="9">
        <v>32</v>
      </c>
      <c r="B35" s="9" t="s">
        <v>15</v>
      </c>
      <c r="C35" s="14" t="s">
        <v>12</v>
      </c>
      <c r="D35" s="9">
        <v>5</v>
      </c>
      <c r="E35" s="9">
        <v>70</v>
      </c>
    </row>
    <row r="36" spans="1:5" x14ac:dyDescent="0.2">
      <c r="A36" s="9">
        <v>33</v>
      </c>
      <c r="B36" s="9" t="s">
        <v>11</v>
      </c>
      <c r="C36" s="14" t="s">
        <v>18</v>
      </c>
      <c r="D36" s="9">
        <v>7</v>
      </c>
      <c r="E36" s="9">
        <v>170</v>
      </c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I33" sqref="I33"/>
    </sheetView>
  </sheetViews>
  <sheetFormatPr defaultRowHeight="12.75" x14ac:dyDescent="0.2"/>
  <cols>
    <col min="3" max="3" width="15.42578125" bestFit="1" customWidth="1"/>
    <col min="4" max="4" width="25" bestFit="1" customWidth="1"/>
  </cols>
  <sheetData>
    <row r="1" spans="1:4" x14ac:dyDescent="0.2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2">
      <c r="A2" s="3">
        <v>50</v>
      </c>
      <c r="B2" s="4">
        <v>5</v>
      </c>
      <c r="C2">
        <f>B2/$B$13</f>
        <v>0.15151515151515152</v>
      </c>
      <c r="D2">
        <f>C2</f>
        <v>0.15151515151515152</v>
      </c>
    </row>
    <row r="3" spans="1:4" x14ac:dyDescent="0.2">
      <c r="A3" s="3">
        <v>100</v>
      </c>
      <c r="B3" s="4">
        <v>9</v>
      </c>
      <c r="C3">
        <f t="shared" ref="C3:C12" si="0">B3/$B$13</f>
        <v>0.27272727272727271</v>
      </c>
      <c r="D3">
        <f>D2+C3</f>
        <v>0.4242424242424242</v>
      </c>
    </row>
    <row r="4" spans="1:4" x14ac:dyDescent="0.2">
      <c r="A4" s="3">
        <v>150</v>
      </c>
      <c r="B4" s="4">
        <v>5</v>
      </c>
      <c r="C4">
        <f t="shared" si="0"/>
        <v>0.15151515151515152</v>
      </c>
      <c r="D4">
        <f t="shared" ref="D4:D12" si="1">D3+C4</f>
        <v>0.57575757575757569</v>
      </c>
    </row>
    <row r="5" spans="1:4" x14ac:dyDescent="0.2">
      <c r="A5" s="3">
        <v>200</v>
      </c>
      <c r="B5" s="4">
        <v>4</v>
      </c>
      <c r="C5">
        <f t="shared" si="0"/>
        <v>0.12121212121212122</v>
      </c>
      <c r="D5">
        <f t="shared" si="1"/>
        <v>0.69696969696969691</v>
      </c>
    </row>
    <row r="6" spans="1:4" x14ac:dyDescent="0.2">
      <c r="A6" s="3">
        <v>250</v>
      </c>
      <c r="B6" s="4">
        <v>2</v>
      </c>
      <c r="C6">
        <f t="shared" si="0"/>
        <v>6.0606060606060608E-2</v>
      </c>
      <c r="D6">
        <f t="shared" si="1"/>
        <v>0.75757575757575757</v>
      </c>
    </row>
    <row r="7" spans="1:4" x14ac:dyDescent="0.2">
      <c r="A7" s="3">
        <v>300</v>
      </c>
      <c r="B7" s="4">
        <v>2</v>
      </c>
      <c r="C7">
        <f t="shared" si="0"/>
        <v>6.0606060606060608E-2</v>
      </c>
      <c r="D7">
        <f t="shared" si="1"/>
        <v>0.81818181818181812</v>
      </c>
    </row>
    <row r="8" spans="1:4" x14ac:dyDescent="0.2">
      <c r="A8" s="3">
        <v>350</v>
      </c>
      <c r="B8" s="4">
        <v>1</v>
      </c>
      <c r="C8">
        <f t="shared" si="0"/>
        <v>3.0303030303030304E-2</v>
      </c>
      <c r="D8">
        <f t="shared" si="1"/>
        <v>0.8484848484848484</v>
      </c>
    </row>
    <row r="9" spans="1:4" x14ac:dyDescent="0.2">
      <c r="A9" s="3">
        <v>400</v>
      </c>
      <c r="B9" s="4">
        <v>2</v>
      </c>
      <c r="C9">
        <f t="shared" si="0"/>
        <v>6.0606060606060608E-2</v>
      </c>
      <c r="D9">
        <f t="shared" si="1"/>
        <v>0.90909090909090895</v>
      </c>
    </row>
    <row r="10" spans="1:4" x14ac:dyDescent="0.2">
      <c r="A10" s="3">
        <v>450</v>
      </c>
      <c r="B10" s="4">
        <v>2</v>
      </c>
      <c r="C10">
        <f t="shared" si="0"/>
        <v>6.0606060606060608E-2</v>
      </c>
      <c r="D10">
        <f t="shared" si="1"/>
        <v>0.9696969696969695</v>
      </c>
    </row>
    <row r="11" spans="1:4" x14ac:dyDescent="0.2">
      <c r="A11" s="3">
        <v>500</v>
      </c>
      <c r="B11" s="4">
        <v>1</v>
      </c>
      <c r="C11">
        <f t="shared" si="0"/>
        <v>3.0303030303030304E-2</v>
      </c>
      <c r="D11">
        <f t="shared" si="1"/>
        <v>0.99999999999999978</v>
      </c>
    </row>
    <row r="12" spans="1:4" ht="13.5" thickBot="1" x14ac:dyDescent="0.25">
      <c r="A12" s="5" t="s">
        <v>4</v>
      </c>
      <c r="B12" s="5">
        <v>0</v>
      </c>
      <c r="C12">
        <f t="shared" si="0"/>
        <v>0</v>
      </c>
      <c r="D12">
        <f t="shared" si="1"/>
        <v>0.99999999999999978</v>
      </c>
    </row>
    <row r="13" spans="1:4" x14ac:dyDescent="0.2">
      <c r="B13">
        <f>SUM(B2:B12)</f>
        <v>33</v>
      </c>
      <c r="C13">
        <f>SUM(C2:C12)</f>
        <v>0.99999999999999978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MBA Survey</vt:lpstr>
      <vt:lpstr>Golf Statistics</vt:lpstr>
      <vt:lpstr>Golf_histogram</vt:lpstr>
      <vt:lpstr>Cell Phone Survey</vt:lpstr>
      <vt:lpstr>cellphone_histogram</vt:lpstr>
      <vt:lpstr>Facebook</vt:lpstr>
      <vt:lpstr>Facebook_histogram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Brenda Mullally</cp:lastModifiedBy>
  <dcterms:created xsi:type="dcterms:W3CDTF">2014-10-02T09:01:04Z</dcterms:created>
  <dcterms:modified xsi:type="dcterms:W3CDTF">2017-02-01T11:56:19Z</dcterms:modified>
</cp:coreProperties>
</file>