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 codeName="ThisWorkbook" defaultThemeVersion="124226"/>
  <bookViews>
    <workbookView xWindow="0" yWindow="-15" windowWidth="18960" windowHeight="13410" activeTab="1"/>
  </bookViews>
  <sheets>
    <sheet name="data" sheetId="1" r:id="rId1"/>
    <sheet name="Report1" sheetId="3" r:id="rId2"/>
    <sheet name="config" sheetId="2" state="hidden" r:id="rId3"/>
  </sheets>
  <definedNames>
    <definedName name="alt_path">config!$AF$1</definedName>
    <definedName name="duration">config!$P$1</definedName>
    <definedName name="email_list">config!$J$1</definedName>
    <definedName name="email_list_column">config!$J:$J</definedName>
    <definedName name="email_opt">config!$H$1</definedName>
    <definedName name="final_worksheet">config!$AD$1</definedName>
    <definedName name="html_alt_path">config!$AF$1</definedName>
    <definedName name="html_opt">config!$L$1</definedName>
    <definedName name="macro">config!$Z$1</definedName>
    <definedName name="overwrite">config!$AB$1</definedName>
    <definedName name="print_opt">config!$D$1</definedName>
    <definedName name="printer">config!$F$1</definedName>
    <definedName name="report_type">config!$B$1</definedName>
    <definedName name="start_time">config!$N$1</definedName>
    <definedName name="timestamp_opt">config!$X$1</definedName>
    <definedName name="worksheet">config!$AD$1</definedName>
    <definedName name="xls_alt_path">config!$AH$1</definedName>
    <definedName name="_xlnm.Print_Titles" localSheetId="0">data!$1:$1</definedName>
  </definedNames>
  <calcPr calcId="145621" calcMode="manual" fullCalcOnLoad="1"/>
</workbook>
</file>

<file path=xl/calcChain.xml><?xml version="1.0" encoding="utf-8"?>
<calcChain xmlns="http://schemas.openxmlformats.org/spreadsheetml/2006/main">
  <c r="F12" i="3" l="1"/>
  <c r="G12" i="3"/>
  <c r="H12" i="3"/>
  <c r="I12" i="3"/>
  <c r="J12" i="3"/>
  <c r="F13" i="3"/>
  <c r="G13" i="3"/>
  <c r="H13" i="3"/>
  <c r="I13" i="3"/>
  <c r="J13" i="3" s="1"/>
  <c r="F14" i="3"/>
  <c r="G14" i="3"/>
  <c r="H14" i="3"/>
  <c r="J14" i="3" s="1"/>
  <c r="I14" i="3"/>
  <c r="F15" i="3"/>
  <c r="G15" i="3"/>
  <c r="J15" i="3" s="1"/>
  <c r="H15" i="3"/>
  <c r="I15" i="3"/>
  <c r="F16" i="3"/>
  <c r="G16" i="3"/>
  <c r="H16" i="3"/>
  <c r="I16" i="3"/>
  <c r="J16" i="3"/>
  <c r="F17" i="3"/>
  <c r="G17" i="3"/>
  <c r="H17" i="3"/>
  <c r="I17" i="3"/>
  <c r="J17" i="3" s="1"/>
  <c r="F18" i="3"/>
  <c r="G18" i="3"/>
  <c r="H18" i="3"/>
  <c r="J18" i="3" s="1"/>
  <c r="I18" i="3"/>
  <c r="F19" i="3"/>
  <c r="G19" i="3"/>
  <c r="J19" i="3" s="1"/>
  <c r="H19" i="3"/>
  <c r="I19" i="3"/>
  <c r="F20" i="3"/>
  <c r="G20" i="3"/>
  <c r="H20" i="3"/>
  <c r="I20" i="3"/>
  <c r="J20" i="3"/>
  <c r="F21" i="3"/>
  <c r="G21" i="3"/>
  <c r="H21" i="3"/>
  <c r="I21" i="3"/>
  <c r="J21" i="3" s="1"/>
  <c r="F22" i="3"/>
  <c r="G22" i="3"/>
  <c r="H22" i="3"/>
  <c r="J22" i="3" s="1"/>
  <c r="I22" i="3"/>
  <c r="F23" i="3"/>
  <c r="G23" i="3"/>
  <c r="J23" i="3" s="1"/>
  <c r="H23" i="3"/>
  <c r="I23" i="3"/>
  <c r="F24" i="3"/>
  <c r="G24" i="3"/>
  <c r="H24" i="3"/>
  <c r="I24" i="3"/>
  <c r="J24" i="3"/>
  <c r="F25" i="3"/>
  <c r="G25" i="3"/>
  <c r="J25" i="3" s="1"/>
  <c r="H25" i="3"/>
  <c r="I25" i="3"/>
  <c r="F26" i="3"/>
  <c r="G26" i="3"/>
  <c r="H26" i="3"/>
  <c r="J26" i="3" s="1"/>
  <c r="I26" i="3"/>
  <c r="F27" i="3"/>
  <c r="G27" i="3"/>
  <c r="J27" i="3" s="1"/>
  <c r="H27" i="3"/>
  <c r="I27" i="3"/>
  <c r="F28" i="3"/>
  <c r="G28" i="3"/>
  <c r="H28" i="3"/>
  <c r="I28" i="3"/>
  <c r="J28" i="3"/>
  <c r="F29" i="3"/>
  <c r="G29" i="3"/>
  <c r="J29" i="3" s="1"/>
  <c r="H29" i="3"/>
  <c r="I29" i="3"/>
  <c r="F30" i="3"/>
  <c r="G30" i="3"/>
  <c r="H30" i="3"/>
  <c r="J30" i="3" s="1"/>
  <c r="I30" i="3"/>
  <c r="F31" i="3"/>
  <c r="G31" i="3"/>
  <c r="J31" i="3" s="1"/>
  <c r="H31" i="3"/>
  <c r="I31" i="3"/>
  <c r="F32" i="3"/>
  <c r="G32" i="3"/>
  <c r="H32" i="3"/>
  <c r="I32" i="3"/>
  <c r="J32" i="3"/>
  <c r="F33" i="3"/>
  <c r="G33" i="3"/>
  <c r="J33" i="3" s="1"/>
  <c r="H33" i="3"/>
  <c r="I33" i="3"/>
  <c r="I35" i="3" s="1"/>
  <c r="F34" i="3"/>
  <c r="G34" i="3"/>
  <c r="J34" i="3" s="1"/>
  <c r="H34" i="3"/>
  <c r="H35" i="3" s="1"/>
  <c r="I34" i="3"/>
  <c r="F11" i="3"/>
  <c r="G11" i="3"/>
  <c r="J11" i="3" s="1"/>
  <c r="H11" i="3"/>
  <c r="I11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11" i="3"/>
  <c r="F35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12" i="3"/>
  <c r="D11" i="3"/>
  <c r="D35" i="3" s="1"/>
  <c r="B36" i="1"/>
  <c r="A44" i="3"/>
  <c r="A1" i="3"/>
  <c r="G35" i="3" l="1"/>
</calcChain>
</file>

<file path=xl/sharedStrings.xml><?xml version="1.0" encoding="utf-8"?>
<sst xmlns="http://schemas.openxmlformats.org/spreadsheetml/2006/main" count="77" uniqueCount="63">
  <si>
    <t>report type</t>
  </si>
  <si>
    <t>Daily</t>
  </si>
  <si>
    <t>Compound</t>
  </si>
  <si>
    <t>Block</t>
  </si>
  <si>
    <t>Parameter</t>
  </si>
  <si>
    <t>Description</t>
  </si>
  <si>
    <t>Units</t>
  </si>
  <si>
    <t>print_opt</t>
  </si>
  <si>
    <t>printer</t>
  </si>
  <si>
    <t>email_opt</t>
  </si>
  <si>
    <t>email list</t>
  </si>
  <si>
    <t>html_opt</t>
  </si>
  <si>
    <t>start_time</t>
  </si>
  <si>
    <t>duration</t>
  </si>
  <si>
    <t>n</t>
  </si>
  <si>
    <t>Operation</t>
  </si>
  <si>
    <t>Hour</t>
  </si>
  <si>
    <t>timestamp_opt</t>
  </si>
  <si>
    <t>macro</t>
  </si>
  <si>
    <t>overwrite</t>
  </si>
  <si>
    <t>final_worksheet</t>
  </si>
  <si>
    <t>html_alt_path</t>
  </si>
  <si>
    <t>xls_alt_path</t>
  </si>
  <si>
    <t>Время</t>
  </si>
  <si>
    <t>час.</t>
  </si>
  <si>
    <t xml:space="preserve">ЦЕХ М-5 </t>
  </si>
  <si>
    <t>Report1</t>
  </si>
  <si>
    <t>отд. №2</t>
  </si>
  <si>
    <t>Суточный:</t>
  </si>
  <si>
    <t>Ст.мастер смены:</t>
  </si>
  <si>
    <t>LP00 on COM2:</t>
  </si>
  <si>
    <t>y</t>
  </si>
  <si>
    <t>___________</t>
  </si>
  <si>
    <t>/___________________/</t>
  </si>
  <si>
    <t>СУТОЧНЫЙ ОТЧЕТ ПО ВЫБРОСАМ N2O ДЛЯ 1..4 АГР</t>
  </si>
  <si>
    <t>Концентрация N2O</t>
  </si>
  <si>
    <t>мг/м3</t>
  </si>
  <si>
    <t>Коррекция N2O</t>
  </si>
  <si>
    <t>Расход          F120</t>
  </si>
  <si>
    <t>м3/ч</t>
  </si>
  <si>
    <t xml:space="preserve">Коррекция F120       </t>
  </si>
  <si>
    <t>02ACM</t>
  </si>
  <si>
    <t>14N2O_SUM</t>
  </si>
  <si>
    <t>PNT</t>
  </si>
  <si>
    <t>14VSG_SUM</t>
  </si>
  <si>
    <t>\\192.168.3.5\www_m5\day_reports\m5-2\ACM\14AGR</t>
  </si>
  <si>
    <t>12ABSOR</t>
  </si>
  <si>
    <t>12HNO3_FQD</t>
  </si>
  <si>
    <t>OUT</t>
  </si>
  <si>
    <t>Расход          12F105</t>
  </si>
  <si>
    <t>т.мнг/ч</t>
  </si>
  <si>
    <t>22ABSOR</t>
  </si>
  <si>
    <t>22HNO3_FQD</t>
  </si>
  <si>
    <t>Расход          22F105</t>
  </si>
  <si>
    <t>32ABSOR</t>
  </si>
  <si>
    <t>32HNO3_FQD</t>
  </si>
  <si>
    <t>42ABSOR</t>
  </si>
  <si>
    <t>42HNO3_FQD</t>
  </si>
  <si>
    <t>Расход          32F105</t>
  </si>
  <si>
    <t>Расход          42F105</t>
  </si>
  <si>
    <t>Работа          F105</t>
  </si>
  <si>
    <t>да/нет</t>
  </si>
  <si>
    <t>data period - from: 2022-01-20 00:00 to: 2022-01-21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</si>
</sst>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.000"/>
    <numFmt numFmtId="176" formatCode="dd\.mm\.yyyy\ h:mm;@"/>
    <numFmt numFmtId="177" formatCode="hh:mm:ss"/>
  </numFmts>
  <fonts count="6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8"/>
      <name val="Arial"/>
    </font>
    <font>
      <sz val="10"/>
      <name val="Microsoft Sans Serif"/>
      <family val="2"/>
      <charset val="204"/>
    </font>
    <font>
      <sz val="14"/>
      <name val="Microsoft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2" fontId="0" fillId="0" borderId="1" xfId="0" applyNumberFormat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2" borderId="0" xfId="0" applyFill="1"/>
    <xf numFmtId="0" fontId="0" fillId="2" borderId="1" xfId="0" applyFill="1" applyBorder="1"/>
    <xf numFmtId="20" fontId="0" fillId="0" borderId="0" xfId="0" applyNumberFormat="1"/>
    <xf numFmtId="0" fontId="0" fillId="0" borderId="0" xfId="0" applyNumberFormat="1"/>
    <xf numFmtId="20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5" fillId="0" borderId="0" xfId="0" applyFont="1"/>
    <xf numFmtId="0" fontId="5" fillId="0" borderId="2" xfId="0" applyFont="1" applyBorder="1" applyAlignment="1">
      <alignment horizontal="center" vertical="top" wrapText="1"/>
    </xf>
    <xf numFmtId="0" fontId="5" fillId="0" borderId="0" xfId="0" applyFont="1" applyBorder="1"/>
    <xf numFmtId="172" fontId="5" fillId="0" borderId="0" xfId="0" applyNumberFormat="1" applyFont="1" applyBorder="1"/>
    <xf numFmtId="21" fontId="5" fillId="3" borderId="3" xfId="0" applyNumberFormat="1" applyFont="1" applyFill="1" applyBorder="1" applyAlignment="1">
      <alignment horizontal="center"/>
    </xf>
    <xf numFmtId="1" fontId="5" fillId="0" borderId="4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0" fontId="5" fillId="3" borderId="7" xfId="0" applyFont="1" applyFill="1" applyBorder="1"/>
    <xf numFmtId="1" fontId="5" fillId="0" borderId="8" xfId="0" applyNumberFormat="1" applyFont="1" applyBorder="1" applyAlignment="1">
      <alignment horizontal="right"/>
    </xf>
    <xf numFmtId="1" fontId="5" fillId="0" borderId="9" xfId="0" applyNumberFormat="1" applyFont="1" applyBorder="1" applyAlignment="1">
      <alignment horizontal="right"/>
    </xf>
    <xf numFmtId="1" fontId="5" fillId="3" borderId="10" xfId="0" applyNumberFormat="1" applyFont="1" applyFill="1" applyBorder="1" applyAlignment="1">
      <alignment horizontal="right"/>
    </xf>
    <xf numFmtId="172" fontId="5" fillId="0" borderId="11" xfId="0" applyNumberFormat="1" applyFont="1" applyBorder="1" applyAlignment="1">
      <alignment horizontal="right"/>
    </xf>
    <xf numFmtId="172" fontId="5" fillId="0" borderId="12" xfId="0" applyNumberFormat="1" applyFont="1" applyBorder="1" applyAlignment="1">
      <alignment horizontal="right"/>
    </xf>
    <xf numFmtId="172" fontId="5" fillId="0" borderId="6" xfId="0" applyNumberFormat="1" applyFont="1" applyBorder="1" applyAlignment="1">
      <alignment horizontal="right"/>
    </xf>
    <xf numFmtId="172" fontId="5" fillId="0" borderId="1" xfId="0" applyNumberFormat="1" applyFont="1" applyBorder="1" applyAlignment="1">
      <alignment horizontal="right"/>
    </xf>
    <xf numFmtId="1" fontId="5" fillId="3" borderId="13" xfId="0" applyNumberFormat="1" applyFont="1" applyFill="1" applyBorder="1" applyAlignment="1">
      <alignment horizontal="right"/>
    </xf>
    <xf numFmtId="172" fontId="5" fillId="3" borderId="10" xfId="0" applyNumberFormat="1" applyFont="1" applyFill="1" applyBorder="1" applyAlignment="1">
      <alignment horizontal="right"/>
    </xf>
    <xf numFmtId="172" fontId="5" fillId="3" borderId="14" xfId="0" applyNumberFormat="1" applyFont="1" applyFill="1" applyBorder="1" applyAlignment="1">
      <alignment horizontal="right"/>
    </xf>
    <xf numFmtId="172" fontId="5" fillId="0" borderId="15" xfId="0" applyNumberFormat="1" applyFont="1" applyBorder="1" applyAlignment="1">
      <alignment horizontal="right"/>
    </xf>
    <xf numFmtId="172" fontId="5" fillId="0" borderId="16" xfId="0" applyNumberFormat="1" applyFont="1" applyBorder="1" applyAlignment="1">
      <alignment horizontal="right"/>
    </xf>
    <xf numFmtId="172" fontId="5" fillId="3" borderId="17" xfId="0" applyNumberFormat="1" applyFont="1" applyFill="1" applyBorder="1" applyAlignment="1">
      <alignment horizontal="right"/>
    </xf>
    <xf numFmtId="0" fontId="5" fillId="0" borderId="18" xfId="0" applyFont="1" applyBorder="1" applyAlignment="1">
      <alignment horizontal="center" vertical="top" wrapText="1"/>
    </xf>
    <xf numFmtId="2" fontId="4" fillId="0" borderId="19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center"/>
    </xf>
    <xf numFmtId="177" fontId="1" fillId="3" borderId="1" xfId="0" applyNumberFormat="1" applyFont="1" applyFill="1" applyBorder="1" applyAlignment="1">
      <alignment horizontal="center"/>
    </xf>
    <xf numFmtId="177" fontId="4" fillId="0" borderId="0" xfId="0" applyNumberFormat="1" applyFont="1"/>
    <xf numFmtId="177" fontId="0" fillId="0" borderId="1" xfId="0" applyNumberFormat="1" applyBorder="1" applyAlignment="1">
      <alignment horizontal="right"/>
    </xf>
    <xf numFmtId="177" fontId="0" fillId="0" borderId="0" xfId="0" applyNumberFormat="1" applyBorder="1"/>
    <xf numFmtId="0" fontId="1" fillId="0" borderId="0" xfId="0" applyFont="1" applyBorder="1" applyAlignment="1"/>
    <xf numFmtId="0" fontId="1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6"/>
  <sheetViews>
    <sheetView workbookViewId="0">
      <selection sqref="A1:L1"/>
    </sheetView>
  </sheetViews>
  <sheetFormatPr defaultRowHeight="12.75" x14ac:dyDescent="0.2"/>
  <cols>
    <col min="1" max="2" width="8.140625" style="1" customWidth="1"/>
    <col min="3" max="12" width="12.7109375" style="1" customWidth="1"/>
    <col min="13" max="13" width="10.85546875" style="1" customWidth="1"/>
    <col min="14" max="16384" width="9.140625" style="1"/>
  </cols>
  <sheetData>
    <row r="1" spans="1:14" ht="12" customHeight="1" x14ac:dyDescent="0.2">
      <c r="A1" s="53" t="s">
        <v>62</v>
      </c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4" ht="10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10.5" customHeight="1" x14ac:dyDescent="0.2">
      <c r="A3" s="3"/>
      <c r="B3" s="3"/>
      <c r="C3" s="3"/>
      <c r="D3" s="4"/>
      <c r="E3" s="3"/>
      <c r="F3" s="4"/>
      <c r="G3" s="4"/>
      <c r="H3" s="3"/>
      <c r="I3" s="3"/>
      <c r="J3" s="3"/>
      <c r="K3" s="3"/>
      <c r="L3" s="3"/>
    </row>
    <row r="4" spans="1:14" ht="12" customHeight="1" x14ac:dyDescent="0.2">
      <c r="A4" s="5" t="s">
        <v>2</v>
      </c>
      <c r="B4" s="5"/>
      <c r="C4" s="6" t="s">
        <v>41</v>
      </c>
      <c r="D4" s="6"/>
      <c r="E4" s="6" t="s">
        <v>41</v>
      </c>
      <c r="F4" s="6"/>
      <c r="G4" s="6" t="s">
        <v>46</v>
      </c>
      <c r="H4" s="6"/>
      <c r="I4" s="6" t="s">
        <v>51</v>
      </c>
      <c r="J4" s="6"/>
      <c r="K4" s="6" t="s">
        <v>54</v>
      </c>
      <c r="L4" s="6"/>
      <c r="M4" s="6" t="s">
        <v>56</v>
      </c>
      <c r="N4" s="6"/>
    </row>
    <row r="5" spans="1:14" ht="12" customHeight="1" x14ac:dyDescent="0.2">
      <c r="A5" s="5" t="s">
        <v>3</v>
      </c>
      <c r="B5" s="5"/>
      <c r="C5" s="6" t="s">
        <v>42</v>
      </c>
      <c r="D5" s="6"/>
      <c r="E5" s="6" t="s">
        <v>44</v>
      </c>
      <c r="F5" s="6"/>
      <c r="G5" s="6" t="s">
        <v>47</v>
      </c>
      <c r="H5" s="6"/>
      <c r="I5" s="6" t="s">
        <v>52</v>
      </c>
      <c r="J5" s="6"/>
      <c r="K5" s="6" t="s">
        <v>55</v>
      </c>
      <c r="L5" s="6"/>
      <c r="M5" s="6" t="s">
        <v>57</v>
      </c>
      <c r="N5" s="6"/>
    </row>
    <row r="6" spans="1:14" ht="12" customHeight="1" x14ac:dyDescent="0.2">
      <c r="A6" s="5" t="s">
        <v>4</v>
      </c>
      <c r="B6" s="5"/>
      <c r="C6" s="6" t="s">
        <v>43</v>
      </c>
      <c r="D6" s="6"/>
      <c r="E6" s="6" t="s">
        <v>43</v>
      </c>
      <c r="F6" s="6"/>
      <c r="G6" s="6" t="s">
        <v>48</v>
      </c>
      <c r="H6" s="6"/>
      <c r="I6" s="6" t="s">
        <v>48</v>
      </c>
      <c r="J6" s="6"/>
      <c r="K6" s="6" t="s">
        <v>48</v>
      </c>
      <c r="L6" s="6"/>
      <c r="M6" s="6" t="s">
        <v>48</v>
      </c>
      <c r="N6" s="6"/>
    </row>
    <row r="7" spans="1:14" ht="12" customHeight="1" x14ac:dyDescent="0.2">
      <c r="A7" s="5" t="s">
        <v>15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15" customFormat="1" ht="36.75" customHeight="1" x14ac:dyDescent="0.2">
      <c r="A8" s="6" t="s">
        <v>5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2" customHeight="1" x14ac:dyDescent="0.2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2" customHeight="1" x14ac:dyDescent="0.2">
      <c r="A10" s="6" t="s">
        <v>16</v>
      </c>
      <c r="B10" s="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ht="12" customHeight="1" x14ac:dyDescent="0.2">
      <c r="A11" s="12"/>
      <c r="B11" s="49">
        <v>44581</v>
      </c>
      <c r="C11" s="2">
        <v>169622.46875</v>
      </c>
      <c r="D11" s="51">
        <v>44581</v>
      </c>
      <c r="E11" s="2">
        <v>12120.0478515625</v>
      </c>
      <c r="F11" s="51">
        <v>44581</v>
      </c>
      <c r="G11" s="2">
        <v>0</v>
      </c>
      <c r="H11" s="51">
        <v>44581</v>
      </c>
      <c r="I11" s="2">
        <v>356.40216064453125</v>
      </c>
      <c r="J11" s="51">
        <v>44581</v>
      </c>
      <c r="K11" s="2">
        <v>351.11282348632812</v>
      </c>
      <c r="L11" s="51">
        <v>44581</v>
      </c>
      <c r="M11" s="2">
        <v>372.7744140625</v>
      </c>
      <c r="N11" s="2"/>
    </row>
    <row r="12" spans="1:14" ht="12" customHeight="1" x14ac:dyDescent="0.2">
      <c r="A12" s="12"/>
      <c r="B12" s="50">
        <v>44581.041666666664</v>
      </c>
      <c r="C12" s="2">
        <v>7006.984375</v>
      </c>
      <c r="D12" s="51">
        <v>44581.041666666664</v>
      </c>
      <c r="E12" s="2">
        <v>496.66256713867187</v>
      </c>
      <c r="F12" s="51">
        <v>44581.041666666664</v>
      </c>
      <c r="G12" s="2">
        <v>0</v>
      </c>
      <c r="H12" s="51">
        <v>44581.041666666664</v>
      </c>
      <c r="I12" s="2">
        <v>14.793707847595215</v>
      </c>
      <c r="J12" s="51">
        <v>44581.041666666664</v>
      </c>
      <c r="K12" s="2">
        <v>14.44316577911377</v>
      </c>
      <c r="L12" s="51">
        <v>44581.041666666664</v>
      </c>
      <c r="M12" s="2">
        <v>15.197966575622559</v>
      </c>
      <c r="N12" s="2"/>
    </row>
    <row r="13" spans="1:14" ht="12" customHeight="1" x14ac:dyDescent="0.2">
      <c r="A13" s="12"/>
      <c r="B13" s="50">
        <v>44581.083333333336</v>
      </c>
      <c r="C13" s="2">
        <v>14076.01953125</v>
      </c>
      <c r="D13" s="51">
        <v>44581.083333333336</v>
      </c>
      <c r="E13" s="2">
        <v>997.4666748046875</v>
      </c>
      <c r="F13" s="51">
        <v>44581.083333333336</v>
      </c>
      <c r="G13" s="2">
        <v>0</v>
      </c>
      <c r="H13" s="51">
        <v>44581.083333333336</v>
      </c>
      <c r="I13" s="2">
        <v>29.742692947387695</v>
      </c>
      <c r="J13" s="51">
        <v>44581.083333333336</v>
      </c>
      <c r="K13" s="2">
        <v>29.057720184326172</v>
      </c>
      <c r="L13" s="51">
        <v>44581.083333333336</v>
      </c>
      <c r="M13" s="2">
        <v>30.81950569152832</v>
      </c>
      <c r="N13" s="2"/>
    </row>
    <row r="14" spans="1:14" ht="12" customHeight="1" x14ac:dyDescent="0.2">
      <c r="A14" s="12"/>
      <c r="B14" s="50">
        <v>44581.125</v>
      </c>
      <c r="C14" s="2">
        <v>21145.0546875</v>
      </c>
      <c r="D14" s="51">
        <v>44581.125</v>
      </c>
      <c r="E14" s="2">
        <v>1496.27001953125</v>
      </c>
      <c r="F14" s="51">
        <v>44581.125</v>
      </c>
      <c r="G14" s="2">
        <v>0</v>
      </c>
      <c r="H14" s="51">
        <v>44581.125</v>
      </c>
      <c r="I14" s="2">
        <v>44.672199249267578</v>
      </c>
      <c r="J14" s="51">
        <v>44581.125</v>
      </c>
      <c r="K14" s="2">
        <v>43.647666931152344</v>
      </c>
      <c r="L14" s="51">
        <v>44581.125</v>
      </c>
      <c r="M14" s="2">
        <v>46.445304870605469</v>
      </c>
      <c r="N14" s="2"/>
    </row>
    <row r="15" spans="1:14" ht="12" customHeight="1" x14ac:dyDescent="0.2">
      <c r="A15" s="12"/>
      <c r="B15" s="50">
        <v>44581.166666666664</v>
      </c>
      <c r="C15" s="2">
        <v>28214.28515625</v>
      </c>
      <c r="D15" s="51">
        <v>44581.166666666664</v>
      </c>
      <c r="E15" s="2">
        <v>1994.734375</v>
      </c>
      <c r="F15" s="51">
        <v>44581.166666666664</v>
      </c>
      <c r="G15" s="2">
        <v>0</v>
      </c>
      <c r="H15" s="51">
        <v>44581.166666666664</v>
      </c>
      <c r="I15" s="2">
        <v>59.586956024169922</v>
      </c>
      <c r="J15" s="51">
        <v>44581.166666666664</v>
      </c>
      <c r="K15" s="2">
        <v>58.204254150390625</v>
      </c>
      <c r="L15" s="51">
        <v>44581.166666666664</v>
      </c>
      <c r="M15" s="2">
        <v>62.06170654296875</v>
      </c>
      <c r="N15" s="2"/>
    </row>
    <row r="16" spans="1:14" ht="12" customHeight="1" x14ac:dyDescent="0.2">
      <c r="A16" s="12"/>
      <c r="B16" s="50">
        <v>44581.208333333336</v>
      </c>
      <c r="C16" s="2">
        <v>35283.515625</v>
      </c>
      <c r="D16" s="51">
        <v>44581.208333333336</v>
      </c>
      <c r="E16" s="2">
        <v>2492.45703125</v>
      </c>
      <c r="F16" s="51">
        <v>44581.208333333336</v>
      </c>
      <c r="G16" s="2">
        <v>0</v>
      </c>
      <c r="H16" s="51">
        <v>44581.208333333336</v>
      </c>
      <c r="I16" s="2">
        <v>74.521110534667969</v>
      </c>
      <c r="J16" s="51">
        <v>44581.208333333336</v>
      </c>
      <c r="K16" s="2">
        <v>72.83038330078125</v>
      </c>
      <c r="L16" s="51">
        <v>44581.208333333336</v>
      </c>
      <c r="M16" s="2">
        <v>77.685287475585937</v>
      </c>
      <c r="N16" s="2"/>
    </row>
    <row r="17" spans="1:14" ht="12" customHeight="1" x14ac:dyDescent="0.2">
      <c r="A17" s="12"/>
      <c r="B17" s="50">
        <v>44581.25</v>
      </c>
      <c r="C17" s="2">
        <v>42351.5703125</v>
      </c>
      <c r="D17" s="51">
        <v>44581.25</v>
      </c>
      <c r="E17" s="2">
        <v>2989.749755859375</v>
      </c>
      <c r="F17" s="51">
        <v>44581.25</v>
      </c>
      <c r="G17" s="2">
        <v>0</v>
      </c>
      <c r="H17" s="51">
        <v>44581.25</v>
      </c>
      <c r="I17" s="2">
        <v>89.442695617675781</v>
      </c>
      <c r="J17" s="51">
        <v>44581.25</v>
      </c>
      <c r="K17" s="2">
        <v>87.46099853515625</v>
      </c>
      <c r="L17" s="51">
        <v>44581.25</v>
      </c>
      <c r="M17" s="2">
        <v>93.306602478027344</v>
      </c>
      <c r="N17" s="2"/>
    </row>
    <row r="18" spans="1:14" ht="12" customHeight="1" x14ac:dyDescent="0.2">
      <c r="A18" s="12"/>
      <c r="B18" s="50">
        <v>44581.291666666664</v>
      </c>
      <c r="C18" s="2">
        <v>49420.015625</v>
      </c>
      <c r="D18" s="51">
        <v>44581.291666666664</v>
      </c>
      <c r="E18" s="2">
        <v>3486.656982421875</v>
      </c>
      <c r="F18" s="51">
        <v>44581.291666666664</v>
      </c>
      <c r="G18" s="2">
        <v>0</v>
      </c>
      <c r="H18" s="51">
        <v>44581.291666666664</v>
      </c>
      <c r="I18" s="2">
        <v>104.37187957763672</v>
      </c>
      <c r="J18" s="51">
        <v>44581.291666666664</v>
      </c>
      <c r="K18" s="2">
        <v>102.09782409667969</v>
      </c>
      <c r="L18" s="51">
        <v>44581.291666666664</v>
      </c>
      <c r="M18" s="2">
        <v>108.93247985839844</v>
      </c>
      <c r="N18" s="2"/>
    </row>
    <row r="19" spans="1:14" ht="12" customHeight="1" x14ac:dyDescent="0.2">
      <c r="A19" s="12"/>
      <c r="B19" s="50">
        <v>44581.333333333336</v>
      </c>
      <c r="C19" s="2">
        <v>56490.2265625</v>
      </c>
      <c r="D19" s="51">
        <v>44581.333333333336</v>
      </c>
      <c r="E19" s="2">
        <v>3983.96484375</v>
      </c>
      <c r="F19" s="51">
        <v>44581.333333333336</v>
      </c>
      <c r="G19" s="2">
        <v>0</v>
      </c>
      <c r="H19" s="51">
        <v>44581.333333333336</v>
      </c>
      <c r="I19" s="2">
        <v>119.29119110107422</v>
      </c>
      <c r="J19" s="51">
        <v>44581.333333333336</v>
      </c>
      <c r="K19" s="2">
        <v>116.7982177734375</v>
      </c>
      <c r="L19" s="51">
        <v>44581.333333333336</v>
      </c>
      <c r="M19" s="2">
        <v>124.54700469970703</v>
      </c>
      <c r="N19" s="2"/>
    </row>
    <row r="20" spans="1:14" ht="12" customHeight="1" x14ac:dyDescent="0.2">
      <c r="A20" s="12"/>
      <c r="B20" s="50">
        <v>44581.375</v>
      </c>
      <c r="C20" s="2">
        <v>63557.49609375</v>
      </c>
      <c r="D20" s="51">
        <v>44581.375</v>
      </c>
      <c r="E20" s="2">
        <v>4475.10498046875</v>
      </c>
      <c r="F20" s="51">
        <v>44581.375</v>
      </c>
      <c r="G20" s="2">
        <v>0</v>
      </c>
      <c r="H20" s="51">
        <v>44581.375</v>
      </c>
      <c r="I20" s="2">
        <v>134.24330139160156</v>
      </c>
      <c r="J20" s="51">
        <v>44581.375</v>
      </c>
      <c r="K20" s="2">
        <v>131.35830688476562</v>
      </c>
      <c r="L20" s="51">
        <v>44581.375</v>
      </c>
      <c r="M20" s="2">
        <v>140.16783142089844</v>
      </c>
      <c r="N20" s="2"/>
    </row>
    <row r="21" spans="1:14" ht="12" customHeight="1" x14ac:dyDescent="0.2">
      <c r="A21" s="12"/>
      <c r="B21" s="50">
        <v>44581.416666666664</v>
      </c>
      <c r="C21" s="2">
        <v>70626.140625</v>
      </c>
      <c r="D21" s="51">
        <v>44581.416666666664</v>
      </c>
      <c r="E21" s="2">
        <v>4858.64453125</v>
      </c>
      <c r="F21" s="51">
        <v>44581.416666666664</v>
      </c>
      <c r="G21" s="2">
        <v>0</v>
      </c>
      <c r="H21" s="51">
        <v>44581.416666666664</v>
      </c>
      <c r="I21" s="2">
        <v>149.20333862304687</v>
      </c>
      <c r="J21" s="51">
        <v>44581.416666666664</v>
      </c>
      <c r="K21" s="2">
        <v>145.98799133300781</v>
      </c>
      <c r="L21" s="51">
        <v>44581.416666666664</v>
      </c>
      <c r="M21" s="2">
        <v>155.79627990722656</v>
      </c>
      <c r="N21" s="2"/>
    </row>
    <row r="22" spans="1:14" ht="12" customHeight="1" x14ac:dyDescent="0.2">
      <c r="A22" s="12"/>
      <c r="B22" s="50">
        <v>44581.458333333336</v>
      </c>
      <c r="C22" s="2">
        <v>77696.7421875</v>
      </c>
      <c r="D22" s="51">
        <v>44581.458333333336</v>
      </c>
      <c r="E22" s="2">
        <v>5241.3662109375</v>
      </c>
      <c r="F22" s="51">
        <v>44581.458333333336</v>
      </c>
      <c r="G22" s="2">
        <v>0</v>
      </c>
      <c r="H22" s="51">
        <v>44581.458333333336</v>
      </c>
      <c r="I22" s="2">
        <v>164.12586975097656</v>
      </c>
      <c r="J22" s="51">
        <v>44581.458333333336</v>
      </c>
      <c r="K22" s="2">
        <v>160.57704162597656</v>
      </c>
      <c r="L22" s="51">
        <v>44581.458333333336</v>
      </c>
      <c r="M22" s="2">
        <v>171.42721557617187</v>
      </c>
      <c r="N22" s="2"/>
    </row>
    <row r="23" spans="1:14" ht="12" customHeight="1" x14ac:dyDescent="0.2">
      <c r="A23" s="12"/>
      <c r="B23" s="50">
        <v>44581.5</v>
      </c>
      <c r="C23" s="2">
        <v>84762.046875</v>
      </c>
      <c r="D23" s="51">
        <v>44581.5</v>
      </c>
      <c r="E23" s="2">
        <v>5621.85791015625</v>
      </c>
      <c r="F23" s="51">
        <v>44581.5</v>
      </c>
      <c r="G23" s="2">
        <v>0</v>
      </c>
      <c r="H23" s="51">
        <v>44581.5</v>
      </c>
      <c r="I23" s="2">
        <v>178.99589538574219</v>
      </c>
      <c r="J23" s="51">
        <v>44581.5</v>
      </c>
      <c r="K23" s="2">
        <v>175.01423645019531</v>
      </c>
      <c r="L23" s="51">
        <v>44581.5</v>
      </c>
      <c r="M23" s="2">
        <v>186.63101196289062</v>
      </c>
      <c r="N23" s="2"/>
    </row>
    <row r="24" spans="1:14" ht="12" customHeight="1" x14ac:dyDescent="0.2">
      <c r="A24" s="12"/>
      <c r="B24" s="50">
        <v>44581.541666666664</v>
      </c>
      <c r="C24" s="2">
        <v>91831.8671875</v>
      </c>
      <c r="D24" s="51">
        <v>44581.541666666664</v>
      </c>
      <c r="E24" s="2">
        <v>6002.36865234375</v>
      </c>
      <c r="F24" s="51">
        <v>44581.541666666664</v>
      </c>
      <c r="G24" s="2">
        <v>0</v>
      </c>
      <c r="H24" s="51">
        <v>44581.541666666664</v>
      </c>
      <c r="I24" s="2">
        <v>193.90528869628906</v>
      </c>
      <c r="J24" s="51">
        <v>44581.541666666664</v>
      </c>
      <c r="K24" s="2">
        <v>189.65682983398437</v>
      </c>
      <c r="L24" s="51">
        <v>44581.541666666664</v>
      </c>
      <c r="M24" s="2">
        <v>202.24790954589844</v>
      </c>
      <c r="N24" s="2"/>
    </row>
    <row r="25" spans="1:14" ht="12" customHeight="1" x14ac:dyDescent="0.2">
      <c r="A25" s="12"/>
      <c r="B25" s="50">
        <v>44581.583333333336</v>
      </c>
      <c r="C25" s="2">
        <v>98900.90625</v>
      </c>
      <c r="D25" s="51">
        <v>44581.583333333336</v>
      </c>
      <c r="E25" s="2">
        <v>6382.2783203125</v>
      </c>
      <c r="F25" s="51">
        <v>44581.583333333336</v>
      </c>
      <c r="G25" s="2">
        <v>0</v>
      </c>
      <c r="H25" s="51">
        <v>44581.583333333336</v>
      </c>
      <c r="I25" s="2">
        <v>208.76921081542969</v>
      </c>
      <c r="J25" s="51">
        <v>44581.583333333336</v>
      </c>
      <c r="K25" s="2">
        <v>204.3404541015625</v>
      </c>
      <c r="L25" s="51">
        <v>44581.583333333336</v>
      </c>
      <c r="M25" s="2">
        <v>217.87261962890625</v>
      </c>
      <c r="N25" s="2"/>
    </row>
    <row r="26" spans="1:14" ht="12" customHeight="1" x14ac:dyDescent="0.2">
      <c r="A26" s="12"/>
      <c r="B26" s="50">
        <v>44581.625</v>
      </c>
      <c r="C26" s="2">
        <v>105970.7265625</v>
      </c>
      <c r="D26" s="51">
        <v>44581.625</v>
      </c>
      <c r="E26" s="2">
        <v>6759.90673828125</v>
      </c>
      <c r="F26" s="51">
        <v>44581.625</v>
      </c>
      <c r="G26" s="2">
        <v>0</v>
      </c>
      <c r="H26" s="51">
        <v>44581.625</v>
      </c>
      <c r="I26" s="2">
        <v>223.65571594238281</v>
      </c>
      <c r="J26" s="51">
        <v>44581.625</v>
      </c>
      <c r="K26" s="2">
        <v>218.98988342285156</v>
      </c>
      <c r="L26" s="51">
        <v>44581.625</v>
      </c>
      <c r="M26" s="2">
        <v>233.49403381347656</v>
      </c>
      <c r="N26" s="2"/>
    </row>
    <row r="27" spans="1:14" ht="12" customHeight="1" x14ac:dyDescent="0.2">
      <c r="A27" s="12"/>
      <c r="B27" s="50">
        <v>44581.666666666664</v>
      </c>
      <c r="C27" s="2">
        <v>113038.3828125</v>
      </c>
      <c r="D27" s="51">
        <v>44581.666666666664</v>
      </c>
      <c r="E27" s="2">
        <v>7137.158203125</v>
      </c>
      <c r="F27" s="51">
        <v>44581.666666666664</v>
      </c>
      <c r="G27" s="2">
        <v>0</v>
      </c>
      <c r="H27" s="51">
        <v>44581.666666666664</v>
      </c>
      <c r="I27" s="2">
        <v>238.53529357910156</v>
      </c>
      <c r="J27" s="51">
        <v>44581.666666666664</v>
      </c>
      <c r="K27" s="2">
        <v>233.67788696289062</v>
      </c>
      <c r="L27" s="51">
        <v>44581.666666666664</v>
      </c>
      <c r="M27" s="2">
        <v>249.11956787109375</v>
      </c>
      <c r="N27" s="2"/>
    </row>
    <row r="28" spans="1:14" ht="12" customHeight="1" x14ac:dyDescent="0.2">
      <c r="A28" s="12"/>
      <c r="B28" s="50">
        <v>44581.708333333336</v>
      </c>
      <c r="C28" s="2">
        <v>120108.0078125</v>
      </c>
      <c r="D28" s="51">
        <v>44581.708333333336</v>
      </c>
      <c r="E28" s="2">
        <v>7515.00390625</v>
      </c>
      <c r="F28" s="51">
        <v>44581.708333333336</v>
      </c>
      <c r="G28" s="2">
        <v>0</v>
      </c>
      <c r="H28" s="51">
        <v>44581.708333333336</v>
      </c>
      <c r="I28" s="2">
        <v>253.45291137695312</v>
      </c>
      <c r="J28" s="51">
        <v>44581.708333333336</v>
      </c>
      <c r="K28" s="2">
        <v>248.32479858398437</v>
      </c>
      <c r="L28" s="51">
        <v>44581.708333333336</v>
      </c>
      <c r="M28" s="2">
        <v>264.74288940429687</v>
      </c>
      <c r="N28" s="2"/>
    </row>
    <row r="29" spans="1:14" ht="12" customHeight="1" x14ac:dyDescent="0.2">
      <c r="A29" s="12"/>
      <c r="B29" s="50">
        <v>44581.75</v>
      </c>
      <c r="C29" s="2">
        <v>127176.2578125</v>
      </c>
      <c r="D29" s="51">
        <v>44581.75</v>
      </c>
      <c r="E29" s="2">
        <v>7893.03271484375</v>
      </c>
      <c r="F29" s="51">
        <v>44581.75</v>
      </c>
      <c r="G29" s="2">
        <v>0</v>
      </c>
      <c r="H29" s="51">
        <v>44581.75</v>
      </c>
      <c r="I29" s="2">
        <v>268.35504150390625</v>
      </c>
      <c r="J29" s="51">
        <v>44581.75</v>
      </c>
      <c r="K29" s="2">
        <v>263.0404052734375</v>
      </c>
      <c r="L29" s="51">
        <v>44581.75</v>
      </c>
      <c r="M29" s="2">
        <v>280.36843872070312</v>
      </c>
      <c r="N29" s="2"/>
    </row>
    <row r="30" spans="1:14" ht="12" customHeight="1" x14ac:dyDescent="0.2">
      <c r="A30" s="12"/>
      <c r="B30" s="50">
        <v>44581.791666666664</v>
      </c>
      <c r="C30" s="2">
        <v>134245.6875</v>
      </c>
      <c r="D30" s="51">
        <v>44581.791666666664</v>
      </c>
      <c r="E30" s="2">
        <v>8270.630859375</v>
      </c>
      <c r="F30" s="51">
        <v>44581.791666666664</v>
      </c>
      <c r="G30" s="2">
        <v>0</v>
      </c>
      <c r="H30" s="51">
        <v>44581.791666666664</v>
      </c>
      <c r="I30" s="2">
        <v>283.2027587890625</v>
      </c>
      <c r="J30" s="51">
        <v>44581.791666666664</v>
      </c>
      <c r="K30" s="2">
        <v>277.7142333984375</v>
      </c>
      <c r="L30" s="51">
        <v>44581.791666666664</v>
      </c>
      <c r="M30" s="2">
        <v>295.97509765625</v>
      </c>
      <c r="N30" s="2"/>
    </row>
    <row r="31" spans="1:14" ht="12" customHeight="1" x14ac:dyDescent="0.2">
      <c r="A31" s="12"/>
      <c r="B31" s="50">
        <v>44581.833333333336</v>
      </c>
      <c r="C31" s="2">
        <v>141315.109375</v>
      </c>
      <c r="D31" s="51">
        <v>44581.833333333336</v>
      </c>
      <c r="E31" s="2">
        <v>8647.974609375</v>
      </c>
      <c r="F31" s="51">
        <v>44581.833333333336</v>
      </c>
      <c r="G31" s="2">
        <v>0</v>
      </c>
      <c r="H31" s="51">
        <v>44581.833333333336</v>
      </c>
      <c r="I31" s="2">
        <v>298.06039428710937</v>
      </c>
      <c r="J31" s="51">
        <v>44581.833333333336</v>
      </c>
      <c r="K31" s="2">
        <v>292.45062255859375</v>
      </c>
      <c r="L31" s="51">
        <v>44581.833333333336</v>
      </c>
      <c r="M31" s="2">
        <v>311.60223388671875</v>
      </c>
      <c r="N31" s="2"/>
    </row>
    <row r="32" spans="1:14" ht="12" customHeight="1" x14ac:dyDescent="0.2">
      <c r="A32" s="12"/>
      <c r="B32" s="50">
        <v>44581.875</v>
      </c>
      <c r="C32" s="2">
        <v>148383.5625</v>
      </c>
      <c r="D32" s="51">
        <v>44581.875</v>
      </c>
      <c r="E32" s="2">
        <v>9025.265625</v>
      </c>
      <c r="F32" s="51">
        <v>44581.875</v>
      </c>
      <c r="G32" s="2">
        <v>0</v>
      </c>
      <c r="H32" s="51">
        <v>44581.875</v>
      </c>
      <c r="I32" s="2">
        <v>312.89321899414062</v>
      </c>
      <c r="J32" s="51">
        <v>44581.875</v>
      </c>
      <c r="K32" s="2">
        <v>307.08502197265625</v>
      </c>
      <c r="L32" s="51">
        <v>44581.875</v>
      </c>
      <c r="M32" s="2">
        <v>327.23910522460937</v>
      </c>
      <c r="N32" s="2"/>
    </row>
    <row r="33" spans="1:14" ht="12" customHeight="1" x14ac:dyDescent="0.2">
      <c r="A33" s="12"/>
      <c r="B33" s="50">
        <v>44581.916666666664</v>
      </c>
      <c r="C33" s="2">
        <v>155451.8125</v>
      </c>
      <c r="D33" s="51">
        <v>44581.916666666664</v>
      </c>
      <c r="E33" s="2">
        <v>9402.279296875</v>
      </c>
      <c r="F33" s="51">
        <v>44581.916666666664</v>
      </c>
      <c r="G33" s="2">
        <v>0</v>
      </c>
      <c r="H33" s="51">
        <v>44581.916666666664</v>
      </c>
      <c r="I33" s="2">
        <v>327.68466186523437</v>
      </c>
      <c r="J33" s="51">
        <v>44581.916666666664</v>
      </c>
      <c r="K33" s="2">
        <v>321.6492919921875</v>
      </c>
      <c r="L33" s="51">
        <v>44581.916666666664</v>
      </c>
      <c r="M33" s="2">
        <v>342.8594970703125</v>
      </c>
      <c r="N33" s="2"/>
    </row>
    <row r="34" spans="1:14" x14ac:dyDescent="0.2">
      <c r="A34" s="13"/>
      <c r="B34" s="50">
        <v>44581.958333333336</v>
      </c>
      <c r="C34" s="2">
        <v>162521.03125</v>
      </c>
      <c r="D34" s="51">
        <v>44581.958333333336</v>
      </c>
      <c r="E34" s="2">
        <v>9779.4013671875</v>
      </c>
      <c r="F34" s="51">
        <v>44581.958333333336</v>
      </c>
      <c r="G34" s="2">
        <v>0</v>
      </c>
      <c r="H34" s="51">
        <v>44581.958333333336</v>
      </c>
      <c r="I34" s="2">
        <v>342.51040649414062</v>
      </c>
      <c r="J34" s="51">
        <v>44581.958333333336</v>
      </c>
      <c r="K34" s="2">
        <v>336.32461547851562</v>
      </c>
      <c r="L34" s="51">
        <v>44581.958333333336</v>
      </c>
      <c r="M34" s="2">
        <v>358.4775390625</v>
      </c>
      <c r="N34" s="2"/>
    </row>
    <row r="35" spans="1:14" x14ac:dyDescent="0.2">
      <c r="A35" s="13"/>
      <c r="B35" s="50">
        <v>44582</v>
      </c>
      <c r="C35" s="1">
        <v>169590.265625</v>
      </c>
      <c r="D35" s="52">
        <v>44582</v>
      </c>
      <c r="E35" s="1">
        <v>10157.1748046875</v>
      </c>
      <c r="F35" s="52">
        <v>44582</v>
      </c>
      <c r="G35" s="1">
        <v>0</v>
      </c>
      <c r="H35" s="52">
        <v>44582</v>
      </c>
      <c r="I35" s="1">
        <v>357.381103515625</v>
      </c>
      <c r="J35" s="52">
        <v>44582</v>
      </c>
      <c r="K35" s="1">
        <v>351.02413940429687</v>
      </c>
      <c r="L35" s="52">
        <v>44582</v>
      </c>
      <c r="M35" s="1">
        <v>374.09613037109375</v>
      </c>
    </row>
    <row r="36" spans="1:14" x14ac:dyDescent="0.2">
      <c r="B36" s="21">
        <f>IF(SUM(B12:B35)=0,1,SUM(B12:B35))</f>
        <v>1069956.5</v>
      </c>
    </row>
  </sheetData>
  <mergeCells count="1">
    <mergeCell ref="A1:L1"/>
  </mergeCells>
  <phoneticPr fontId="3" type="noConversion"/>
  <pageMargins left="0.25" right="0.25" top="0.35" bottom="0.35" header="0.25" footer="0.25"/>
  <pageSetup orientation="landscape" r:id="rId1"/>
  <headerFooter alignWithMargins="0">
    <oddHeader>&amp;C&amp;"Arial,Bold"&amp;12DAILY REPORT</oddHeader>
    <oddFooter>&amp;Lpage &amp;P de &amp;N&amp;C&amp;F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4" zoomScaleNormal="100" workbookViewId="0"/>
  </sheetViews>
  <sheetFormatPr defaultRowHeight="12.75" x14ac:dyDescent="0.2"/>
  <cols>
    <col min="1" max="1" width="14.85546875" style="16" customWidth="1"/>
    <col min="2" max="2" width="19.5703125" style="16" customWidth="1"/>
    <col min="3" max="3" width="19.85546875" style="16" customWidth="1"/>
    <col min="4" max="4" width="20.5703125" style="16" customWidth="1"/>
    <col min="5" max="5" width="19.28515625" style="16" customWidth="1"/>
    <col min="6" max="6" width="18.7109375" style="16" customWidth="1"/>
    <col min="7" max="7" width="16.7109375" style="16" customWidth="1"/>
    <col min="8" max="8" width="14.140625" style="16" customWidth="1"/>
    <col min="9" max="9" width="14.5703125" style="16" customWidth="1"/>
    <col min="10" max="10" width="15.7109375" style="16" customWidth="1"/>
    <col min="11" max="16384" width="9.140625" style="16"/>
  </cols>
  <sheetData>
    <row r="1" spans="1:16" ht="18.75" x14ac:dyDescent="0.3">
      <c r="A1" s="22" t="str">
        <f>data!A1</f>
        <v>data period - from: 2022-01-20 00:00 to: 2022-01-21 00:00:00</v>
      </c>
      <c r="B1" s="22"/>
      <c r="C1" s="22"/>
      <c r="D1" s="22"/>
      <c r="E1" s="22"/>
    </row>
    <row r="2" spans="1:16" ht="18.75" x14ac:dyDescent="0.3">
      <c r="A2" s="22"/>
      <c r="B2" s="22"/>
      <c r="C2" s="22"/>
      <c r="D2" s="22"/>
      <c r="E2" s="22"/>
    </row>
    <row r="3" spans="1:16" ht="18.75" x14ac:dyDescent="0.3">
      <c r="A3" s="22" t="s">
        <v>25</v>
      </c>
      <c r="B3" s="22" t="s">
        <v>27</v>
      </c>
      <c r="C3" s="22"/>
      <c r="D3" s="22"/>
      <c r="E3" s="22"/>
    </row>
    <row r="4" spans="1:16" ht="18.75" x14ac:dyDescent="0.3">
      <c r="A4" s="22"/>
      <c r="B4" s="22"/>
      <c r="C4" s="22"/>
      <c r="D4" s="22"/>
      <c r="E4" s="22"/>
    </row>
    <row r="5" spans="1:16" ht="18.75" x14ac:dyDescent="0.3">
      <c r="A5" s="22" t="s">
        <v>34</v>
      </c>
      <c r="B5" s="22"/>
      <c r="C5" s="22"/>
      <c r="D5" s="22"/>
      <c r="E5" s="22"/>
    </row>
    <row r="6" spans="1:16" ht="18.75" x14ac:dyDescent="0.3">
      <c r="A6" s="22"/>
      <c r="B6" s="22"/>
      <c r="C6" s="22"/>
      <c r="D6" s="22"/>
      <c r="E6" s="22"/>
    </row>
    <row r="7" spans="1:16" ht="19.5" thickBot="1" x14ac:dyDescent="0.35">
      <c r="A7" s="22"/>
      <c r="B7" s="22"/>
      <c r="C7" s="22"/>
      <c r="D7" s="22"/>
      <c r="E7" s="22"/>
    </row>
    <row r="8" spans="1:16" s="18" customFormat="1" ht="38.25" thickBot="1" x14ac:dyDescent="0.25">
      <c r="A8" s="23" t="s">
        <v>23</v>
      </c>
      <c r="B8" s="23" t="s">
        <v>35</v>
      </c>
      <c r="C8" s="23" t="s">
        <v>37</v>
      </c>
      <c r="D8" s="23" t="s">
        <v>38</v>
      </c>
      <c r="E8" s="23" t="s">
        <v>40</v>
      </c>
      <c r="F8" s="23" t="s">
        <v>49</v>
      </c>
      <c r="G8" s="23" t="s">
        <v>53</v>
      </c>
      <c r="H8" s="23" t="s">
        <v>58</v>
      </c>
      <c r="I8" s="23" t="s">
        <v>59</v>
      </c>
      <c r="J8" s="45" t="s">
        <v>60</v>
      </c>
      <c r="N8" s="17"/>
      <c r="O8" s="17"/>
      <c r="P8" s="17"/>
    </row>
    <row r="9" spans="1:16" ht="12.75" customHeight="1" x14ac:dyDescent="0.2">
      <c r="A9" s="59" t="s">
        <v>24</v>
      </c>
      <c r="B9" s="59" t="s">
        <v>36</v>
      </c>
      <c r="C9" s="59" t="s">
        <v>36</v>
      </c>
      <c r="D9" s="59" t="s">
        <v>39</v>
      </c>
      <c r="E9" s="59" t="s">
        <v>39</v>
      </c>
      <c r="F9" s="59" t="s">
        <v>50</v>
      </c>
      <c r="G9" s="59" t="s">
        <v>50</v>
      </c>
      <c r="H9" s="59" t="s">
        <v>50</v>
      </c>
      <c r="I9" s="55" t="s">
        <v>50</v>
      </c>
      <c r="J9" s="57" t="s">
        <v>61</v>
      </c>
      <c r="N9" s="19"/>
      <c r="O9" s="19"/>
      <c r="P9" s="19"/>
    </row>
    <row r="10" spans="1:16" ht="13.5" customHeight="1" thickBot="1" x14ac:dyDescent="0.25">
      <c r="A10" s="61"/>
      <c r="B10" s="60"/>
      <c r="C10" s="60"/>
      <c r="D10" s="60"/>
      <c r="E10" s="60"/>
      <c r="F10" s="60"/>
      <c r="G10" s="60"/>
      <c r="H10" s="60"/>
      <c r="I10" s="56"/>
      <c r="J10" s="58"/>
      <c r="N10" s="20"/>
      <c r="O10" s="20"/>
      <c r="P10" s="20"/>
    </row>
    <row r="11" spans="1:16" ht="19.5" thickBot="1" x14ac:dyDescent="0.35">
      <c r="A11" s="26">
        <f>data!B12</f>
        <v>44581.041666666664</v>
      </c>
      <c r="B11" s="27">
        <f>data!C12*1000/3600</f>
        <v>1946.3845486111111</v>
      </c>
      <c r="C11" s="29"/>
      <c r="D11" s="29">
        <f>data!E12*1000</f>
        <v>496662.56713867187</v>
      </c>
      <c r="E11" s="29"/>
      <c r="F11" s="37">
        <f>data!G12</f>
        <v>0</v>
      </c>
      <c r="G11" s="35">
        <f>data!I12</f>
        <v>14.793707847595215</v>
      </c>
      <c r="H11" s="35">
        <f>data!K12</f>
        <v>14.44316577911377</v>
      </c>
      <c r="I11" s="42">
        <f>data!M12</f>
        <v>15.197966575622559</v>
      </c>
      <c r="J11" s="47" t="b">
        <f>OR(F11&gt;=5,G11&gt;=5,H11&gt;=5,I11&gt;=5)</f>
        <v>1</v>
      </c>
      <c r="N11" s="20"/>
      <c r="O11" s="20"/>
      <c r="P11" s="20"/>
    </row>
    <row r="12" spans="1:16" ht="19.5" thickBot="1" x14ac:dyDescent="0.35">
      <c r="A12" s="26">
        <f>data!B13</f>
        <v>44581.083333333336</v>
      </c>
      <c r="B12" s="28">
        <f>IF((data!C13-data!C12)&lt;0,data!C13*1000/3600,(data!C13-data!C12)*1000/3600)</f>
        <v>1963.6208767361111</v>
      </c>
      <c r="C12" s="30"/>
      <c r="D12" s="30">
        <f>IF((data!E13-data!E12)&lt;0,data!E13*1000,(data!E13-data!E12)*1000)</f>
        <v>500804.10766601563</v>
      </c>
      <c r="E12" s="30"/>
      <c r="F12" s="38">
        <f>IF((data!G13-data!G12)&lt;0,data!G13,(data!G13-data!G12))</f>
        <v>0</v>
      </c>
      <c r="G12" s="36">
        <f>IF((data!I13-data!I12)&lt;0,data!I13,(data!I13-data!I12))</f>
        <v>14.94898509979248</v>
      </c>
      <c r="H12" s="36">
        <f>IF((data!K13-data!K12)&lt;0,data!K13,(data!K13-data!K12))</f>
        <v>14.614554405212402</v>
      </c>
      <c r="I12" s="43">
        <f>IF((data!M13-data!M12)&lt;0,data!M13,(data!M13-data!M12))</f>
        <v>15.621539115905762</v>
      </c>
      <c r="J12" s="46" t="b">
        <f t="shared" ref="J12:J34" si="0">OR(F12&gt;=5,G12&gt;=5,H12&gt;=5,I12&gt;=5)</f>
        <v>1</v>
      </c>
      <c r="N12" s="20"/>
      <c r="O12" s="20"/>
      <c r="P12" s="20"/>
    </row>
    <row r="13" spans="1:16" ht="19.5" thickBot="1" x14ac:dyDescent="0.35">
      <c r="A13" s="26">
        <f>data!B14</f>
        <v>44581.125</v>
      </c>
      <c r="B13" s="28">
        <f>IF((data!C14-data!C13)&lt;0,data!C14*1000/3600,(data!C14-data!C13)*1000/3600)</f>
        <v>1963.6208767361111</v>
      </c>
      <c r="C13" s="30"/>
      <c r="D13" s="30">
        <f>IF((data!E14-data!E13)&lt;0,data!E14*1000,(data!E14-data!E13)*1000)</f>
        <v>498803.3447265625</v>
      </c>
      <c r="E13" s="30"/>
      <c r="F13" s="38">
        <f>IF((data!G14-data!G13)&lt;0,data!G14,(data!G14-data!G13))</f>
        <v>0</v>
      </c>
      <c r="G13" s="36">
        <f>IF((data!I14-data!I13)&lt;0,data!I14,(data!I14-data!I13))</f>
        <v>14.929506301879883</v>
      </c>
      <c r="H13" s="36">
        <f>IF((data!K14-data!K13)&lt;0,data!K14,(data!K14-data!K13))</f>
        <v>14.589946746826172</v>
      </c>
      <c r="I13" s="43">
        <f>IF((data!M14-data!M13)&lt;0,data!M14,(data!M14-data!M13))</f>
        <v>15.625799179077148</v>
      </c>
      <c r="J13" s="46" t="b">
        <f t="shared" si="0"/>
        <v>1</v>
      </c>
      <c r="N13" s="20"/>
      <c r="O13" s="20"/>
      <c r="P13" s="20"/>
    </row>
    <row r="14" spans="1:16" ht="19.5" thickBot="1" x14ac:dyDescent="0.35">
      <c r="A14" s="26">
        <f>data!B15</f>
        <v>44581.166666666664</v>
      </c>
      <c r="B14" s="28">
        <f>IF((data!C15-data!C14)&lt;0,data!C15*1000/3600,(data!C15-data!C14)*1000/3600)</f>
        <v>1963.6751302083333</v>
      </c>
      <c r="C14" s="30"/>
      <c r="D14" s="30">
        <f>IF((data!E15-data!E14)&lt;0,data!E15*1000,(data!E15-data!E14)*1000)</f>
        <v>498464.35546875</v>
      </c>
      <c r="E14" s="30"/>
      <c r="F14" s="38">
        <f>IF((data!G15-data!G14)&lt;0,data!G15,(data!G15-data!G14))</f>
        <v>0</v>
      </c>
      <c r="G14" s="36">
        <f>IF((data!I15-data!I14)&lt;0,data!I15,(data!I15-data!I14))</f>
        <v>14.914756774902344</v>
      </c>
      <c r="H14" s="36">
        <f>IF((data!K15-data!K14)&lt;0,data!K15,(data!K15-data!K14))</f>
        <v>14.556587219238281</v>
      </c>
      <c r="I14" s="43">
        <f>IF((data!M15-data!M14)&lt;0,data!M15,(data!M15-data!M14))</f>
        <v>15.616401672363281</v>
      </c>
      <c r="J14" s="46" t="b">
        <f t="shared" si="0"/>
        <v>1</v>
      </c>
      <c r="N14" s="20"/>
      <c r="O14" s="20"/>
      <c r="P14" s="20"/>
    </row>
    <row r="15" spans="1:16" ht="19.5" thickBot="1" x14ac:dyDescent="0.35">
      <c r="A15" s="26">
        <f>data!B16</f>
        <v>44581.208333333336</v>
      </c>
      <c r="B15" s="28">
        <f>IF((data!C16-data!C15)&lt;0,data!C16*1000/3600,(data!C16-data!C15)*1000/3600)</f>
        <v>1963.6751302083333</v>
      </c>
      <c r="C15" s="30"/>
      <c r="D15" s="30">
        <f>IF((data!E16-data!E15)&lt;0,data!E16*1000,(data!E16-data!E15)*1000)</f>
        <v>497722.65625</v>
      </c>
      <c r="E15" s="30"/>
      <c r="F15" s="38">
        <f>IF((data!G16-data!G15)&lt;0,data!G16,(data!G16-data!G15))</f>
        <v>0</v>
      </c>
      <c r="G15" s="36">
        <f>IF((data!I16-data!I15)&lt;0,data!I16,(data!I16-data!I15))</f>
        <v>14.934154510498047</v>
      </c>
      <c r="H15" s="36">
        <f>IF((data!K16-data!K15)&lt;0,data!K16,(data!K16-data!K15))</f>
        <v>14.626129150390625</v>
      </c>
      <c r="I15" s="43">
        <f>IF((data!M16-data!M15)&lt;0,data!M16,(data!M16-data!M15))</f>
        <v>15.623580932617188</v>
      </c>
      <c r="J15" s="46" t="b">
        <f t="shared" si="0"/>
        <v>1</v>
      </c>
      <c r="N15" s="20"/>
      <c r="O15" s="20"/>
      <c r="P15" s="20"/>
    </row>
    <row r="16" spans="1:16" ht="19.5" thickBot="1" x14ac:dyDescent="0.35">
      <c r="A16" s="26">
        <f>data!B17</f>
        <v>44581.25</v>
      </c>
      <c r="B16" s="28">
        <f>IF((data!C17-data!C16)&lt;0,data!C17*1000/3600,(data!C17-data!C16)*1000/3600)</f>
        <v>1963.3485243055557</v>
      </c>
      <c r="C16" s="30"/>
      <c r="D16" s="30">
        <f>IF((data!E17-data!E16)&lt;0,data!E17*1000,(data!E17-data!E16)*1000)</f>
        <v>497292.724609375</v>
      </c>
      <c r="E16" s="30"/>
      <c r="F16" s="38">
        <f>IF((data!G17-data!G16)&lt;0,data!G17,(data!G17-data!G16))</f>
        <v>0</v>
      </c>
      <c r="G16" s="36">
        <f>IF((data!I17-data!I16)&lt;0,data!I17,(data!I17-data!I16))</f>
        <v>14.921585083007813</v>
      </c>
      <c r="H16" s="36">
        <f>IF((data!K17-data!K16)&lt;0,data!K17,(data!K17-data!K16))</f>
        <v>14.630615234375</v>
      </c>
      <c r="I16" s="43">
        <f>IF((data!M17-data!M16)&lt;0,data!M17,(data!M17-data!M16))</f>
        <v>15.621315002441406</v>
      </c>
      <c r="J16" s="46" t="b">
        <f t="shared" si="0"/>
        <v>1</v>
      </c>
      <c r="N16" s="20"/>
      <c r="O16" s="20"/>
      <c r="P16" s="20"/>
    </row>
    <row r="17" spans="1:16" ht="19.5" thickBot="1" x14ac:dyDescent="0.35">
      <c r="A17" s="26">
        <f>data!B18</f>
        <v>44581.291666666664</v>
      </c>
      <c r="B17" s="28">
        <f>IF((data!C18-data!C17)&lt;0,data!C18*1000/3600,(data!C18-data!C17)*1000/3600)</f>
        <v>1963.45703125</v>
      </c>
      <c r="C17" s="30"/>
      <c r="D17" s="30">
        <f>IF((data!E18-data!E17)&lt;0,data!E18*1000,(data!E18-data!E17)*1000)</f>
        <v>496907.2265625</v>
      </c>
      <c r="E17" s="30"/>
      <c r="F17" s="38">
        <f>IF((data!G18-data!G17)&lt;0,data!G18,(data!G18-data!G17))</f>
        <v>0</v>
      </c>
      <c r="G17" s="36">
        <f>IF((data!I18-data!I17)&lt;0,data!I18,(data!I18-data!I17))</f>
        <v>14.929183959960937</v>
      </c>
      <c r="H17" s="36">
        <f>IF((data!K18-data!K17)&lt;0,data!K18,(data!K18-data!K17))</f>
        <v>14.636825561523438</v>
      </c>
      <c r="I17" s="43">
        <f>IF((data!M18-data!M17)&lt;0,data!M18,(data!M18-data!M17))</f>
        <v>15.625877380371094</v>
      </c>
      <c r="J17" s="46" t="b">
        <f t="shared" si="0"/>
        <v>1</v>
      </c>
      <c r="N17" s="20"/>
      <c r="O17" s="20"/>
      <c r="P17" s="20"/>
    </row>
    <row r="18" spans="1:16" ht="19.5" thickBot="1" x14ac:dyDescent="0.35">
      <c r="A18" s="26">
        <f>data!B19</f>
        <v>44581.333333333336</v>
      </c>
      <c r="B18" s="28">
        <f>IF((data!C19-data!C18)&lt;0,data!C19*1000/3600,(data!C19-data!C18)*1000/3600)</f>
        <v>1963.9474826388889</v>
      </c>
      <c r="C18" s="30"/>
      <c r="D18" s="30">
        <f>IF((data!E19-data!E18)&lt;0,data!E19*1000,(data!E19-data!E18)*1000)</f>
        <v>497307.861328125</v>
      </c>
      <c r="E18" s="30"/>
      <c r="F18" s="38">
        <f>IF((data!G19-data!G18)&lt;0,data!G19,(data!G19-data!G18))</f>
        <v>0</v>
      </c>
      <c r="G18" s="36">
        <f>IF((data!I19-data!I18)&lt;0,data!I19,(data!I19-data!I18))</f>
        <v>14.9193115234375</v>
      </c>
      <c r="H18" s="36">
        <f>IF((data!K19-data!K18)&lt;0,data!K19,(data!K19-data!K18))</f>
        <v>14.700393676757812</v>
      </c>
      <c r="I18" s="43">
        <f>IF((data!M19-data!M18)&lt;0,data!M19,(data!M19-data!M18))</f>
        <v>15.614524841308594</v>
      </c>
      <c r="J18" s="46" t="b">
        <f t="shared" si="0"/>
        <v>1</v>
      </c>
      <c r="N18" s="20"/>
      <c r="O18" s="20"/>
      <c r="P18" s="20"/>
    </row>
    <row r="19" spans="1:16" ht="19.5" thickBot="1" x14ac:dyDescent="0.35">
      <c r="A19" s="26">
        <f>data!B20</f>
        <v>44581.375</v>
      </c>
      <c r="B19" s="28">
        <f>IF((data!C20-data!C19)&lt;0,data!C20*1000/3600,(data!C20-data!C19)*1000/3600)</f>
        <v>1963.1304253472222</v>
      </c>
      <c r="C19" s="30"/>
      <c r="D19" s="30">
        <f>IF((data!E20-data!E19)&lt;0,data!E20*1000,(data!E20-data!E19)*1000)</f>
        <v>491140.13671875</v>
      </c>
      <c r="E19" s="30"/>
      <c r="F19" s="38">
        <f>IF((data!G20-data!G19)&lt;0,data!G20,(data!G20-data!G19))</f>
        <v>0</v>
      </c>
      <c r="G19" s="36">
        <f>IF((data!I20-data!I19)&lt;0,data!I20,(data!I20-data!I19))</f>
        <v>14.952110290527344</v>
      </c>
      <c r="H19" s="36">
        <f>IF((data!K20-data!K19)&lt;0,data!K20,(data!K20-data!K19))</f>
        <v>14.560089111328125</v>
      </c>
      <c r="I19" s="43">
        <f>IF((data!M20-data!M19)&lt;0,data!M20,(data!M20-data!M19))</f>
        <v>15.620826721191406</v>
      </c>
      <c r="J19" s="46" t="b">
        <f t="shared" si="0"/>
        <v>1</v>
      </c>
      <c r="N19" s="20"/>
      <c r="O19" s="20"/>
      <c r="P19" s="20"/>
    </row>
    <row r="20" spans="1:16" ht="19.5" thickBot="1" x14ac:dyDescent="0.35">
      <c r="A20" s="26">
        <f>data!B21</f>
        <v>44581.416666666664</v>
      </c>
      <c r="B20" s="28">
        <f>IF((data!C21-data!C20)&lt;0,data!C21*1000/3600,(data!C21-data!C20)*1000/3600)</f>
        <v>1963.5123697916667</v>
      </c>
      <c r="C20" s="30"/>
      <c r="D20" s="30">
        <f>IF((data!E21-data!E20)&lt;0,data!E21*1000,(data!E21-data!E20)*1000)</f>
        <v>383539.55078125</v>
      </c>
      <c r="E20" s="30"/>
      <c r="F20" s="38">
        <f>IF((data!G21-data!G20)&lt;0,data!G21,(data!G21-data!G20))</f>
        <v>0</v>
      </c>
      <c r="G20" s="36">
        <f>IF((data!I21-data!I20)&lt;0,data!I21,(data!I21-data!I20))</f>
        <v>14.960037231445313</v>
      </c>
      <c r="H20" s="36">
        <f>IF((data!K21-data!K20)&lt;0,data!K21,(data!K21-data!K20))</f>
        <v>14.629684448242188</v>
      </c>
      <c r="I20" s="43">
        <f>IF((data!M21-data!M20)&lt;0,data!M21,(data!M21-data!M20))</f>
        <v>15.628448486328125</v>
      </c>
      <c r="J20" s="46" t="b">
        <f t="shared" si="0"/>
        <v>1</v>
      </c>
      <c r="N20" s="20"/>
      <c r="O20" s="20"/>
      <c r="P20" s="20"/>
    </row>
    <row r="21" spans="1:16" ht="19.5" thickBot="1" x14ac:dyDescent="0.35">
      <c r="A21" s="26">
        <f>data!B22</f>
        <v>44581.458333333336</v>
      </c>
      <c r="B21" s="28">
        <f>IF((data!C22-data!C21)&lt;0,data!C22*1000/3600,(data!C22-data!C21)*1000/3600)</f>
        <v>1964.0559895833333</v>
      </c>
      <c r="C21" s="30"/>
      <c r="D21" s="30">
        <f>IF((data!E22-data!E21)&lt;0,data!E22*1000,(data!E22-data!E21)*1000)</f>
        <v>382721.6796875</v>
      </c>
      <c r="E21" s="30"/>
      <c r="F21" s="38">
        <f>IF((data!G22-data!G21)&lt;0,data!G22,(data!G22-data!G21))</f>
        <v>0</v>
      </c>
      <c r="G21" s="36">
        <f>IF((data!I22-data!I21)&lt;0,data!I22,(data!I22-data!I21))</f>
        <v>14.922531127929687</v>
      </c>
      <c r="H21" s="36">
        <f>IF((data!K22-data!K21)&lt;0,data!K22,(data!K22-data!K21))</f>
        <v>14.58905029296875</v>
      </c>
      <c r="I21" s="43">
        <f>IF((data!M22-data!M21)&lt;0,data!M22,(data!M22-data!M21))</f>
        <v>15.630935668945313</v>
      </c>
      <c r="J21" s="46" t="b">
        <f t="shared" si="0"/>
        <v>1</v>
      </c>
      <c r="N21" s="20"/>
      <c r="O21" s="20"/>
      <c r="P21" s="20"/>
    </row>
    <row r="22" spans="1:16" ht="19.5" thickBot="1" x14ac:dyDescent="0.35">
      <c r="A22" s="26">
        <f>data!B23</f>
        <v>44581.5</v>
      </c>
      <c r="B22" s="28">
        <f>IF((data!C23-data!C22)&lt;0,data!C23*1000/3600,(data!C23-data!C22)*1000/3600)</f>
        <v>1962.5846354166667</v>
      </c>
      <c r="C22" s="30"/>
      <c r="D22" s="30">
        <f>IF((data!E23-data!E22)&lt;0,data!E23*1000,(data!E23-data!E22)*1000)</f>
        <v>380491.69921875</v>
      </c>
      <c r="E22" s="30"/>
      <c r="F22" s="38">
        <f>IF((data!G23-data!G22)&lt;0,data!G23,(data!G23-data!G22))</f>
        <v>0</v>
      </c>
      <c r="G22" s="36">
        <f>IF((data!I23-data!I22)&lt;0,data!I23,(data!I23-data!I22))</f>
        <v>14.870025634765625</v>
      </c>
      <c r="H22" s="36">
        <f>IF((data!K23-data!K22)&lt;0,data!K23,(data!K23-data!K22))</f>
        <v>14.43719482421875</v>
      </c>
      <c r="I22" s="43">
        <f>IF((data!M23-data!M22)&lt;0,data!M23,(data!M23-data!M22))</f>
        <v>15.20379638671875</v>
      </c>
      <c r="J22" s="46" t="b">
        <f t="shared" si="0"/>
        <v>1</v>
      </c>
      <c r="N22" s="20"/>
      <c r="O22" s="20"/>
      <c r="P22" s="20"/>
    </row>
    <row r="23" spans="1:16" ht="19.5" thickBot="1" x14ac:dyDescent="0.35">
      <c r="A23" s="26">
        <f>data!B24</f>
        <v>44581.541666666664</v>
      </c>
      <c r="B23" s="28">
        <f>IF((data!C24-data!C23)&lt;0,data!C24*1000/3600,(data!C24-data!C23)*1000/3600)</f>
        <v>1963.8389756944443</v>
      </c>
      <c r="C23" s="30"/>
      <c r="D23" s="30">
        <f>IF((data!E24-data!E23)&lt;0,data!E24*1000,(data!E24-data!E23)*1000)</f>
        <v>380510.7421875</v>
      </c>
      <c r="E23" s="30"/>
      <c r="F23" s="38">
        <f>IF((data!G24-data!G23)&lt;0,data!G24,(data!G24-data!G23))</f>
        <v>0</v>
      </c>
      <c r="G23" s="36">
        <f>IF((data!I24-data!I23)&lt;0,data!I24,(data!I24-data!I23))</f>
        <v>14.909393310546875</v>
      </c>
      <c r="H23" s="36">
        <f>IF((data!K24-data!K23)&lt;0,data!K24,(data!K24-data!K23))</f>
        <v>14.642593383789063</v>
      </c>
      <c r="I23" s="43">
        <f>IF((data!M24-data!M23)&lt;0,data!M24,(data!M24-data!M23))</f>
        <v>15.616897583007812</v>
      </c>
      <c r="J23" s="46" t="b">
        <f t="shared" si="0"/>
        <v>1</v>
      </c>
      <c r="N23" s="20"/>
      <c r="O23" s="20"/>
      <c r="P23" s="20"/>
    </row>
    <row r="24" spans="1:16" ht="19.5" thickBot="1" x14ac:dyDescent="0.35">
      <c r="A24" s="26">
        <f>data!B25</f>
        <v>44581.583333333336</v>
      </c>
      <c r="B24" s="28">
        <f>IF((data!C25-data!C24)&lt;0,data!C25*1000/3600,(data!C25-data!C24)*1000/3600)</f>
        <v>1963.6219618055557</v>
      </c>
      <c r="C24" s="30"/>
      <c r="D24" s="30">
        <f>IF((data!E25-data!E24)&lt;0,data!E25*1000,(data!E25-data!E24)*1000)</f>
        <v>379909.66796875</v>
      </c>
      <c r="E24" s="30"/>
      <c r="F24" s="38">
        <f>IF((data!G25-data!G24)&lt;0,data!G25,(data!G25-data!G24))</f>
        <v>0</v>
      </c>
      <c r="G24" s="36">
        <f>IF((data!I25-data!I24)&lt;0,data!I25,(data!I25-data!I24))</f>
        <v>14.863922119140625</v>
      </c>
      <c r="H24" s="36">
        <f>IF((data!K25-data!K24)&lt;0,data!K25,(data!K25-data!K24))</f>
        <v>14.683624267578125</v>
      </c>
      <c r="I24" s="43">
        <f>IF((data!M25-data!M24)&lt;0,data!M25,(data!M25-data!M24))</f>
        <v>15.624710083007813</v>
      </c>
      <c r="J24" s="46" t="b">
        <f t="shared" si="0"/>
        <v>1</v>
      </c>
      <c r="N24" s="20"/>
      <c r="O24" s="20"/>
      <c r="P24" s="20"/>
    </row>
    <row r="25" spans="1:16" ht="19.5" thickBot="1" x14ac:dyDescent="0.35">
      <c r="A25" s="26">
        <f>data!B26</f>
        <v>44581.625</v>
      </c>
      <c r="B25" s="28">
        <f>IF((data!C26-data!C25)&lt;0,data!C26*1000/3600,(data!C26-data!C25)*1000/3600)</f>
        <v>1963.8389756944443</v>
      </c>
      <c r="C25" s="30"/>
      <c r="D25" s="30">
        <f>IF((data!E26-data!E25)&lt;0,data!E26*1000,(data!E26-data!E25)*1000)</f>
        <v>377628.41796875</v>
      </c>
      <c r="E25" s="30"/>
      <c r="F25" s="38">
        <f>IF((data!G26-data!G25)&lt;0,data!G26,(data!G26-data!G25))</f>
        <v>0</v>
      </c>
      <c r="G25" s="36">
        <f>IF((data!I26-data!I25)&lt;0,data!I26,(data!I26-data!I25))</f>
        <v>14.886505126953125</v>
      </c>
      <c r="H25" s="36">
        <f>IF((data!K26-data!K25)&lt;0,data!K26,(data!K26-data!K25))</f>
        <v>14.649429321289063</v>
      </c>
      <c r="I25" s="43">
        <f>IF((data!M26-data!M25)&lt;0,data!M26,(data!M26-data!M25))</f>
        <v>15.621414184570313</v>
      </c>
      <c r="J25" s="46" t="b">
        <f t="shared" si="0"/>
        <v>1</v>
      </c>
      <c r="N25" s="20"/>
      <c r="O25" s="20"/>
      <c r="P25" s="20"/>
    </row>
    <row r="26" spans="1:16" ht="19.5" thickBot="1" x14ac:dyDescent="0.35">
      <c r="A26" s="26">
        <f>data!B27</f>
        <v>44581.666666666664</v>
      </c>
      <c r="B26" s="28">
        <f>IF((data!C27-data!C26)&lt;0,data!C27*1000/3600,(data!C27-data!C26)*1000/3600)</f>
        <v>1963.2378472222222</v>
      </c>
      <c r="C26" s="30"/>
      <c r="D26" s="30">
        <f>IF((data!E27-data!E26)&lt;0,data!E27*1000,(data!E27-data!E26)*1000)</f>
        <v>377251.46484375</v>
      </c>
      <c r="E26" s="30"/>
      <c r="F26" s="38">
        <f>IF((data!G27-data!G26)&lt;0,data!G27,(data!G27-data!G26))</f>
        <v>0</v>
      </c>
      <c r="G26" s="36">
        <f>IF((data!I27-data!I26)&lt;0,data!I27,(data!I27-data!I26))</f>
        <v>14.87957763671875</v>
      </c>
      <c r="H26" s="36">
        <f>IF((data!K27-data!K26)&lt;0,data!K27,(data!K27-data!K26))</f>
        <v>14.688003540039063</v>
      </c>
      <c r="I26" s="43">
        <f>IF((data!M27-data!M26)&lt;0,data!M27,(data!M27-data!M26))</f>
        <v>15.625534057617188</v>
      </c>
      <c r="J26" s="46" t="b">
        <f t="shared" si="0"/>
        <v>1</v>
      </c>
      <c r="N26" s="20"/>
      <c r="O26" s="20"/>
      <c r="P26" s="20"/>
    </row>
    <row r="27" spans="1:16" ht="19.5" thickBot="1" x14ac:dyDescent="0.35">
      <c r="A27" s="26">
        <f>data!B28</f>
        <v>44581.708333333336</v>
      </c>
      <c r="B27" s="28">
        <f>IF((data!C28-data!C27)&lt;0,data!C28*1000/3600,(data!C28-data!C27)*1000/3600)</f>
        <v>1963.7847222222222</v>
      </c>
      <c r="C27" s="30"/>
      <c r="D27" s="30">
        <f>IF((data!E28-data!E27)&lt;0,data!E28*1000,(data!E28-data!E27)*1000)</f>
        <v>377845.703125</v>
      </c>
      <c r="E27" s="30"/>
      <c r="F27" s="38">
        <f>IF((data!G28-data!G27)&lt;0,data!G28,(data!G28-data!G27))</f>
        <v>0</v>
      </c>
      <c r="G27" s="36">
        <f>IF((data!I28-data!I27)&lt;0,data!I28,(data!I28-data!I27))</f>
        <v>14.917617797851562</v>
      </c>
      <c r="H27" s="36">
        <f>IF((data!K28-data!K27)&lt;0,data!K28,(data!K28-data!K27))</f>
        <v>14.64691162109375</v>
      </c>
      <c r="I27" s="43">
        <f>IF((data!M28-data!M27)&lt;0,data!M28,(data!M28-data!M27))</f>
        <v>15.623321533203125</v>
      </c>
      <c r="J27" s="46" t="b">
        <f t="shared" si="0"/>
        <v>1</v>
      </c>
      <c r="N27" s="20"/>
      <c r="O27" s="20"/>
      <c r="P27" s="20"/>
    </row>
    <row r="28" spans="1:16" ht="19.5" thickBot="1" x14ac:dyDescent="0.35">
      <c r="A28" s="26">
        <f>data!B29</f>
        <v>44581.75</v>
      </c>
      <c r="B28" s="28">
        <f>IF((data!C29-data!C28)&lt;0,data!C29*1000/3600,(data!C29-data!C28)*1000/3600)</f>
        <v>1963.4027777777778</v>
      </c>
      <c r="C28" s="30"/>
      <c r="D28" s="30">
        <f>IF((data!E29-data!E28)&lt;0,data!E29*1000,(data!E29-data!E28)*1000)</f>
        <v>378028.80859375</v>
      </c>
      <c r="E28" s="30"/>
      <c r="F28" s="38">
        <f>IF((data!G29-data!G28)&lt;0,data!G29,(data!G29-data!G28))</f>
        <v>0</v>
      </c>
      <c r="G28" s="36">
        <f>IF((data!I29-data!I28)&lt;0,data!I29,(data!I29-data!I28))</f>
        <v>14.902130126953125</v>
      </c>
      <c r="H28" s="36">
        <f>IF((data!K29-data!K28)&lt;0,data!K29,(data!K29-data!K28))</f>
        <v>14.715606689453125</v>
      </c>
      <c r="I28" s="43">
        <f>IF((data!M29-data!M28)&lt;0,data!M29,(data!M29-data!M28))</f>
        <v>15.62554931640625</v>
      </c>
      <c r="J28" s="46" t="b">
        <f t="shared" si="0"/>
        <v>1</v>
      </c>
      <c r="N28" s="20"/>
      <c r="O28" s="20"/>
      <c r="P28" s="20"/>
    </row>
    <row r="29" spans="1:16" ht="19.5" thickBot="1" x14ac:dyDescent="0.35">
      <c r="A29" s="26">
        <f>data!B30</f>
        <v>44581.791666666664</v>
      </c>
      <c r="B29" s="28">
        <f>IF((data!C30-data!C29)&lt;0,data!C30*1000/3600,(data!C30-data!C29)*1000/3600)</f>
        <v>1963.73046875</v>
      </c>
      <c r="C29" s="30"/>
      <c r="D29" s="30">
        <f>IF((data!E30-data!E29)&lt;0,data!E30*1000,(data!E30-data!E29)*1000)</f>
        <v>377598.14453125</v>
      </c>
      <c r="E29" s="30"/>
      <c r="F29" s="38">
        <f>IF((data!G30-data!G29)&lt;0,data!G30,(data!G30-data!G29))</f>
        <v>0</v>
      </c>
      <c r="G29" s="36">
        <f>IF((data!I30-data!I29)&lt;0,data!I30,(data!I30-data!I29))</f>
        <v>14.84771728515625</v>
      </c>
      <c r="H29" s="36">
        <f>IF((data!K30-data!K29)&lt;0,data!K30,(data!K30-data!K29))</f>
        <v>14.673828125</v>
      </c>
      <c r="I29" s="43">
        <f>IF((data!M30-data!M29)&lt;0,data!M30,(data!M30-data!M29))</f>
        <v>15.606658935546875</v>
      </c>
      <c r="J29" s="46" t="b">
        <f t="shared" si="0"/>
        <v>1</v>
      </c>
      <c r="N29" s="20"/>
      <c r="O29" s="20"/>
      <c r="P29" s="20"/>
    </row>
    <row r="30" spans="1:16" ht="19.5" thickBot="1" x14ac:dyDescent="0.35">
      <c r="A30" s="26">
        <f>data!B31</f>
        <v>44581.833333333336</v>
      </c>
      <c r="B30" s="28">
        <f>IF((data!C31-data!C30)&lt;0,data!C31*1000/3600,(data!C31-data!C30)*1000/3600)</f>
        <v>1963.7282986111111</v>
      </c>
      <c r="C30" s="30"/>
      <c r="D30" s="30">
        <f>IF((data!E31-data!E30)&lt;0,data!E31*1000,(data!E31-data!E30)*1000)</f>
        <v>377343.75</v>
      </c>
      <c r="E30" s="30"/>
      <c r="F30" s="38">
        <f>IF((data!G31-data!G30)&lt;0,data!G31,(data!G31-data!G30))</f>
        <v>0</v>
      </c>
      <c r="G30" s="36">
        <f>IF((data!I31-data!I30)&lt;0,data!I31,(data!I31-data!I30))</f>
        <v>14.857635498046875</v>
      </c>
      <c r="H30" s="36">
        <f>IF((data!K31-data!K30)&lt;0,data!K31,(data!K31-data!K30))</f>
        <v>14.73638916015625</v>
      </c>
      <c r="I30" s="43">
        <f>IF((data!M31-data!M30)&lt;0,data!M31,(data!M31-data!M30))</f>
        <v>15.62713623046875</v>
      </c>
      <c r="J30" s="46" t="b">
        <f t="shared" si="0"/>
        <v>1</v>
      </c>
      <c r="N30" s="20"/>
      <c r="O30" s="20"/>
      <c r="P30" s="20"/>
    </row>
    <row r="31" spans="1:16" ht="19.5" thickBot="1" x14ac:dyDescent="0.35">
      <c r="A31" s="26">
        <f>data!B32</f>
        <v>44581.875</v>
      </c>
      <c r="B31" s="28">
        <f>IF((data!C32-data!C31)&lt;0,data!C32*1000/3600,(data!C32-data!C31)*1000/3600)</f>
        <v>1963.4592013888889</v>
      </c>
      <c r="C31" s="30"/>
      <c r="D31" s="30">
        <f>IF((data!E32-data!E31)&lt;0,data!E32*1000,(data!E32-data!E31)*1000)</f>
        <v>377291.015625</v>
      </c>
      <c r="E31" s="30"/>
      <c r="F31" s="38">
        <f>IF((data!G32-data!G31)&lt;0,data!G32,(data!G32-data!G31))</f>
        <v>0</v>
      </c>
      <c r="G31" s="36">
        <f>IF((data!I32-data!I31)&lt;0,data!I32,(data!I32-data!I31))</f>
        <v>14.83282470703125</v>
      </c>
      <c r="H31" s="36">
        <f>IF((data!K32-data!K31)&lt;0,data!K32,(data!K32-data!K31))</f>
        <v>14.6343994140625</v>
      </c>
      <c r="I31" s="43">
        <f>IF((data!M32-data!M31)&lt;0,data!M32,(data!M32-data!M31))</f>
        <v>15.636871337890625</v>
      </c>
      <c r="J31" s="46" t="b">
        <f t="shared" si="0"/>
        <v>1</v>
      </c>
      <c r="N31" s="20"/>
      <c r="O31" s="20"/>
      <c r="P31" s="20"/>
    </row>
    <row r="32" spans="1:16" ht="19.5" thickBot="1" x14ac:dyDescent="0.35">
      <c r="A32" s="26">
        <f>data!B33</f>
        <v>44581.916666666664</v>
      </c>
      <c r="B32" s="28">
        <f>IF((data!C33-data!C32)&lt;0,data!C33*1000/3600,(data!C33-data!C32)*1000/3600)</f>
        <v>1963.4027777777778</v>
      </c>
      <c r="C32" s="30"/>
      <c r="D32" s="30">
        <f>IF((data!E33-data!E32)&lt;0,data!E33*1000,(data!E33-data!E32)*1000)</f>
        <v>377013.671875</v>
      </c>
      <c r="E32" s="30"/>
      <c r="F32" s="38">
        <f>IF((data!G33-data!G32)&lt;0,data!G33,(data!G33-data!G32))</f>
        <v>0</v>
      </c>
      <c r="G32" s="36">
        <f>IF((data!I33-data!I32)&lt;0,data!I33,(data!I33-data!I32))</f>
        <v>14.79144287109375</v>
      </c>
      <c r="H32" s="36">
        <f>IF((data!K33-data!K32)&lt;0,data!K33,(data!K33-data!K32))</f>
        <v>14.56427001953125</v>
      </c>
      <c r="I32" s="43">
        <f>IF((data!M33-data!M32)&lt;0,data!M33,(data!M33-data!M32))</f>
        <v>15.620391845703125</v>
      </c>
      <c r="J32" s="46" t="b">
        <f t="shared" si="0"/>
        <v>1</v>
      </c>
      <c r="N32" s="20"/>
      <c r="O32" s="20"/>
      <c r="P32" s="20"/>
    </row>
    <row r="33" spans="1:16" ht="19.5" thickBot="1" x14ac:dyDescent="0.35">
      <c r="A33" s="26">
        <f>data!B34</f>
        <v>44581.958333333336</v>
      </c>
      <c r="B33" s="28">
        <f>IF((data!C34-data!C33)&lt;0,data!C34*1000/3600,(data!C34-data!C33)*1000/3600)</f>
        <v>1963.671875</v>
      </c>
      <c r="C33" s="30"/>
      <c r="D33" s="30">
        <f>IF((data!E34-data!E33)&lt;0,data!E34*1000,(data!E34-data!E33)*1000)</f>
        <v>377122.0703125</v>
      </c>
      <c r="E33" s="30"/>
      <c r="F33" s="38">
        <f>IF((data!G34-data!G33)&lt;0,data!G34,(data!G34-data!G33))</f>
        <v>0</v>
      </c>
      <c r="G33" s="36">
        <f>IF((data!I34-data!I33)&lt;0,data!I34,(data!I34-data!I33))</f>
        <v>14.82574462890625</v>
      </c>
      <c r="H33" s="36">
        <f>IF((data!K34-data!K33)&lt;0,data!K34,(data!K34-data!K33))</f>
        <v>14.675323486328125</v>
      </c>
      <c r="I33" s="43">
        <f>IF((data!M34-data!M33)&lt;0,data!M34,(data!M34-data!M33))</f>
        <v>15.6180419921875</v>
      </c>
      <c r="J33" s="46" t="b">
        <f t="shared" si="0"/>
        <v>1</v>
      </c>
      <c r="N33" s="20"/>
      <c r="O33" s="20"/>
      <c r="P33" s="20"/>
    </row>
    <row r="34" spans="1:16" ht="19.5" thickBot="1" x14ac:dyDescent="0.35">
      <c r="A34" s="26">
        <f>data!B35</f>
        <v>44582</v>
      </c>
      <c r="B34" s="32">
        <f>IF((data!C35-data!C34)&lt;0,data!C35*1000/3600,(data!C35-data!C34)*1000/3600)</f>
        <v>1963.6762152777778</v>
      </c>
      <c r="C34" s="33"/>
      <c r="D34" s="33">
        <f>IF((data!E35-data!E34)&lt;0,data!E35*1000,(data!E35-data!E34)*1000)</f>
        <v>377773.4375</v>
      </c>
      <c r="E34" s="33"/>
      <c r="F34" s="38">
        <f>IF((data!G35-data!G34)&lt;0,data!G35,(data!G35-data!G34))</f>
        <v>0</v>
      </c>
      <c r="G34" s="36">
        <f>IF((data!I35-data!I34)&lt;0,data!I35,(data!I35-data!I34))</f>
        <v>14.870697021484375</v>
      </c>
      <c r="H34" s="36">
        <f>IF((data!K35-data!K34)&lt;0,data!K35,(data!K35-data!K34))</f>
        <v>14.69952392578125</v>
      </c>
      <c r="I34" s="43">
        <f>IF((data!M35-data!M34)&lt;0,data!M35,(data!M35-data!M34))</f>
        <v>15.61859130859375</v>
      </c>
      <c r="J34" s="48" t="b">
        <f t="shared" si="0"/>
        <v>1</v>
      </c>
      <c r="N34" s="20"/>
      <c r="O34" s="20"/>
      <c r="P34" s="20"/>
    </row>
    <row r="35" spans="1:16" ht="19.5" thickBot="1" x14ac:dyDescent="0.35">
      <c r="A35" s="31" t="s">
        <v>28</v>
      </c>
      <c r="B35" s="39">
        <f>AVERAGE(B11:B34)</f>
        <v>1962.8502965856485</v>
      </c>
      <c r="C35" s="34"/>
      <c r="D35" s="34">
        <f>SUM(D11:D34)</f>
        <v>10157174.8046875</v>
      </c>
      <c r="E35" s="34"/>
      <c r="F35" s="40">
        <f>SUM(F11:F34)</f>
        <v>0</v>
      </c>
      <c r="G35" s="41">
        <f>SUM(G11:G34)</f>
        <v>357.381103515625</v>
      </c>
      <c r="H35" s="41">
        <f>SUM(H11:H34)</f>
        <v>351.02413940429687</v>
      </c>
      <c r="I35" s="44">
        <f>SUM(I11:I34)</f>
        <v>374.09613037109375</v>
      </c>
      <c r="J35" s="34"/>
    </row>
    <row r="36" spans="1:16" ht="18.75" x14ac:dyDescent="0.3">
      <c r="A36" s="24"/>
      <c r="B36" s="25"/>
      <c r="C36" s="25"/>
      <c r="D36" s="25"/>
      <c r="E36" s="25"/>
    </row>
    <row r="37" spans="1:16" ht="18.75" x14ac:dyDescent="0.3">
      <c r="A37" s="24"/>
      <c r="B37" s="25"/>
      <c r="C37" s="25"/>
      <c r="D37" s="25"/>
      <c r="E37" s="25"/>
    </row>
    <row r="38" spans="1:16" ht="18.75" x14ac:dyDescent="0.3">
      <c r="A38" s="22"/>
      <c r="B38" s="22"/>
      <c r="C38" s="22"/>
      <c r="D38" s="22"/>
      <c r="E38" s="22"/>
    </row>
    <row r="39" spans="1:16" ht="18.75" x14ac:dyDescent="0.3">
      <c r="A39" s="22"/>
      <c r="B39" s="22"/>
      <c r="C39" s="22"/>
      <c r="D39" s="22"/>
      <c r="E39" s="22"/>
    </row>
    <row r="40" spans="1:16" ht="18.75" x14ac:dyDescent="0.3">
      <c r="A40" s="22" t="s">
        <v>29</v>
      </c>
      <c r="B40" s="22"/>
      <c r="C40" s="22" t="s">
        <v>32</v>
      </c>
      <c r="D40" s="22" t="s">
        <v>33</v>
      </c>
      <c r="E40" s="22"/>
    </row>
    <row r="41" spans="1:16" ht="18.75" x14ac:dyDescent="0.3">
      <c r="A41" s="22"/>
      <c r="B41" s="22"/>
      <c r="C41" s="22"/>
      <c r="D41" s="22"/>
      <c r="E41" s="22"/>
    </row>
    <row r="42" spans="1:16" ht="18.75" x14ac:dyDescent="0.3">
      <c r="A42" s="22"/>
      <c r="B42" s="22"/>
      <c r="C42" s="22"/>
      <c r="D42" s="22"/>
      <c r="E42" s="22"/>
    </row>
    <row r="43" spans="1:16" ht="18.75" x14ac:dyDescent="0.3">
      <c r="A43" s="22"/>
      <c r="B43" s="22"/>
      <c r="C43" s="22"/>
      <c r="D43" s="22"/>
      <c r="E43" s="22"/>
    </row>
    <row r="44" spans="1:16" ht="18.75" x14ac:dyDescent="0.3">
      <c r="A44" s="62">
        <f ca="1">NOW()</f>
        <v>44587.409297337967</v>
      </c>
      <c r="B44" s="62"/>
      <c r="C44" s="22"/>
      <c r="D44" s="22"/>
      <c r="E44" s="22"/>
    </row>
    <row r="45" spans="1:16" ht="18.75" x14ac:dyDescent="0.3">
      <c r="A45" s="22"/>
      <c r="B45" s="22"/>
      <c r="C45" s="22"/>
      <c r="D45" s="22"/>
      <c r="E45" s="22"/>
    </row>
  </sheetData>
  <mergeCells count="11">
    <mergeCell ref="H9:H10"/>
    <mergeCell ref="I9:I10"/>
    <mergeCell ref="J9:J10"/>
    <mergeCell ref="E9:E10"/>
    <mergeCell ref="A9:A10"/>
    <mergeCell ref="A44:B44"/>
    <mergeCell ref="B9:B10"/>
    <mergeCell ref="C9:C10"/>
    <mergeCell ref="D9:D10"/>
    <mergeCell ref="F9:F10"/>
    <mergeCell ref="G9:G10"/>
  </mergeCells>
  <phoneticPr fontId="3" type="noConversion"/>
  <pageMargins left="0.53" right="0.24" top="0.28000000000000003" bottom="0.02" header="0.09" footer="0.22"/>
  <pageSetup paperSize="9" scale="1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"/>
  <sheetViews>
    <sheetView topLeftCell="AD1" workbookViewId="0">
      <selection activeCell="AR1" sqref="AR1"/>
    </sheetView>
  </sheetViews>
  <sheetFormatPr defaultRowHeight="12.75" x14ac:dyDescent="0.2"/>
  <cols>
    <col min="1" max="1" width="13.42578125" customWidth="1"/>
    <col min="4" max="4" width="3.42578125" customWidth="1"/>
    <col min="6" max="6" width="26.42578125" customWidth="1"/>
    <col min="8" max="8" width="3.28515625" customWidth="1"/>
    <col min="10" max="10" width="46.140625" customWidth="1"/>
    <col min="12" max="12" width="3.28515625" customWidth="1"/>
    <col min="14" max="14" width="6.85546875" customWidth="1"/>
    <col min="16" max="16" width="4.42578125" customWidth="1"/>
    <col min="23" max="23" width="12.7109375" customWidth="1"/>
    <col min="29" max="29" width="13.7109375" customWidth="1"/>
    <col min="31" max="31" width="11.85546875" customWidth="1"/>
    <col min="33" max="33" width="11.140625" customWidth="1"/>
  </cols>
  <sheetData>
    <row r="1" spans="1:34" x14ac:dyDescent="0.2">
      <c r="A1" s="9" t="s">
        <v>0</v>
      </c>
      <c r="B1" t="s">
        <v>1</v>
      </c>
      <c r="C1" s="8" t="s">
        <v>7</v>
      </c>
      <c r="D1" t="s">
        <v>31</v>
      </c>
      <c r="E1" s="8" t="s">
        <v>8</v>
      </c>
      <c r="F1" t="s">
        <v>30</v>
      </c>
      <c r="G1" s="8" t="s">
        <v>9</v>
      </c>
      <c r="H1" t="s">
        <v>14</v>
      </c>
      <c r="I1" s="8" t="s">
        <v>10</v>
      </c>
      <c r="K1" s="8" t="s">
        <v>11</v>
      </c>
      <c r="L1" t="s">
        <v>31</v>
      </c>
      <c r="M1" s="8" t="s">
        <v>12</v>
      </c>
      <c r="N1" s="10">
        <v>0</v>
      </c>
      <c r="O1" s="8" t="s">
        <v>13</v>
      </c>
      <c r="P1" s="11">
        <v>24</v>
      </c>
      <c r="W1" s="8" t="s">
        <v>17</v>
      </c>
      <c r="X1" t="s">
        <v>14</v>
      </c>
      <c r="Y1" s="8" t="s">
        <v>18</v>
      </c>
      <c r="Z1" t="s">
        <v>14</v>
      </c>
      <c r="AA1" s="8" t="s">
        <v>19</v>
      </c>
      <c r="AB1" t="s">
        <v>14</v>
      </c>
      <c r="AC1" s="8" t="s">
        <v>20</v>
      </c>
      <c r="AD1" t="s">
        <v>26</v>
      </c>
      <c r="AE1" s="8" t="s">
        <v>21</v>
      </c>
      <c r="AG1" s="8" t="s">
        <v>22</v>
      </c>
      <c r="AH1" t="s">
        <v>45</v>
      </c>
    </row>
  </sheetData>
  <phoneticPr fontId="3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18</vt:i4>
      </vt:variant>
    </vt:vector>
  </HeadingPairs>
  <TitlesOfParts>
    <vt:vector size="21" baseType="lpstr">
      <vt:lpstr>data</vt:lpstr>
      <vt:lpstr>Report1</vt:lpstr>
      <vt:lpstr>config</vt:lpstr>
      <vt:lpstr>alt_path</vt:lpstr>
      <vt:lpstr>duration</vt:lpstr>
      <vt:lpstr>email_list</vt:lpstr>
      <vt:lpstr>email_list_column</vt:lpstr>
      <vt:lpstr>email_opt</vt:lpstr>
      <vt:lpstr>final_worksheet</vt:lpstr>
      <vt:lpstr>html_alt_path</vt:lpstr>
      <vt:lpstr>html_opt</vt:lpstr>
      <vt:lpstr>macro</vt:lpstr>
      <vt:lpstr>overwrite</vt:lpstr>
      <vt:lpstr>print_opt</vt:lpstr>
      <vt:lpstr>printer</vt:lpstr>
      <vt:lpstr>report_type</vt:lpstr>
      <vt:lpstr>start_time</vt:lpstr>
      <vt:lpstr>timestamp_opt</vt:lpstr>
      <vt:lpstr>worksheet</vt:lpstr>
      <vt:lpstr>xls_alt_path</vt:lpstr>
      <vt:lpstr>data!Заголовки_для_печати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I/A Series Report Package - Report</dc:title>
  <dc:creator>Invensys Systems, Inc.</dc:creator>
  <dc:description>Version 5.1</dc:description>
  <cp:lastModifiedBy>Сергей А. Бескоровайный</cp:lastModifiedBy>
  <cp:lastPrinted>2013-12-27T08:27:41Z</cp:lastPrinted>
  <dcterms:created xsi:type="dcterms:W3CDTF">1998-02-05T18:12:52Z</dcterms:created>
  <dcterms:modified xsi:type="dcterms:W3CDTF">2022-01-26T07:50:09Z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r8>5.1</vt:r8>
  </property>
  <property fmtid="{D5CDD505-2E9C-101B-9397-08002B2CF9AE}" pid="3" name="Do not">
    <vt:lpwstr>Change Version</vt:lpwstr>
  </property>
</Properties>
</file>