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27795" windowHeight="12090" activeTab="1"/>
  </bookViews>
  <sheets>
    <sheet name="Instructions" sheetId="1" r:id="rId1"/>
    <sheet name="Data_CNBB" sheetId="3" r:id="rId2"/>
    <sheet name="Results" sheetId="4" r:id="rId3"/>
  </sheets>
  <calcPr calcId="145621" calcMode="manual"/>
</workbook>
</file>

<file path=xl/calcChain.xml><?xml version="1.0" encoding="utf-8"?>
<calcChain xmlns="http://schemas.openxmlformats.org/spreadsheetml/2006/main">
  <c r="E6" i="4" l="1"/>
  <c r="E7" i="4" s="1"/>
  <c r="E5" i="4"/>
  <c r="E4" i="4" s="1"/>
  <c r="E8" i="4" l="1"/>
  <c r="E3" i="4"/>
  <c r="S3" i="3" l="1"/>
  <c r="R3" i="3"/>
  <c r="O3" i="3"/>
  <c r="R4" i="3"/>
  <c r="O4" i="3"/>
  <c r="R5" i="3"/>
  <c r="Q5" i="3"/>
  <c r="P5" i="3"/>
  <c r="O5" i="3"/>
  <c r="N5" i="3"/>
  <c r="M5" i="3"/>
  <c r="P6" i="3"/>
  <c r="Q6" i="3" s="1"/>
  <c r="R6" i="3" s="1"/>
  <c r="M6" i="3"/>
  <c r="N6" i="3" s="1"/>
  <c r="O6" i="3" s="1"/>
  <c r="S6" i="3" s="1"/>
  <c r="K6" i="3"/>
  <c r="K5" i="3"/>
  <c r="I5" i="3"/>
</calcChain>
</file>

<file path=xl/sharedStrings.xml><?xml version="1.0" encoding="utf-8"?>
<sst xmlns="http://schemas.openxmlformats.org/spreadsheetml/2006/main" count="94" uniqueCount="81">
  <si>
    <r>
      <t>Цей файл являє собою інструмент для розрахунку викидів N</t>
    </r>
    <r>
      <rPr>
        <b/>
        <vertAlign val="subscript"/>
        <sz val="10"/>
        <rFont val="Arial"/>
        <family val="2"/>
        <charset val="204"/>
      </rPr>
      <t>2</t>
    </r>
    <r>
      <rPr>
        <b/>
        <vertAlign val="superscript"/>
        <sz val="10"/>
        <rFont val="Arial"/>
        <family val="2"/>
        <charset val="204"/>
      </rPr>
      <t>O від виробництва азотної кислоти на основі даних неперервного вимірювання концентрації N</t>
    </r>
    <r>
      <rPr>
        <b/>
        <vertAlign val="subscript"/>
        <sz val="10"/>
        <rFont val="Arial"/>
        <family val="2"/>
        <charset val="204"/>
      </rPr>
      <t>2</t>
    </r>
    <r>
      <rPr>
        <b/>
        <vertAlign val="superscript"/>
        <sz val="10"/>
        <rFont val="Arial"/>
        <family val="2"/>
        <charset val="204"/>
      </rPr>
      <t>O та об’єму відхідного газового потоку. Цей приклад розроблено за сприяння проекту технічної підтримки Світового Банку "Партнерство заради ринкової готовності" ("Partnership for Market Readiness")</t>
    </r>
  </si>
  <si>
    <t xml:space="preserve">Цей файл призначений для розрахунку викидів від однієї точки викидів. При наявності декількох точок викидів (та відповідних точок вимірювання) рекомендується скопіювати цей файл для кожної точки окремо. </t>
  </si>
  <si>
    <t xml:space="preserve">призначений для введення погодинних даних, отриманих за допомогою системи неперервних вимірювань (СНВВ). </t>
  </si>
  <si>
    <t>У разі відсутності даних СНВВ за певний період для визначення замінних даних необхідно використовувати наступну формулу. Отримані значення необхідно вставити вручну в колонку ВВ або ВЕ для відповідного параметра.</t>
  </si>
  <si>
    <r>
      <t>С</t>
    </r>
    <r>
      <rPr>
        <vertAlign val="subscript"/>
        <sz val="12"/>
        <rFont val="Cambria Math"/>
        <family val="1"/>
        <charset val="204"/>
      </rPr>
      <t>зам</t>
    </r>
  </si>
  <si>
    <t>замінне значення для відсутніх даних щодо концентрації ПГ</t>
  </si>
  <si>
    <t>середнє арифметичне значення концентрації за весь звітний період, або, якщо відсутність даних мала місце за особливих обставин, за репрезентативний період, що відображає аналогічні обставини</t>
  </si>
  <si>
    <t>оцінка стандартного відхилення показника концентрації для періоду, за який розраховано середнє арифметичне значення</t>
  </si>
  <si>
    <t>містить результати розрахунку викидів на ключових значень, які включаються у звіт оператора</t>
  </si>
  <si>
    <t>Як використовувати цей файл:</t>
  </si>
  <si>
    <t xml:space="preserve">Для того, щоб захистити формули від випадкових змін, які часто призводять до помилок та невірних результатів, дуже важливо НЕ ВИКОРИСТОВУВАТИ функцію "CUT &amp; PASTE" (вирізання та вставки). Якщо Ви бажаєте перемістити якісь дані, спочатку скопіюйте і вставте  їх, і тільки потім видалить ці дані в старому (неправильному) місці. </t>
  </si>
  <si>
    <t>Кольорові позначки:</t>
  </si>
  <si>
    <t xml:space="preserve"> - поля, в які потрібно ввести вихідні дані (обов'язкові)</t>
  </si>
  <si>
    <t xml:space="preserve"> - поля, в яких здійснюється розрахунок (не змінювати без потреби)</t>
  </si>
  <si>
    <t xml:space="preserve"> - поля, в яких відображається кінцевий результат (не змінювати без потреби)</t>
  </si>
  <si>
    <t xml:space="preserve"> - затемнені поля означають, що вони за даних умов не використовуються і дані у них вводити не потрібно.</t>
  </si>
  <si>
    <t xml:space="preserve"> - червоним виділяються значення, які сигланізують про помилку, або поля, які потребують уваги оператора</t>
  </si>
  <si>
    <t>Номер ТВ</t>
  </si>
  <si>
    <t>Дата-година</t>
  </si>
  <si>
    <r>
      <t>Концентрація N</t>
    </r>
    <r>
      <rPr>
        <vertAlign val="subscript"/>
        <sz val="11"/>
        <rFont val="Calibri"/>
        <family val="2"/>
        <charset val="204"/>
      </rPr>
      <t>2</t>
    </r>
    <r>
      <rPr>
        <vertAlign val="superscript"/>
        <sz val="11"/>
        <rFont val="Calibri"/>
        <family val="2"/>
        <charset val="204"/>
      </rPr>
      <t>O, мг/м</t>
    </r>
    <r>
      <rPr>
        <vertAlign val="superscript"/>
        <sz val="11"/>
        <rFont val="Calibri"/>
        <family val="2"/>
        <charset val="204"/>
      </rPr>
      <t>3</t>
    </r>
  </si>
  <si>
    <t>№ помил.</t>
  </si>
  <si>
    <r>
      <t>Об’єм відхідного газу, Нм</t>
    </r>
    <r>
      <rPr>
        <vertAlign val="superscript"/>
        <sz val="11"/>
        <rFont val="Calibri"/>
        <family val="2"/>
        <charset val="204"/>
      </rPr>
      <t>3</t>
    </r>
    <r>
      <rPr>
        <vertAlign val="superscript"/>
        <sz val="11"/>
        <rFont val="Calibri"/>
        <family val="2"/>
        <charset val="204"/>
      </rPr>
      <t>/год</t>
    </r>
  </si>
  <si>
    <t>СНВВ в роботі (0-ні, 1-так)</t>
  </si>
  <si>
    <t>Цех в роботі (0-ні, 1-так)</t>
  </si>
  <si>
    <t>Статус СНВВ та цеху</t>
  </si>
  <si>
    <r>
      <t>Концентрація N</t>
    </r>
    <r>
      <rPr>
        <b/>
        <vertAlign val="subscript"/>
        <sz val="10"/>
        <rFont val="Arial"/>
        <family val="2"/>
        <charset val="204"/>
      </rPr>
      <t>2</t>
    </r>
    <r>
      <rPr>
        <b/>
        <vertAlign val="superscript"/>
        <sz val="10"/>
        <rFont val="Arial"/>
        <family val="2"/>
        <charset val="204"/>
      </rPr>
      <t>O у відхідному газі (К</t>
    </r>
    <r>
      <rPr>
        <b/>
        <vertAlign val="subscript"/>
        <sz val="10"/>
        <rFont val="Arial"/>
        <family val="2"/>
        <charset val="204"/>
      </rPr>
      <t>год,і</t>
    </r>
    <r>
      <rPr>
        <b/>
        <vertAlign val="superscript"/>
        <sz val="10"/>
        <rFont val="Arial"/>
        <family val="2"/>
        <charset val="204"/>
      </rPr>
      <t>)</t>
    </r>
  </si>
  <si>
    <r>
      <t>Об’єм відхідного газового потоку  (Об</t>
    </r>
    <r>
      <rPr>
        <b/>
        <vertAlign val="subscript"/>
        <sz val="10"/>
        <rFont val="Arial"/>
        <family val="2"/>
        <charset val="204"/>
      </rPr>
      <t>год,і</t>
    </r>
    <r>
      <rPr>
        <b/>
        <vertAlign val="superscript"/>
        <sz val="10"/>
        <rFont val="Arial"/>
        <family val="2"/>
        <charset val="204"/>
      </rPr>
      <t xml:space="preserve">) </t>
    </r>
  </si>
  <si>
    <t>Погодинні викиди, мг</t>
  </si>
  <si>
    <t>Значення СНВВ</t>
  </si>
  <si>
    <t>Значення з урахуванням поправок QAL2</t>
  </si>
  <si>
    <t>Значення з урахуванням замінних даних</t>
  </si>
  <si>
    <t>Коригування за результатами QAL2→</t>
  </si>
  <si>
    <t>Коефіцієнт (Slope)</t>
  </si>
  <si>
    <t xml:space="preserve"> </t>
  </si>
  <si>
    <t>Кількість роб. годин</t>
  </si>
  <si>
    <t>Кількість відсутніх значень</t>
  </si>
  <si>
    <t>Надбавка (Intercept)</t>
  </si>
  <si>
    <r>
      <t>Кількість значень</t>
    </r>
    <r>
      <rPr>
        <b/>
        <sz val="10"/>
        <rFont val="Calibri"/>
        <family val="2"/>
        <charset val="204"/>
      </rPr>
      <t>→</t>
    </r>
  </si>
  <si>
    <r>
      <t>Необхідно вставити замінних значень</t>
    </r>
    <r>
      <rPr>
        <b/>
        <sz val="10"/>
        <rFont val="Calibri"/>
        <family val="2"/>
        <charset val="204"/>
      </rPr>
      <t>→</t>
    </r>
  </si>
  <si>
    <t>Сума всіх значень</t>
  </si>
  <si>
    <t>Нижче наведено формули, що використовуються у розрахунку</t>
  </si>
  <si>
    <r>
      <t>щорічні викиди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з джерела або групи джерел, об’єднаних однією точкою викидів [т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O]</t>
    </r>
  </si>
  <si>
    <r>
      <t>К</t>
    </r>
    <r>
      <rPr>
        <vertAlign val="subscript"/>
        <sz val="12"/>
        <rFont val="Times New Roman"/>
        <family val="1"/>
        <charset val="204"/>
      </rPr>
      <t>год і</t>
    </r>
  </si>
  <si>
    <r>
      <t>погодинні значення концентрації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у відхідному газі [мг/Нм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</si>
  <si>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r>
      <t>Об</t>
    </r>
    <r>
      <rPr>
        <vertAlign val="subscript"/>
        <sz val="12"/>
        <rFont val="Times New Roman"/>
        <family val="1"/>
        <charset val="204"/>
      </rPr>
      <t>год і</t>
    </r>
  </si>
  <si>
    <r>
      <t>погодинні значення об’єму відхідного газового потоку, визначені для кожного відповідного погодинного значення концентрації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[Нм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</si>
  <si>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r>
      <t xml:space="preserve">Вик </t>
    </r>
    <r>
      <rPr>
        <b/>
        <vertAlign val="subscript"/>
        <sz val="12"/>
        <rFont val="Times New Roman"/>
        <family val="1"/>
        <charset val="204"/>
      </rPr>
      <t>(N2O сер)</t>
    </r>
    <r>
      <rPr>
        <b/>
        <vertAlign val="superscript"/>
        <sz val="12"/>
        <rFont val="Times New Roman"/>
        <family val="1"/>
        <charset val="204"/>
      </rPr>
      <t xml:space="preserve">  =</t>
    </r>
  </si>
  <si>
    <r>
      <t>∑ (К</t>
    </r>
    <r>
      <rPr>
        <b/>
        <vertAlign val="subscript"/>
        <sz val="12"/>
        <rFont val="Times New Roman"/>
        <family val="1"/>
        <charset val="204"/>
      </rPr>
      <t>год і</t>
    </r>
    <r>
      <rPr>
        <b/>
        <vertAlign val="superscript"/>
        <sz val="12"/>
        <rFont val="Times New Roman"/>
        <family val="1"/>
        <charset val="204"/>
      </rPr>
      <t xml:space="preserve"> × Об</t>
    </r>
    <r>
      <rPr>
        <b/>
        <vertAlign val="subscript"/>
        <sz val="12"/>
        <rFont val="Times New Roman"/>
        <family val="1"/>
        <charset val="204"/>
      </rPr>
      <t>год і</t>
    </r>
    <r>
      <rPr>
        <b/>
        <vertAlign val="superscript"/>
        <sz val="12"/>
        <rFont val="Times New Roman"/>
        <family val="1"/>
        <charset val="204"/>
      </rPr>
      <t xml:space="preserve"> × 10</t>
    </r>
    <r>
      <rPr>
        <b/>
        <vertAlign val="superscript"/>
        <sz val="12"/>
        <rFont val="Times New Roman"/>
        <family val="1"/>
        <charset val="204"/>
      </rPr>
      <t>-6</t>
    </r>
    <r>
      <rPr>
        <b/>
        <vertAlign val="superscript"/>
        <sz val="12"/>
        <rFont val="Times New Roman"/>
        <family val="1"/>
        <charset val="204"/>
      </rPr>
      <t>)</t>
    </r>
  </si>
  <si>
    <t>РГ</t>
  </si>
  <si>
    <r>
      <t xml:space="preserve">Вик </t>
    </r>
    <r>
      <rPr>
        <vertAlign val="subscript"/>
        <sz val="12"/>
        <rFont val="Times New Roman"/>
        <family val="1"/>
        <charset val="204"/>
      </rPr>
      <t>(N2O сер)</t>
    </r>
  </si>
  <si>
    <r>
      <t>середньорічні погодинні викиди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від джерела або групи джерел, об’єднаних однією точкою викидів [кг/год]</t>
    </r>
  </si>
  <si>
    <r>
      <t>погодинні значення концентрації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у відхідному газ [мг/Нм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</si>
  <si>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r>
      <t>погодинні значення об’єму відхідного газового потоку [Нм</t>
    </r>
    <r>
      <rPr>
        <vertAlign val="superscript"/>
        <sz val="12"/>
        <rFont val="Times New Roman"/>
        <family val="1"/>
        <charset val="204"/>
      </rPr>
      <t>3</t>
    </r>
    <r>
      <rPr>
        <vertAlign val="superscript"/>
        <sz val="12"/>
        <rFont val="Times New Roman"/>
        <family val="1"/>
        <charset val="204"/>
      </rPr>
      <t>]</t>
    </r>
  </si>
  <si>
    <t>кількість робочих годин у звітному році [год]</t>
  </si>
  <si>
    <r>
      <t>Вик</t>
    </r>
    <r>
      <rPr>
        <b/>
        <vertAlign val="subscript"/>
        <sz val="12"/>
        <rFont val="Times New Roman"/>
        <family val="1"/>
        <charset val="204"/>
      </rPr>
      <t xml:space="preserve">(СО2е) </t>
    </r>
    <r>
      <rPr>
        <b/>
        <vertAlign val="superscript"/>
        <sz val="12"/>
        <rFont val="Times New Roman"/>
        <family val="1"/>
        <charset val="204"/>
      </rPr>
      <t>= Вик</t>
    </r>
    <r>
      <rPr>
        <b/>
        <vertAlign val="subscript"/>
        <sz val="12"/>
        <rFont val="Times New Roman"/>
        <family val="1"/>
        <charset val="204"/>
      </rPr>
      <t>(NO2 річні)</t>
    </r>
    <r>
      <rPr>
        <b/>
        <vertAlign val="superscript"/>
        <sz val="12"/>
        <rFont val="Times New Roman"/>
        <family val="1"/>
        <charset val="204"/>
      </rPr>
      <t xml:space="preserve"> × ПГП</t>
    </r>
    <r>
      <rPr>
        <b/>
        <vertAlign val="subscript"/>
        <sz val="12"/>
        <rFont val="Times New Roman"/>
        <family val="1"/>
        <charset val="204"/>
      </rPr>
      <t>N2O</t>
    </r>
  </si>
  <si>
    <r>
      <t>Вик</t>
    </r>
    <r>
      <rPr>
        <vertAlign val="subscript"/>
        <sz val="12"/>
        <rFont val="Times New Roman"/>
        <family val="1"/>
        <charset val="204"/>
      </rPr>
      <t>(СО2е)</t>
    </r>
  </si>
  <si>
    <r>
      <t>щорічні викиди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з джерела  або групи джерел, об’єднаних однією точкою викидів, в еквіваленті двоокису вуглецю [т CO</t>
    </r>
    <r>
      <rPr>
        <vertAlign val="subscript"/>
        <sz val="12"/>
        <rFont val="Times New Roman"/>
        <family val="1"/>
        <charset val="204"/>
      </rPr>
      <t>2e</t>
    </r>
    <r>
      <rPr>
        <vertAlign val="superscript"/>
        <sz val="12"/>
        <rFont val="Times New Roman"/>
        <family val="1"/>
        <charset val="204"/>
      </rPr>
      <t>]</t>
    </r>
  </si>
  <si>
    <r>
      <t>Вик</t>
    </r>
    <r>
      <rPr>
        <vertAlign val="subscript"/>
        <sz val="12"/>
        <rFont val="Times New Roman"/>
        <family val="1"/>
        <charset val="204"/>
      </rPr>
      <t>(NO2 річні)</t>
    </r>
  </si>
  <si>
    <r>
      <t>ПГП</t>
    </r>
    <r>
      <rPr>
        <vertAlign val="subscript"/>
        <sz val="12"/>
        <rFont val="Times New Roman"/>
        <family val="1"/>
        <charset val="204"/>
      </rPr>
      <t>N2O</t>
    </r>
  </si>
  <si>
    <r>
      <t>потенціал глобального потепління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 [т CO</t>
    </r>
    <r>
      <rPr>
        <vertAlign val="subscript"/>
        <sz val="12"/>
        <rFont val="Times New Roman"/>
        <family val="1"/>
        <charset val="204"/>
      </rPr>
      <t>2e</t>
    </r>
    <r>
      <rPr>
        <vertAlign val="superscript"/>
        <sz val="12"/>
        <rFont val="Times New Roman"/>
        <family val="1"/>
        <charset val="204"/>
      </rPr>
      <t xml:space="preserve"> /т N</t>
    </r>
    <r>
      <rPr>
        <vertAlign val="subscript"/>
        <sz val="12"/>
        <rFont val="Times New Roman"/>
        <family val="1"/>
        <charset val="204"/>
      </rPr>
      <t>2</t>
    </r>
    <r>
      <rPr>
        <vertAlign val="superscript"/>
        <sz val="12"/>
        <rFont val="Times New Roman"/>
        <family val="1"/>
        <charset val="204"/>
      </rPr>
      <t>O]</t>
    </r>
  </si>
  <si>
    <t>Скорочення</t>
  </si>
  <si>
    <t>Параметр</t>
  </si>
  <si>
    <t>Значення</t>
  </si>
  <si>
    <t>Одиниці виміру</t>
  </si>
  <si>
    <r>
      <t>К</t>
    </r>
    <r>
      <rPr>
        <b/>
        <vertAlign val="subscript"/>
        <sz val="11"/>
        <rFont val="Arial"/>
        <family val="2"/>
        <charset val="204"/>
      </rPr>
      <t>год,сер</t>
    </r>
  </si>
  <si>
    <r>
      <t>Об</t>
    </r>
    <r>
      <rPr>
        <b/>
        <vertAlign val="subscript"/>
        <sz val="11"/>
        <rFont val="Arial"/>
        <family val="2"/>
        <charset val="204"/>
      </rPr>
      <t>год,сер</t>
    </r>
  </si>
  <si>
    <r>
      <t>ВикN</t>
    </r>
    <r>
      <rPr>
        <b/>
        <vertAlign val="subscript"/>
        <sz val="11"/>
        <rFont val="Arial"/>
        <family val="2"/>
        <charset val="204"/>
      </rPr>
      <t>2</t>
    </r>
    <r>
      <rPr>
        <b/>
        <vertAlign val="superscript"/>
        <sz val="11"/>
        <rFont val="Arial"/>
        <family val="2"/>
        <charset val="204"/>
      </rPr>
      <t>O</t>
    </r>
  </si>
  <si>
    <r>
      <t>ВикСО</t>
    </r>
    <r>
      <rPr>
        <b/>
        <vertAlign val="subscript"/>
        <sz val="11"/>
        <rFont val="Arial"/>
        <family val="2"/>
        <charset val="204"/>
      </rPr>
      <t>2е</t>
    </r>
  </si>
  <si>
    <r>
      <t>Вик</t>
    </r>
    <r>
      <rPr>
        <b/>
        <vertAlign val="subscript"/>
        <sz val="11"/>
        <rFont val="Arial"/>
        <family val="2"/>
        <charset val="204"/>
      </rPr>
      <t>сер</t>
    </r>
  </si>
  <si>
    <r>
      <t>Середнє погодинне значення концентрації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</t>
    </r>
  </si>
  <si>
    <t>Середнє погодинне значення об’єму відхідного газового потоку</t>
  </si>
  <si>
    <t>Кількість робочих годин</t>
  </si>
  <si>
    <r>
      <t>Викиди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з джерела викидів за звітний період</t>
    </r>
  </si>
  <si>
    <r>
      <t>Викиди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в еквіваленті СО</t>
    </r>
    <r>
      <rPr>
        <vertAlign val="subscript"/>
        <sz val="11"/>
        <rFont val="Arial"/>
        <family val="2"/>
        <charset val="204"/>
      </rPr>
      <t>2</t>
    </r>
  </si>
  <si>
    <r>
      <t>Середньорічні погодинні викиди и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 xml:space="preserve">O </t>
    </r>
  </si>
  <si>
    <r>
      <t>мг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/ Нм</t>
    </r>
    <r>
      <rPr>
        <vertAlign val="superscript"/>
        <sz val="11"/>
        <rFont val="Arial"/>
        <family val="2"/>
        <charset val="204"/>
      </rPr>
      <t>3</t>
    </r>
  </si>
  <si>
    <r>
      <t>Нм</t>
    </r>
    <r>
      <rPr>
        <vertAlign val="subscript"/>
        <sz val="11"/>
        <rFont val="Arial"/>
        <family val="2"/>
        <charset val="204"/>
      </rPr>
      <t>3</t>
    </r>
    <r>
      <rPr>
        <vertAlign val="superscript"/>
        <sz val="11"/>
        <rFont val="Arial"/>
        <family val="2"/>
        <charset val="204"/>
      </rPr>
      <t>/год</t>
    </r>
  </si>
  <si>
    <t>годин</t>
  </si>
  <si>
    <t>т</t>
  </si>
  <si>
    <r>
      <t>т СО</t>
    </r>
    <r>
      <rPr>
        <vertAlign val="subscript"/>
        <sz val="11"/>
        <rFont val="Arial"/>
        <family val="2"/>
        <charset val="204"/>
      </rPr>
      <t>2е</t>
    </r>
  </si>
  <si>
    <r>
      <t>кг N</t>
    </r>
    <r>
      <rPr>
        <vertAlign val="subscript"/>
        <sz val="11"/>
        <rFont val="Arial"/>
        <family val="2"/>
        <charset val="204"/>
      </rPr>
      <t>2</t>
    </r>
    <r>
      <rPr>
        <vertAlign val="superscript"/>
        <sz val="11"/>
        <rFont val="Arial"/>
        <family val="2"/>
        <charset val="204"/>
      </rPr>
      <t>O / год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</si>
</sst>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164" formatCode="#,##0.000"/>
    <numFmt numFmtId="165" formatCode="_-* #,##0.00_-;\-* #,##0.00_-;_-* &quot;-&quot;??_-;_-@_-"/>
    <numFmt numFmtId="166" formatCode="d/m"/>
    <numFmt numFmtId="167" formatCode="0.0"/>
    <numFmt numFmtId="168" formatCode="m/d/yyyy\ h:mm"/>
    <numFmt numFmtId="169" formatCode="0.0%"/>
    <numFmt numFmtId="170" formatCode="yyyy\-mm\-dd\ hh:mm"/>
    <numFmt numFmtId="171" formatCode="_(* #,##0_);_(* \(#,##0\);_(* &quot;-&quot;??_);_(@_)"/>
    <numFmt numFmtId="172" formatCode="#,##0_ ;\-#,##0\ "/>
    <numFmt numFmtId="173" formatCode="_ * #,##0_ ;_ * \-#,##0_ ;_ * &quot;-&quot;??_ ;_ @_ "/>
    <numFmt numFmtId="174" formatCode="_-* #,##0_-;\-* #,##0_-;_-* &quot;-&quot;??_-;_-@_-"/>
    <numFmt numFmtId="175" formatCode="_ * #,##0.0_ ;_ * \-#,##0.0_ ;_ * &quot;-&quot;??_ ;_ @_ "/>
  </numFmts>
  <fonts count="3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0"/>
      <color rgb="FF333399"/>
      <name val="Arial"/>
      <family val="2"/>
      <charset val="204"/>
    </font>
    <font>
      <sz val="10"/>
      <color rgb="FF000000"/>
      <name val="Arial"/>
      <family val="2"/>
      <charset val="204"/>
    </font>
    <font>
      <b/>
      <vertAlign val="subscript"/>
      <sz val="10"/>
      <name val="Arial"/>
      <family val="2"/>
      <charset val="204"/>
    </font>
    <font>
      <b/>
      <vertAlign val="superscript"/>
      <sz val="10"/>
      <name val="Arial"/>
      <family val="2"/>
      <charset val="204"/>
    </font>
    <font>
      <sz val="10"/>
      <color rgb="FF333399"/>
      <name val="Arial"/>
      <family val="2"/>
      <charset val="204"/>
    </font>
    <font>
      <u/>
      <sz val="11"/>
      <color rgb="FF0000FF"/>
      <name val="Calibri"/>
      <family val="2"/>
      <charset val="204"/>
    </font>
    <font>
      <sz val="12"/>
      <color rgb="FF333399"/>
      <name val="Cambria Math"/>
      <family val="1"/>
      <charset val="204"/>
    </font>
    <font>
      <vertAlign val="subscript"/>
      <sz val="12"/>
      <name val="Cambria Math"/>
      <family val="1"/>
      <charset val="204"/>
    </font>
    <font>
      <u/>
      <sz val="10"/>
      <color rgb="FF0000FF"/>
      <name val="Arial"/>
      <family val="2"/>
      <charset val="204"/>
    </font>
    <font>
      <b/>
      <sz val="10"/>
      <color rgb="FFFF0000"/>
      <name val="Arial"/>
      <family val="2"/>
      <charset val="204"/>
    </font>
    <font>
      <b/>
      <i/>
      <sz val="12"/>
      <color rgb="FF000000"/>
      <name val="Arial"/>
      <family val="2"/>
      <charset val="204"/>
    </font>
    <font>
      <sz val="11"/>
      <color rgb="FF000000"/>
      <name val="Calibri"/>
      <family val="2"/>
      <charset val="204"/>
    </font>
    <font>
      <vertAlign val="subscript"/>
      <sz val="11"/>
      <name val="Calibri"/>
      <family val="2"/>
      <charset val="204"/>
    </font>
    <font>
      <vertAlign val="superscript"/>
      <sz val="11"/>
      <name val="Calibri"/>
      <family val="2"/>
      <charset val="204"/>
    </font>
    <font>
      <b/>
      <sz val="10"/>
      <color rgb="FF000000"/>
      <name val="Arial"/>
      <family val="2"/>
      <charset val="204"/>
    </font>
    <font>
      <b/>
      <sz val="11"/>
      <color rgb="FF000000"/>
      <name val="Calibri"/>
      <family val="2"/>
      <charset val="204"/>
    </font>
    <font>
      <b/>
      <sz val="10"/>
      <name val="Calibri"/>
      <family val="2"/>
      <charset val="204"/>
    </font>
    <font>
      <sz val="11"/>
      <color rgb="FF000000"/>
      <name val="Arial"/>
      <family val="2"/>
      <charset val="204"/>
    </font>
    <font>
      <sz val="14"/>
      <color rgb="FF000000"/>
      <name val="Times New Roman"/>
      <family val="1"/>
      <charset val="204"/>
    </font>
    <font>
      <b/>
      <sz val="14"/>
      <color rgb="FF000000"/>
      <name val="Times New Roman"/>
      <family val="1"/>
      <charset val="204"/>
    </font>
    <font>
      <b/>
      <sz val="11"/>
      <color rgb="FF000000"/>
      <name val="Arial"/>
      <family val="2"/>
      <charset val="204"/>
    </font>
    <font>
      <sz val="12"/>
      <color rgb="FF000000"/>
      <name val="Times New Roman"/>
      <family val="1"/>
      <charset val="204"/>
    </font>
    <font>
      <vertAlign val="subscript"/>
      <sz val="12"/>
      <name val="Times New Roman"/>
      <family val="1"/>
      <charset val="204"/>
    </font>
    <font>
      <vertAlign val="superscript"/>
      <sz val="12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vertAlign val="subscript"/>
      <sz val="12"/>
      <name val="Times New Roman"/>
      <family val="1"/>
      <charset val="204"/>
    </font>
    <font>
      <b/>
      <vertAlign val="superscript"/>
      <sz val="12"/>
      <name val="Times New Roman"/>
      <family val="1"/>
      <charset val="204"/>
    </font>
    <font>
      <b/>
      <vertAlign val="subscript"/>
      <sz val="11"/>
      <name val="Arial"/>
      <family val="2"/>
      <charset val="204"/>
    </font>
    <font>
      <b/>
      <vertAlign val="superscript"/>
      <sz val="11"/>
      <name val="Arial"/>
      <family val="2"/>
      <charset val="204"/>
    </font>
    <font>
      <vertAlign val="subscript"/>
      <sz val="11"/>
      <name val="Arial"/>
      <family val="2"/>
      <charset val="204"/>
    </font>
    <font>
      <vertAlign val="superscript"/>
      <sz val="1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99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CCECFF"/>
        <bgColor rgb="FFFFFFFF"/>
      </patternFill>
    </fill>
    <fill>
      <patternFill patternType="solid">
        <fgColor rgb="FFBFBFBF"/>
        <bgColor rgb="FFFFFFFF"/>
      </patternFill>
    </fill>
  </fills>
  <borders count="7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/>
      <diagonal/>
    </border>
    <border>
      <left/>
      <right/>
      <top style="thin">
        <color rgb="FFFFFFFF"/>
      </top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medium">
        <color rgb="FF000000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medium">
        <color rgb="FF000000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thin">
        <color rgb="FF000000"/>
      </bottom>
      <diagonal/>
    </border>
    <border>
      <left style="medium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medium">
        <color rgb="FF000000"/>
      </right>
      <top/>
      <bottom style="thin">
        <color rgb="FFFFFFFF"/>
      </bottom>
      <diagonal/>
    </border>
    <border>
      <left style="medium">
        <color rgb="FF000000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medium">
        <color rgb="FF000000"/>
      </bottom>
      <diagonal/>
    </border>
    <border>
      <left style="thin">
        <color rgb="FFFFFFFF"/>
      </left>
      <right style="medium">
        <color rgb="FF000000"/>
      </right>
      <top style="thin">
        <color rgb="FFFFFFFF"/>
      </top>
      <bottom style="medium">
        <color rgb="FF000000"/>
      </bottom>
      <diagonal/>
    </border>
  </borders>
  <cellStyleXfs count="10">
    <xf numFmtId="0" fontId="0" fillId="0" borderId="0"/>
    <xf numFmtId="9" fontId="1" fillId="0" borderId="0" applyFont="0" applyFill="0" applyBorder="0" applyAlignment="0" applyProtection="0"/>
    <xf numFmtId="0" fontId="7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13" fillId="0" borderId="0"/>
    <xf numFmtId="165" fontId="13" fillId="0" borderId="0" applyFont="0" applyFill="0" applyBorder="0" applyAlignment="0" applyProtection="0"/>
    <xf numFmtId="0" fontId="3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191">
    <xf numFmtId="0" fontId="0" fillId="0" borderId="0" xfId="0"/>
    <xf numFmtId="0" fontId="2" fillId="2" borderId="0" xfId="0" applyFont="1" applyFill="1" applyBorder="1" applyAlignment="1">
      <alignment horizontal="center" vertical="top"/>
    </xf>
    <xf numFmtId="0" fontId="0" fillId="0" borderId="0" xfId="0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vertical="top"/>
    </xf>
    <xf numFmtId="0" fontId="0" fillId="0" borderId="1" xfId="0" applyBorder="1"/>
    <xf numFmtId="0" fontId="6" fillId="0" borderId="1" xfId="0" applyFont="1" applyBorder="1" applyAlignment="1">
      <alignment horizontal="left" vertical="top" wrapText="1"/>
    </xf>
    <xf numFmtId="0" fontId="0" fillId="0" borderId="10" xfId="0" applyBorder="1"/>
    <xf numFmtId="0" fontId="6" fillId="0" borderId="10" xfId="0" applyFont="1" applyBorder="1" applyAlignment="1">
      <alignment horizontal="left" vertical="top" wrapText="1"/>
    </xf>
    <xf numFmtId="0" fontId="8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vertical="top" wrapText="1"/>
    </xf>
    <xf numFmtId="0" fontId="6" fillId="0" borderId="4" xfId="0" applyFont="1" applyBorder="1" applyAlignment="1">
      <alignment vertical="top" wrapText="1"/>
    </xf>
    <xf numFmtId="0" fontId="6" fillId="0" borderId="2" xfId="0" applyFont="1" applyBorder="1" applyAlignment="1">
      <alignment vertical="top" wrapText="1"/>
    </xf>
    <xf numFmtId="0" fontId="6" fillId="0" borderId="3" xfId="0" applyFont="1" applyBorder="1" applyAlignment="1">
      <alignment vertical="top" wrapText="1"/>
    </xf>
    <xf numFmtId="0" fontId="6" fillId="2" borderId="10" xfId="0" applyFont="1" applyFill="1" applyBorder="1" applyAlignment="1">
      <alignment horizontal="left" vertical="top" wrapText="1"/>
    </xf>
    <xf numFmtId="3" fontId="12" fillId="3" borderId="19" xfId="4" applyNumberFormat="1" applyFont="1" applyFill="1" applyBorder="1" applyAlignment="1">
      <alignment horizontal="right"/>
    </xf>
    <xf numFmtId="3" fontId="12" fillId="4" borderId="19" xfId="1" applyNumberFormat="1" applyFont="1" applyFill="1" applyBorder="1" applyAlignment="1">
      <alignment horizontal="right"/>
    </xf>
    <xf numFmtId="3" fontId="12" fillId="5" borderId="20" xfId="1" applyNumberFormat="1" applyFont="1" applyFill="1" applyBorder="1" applyAlignment="1">
      <alignment horizontal="right"/>
    </xf>
    <xf numFmtId="164" fontId="3" fillId="6" borderId="19" xfId="0" applyNumberFormat="1" applyFont="1" applyFill="1" applyBorder="1" applyAlignment="1">
      <alignment vertical="center" wrapText="1"/>
    </xf>
    <xf numFmtId="0" fontId="0" fillId="3" borderId="19" xfId="0" applyFill="1" applyBorder="1"/>
    <xf numFmtId="0" fontId="6" fillId="2" borderId="0" xfId="0" applyFont="1" applyFill="1" applyBorder="1" applyAlignment="1">
      <alignment horizontal="left" vertical="top" wrapText="1"/>
    </xf>
    <xf numFmtId="49" fontId="6" fillId="2" borderId="0" xfId="0" applyNumberFormat="1" applyFont="1" applyFill="1" applyBorder="1" applyAlignment="1">
      <alignment horizontal="left" vertical="top" wrapText="1"/>
    </xf>
    <xf numFmtId="0" fontId="2" fillId="2" borderId="16" xfId="0" applyFont="1" applyFill="1" applyBorder="1" applyAlignment="1">
      <alignment horizontal="justify" vertical="top" wrapText="1"/>
    </xf>
    <xf numFmtId="0" fontId="2" fillId="2" borderId="17" xfId="0" applyFont="1" applyFill="1" applyBorder="1" applyAlignment="1">
      <alignment horizontal="justify" vertical="top" wrapText="1"/>
    </xf>
    <xf numFmtId="0" fontId="2" fillId="2" borderId="18" xfId="0" applyFont="1" applyFill="1" applyBorder="1" applyAlignment="1">
      <alignment horizontal="justify" vertical="top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justify" vertical="top" wrapText="1"/>
    </xf>
    <xf numFmtId="0" fontId="6" fillId="2" borderId="1" xfId="0" applyFont="1" applyFill="1" applyBorder="1" applyAlignment="1">
      <alignment horizontal="justify" vertical="top" wrapText="1"/>
    </xf>
    <xf numFmtId="0" fontId="7" fillId="0" borderId="5" xfId="2" applyFont="1" applyBorder="1" applyAlignment="1" applyProtection="1">
      <alignment horizontal="center" vertical="top" wrapText="1"/>
    </xf>
    <xf numFmtId="0" fontId="7" fillId="0" borderId="6" xfId="2" applyFont="1" applyBorder="1" applyAlignment="1" applyProtection="1">
      <alignment horizontal="center" vertical="top" wrapText="1"/>
    </xf>
    <xf numFmtId="0" fontId="6" fillId="0" borderId="5" xfId="0" applyFont="1" applyBorder="1" applyAlignment="1">
      <alignment horizontal="left" vertical="top" wrapText="1"/>
    </xf>
    <xf numFmtId="0" fontId="6" fillId="0" borderId="11" xfId="0" applyFont="1" applyBorder="1" applyAlignment="1">
      <alignment horizontal="left" vertical="top" wrapText="1"/>
    </xf>
    <xf numFmtId="0" fontId="6" fillId="0" borderId="6" xfId="0" applyFont="1" applyBorder="1" applyAlignment="1">
      <alignment horizontal="left" vertical="top" wrapText="1"/>
    </xf>
    <xf numFmtId="0" fontId="6" fillId="2" borderId="12" xfId="0" applyFont="1" applyFill="1" applyBorder="1" applyAlignment="1">
      <alignment horizontal="right" vertical="top"/>
    </xf>
    <xf numFmtId="0" fontId="6" fillId="2" borderId="13" xfId="0" applyFont="1" applyFill="1" applyBorder="1" applyAlignment="1">
      <alignment horizontal="right" vertical="top"/>
    </xf>
    <xf numFmtId="0" fontId="6" fillId="2" borderId="14" xfId="0" applyFont="1" applyFill="1" applyBorder="1" applyAlignment="1">
      <alignment horizontal="right" vertical="top"/>
    </xf>
    <xf numFmtId="0" fontId="10" fillId="2" borderId="12" xfId="3" applyFill="1" applyBorder="1" applyAlignment="1" applyProtection="1">
      <alignment horizontal="left" vertical="top" wrapText="1"/>
    </xf>
    <xf numFmtId="0" fontId="10" fillId="2" borderId="15" xfId="3" applyFill="1" applyBorder="1" applyAlignment="1" applyProtection="1">
      <alignment horizontal="left" vertical="top" wrapText="1"/>
    </xf>
    <xf numFmtId="0" fontId="6" fillId="2" borderId="2" xfId="0" applyFont="1" applyFill="1" applyBorder="1" applyAlignment="1">
      <alignment horizontal="justify" vertical="top" wrapText="1"/>
    </xf>
    <xf numFmtId="0" fontId="6" fillId="2" borderId="3" xfId="0" applyFont="1" applyFill="1" applyBorder="1" applyAlignment="1">
      <alignment horizontal="justify" vertical="top" wrapText="1"/>
    </xf>
    <xf numFmtId="0" fontId="6" fillId="2" borderId="4" xfId="0" applyFont="1" applyFill="1" applyBorder="1" applyAlignment="1">
      <alignment horizontal="justify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2" borderId="7" xfId="0" applyFont="1" applyFill="1" applyBorder="1" applyAlignment="1">
      <alignment horizontal="justify" vertical="top" wrapText="1"/>
    </xf>
    <xf numFmtId="0" fontId="6" fillId="2" borderId="8" xfId="0" applyFont="1" applyFill="1" applyBorder="1" applyAlignment="1">
      <alignment horizontal="justify" vertical="top" wrapText="1"/>
    </xf>
    <xf numFmtId="0" fontId="6" fillId="2" borderId="9" xfId="0" applyFont="1" applyFill="1" applyBorder="1" applyAlignment="1">
      <alignment horizontal="justify" vertical="top" wrapText="1"/>
    </xf>
    <xf numFmtId="166" fontId="13" fillId="4" borderId="21" xfId="5" applyNumberFormat="1" applyFill="1" applyBorder="1" applyAlignment="1">
      <alignment horizontal="center" vertical="center" wrapText="1"/>
    </xf>
    <xf numFmtId="166" fontId="13" fillId="4" borderId="22" xfId="5" applyNumberFormat="1" applyFill="1" applyBorder="1" applyAlignment="1">
      <alignment horizontal="left" vertical="center" wrapText="1"/>
    </xf>
    <xf numFmtId="0" fontId="13" fillId="4" borderId="23" xfId="5" applyFill="1" applyBorder="1" applyAlignment="1">
      <alignment vertical="center" wrapText="1"/>
    </xf>
    <xf numFmtId="0" fontId="13" fillId="4" borderId="23" xfId="5" applyFill="1" applyBorder="1" applyAlignment="1">
      <alignment horizontal="right" vertical="center" textRotation="90" wrapText="1"/>
    </xf>
    <xf numFmtId="0" fontId="13" fillId="4" borderId="22" xfId="5" applyFill="1" applyBorder="1" applyAlignment="1">
      <alignment vertical="center" wrapText="1"/>
    </xf>
    <xf numFmtId="0" fontId="13" fillId="4" borderId="24" xfId="5" applyFill="1" applyBorder="1" applyAlignment="1">
      <alignment horizontal="right" vertical="center" textRotation="90" wrapText="1"/>
    </xf>
    <xf numFmtId="0" fontId="13" fillId="4" borderId="25" xfId="5" applyFill="1" applyBorder="1" applyAlignment="1">
      <alignment horizontal="center" vertical="center" wrapText="1"/>
    </xf>
    <xf numFmtId="0" fontId="0" fillId="4" borderId="26" xfId="0" applyFill="1" applyBorder="1" applyAlignment="1">
      <alignment horizontal="right"/>
    </xf>
    <xf numFmtId="0" fontId="0" fillId="4" borderId="27" xfId="0" applyFill="1" applyBorder="1"/>
    <xf numFmtId="0" fontId="0" fillId="4" borderId="28" xfId="0" applyFill="1" applyBorder="1" applyAlignment="1">
      <alignment horizontal="right"/>
    </xf>
    <xf numFmtId="0" fontId="13" fillId="4" borderId="27" xfId="5" applyFill="1" applyBorder="1" applyAlignment="1">
      <alignment horizontal="left" wrapText="1"/>
    </xf>
    <xf numFmtId="0" fontId="13" fillId="4" borderId="29" xfId="5" applyFill="1" applyBorder="1" applyAlignment="1">
      <alignment horizontal="center" vertical="center" wrapText="1"/>
    </xf>
    <xf numFmtId="0" fontId="13" fillId="4" borderId="30" xfId="5" applyFill="1" applyBorder="1" applyAlignment="1">
      <alignment horizontal="centerContinuous" wrapText="1"/>
    </xf>
    <xf numFmtId="0" fontId="0" fillId="4" borderId="26" xfId="0" applyFill="1" applyBorder="1"/>
    <xf numFmtId="0" fontId="16" fillId="4" borderId="31" xfId="5" applyFont="1" applyFill="1" applyBorder="1" applyAlignment="1">
      <alignment horizontal="center" vertical="center" wrapText="1"/>
    </xf>
    <xf numFmtId="0" fontId="16" fillId="4" borderId="32" xfId="5" applyFont="1" applyFill="1" applyBorder="1" applyAlignment="1">
      <alignment horizontal="center" vertical="center" wrapText="1"/>
    </xf>
    <xf numFmtId="0" fontId="16" fillId="4" borderId="33" xfId="5" applyFont="1" applyFill="1" applyBorder="1" applyAlignment="1">
      <alignment horizontal="center" vertical="center" wrapText="1"/>
    </xf>
    <xf numFmtId="167" fontId="16" fillId="4" borderId="34" xfId="5" applyNumberFormat="1" applyFont="1" applyFill="1" applyBorder="1" applyAlignment="1">
      <alignment horizontal="center" vertical="center" wrapText="1"/>
    </xf>
    <xf numFmtId="167" fontId="16" fillId="4" borderId="35" xfId="5" applyNumberFormat="1" applyFont="1" applyFill="1" applyBorder="1" applyAlignment="1">
      <alignment horizontal="center" vertical="center" wrapText="1"/>
    </xf>
    <xf numFmtId="167" fontId="16" fillId="4" borderId="37" xfId="5" applyNumberFormat="1" applyFont="1" applyFill="1" applyBorder="1" applyAlignment="1">
      <alignment horizontal="center" vertical="center" wrapText="1"/>
    </xf>
    <xf numFmtId="167" fontId="16" fillId="4" borderId="19" xfId="5" applyNumberFormat="1" applyFont="1" applyFill="1" applyBorder="1" applyAlignment="1">
      <alignment horizontal="center" vertical="center" wrapText="1"/>
    </xf>
    <xf numFmtId="0" fontId="16" fillId="4" borderId="38" xfId="5" applyFont="1" applyFill="1" applyBorder="1" applyAlignment="1">
      <alignment horizontal="center" vertical="center" wrapText="1"/>
    </xf>
    <xf numFmtId="168" fontId="13" fillId="4" borderId="34" xfId="5" applyNumberFormat="1" applyFill="1" applyBorder="1" applyAlignment="1">
      <alignment horizontal="center" vertical="center" wrapText="1"/>
    </xf>
    <xf numFmtId="168" fontId="13" fillId="4" borderId="35" xfId="5" applyNumberFormat="1" applyFill="1" applyBorder="1" applyAlignment="1">
      <alignment wrapText="1"/>
    </xf>
    <xf numFmtId="0" fontId="13" fillId="3" borderId="42" xfId="5" applyFill="1" applyBorder="1"/>
    <xf numFmtId="0" fontId="13" fillId="3" borderId="43" xfId="5" applyFill="1" applyBorder="1"/>
    <xf numFmtId="0" fontId="13" fillId="3" borderId="36" xfId="5" applyFill="1" applyBorder="1"/>
    <xf numFmtId="0" fontId="13" fillId="3" borderId="33" xfId="5" applyFill="1" applyBorder="1"/>
    <xf numFmtId="0" fontId="13" fillId="4" borderId="35" xfId="5" applyFill="1" applyBorder="1" applyAlignment="1">
      <alignment wrapText="1"/>
    </xf>
    <xf numFmtId="0" fontId="13" fillId="4" borderId="42" xfId="5" applyFill="1" applyBorder="1"/>
    <xf numFmtId="0" fontId="13" fillId="4" borderId="22" xfId="5" applyFill="1" applyBorder="1" applyAlignment="1">
      <alignment wrapText="1"/>
    </xf>
    <xf numFmtId="0" fontId="13" fillId="4" borderId="43" xfId="5" applyFill="1" applyBorder="1"/>
    <xf numFmtId="1" fontId="3" fillId="4" borderId="44" xfId="5" applyNumberFormat="1" applyFont="1" applyFill="1" applyBorder="1" applyAlignment="1">
      <alignment horizontal="center" wrapText="1"/>
    </xf>
    <xf numFmtId="168" fontId="13" fillId="4" borderId="45" xfId="5" applyNumberFormat="1" applyFill="1" applyBorder="1" applyAlignment="1">
      <alignment horizontal="center" vertical="center" wrapText="1"/>
    </xf>
    <xf numFmtId="168" fontId="13" fillId="4" borderId="46" xfId="5" applyNumberFormat="1" applyFill="1" applyBorder="1" applyAlignment="1">
      <alignment wrapText="1"/>
    </xf>
    <xf numFmtId="0" fontId="13" fillId="3" borderId="47" xfId="5" applyFill="1" applyBorder="1"/>
    <xf numFmtId="0" fontId="13" fillId="3" borderId="48" xfId="5" applyFill="1" applyBorder="1"/>
    <xf numFmtId="0" fontId="13" fillId="3" borderId="49" xfId="5" applyFill="1" applyBorder="1"/>
    <xf numFmtId="0" fontId="13" fillId="3" borderId="50" xfId="5" applyFill="1" applyBorder="1"/>
    <xf numFmtId="169" fontId="13" fillId="4" borderId="46" xfId="5" applyNumberFormat="1" applyFill="1" applyBorder="1"/>
    <xf numFmtId="0" fontId="13" fillId="4" borderId="51" xfId="5" applyFill="1" applyBorder="1"/>
    <xf numFmtId="0" fontId="17" fillId="4" borderId="27" xfId="5" applyFont="1" applyFill="1" applyBorder="1"/>
    <xf numFmtId="0" fontId="13" fillId="4" borderId="48" xfId="5" applyFill="1" applyBorder="1"/>
    <xf numFmtId="1" fontId="16" fillId="4" borderId="52" xfId="5" applyNumberFormat="1" applyFont="1" applyFill="1" applyBorder="1" applyAlignment="1">
      <alignment horizontal="center"/>
    </xf>
    <xf numFmtId="0" fontId="13" fillId="3" borderId="53" xfId="5" applyFill="1" applyBorder="1"/>
    <xf numFmtId="170" fontId="13" fillId="3" borderId="0" xfId="5" applyNumberFormat="1" applyFill="1" applyBorder="1"/>
    <xf numFmtId="3" fontId="13" fillId="3" borderId="54" xfId="5" applyNumberFormat="1" applyFill="1" applyBorder="1"/>
    <xf numFmtId="0" fontId="0" fillId="3" borderId="53" xfId="0" applyFill="1" applyBorder="1"/>
    <xf numFmtId="0" fontId="13" fillId="3" borderId="40" xfId="5" applyFill="1" applyBorder="1"/>
    <xf numFmtId="0" fontId="13" fillId="4" borderId="0" xfId="5" applyFill="1" applyBorder="1"/>
    <xf numFmtId="0" fontId="13" fillId="4" borderId="55" xfId="5" applyFill="1" applyBorder="1" applyAlignment="1">
      <alignment horizontal="left"/>
    </xf>
    <xf numFmtId="0" fontId="16" fillId="0" borderId="0" xfId="5" applyFont="1" applyAlignment="1">
      <alignment horizontal="center" vertical="center" wrapText="1"/>
    </xf>
    <xf numFmtId="171" fontId="0" fillId="4" borderId="37" xfId="6" applyNumberFormat="1" applyFont="1" applyFill="1" applyBorder="1" applyAlignment="1">
      <alignment horizontal="center"/>
    </xf>
    <xf numFmtId="171" fontId="0" fillId="4" borderId="56" xfId="6" applyNumberFormat="1" applyFont="1" applyFill="1" applyBorder="1"/>
    <xf numFmtId="171" fontId="0" fillId="4" borderId="38" xfId="6" applyNumberFormat="1" applyFont="1" applyFill="1" applyBorder="1"/>
    <xf numFmtId="171" fontId="0" fillId="4" borderId="34" xfId="6" applyNumberFormat="1" applyFont="1" applyFill="1" applyBorder="1" applyAlignment="1">
      <alignment horizontal="center"/>
    </xf>
    <xf numFmtId="171" fontId="0" fillId="4" borderId="35" xfId="6" applyNumberFormat="1" applyFont="1" applyFill="1" applyBorder="1"/>
    <xf numFmtId="171" fontId="0" fillId="4" borderId="36" xfId="6" applyNumberFormat="1" applyFont="1" applyFill="1" applyBorder="1"/>
    <xf numFmtId="171" fontId="0" fillId="4" borderId="55" xfId="6" applyNumberFormat="1" applyFont="1" applyFill="1" applyBorder="1"/>
    <xf numFmtId="1" fontId="16" fillId="4" borderId="45" xfId="5" applyNumberFormat="1" applyFont="1" applyFill="1" applyBorder="1" applyAlignment="1">
      <alignment horizontal="center"/>
    </xf>
    <xf numFmtId="1" fontId="16" fillId="4" borderId="57" xfId="5" applyNumberFormat="1" applyFont="1" applyFill="1" applyBorder="1" applyAlignment="1">
      <alignment horizontal="center"/>
    </xf>
    <xf numFmtId="1" fontId="16" fillId="4" borderId="46" xfId="5" applyNumberFormat="1" applyFont="1" applyFill="1" applyBorder="1" applyAlignment="1">
      <alignment horizontal="center"/>
    </xf>
    <xf numFmtId="1" fontId="16" fillId="4" borderId="49" xfId="5" applyNumberFormat="1" applyFont="1" applyFill="1" applyBorder="1" applyAlignment="1">
      <alignment horizontal="center"/>
    </xf>
    <xf numFmtId="0" fontId="13" fillId="4" borderId="57" xfId="5" applyFill="1" applyBorder="1"/>
    <xf numFmtId="1" fontId="16" fillId="4" borderId="58" xfId="5" applyNumberFormat="1" applyFont="1" applyFill="1" applyBorder="1" applyAlignment="1">
      <alignment horizontal="center"/>
    </xf>
    <xf numFmtId="1" fontId="16" fillId="4" borderId="59" xfId="5" applyNumberFormat="1" applyFont="1" applyFill="1" applyBorder="1" applyAlignment="1">
      <alignment horizontal="center" wrapText="1"/>
    </xf>
    <xf numFmtId="1" fontId="16" fillId="4" borderId="37" xfId="5" applyNumberFormat="1" applyFont="1" applyFill="1" applyBorder="1" applyAlignment="1">
      <alignment horizontal="center"/>
    </xf>
    <xf numFmtId="1" fontId="16" fillId="4" borderId="60" xfId="0" applyNumberFormat="1" applyFont="1" applyFill="1" applyBorder="1" applyAlignment="1">
      <alignment horizontal="center"/>
    </xf>
    <xf numFmtId="0" fontId="13" fillId="4" borderId="39" xfId="5" applyFill="1" applyBorder="1"/>
    <xf numFmtId="167" fontId="16" fillId="4" borderId="37" xfId="5" applyNumberFormat="1" applyFont="1" applyFill="1" applyBorder="1" applyAlignment="1">
      <alignment horizontal="center"/>
    </xf>
    <xf numFmtId="1" fontId="3" fillId="4" borderId="19" xfId="5" applyNumberFormat="1" applyFont="1" applyFill="1" applyBorder="1" applyAlignment="1">
      <alignment horizontal="right"/>
    </xf>
    <xf numFmtId="1" fontId="3" fillId="4" borderId="38" xfId="5" applyNumberFormat="1" applyFont="1" applyFill="1" applyBorder="1" applyAlignment="1">
      <alignment horizontal="center"/>
    </xf>
    <xf numFmtId="1" fontId="13" fillId="4" borderId="39" xfId="5" applyNumberFormat="1" applyFill="1" applyBorder="1"/>
    <xf numFmtId="166" fontId="13" fillId="4" borderId="61" xfId="5" applyNumberFormat="1" applyFill="1" applyBorder="1" applyAlignment="1">
      <alignment horizontal="center" vertical="center" wrapText="1"/>
    </xf>
    <xf numFmtId="166" fontId="13" fillId="4" borderId="40" xfId="5" applyNumberFormat="1" applyFill="1" applyBorder="1" applyAlignment="1">
      <alignment horizontal="left" vertical="center" wrapText="1"/>
    </xf>
    <xf numFmtId="0" fontId="13" fillId="4" borderId="54" xfId="5" applyFill="1" applyBorder="1" applyAlignment="1">
      <alignment vertical="center" wrapText="1"/>
    </xf>
    <xf numFmtId="0" fontId="13" fillId="4" borderId="54" xfId="5" applyFill="1" applyBorder="1" applyAlignment="1">
      <alignment horizontal="right" vertical="center" textRotation="90" wrapText="1"/>
    </xf>
    <xf numFmtId="0" fontId="13" fillId="4" borderId="40" xfId="5" applyFill="1" applyBorder="1" applyAlignment="1">
      <alignment vertical="center" wrapText="1"/>
    </xf>
    <xf numFmtId="0" fontId="13" fillId="4" borderId="53" xfId="5" applyFill="1" applyBorder="1" applyAlignment="1">
      <alignment horizontal="right" vertical="center" textRotation="90" wrapText="1"/>
    </xf>
    <xf numFmtId="0" fontId="13" fillId="4" borderId="41" xfId="5" applyFill="1" applyBorder="1" applyAlignment="1">
      <alignment horizontal="center" vertical="center" wrapText="1"/>
    </xf>
    <xf numFmtId="167" fontId="16" fillId="4" borderId="42" xfId="5" applyNumberFormat="1" applyFont="1" applyFill="1" applyBorder="1" applyAlignment="1">
      <alignment horizontal="center" vertical="center" wrapText="1"/>
    </xf>
    <xf numFmtId="0" fontId="19" fillId="0" borderId="62" xfId="7" applyFont="1" applyBorder="1" applyAlignment="1">
      <alignment horizontal="center"/>
    </xf>
    <xf numFmtId="0" fontId="20" fillId="0" borderId="63" xfId="0" applyFont="1" applyBorder="1" applyAlignment="1">
      <alignment horizontal="left"/>
    </xf>
    <xf numFmtId="3" fontId="19" fillId="0" borderId="63" xfId="7" applyNumberFormat="1" applyFont="1" applyBorder="1" applyAlignment="1">
      <alignment horizontal="center"/>
    </xf>
    <xf numFmtId="3" fontId="19" fillId="0" borderId="64" xfId="7" applyNumberFormat="1" applyFont="1" applyBorder="1" applyAlignment="1">
      <alignment horizontal="center"/>
    </xf>
    <xf numFmtId="0" fontId="3" fillId="0" borderId="65" xfId="7" applyBorder="1"/>
    <xf numFmtId="0" fontId="19" fillId="0" borderId="1" xfId="7" applyFont="1" applyBorder="1" applyAlignment="1">
      <alignment horizontal="center"/>
    </xf>
    <xf numFmtId="3" fontId="19" fillId="0" borderId="1" xfId="7" applyNumberFormat="1" applyFont="1" applyBorder="1" applyAlignment="1">
      <alignment horizontal="center"/>
    </xf>
    <xf numFmtId="3" fontId="19" fillId="0" borderId="66" xfId="7" applyNumberFormat="1" applyFont="1" applyBorder="1" applyAlignment="1">
      <alignment horizontal="center"/>
    </xf>
    <xf numFmtId="0" fontId="21" fillId="0" borderId="65" xfId="7" applyFont="1" applyBorder="1" applyAlignment="1">
      <alignment horizontal="center"/>
    </xf>
    <xf numFmtId="0" fontId="22" fillId="0" borderId="1" xfId="7" applyFont="1" applyBorder="1" applyAlignment="1">
      <alignment horizontal="center" vertical="center"/>
    </xf>
    <xf numFmtId="0" fontId="22" fillId="0" borderId="1" xfId="7" applyFont="1" applyBorder="1" applyAlignment="1">
      <alignment horizontal="center" vertical="center" wrapText="1"/>
    </xf>
    <xf numFmtId="0" fontId="22" fillId="0" borderId="66" xfId="7" applyFont="1" applyBorder="1" applyAlignment="1">
      <alignment horizontal="center" vertical="center" wrapText="1"/>
    </xf>
    <xf numFmtId="0" fontId="19" fillId="0" borderId="65" xfId="7" applyFont="1" applyBorder="1" applyAlignment="1">
      <alignment horizontal="center"/>
    </xf>
    <xf numFmtId="172" fontId="19" fillId="0" borderId="1" xfId="7" applyNumberFormat="1" applyFont="1" applyBorder="1" applyAlignment="1">
      <alignment horizontal="center"/>
    </xf>
    <xf numFmtId="0" fontId="23" fillId="0" borderId="1" xfId="0" applyFont="1" applyBorder="1" applyAlignment="1">
      <alignment horizontal="left" vertical="top" wrapText="1"/>
    </xf>
    <xf numFmtId="0" fontId="23" fillId="0" borderId="1" xfId="0" applyFont="1" applyBorder="1" applyAlignment="1">
      <alignment horizontal="left" vertical="top" wrapText="1"/>
    </xf>
    <xf numFmtId="0" fontId="23" fillId="0" borderId="66" xfId="0" applyFont="1" applyBorder="1" applyAlignment="1">
      <alignment horizontal="left" vertical="top" wrapText="1"/>
    </xf>
    <xf numFmtId="0" fontId="19" fillId="0" borderId="67" xfId="7" applyFont="1" applyBorder="1" applyAlignment="1">
      <alignment horizontal="center"/>
    </xf>
    <xf numFmtId="0" fontId="19" fillId="0" borderId="68" xfId="7" applyFont="1" applyBorder="1" applyAlignment="1">
      <alignment horizontal="center"/>
    </xf>
    <xf numFmtId="172" fontId="19" fillId="0" borderId="68" xfId="7" applyNumberFormat="1" applyFont="1" applyBorder="1" applyAlignment="1">
      <alignment horizontal="center"/>
    </xf>
    <xf numFmtId="3" fontId="19" fillId="0" borderId="68" xfId="7" applyNumberFormat="1" applyFont="1" applyBorder="1" applyAlignment="1">
      <alignment horizontal="center"/>
    </xf>
    <xf numFmtId="3" fontId="19" fillId="0" borderId="69" xfId="7" applyNumberFormat="1" applyFont="1" applyBorder="1" applyAlignment="1">
      <alignment horizontal="center"/>
    </xf>
    <xf numFmtId="0" fontId="19" fillId="0" borderId="70" xfId="7" applyFont="1" applyBorder="1" applyAlignment="1">
      <alignment horizontal="center"/>
    </xf>
    <xf numFmtId="0" fontId="19" fillId="0" borderId="10" xfId="7" applyFont="1" applyBorder="1" applyAlignment="1">
      <alignment horizontal="center"/>
    </xf>
    <xf numFmtId="172" fontId="19" fillId="0" borderId="10" xfId="7" applyNumberFormat="1" applyFont="1" applyBorder="1" applyAlignment="1">
      <alignment horizontal="center"/>
    </xf>
    <xf numFmtId="3" fontId="19" fillId="0" borderId="10" xfId="7" applyNumberFormat="1" applyFont="1" applyBorder="1" applyAlignment="1">
      <alignment horizontal="center"/>
    </xf>
    <xf numFmtId="3" fontId="19" fillId="0" borderId="71" xfId="7" applyNumberFormat="1" applyFont="1" applyBorder="1" applyAlignment="1">
      <alignment horizontal="center"/>
    </xf>
    <xf numFmtId="0" fontId="26" fillId="0" borderId="1" xfId="0" applyFont="1" applyBorder="1" applyAlignment="1">
      <alignment horizontal="right" vertical="center" wrapText="1"/>
    </xf>
    <xf numFmtId="0" fontId="26" fillId="0" borderId="68" xfId="0" applyFont="1" applyBorder="1" applyAlignment="1">
      <alignment horizontal="center" wrapText="1"/>
    </xf>
    <xf numFmtId="0" fontId="3" fillId="0" borderId="65" xfId="7" applyBorder="1" applyAlignment="1">
      <alignment horizontal="center"/>
    </xf>
    <xf numFmtId="0" fontId="26" fillId="0" borderId="10" xfId="0" applyFont="1" applyBorder="1" applyAlignment="1">
      <alignment horizontal="center" wrapText="1"/>
    </xf>
    <xf numFmtId="0" fontId="3" fillId="0" borderId="1" xfId="7" applyBorder="1"/>
    <xf numFmtId="0" fontId="3" fillId="0" borderId="66" xfId="7" applyBorder="1"/>
    <xf numFmtId="0" fontId="3" fillId="0" borderId="67" xfId="7" applyBorder="1"/>
    <xf numFmtId="0" fontId="3" fillId="0" borderId="68" xfId="7" applyBorder="1"/>
    <xf numFmtId="0" fontId="3" fillId="0" borderId="69" xfId="7" applyBorder="1"/>
    <xf numFmtId="0" fontId="3" fillId="0" borderId="70" xfId="7" applyBorder="1"/>
    <xf numFmtId="0" fontId="3" fillId="0" borderId="10" xfId="7" applyBorder="1"/>
    <xf numFmtId="0" fontId="3" fillId="0" borderId="71" xfId="7" applyBorder="1"/>
    <xf numFmtId="0" fontId="26" fillId="0" borderId="1" xfId="0" applyFont="1" applyBorder="1" applyAlignment="1">
      <alignment horizontal="right"/>
    </xf>
    <xf numFmtId="0" fontId="3" fillId="0" borderId="72" xfId="7" applyBorder="1"/>
    <xf numFmtId="0" fontId="0" fillId="0" borderId="73" xfId="0" applyBorder="1"/>
    <xf numFmtId="0" fontId="3" fillId="0" borderId="73" xfId="7" applyBorder="1"/>
    <xf numFmtId="0" fontId="3" fillId="0" borderId="74" xfId="7" applyBorder="1"/>
    <xf numFmtId="0" fontId="22" fillId="4" borderId="34" xfId="7" applyFont="1" applyFill="1" applyBorder="1" applyAlignment="1">
      <alignment horizontal="right"/>
    </xf>
    <xf numFmtId="0" fontId="22" fillId="4" borderId="35" xfId="7" applyFont="1" applyFill="1" applyBorder="1" applyAlignment="1">
      <alignment horizontal="left"/>
    </xf>
    <xf numFmtId="0" fontId="22" fillId="4" borderId="35" xfId="7" applyFont="1" applyFill="1" applyBorder="1" applyAlignment="1">
      <alignment horizontal="right"/>
    </xf>
    <xf numFmtId="0" fontId="22" fillId="4" borderId="36" xfId="7" applyFont="1" applyFill="1" applyBorder="1" applyAlignment="1">
      <alignment horizontal="left"/>
    </xf>
    <xf numFmtId="0" fontId="22" fillId="5" borderId="37" xfId="7" applyFont="1" applyFill="1" applyBorder="1" applyAlignment="1">
      <alignment vertical="center"/>
    </xf>
    <xf numFmtId="0" fontId="22" fillId="5" borderId="37" xfId="7" applyFont="1" applyFill="1" applyBorder="1" applyAlignment="1">
      <alignment horizontal="left" vertical="center"/>
    </xf>
    <xf numFmtId="0" fontId="22" fillId="5" borderId="45" xfId="7" applyFont="1" applyFill="1" applyBorder="1" applyAlignment="1">
      <alignment vertical="center"/>
    </xf>
    <xf numFmtId="0" fontId="19" fillId="5" borderId="19" xfId="7" applyFont="1" applyFill="1" applyBorder="1" applyAlignment="1">
      <alignment horizontal="left"/>
    </xf>
    <xf numFmtId="0" fontId="19" fillId="5" borderId="19" xfId="7" applyFont="1" applyFill="1" applyBorder="1"/>
    <xf numFmtId="0" fontId="19" fillId="5" borderId="19" xfId="7" applyFont="1" applyFill="1" applyBorder="1" applyAlignment="1">
      <alignment horizontal="left"/>
    </xf>
    <xf numFmtId="0" fontId="19" fillId="5" borderId="19" xfId="7" applyFont="1" applyFill="1" applyBorder="1" applyAlignment="1">
      <alignment horizontal="left" vertical="top" wrapText="1"/>
    </xf>
    <xf numFmtId="0" fontId="19" fillId="5" borderId="46" xfId="7" applyFont="1" applyFill="1" applyBorder="1" applyAlignment="1">
      <alignment horizontal="left"/>
    </xf>
    <xf numFmtId="0" fontId="19" fillId="5" borderId="38" xfId="0" applyFont="1" applyFill="1" applyBorder="1"/>
    <xf numFmtId="0" fontId="19" fillId="5" borderId="49" xfId="0" applyFont="1" applyFill="1" applyBorder="1"/>
    <xf numFmtId="173" fontId="19" fillId="5" borderId="19" xfId="9" applyNumberFormat="1" applyFont="1" applyFill="1" applyBorder="1"/>
    <xf numFmtId="173" fontId="19" fillId="5" borderId="19" xfId="8" applyNumberFormat="1" applyFont="1" applyFill="1" applyBorder="1"/>
    <xf numFmtId="173" fontId="22" fillId="5" borderId="19" xfId="9" applyNumberFormat="1" applyFont="1" applyFill="1" applyBorder="1"/>
    <xf numFmtId="174" fontId="22" fillId="5" borderId="19" xfId="7" applyNumberFormat="1" applyFont="1" applyFill="1" applyBorder="1" applyAlignment="1">
      <alignment horizontal="right"/>
    </xf>
    <xf numFmtId="175" fontId="22" fillId="5" borderId="46" xfId="9" applyNumberFormat="1" applyFont="1" applyFill="1" applyBorder="1"/>
  </cellXfs>
  <cellStyles count="10">
    <cellStyle name="Comma 2 2" xfId="8"/>
    <cellStyle name="Comma 3" xfId="6"/>
    <cellStyle name="Comma_Sasolburg Baseline Emission Factor Recalculation 17 April 08" xfId="9"/>
    <cellStyle name="Hyperlink" xfId="2" builtinId="8"/>
    <cellStyle name="Hyperlink 2" xfId="3"/>
    <cellStyle name="Normal" xfId="0" builtinId="0"/>
    <cellStyle name="Normal 2 2" xfId="7"/>
    <cellStyle name="Normal 3" xfId="5"/>
    <cellStyle name="Percent" xfId="1" builtinId="5"/>
    <cellStyle name="Обычный_%использ. уст. мощн.2005г." xfId="4"/>
  </cellStyles>
  <dxfs count="18"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6500"/>
      </font>
      <fill>
        <patternFill patternType="solid">
          <bgColor rgb="FFFFEB9C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0000"/>
        </patternFill>
      </fill>
    </dxf>
    <dxf>
      <fill>
        <patternFill patternType="solid">
          <bgColor rgb="FFB7DEE8"/>
        </patternFill>
      </fill>
    </dxf>
    <dxf>
      <fill>
        <patternFill patternType="solid">
          <bgColor rgb="FFFF85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FF0000"/>
      </font>
    </dxf>
    <dxf>
      <font>
        <color rgb="FFFF0000"/>
      </font>
    </dxf>
    <dxf>
      <font>
        <color rgb="FF9C6500"/>
      </font>
      <fill>
        <patternFill patternType="solid">
          <bgColor rgb="FFFFEB9C"/>
        </patternFill>
      </fill>
    </dxf>
    <dxf>
      <font>
        <color rgb="FFFF0000"/>
      </font>
    </dxf>
    <dxf>
      <font>
        <color rgb="FFFF0000"/>
      </font>
    </dxf>
    <dxf>
      <fill>
        <patternFill patternType="solid">
          <bgColor rgb="FFB7DEE8"/>
        </patternFill>
      </fill>
    </dxf>
    <dxf>
      <fill>
        <patternFill patternType="solid">
          <bgColor rgb="FFFF8585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314325</xdr:colOff>
      <xdr:row>6</xdr:row>
      <xdr:rowOff>146685</xdr:rowOff>
    </xdr:from>
    <xdr:to>
      <xdr:col>2</xdr:col>
      <xdr:colOff>867410</xdr:colOff>
      <xdr:row>7</xdr:row>
      <xdr:rowOff>171450</xdr:rowOff>
    </xdr:to>
    <xdr:pic>
      <xdr:nvPicPr>
        <xdr:cNvPr id="2" name="Picture 8"/>
        <xdr:cNvPicPr>
          <a:picLocks noChangeAspect="1"/>
          <a:extLst>
            <a:ext uri="smNativeData">
              <pm:smNativeData xmlns=""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FAAAAAAAAAHcCwAMGAAAAAgAAAOEC6wLvAQAARAwAAIcHAACeAQAAAAAAAA=="/>
            </a:ext>
          </a:extLst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4325" y="1985010"/>
          <a:ext cx="1181735" cy="26289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9</xdr:row>
      <xdr:rowOff>0</xdr:rowOff>
    </xdr:from>
    <xdr:to>
      <xdr:col>1</xdr:col>
      <xdr:colOff>85725</xdr:colOff>
      <xdr:row>9</xdr:row>
      <xdr:rowOff>257175</xdr:rowOff>
    </xdr:to>
    <xdr:pic>
      <xdr:nvPicPr>
        <xdr:cNvPr id="3" name="Picture 10"/>
        <xdr:cNvPicPr>
          <a:picLocks noChangeAspect="1"/>
          <a:extLst>
            <a:ext uri="smNativeData">
              <pm:smNativeData xmlns=""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IAAAAAQAAAAAAAAAIAAAAAQAAAKICBgEQAgAAWBAAAIcAAACVAQAAAAAAAA=="/>
            </a:ext>
          </a:extLst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4325" y="2647950"/>
          <a:ext cx="85725" cy="25717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10</xdr:row>
      <xdr:rowOff>0</xdr:rowOff>
    </xdr:from>
    <xdr:to>
      <xdr:col>1</xdr:col>
      <xdr:colOff>200025</xdr:colOff>
      <xdr:row>10</xdr:row>
      <xdr:rowOff>266700</xdr:rowOff>
    </xdr:to>
    <xdr:pic>
      <xdr:nvPicPr>
        <xdr:cNvPr id="4" name="Picture 9"/>
        <xdr:cNvPicPr>
          <a:picLocks noChangeAspect="1"/>
          <a:extLst>
            <a:ext uri="smNativeData">
              <pm:smNativeData xmlns=""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JAAAAAQAAAAAAAAAJAAAAAQAAABwDYwIQAgAAvxIAADsBAACkAQAAAAAAAA=="/>
            </a:ext>
          </a:extLst>
        </xdr:cNvPicPr>
      </xdr:nvPicPr>
      <xdr:blipFill>
        <a:blip xmlns:r="http://schemas.openxmlformats.org/officeDocument/2006/relationships" r:embed="rId3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314325" y="3038475"/>
          <a:ext cx="200025" cy="26670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142240</xdr:colOff>
      <xdr:row>10</xdr:row>
      <xdr:rowOff>95250</xdr:rowOff>
    </xdr:from>
    <xdr:to>
      <xdr:col>3</xdr:col>
      <xdr:colOff>656590</xdr:colOff>
      <xdr:row>13</xdr:row>
      <xdr:rowOff>161925</xdr:rowOff>
    </xdr:to>
    <xdr:pic>
      <xdr:nvPicPr>
        <xdr:cNvPr id="2" name="Picture 1"/>
        <xdr:cNvPicPr>
          <a:picLocks noChangeAspect="1"/>
          <a:extLst>
            <a:ext uri="smNativeData">
              <pm:smNativeData xmlns=""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AAAAAA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KAAAAAQAAAAMCZQANAAAAAwAAAGwDSwEgBwAAjw0AAAoVAAAuBAAAAAAAAA=="/>
            </a:ext>
          </a:extLst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1094740" y="2324100"/>
          <a:ext cx="3238500" cy="666750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  <xdr:twoCellAnchor>
    <xdr:from>
      <xdr:col>1</xdr:col>
      <xdr:colOff>0</xdr:colOff>
      <xdr:row>14</xdr:row>
      <xdr:rowOff>104775</xdr:rowOff>
    </xdr:from>
    <xdr:to>
      <xdr:col>1</xdr:col>
      <xdr:colOff>790575</xdr:colOff>
      <xdr:row>16</xdr:row>
      <xdr:rowOff>0</xdr:rowOff>
    </xdr:to>
    <xdr:pic>
      <xdr:nvPicPr>
        <xdr:cNvPr id="3" name="Picture 5"/>
        <xdr:cNvPicPr>
          <a:picLocks noChangeAspect="1"/>
          <a:extLst>
            <a:ext uri="smNativeData">
              <pm:smNativeData xmlns="" xmlns:pm="smNativeData" val="SMDATA_16_Z5sxYhMAAAAlAAAAEQAAAK0AAAAAkAAAAEgAAACQAAAASAAAAAAAAAAAAAAAAAAAAAEAAABQAAAAAAAAAAAA4D8AAAAAAADgPwAAAAAAAOA/AAAAAAAA4D8AAAAAAADgPwAAAAAAAOA/AAAAAAAA4D8AAAAAAADgPwAAAAAAAOA/AAAAAAAA4D8CAAAAjAAAAAAAAAAAAAAA////AAAAAAAAAAAAAAAAAAAAAAAAAAAAAAAAAAAAAAAAAAAAZAAAAAEAAABAAAAAAAAAAAAAAAAAAAAAAAAAAAAAAAAAAAAAAAAAAAAAAAAAAAAAAAAAAAAAAAAAAAAAAAAAAAAAAAAAAAAAAAAAAAAAAAAAAAAAAAAAAAAAAAAAAAAAFAAAADwAAAAAAAAAAAAAAAAAAAAPAAAAAQAAACMAAAAjAAAAIwAAAB4AAAAAAAAAZAAAAGQAAAAAAAAAZAAAAGQAAAAVAAAAYAAAAAAAAAAAAAAADwAAACADAAAAAAAAAAAAAAEAAACgMgAAVgcAAKr4//8BAAAAf39/AAEAAABkAAAAAAAAABQAAABAHwAAAAAAACYAAAAAAAAAwOD//wAAAAAmAAAAZAAAABYAAABMAAAAAAAAAAAAAAAEAAAAAAAAAAEAAAB/f38AAAAAACgAAAAoAAAAZAAAAGQAAAAAAAAAzMzMAAAAAABQAAAAUAAAAGQAAABkAAAAAAAAAAcAAAA4AAAAAAAAAAAAAAAAAAAA////AAIAAAD///8AAAAAAAAAAAAAAAAAAAAAAAAAAABkAAAAZAAAAAEAAAAjAAAABAAAAGQAAAAXAAAAFAAAAAAAAAAAAAAA/38AAP9/AAAAAAAACQAAAAQAAACWX9lUDAAAABAAAAAAAAAAAAAAAAAAAAAAAAAAHgAAAGgAAAAAAAAAAAAAAAAAAAAAAAAAAAAAABAnAAAQJwAAAAAAAAAAAAAAAAAAAAAAAAAAAAAAAAAAAAAAAAAAAAAUAAAAAAAAAMDA/wAAAAAAZAAAADIAAAAAAAAAZAAAAAAAAAB/f38AAQAAACIAAAAYAAAAAAAAAAAAAAAAAAAAAAAAAAAAAAAAAAAAJAAAACQAAAAAAAAABwAAAAAAAAAAAAAAAAAAAAAAAAAAAAAAAAAAAH9/fwAlAAAAWAAAAAAAAAAAAAAAAAAAAAAAAAAAAAAAAAAAAAAAAAAAAAAAAAAAAAAAAAAAAAAAPwAAAAAAAACghgEAAAAAAAAAAAAAAAAADAAAAAEAAAAAAAAAAAAAAAAAAAAhAAAAMAAAACwAAAAOAAAAAQAAADcCAAAQAAAAAQAAAAAAMQJABgAAjRIAAN0EAADIAQAAAAAAAA=="/>
            </a:ext>
          </a:extLst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</a:blip>
        <a:stretch>
          <a:fillRect/>
        </a:stretch>
      </xdr:blipFill>
      <xdr:spPr>
        <a:xfrm>
          <a:off x="952500" y="3114675"/>
          <a:ext cx="790575" cy="276225"/>
        </a:xfrm>
        <a:prstGeom prst="rect">
          <a:avLst/>
        </a:prstGeom>
        <a:noFill/>
        <a:ln w="9525" cap="flat">
          <a:noFill/>
          <a:prstDash val="solid"/>
          <a:headEnd type="none" w="med" len="med"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23"/>
  <sheetViews>
    <sheetView workbookViewId="0">
      <selection activeCell="E28" sqref="E28:E29"/>
    </sheetView>
  </sheetViews>
  <sheetFormatPr defaultRowHeight="15" x14ac:dyDescent="0.25"/>
  <sheetData>
    <row r="2" spans="1:12" ht="48" customHeight="1" x14ac:dyDescent="0.25">
      <c r="A2" s="1">
        <v>1</v>
      </c>
      <c r="B2" s="26" t="s">
        <v>0</v>
      </c>
      <c r="C2" s="26"/>
      <c r="D2" s="26"/>
      <c r="E2" s="26"/>
      <c r="F2" s="26"/>
      <c r="G2" s="26"/>
      <c r="H2" s="26"/>
      <c r="I2" s="26"/>
      <c r="J2" s="26"/>
      <c r="K2" s="26"/>
      <c r="L2" s="26"/>
    </row>
    <row r="3" spans="1:12" x14ac:dyDescent="0.25">
      <c r="A3" s="1"/>
    </row>
    <row r="4" spans="1:12" x14ac:dyDescent="0.25">
      <c r="A4" s="2">
        <v>2</v>
      </c>
      <c r="B4" s="38" t="s">
        <v>1</v>
      </c>
      <c r="C4" s="39"/>
      <c r="D4" s="39"/>
      <c r="E4" s="39"/>
      <c r="F4" s="39"/>
      <c r="G4" s="39"/>
      <c r="H4" s="39"/>
      <c r="I4" s="39"/>
      <c r="J4" s="39"/>
      <c r="K4" s="39"/>
      <c r="L4" s="40"/>
    </row>
    <row r="5" spans="1:12" x14ac:dyDescent="0.25">
      <c r="A5" s="1"/>
      <c r="B5" s="28"/>
      <c r="C5" s="29"/>
      <c r="D5" s="41" t="s">
        <v>2</v>
      </c>
      <c r="E5" s="42"/>
      <c r="F5" s="42"/>
      <c r="G5" s="42"/>
      <c r="H5" s="42"/>
      <c r="I5" s="42"/>
      <c r="J5" s="42"/>
      <c r="K5" s="42"/>
      <c r="L5" s="43"/>
    </row>
    <row r="6" spans="1:12" x14ac:dyDescent="0.25">
      <c r="A6" s="3"/>
      <c r="B6" s="44" t="s">
        <v>3</v>
      </c>
      <c r="C6" s="45"/>
      <c r="D6" s="45"/>
      <c r="E6" s="45"/>
      <c r="F6" s="45"/>
      <c r="G6" s="45"/>
      <c r="H6" s="45"/>
      <c r="I6" s="45"/>
      <c r="J6" s="45"/>
      <c r="K6" s="45"/>
      <c r="L6" s="46"/>
    </row>
    <row r="7" spans="1:12" x14ac:dyDescent="0.25">
      <c r="A7" s="1"/>
      <c r="B7" s="5"/>
      <c r="C7" s="5"/>
      <c r="D7" s="5"/>
      <c r="E7" s="5"/>
      <c r="F7" s="5"/>
      <c r="G7" s="6"/>
      <c r="H7" s="6"/>
      <c r="I7" s="6"/>
      <c r="J7" s="6"/>
      <c r="K7" s="6"/>
      <c r="L7" s="6"/>
    </row>
    <row r="8" spans="1:12" x14ac:dyDescent="0.25">
      <c r="A8" s="1"/>
      <c r="B8" s="7"/>
      <c r="C8" s="7"/>
      <c r="D8" s="7"/>
      <c r="E8" s="7"/>
      <c r="F8" s="7"/>
      <c r="G8" s="8"/>
      <c r="H8" s="8"/>
      <c r="I8" s="8"/>
      <c r="J8" s="8"/>
      <c r="K8" s="8"/>
      <c r="L8" s="8"/>
    </row>
    <row r="9" spans="1:12" ht="93" x14ac:dyDescent="0.25">
      <c r="A9" s="1"/>
      <c r="B9" s="9" t="s">
        <v>4</v>
      </c>
      <c r="C9" s="27" t="s">
        <v>5</v>
      </c>
      <c r="D9" s="27"/>
      <c r="E9" s="27"/>
      <c r="F9" s="27"/>
      <c r="G9" s="27"/>
      <c r="H9" s="27"/>
      <c r="I9" s="27"/>
      <c r="J9" s="27"/>
      <c r="K9" s="27"/>
      <c r="L9" s="27"/>
    </row>
    <row r="10" spans="1:12" ht="93" x14ac:dyDescent="0.25">
      <c r="A10" s="1"/>
      <c r="B10" s="9"/>
      <c r="C10" s="27" t="s">
        <v>6</v>
      </c>
      <c r="D10" s="27"/>
      <c r="E10" s="27"/>
      <c r="F10" s="27"/>
      <c r="G10" s="27"/>
      <c r="H10" s="27"/>
      <c r="I10" s="27"/>
      <c r="J10" s="27"/>
      <c r="K10" s="27"/>
      <c r="L10" s="27"/>
    </row>
    <row r="11" spans="1:12" ht="93" x14ac:dyDescent="0.25">
      <c r="A11" s="4"/>
      <c r="B11" s="9"/>
      <c r="C11" s="27" t="s">
        <v>7</v>
      </c>
      <c r="D11" s="27"/>
      <c r="E11" s="27"/>
      <c r="F11" s="27"/>
      <c r="G11" s="27"/>
      <c r="H11" s="27"/>
      <c r="I11" s="27"/>
      <c r="J11" s="27"/>
      <c r="K11" s="27"/>
      <c r="L11" s="27"/>
    </row>
    <row r="12" spans="1:12" x14ac:dyDescent="0.25">
      <c r="A12" s="1">
        <v>3</v>
      </c>
      <c r="B12" s="10"/>
      <c r="C12" s="11"/>
      <c r="D12" s="12"/>
      <c r="E12" s="10"/>
      <c r="F12" s="10"/>
      <c r="G12" s="10"/>
      <c r="H12" s="13"/>
      <c r="I12" s="10"/>
      <c r="J12" s="12"/>
      <c r="K12" s="10"/>
      <c r="L12" s="11"/>
    </row>
    <row r="13" spans="1:12" x14ac:dyDescent="0.25">
      <c r="A13" s="1"/>
      <c r="B13" s="28"/>
      <c r="C13" s="29"/>
      <c r="D13" s="30" t="s">
        <v>8</v>
      </c>
      <c r="E13" s="31"/>
      <c r="F13" s="31"/>
      <c r="G13" s="31"/>
      <c r="H13" s="31"/>
      <c r="I13" s="31"/>
      <c r="J13" s="31"/>
      <c r="K13" s="31"/>
      <c r="L13" s="32"/>
    </row>
    <row r="14" spans="1:12" x14ac:dyDescent="0.25">
      <c r="A14" s="1">
        <v>4</v>
      </c>
      <c r="B14" s="33"/>
      <c r="C14" s="34"/>
      <c r="D14" s="34"/>
      <c r="E14" s="34"/>
      <c r="F14" s="34"/>
      <c r="G14" s="34"/>
      <c r="H14" s="35"/>
      <c r="I14" s="36"/>
      <c r="J14" s="37"/>
      <c r="K14" s="14"/>
      <c r="L14" s="14"/>
    </row>
    <row r="15" spans="1:12" x14ac:dyDescent="0.25">
      <c r="A15" s="1"/>
      <c r="B15" s="22" t="s">
        <v>9</v>
      </c>
      <c r="C15" s="23"/>
      <c r="D15" s="23"/>
      <c r="E15" s="23"/>
      <c r="F15" s="23"/>
      <c r="G15" s="23"/>
      <c r="H15" s="23"/>
      <c r="I15" s="23"/>
      <c r="J15" s="23"/>
      <c r="K15" s="23"/>
      <c r="L15" s="24"/>
    </row>
    <row r="16" spans="1:12" x14ac:dyDescent="0.25">
      <c r="A16" s="1">
        <v>5</v>
      </c>
      <c r="B16" s="25" t="s">
        <v>10</v>
      </c>
      <c r="C16" s="25"/>
      <c r="D16" s="25"/>
      <c r="E16" s="25"/>
      <c r="F16" s="25"/>
      <c r="G16" s="25"/>
      <c r="H16" s="25"/>
      <c r="I16" s="25"/>
      <c r="J16" s="25"/>
      <c r="K16" s="25"/>
      <c r="L16" s="25"/>
    </row>
    <row r="17" spans="2:12" x14ac:dyDescent="0.25">
      <c r="B17" s="26" t="s">
        <v>11</v>
      </c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2:12" x14ac:dyDescent="0.25">
      <c r="B18" s="4"/>
      <c r="C18" s="20"/>
      <c r="D18" s="20"/>
      <c r="E18" s="20"/>
      <c r="F18" s="20"/>
      <c r="G18" s="20"/>
      <c r="H18" s="20"/>
      <c r="I18" s="20"/>
      <c r="J18" s="20"/>
      <c r="K18" s="20"/>
      <c r="L18" s="20"/>
    </row>
    <row r="19" spans="2:12" ht="15.75" x14ac:dyDescent="0.25">
      <c r="B19" s="4"/>
      <c r="C19" s="15"/>
      <c r="D19" s="20" t="s">
        <v>12</v>
      </c>
      <c r="E19" s="20"/>
      <c r="F19" s="20"/>
      <c r="G19" s="20"/>
      <c r="H19" s="20"/>
      <c r="I19" s="20"/>
      <c r="J19" s="20"/>
      <c r="K19" s="20"/>
      <c r="L19" s="20"/>
    </row>
    <row r="20" spans="2:12" ht="15.75" x14ac:dyDescent="0.25">
      <c r="B20" s="4"/>
      <c r="C20" s="16"/>
      <c r="D20" s="20" t="s">
        <v>13</v>
      </c>
      <c r="E20" s="20"/>
      <c r="F20" s="20"/>
      <c r="G20" s="20"/>
      <c r="H20" s="20"/>
      <c r="I20" s="20"/>
      <c r="J20" s="20"/>
      <c r="K20" s="20"/>
      <c r="L20" s="20"/>
    </row>
    <row r="21" spans="2:12" ht="15.75" x14ac:dyDescent="0.25">
      <c r="B21" s="4"/>
      <c r="C21" s="17"/>
      <c r="D21" s="20" t="s">
        <v>14</v>
      </c>
      <c r="E21" s="20"/>
      <c r="F21" s="20"/>
      <c r="G21" s="20"/>
      <c r="H21" s="20"/>
      <c r="I21" s="20"/>
      <c r="J21" s="20"/>
      <c r="K21" s="20"/>
      <c r="L21" s="20"/>
    </row>
    <row r="22" spans="2:12" x14ac:dyDescent="0.25">
      <c r="B22" s="4"/>
      <c r="C22" s="18"/>
      <c r="D22" s="20" t="s">
        <v>15</v>
      </c>
      <c r="E22" s="20"/>
      <c r="F22" s="20"/>
      <c r="G22" s="20"/>
      <c r="H22" s="20"/>
      <c r="I22" s="20"/>
      <c r="J22" s="20"/>
      <c r="K22" s="20"/>
      <c r="L22" s="20"/>
    </row>
    <row r="23" spans="2:12" x14ac:dyDescent="0.25">
      <c r="B23" s="4"/>
      <c r="C23" s="19">
        <v>1</v>
      </c>
      <c r="D23" s="21" t="s">
        <v>16</v>
      </c>
      <c r="E23" s="21"/>
      <c r="F23" s="21"/>
      <c r="G23" s="21"/>
      <c r="H23" s="21"/>
      <c r="I23" s="21"/>
      <c r="J23" s="21"/>
      <c r="K23" s="21"/>
      <c r="L23" s="21"/>
    </row>
  </sheetData>
  <mergeCells count="22">
    <mergeCell ref="C9:L9"/>
    <mergeCell ref="B2:L2"/>
    <mergeCell ref="B4:L4"/>
    <mergeCell ref="B5:C5"/>
    <mergeCell ref="D5:L5"/>
    <mergeCell ref="B6:L6"/>
    <mergeCell ref="C10:L10"/>
    <mergeCell ref="C11:L11"/>
    <mergeCell ref="B13:C13"/>
    <mergeCell ref="D13:L13"/>
    <mergeCell ref="B14:H14"/>
    <mergeCell ref="I14:J14"/>
    <mergeCell ref="D20:L20"/>
    <mergeCell ref="D21:L21"/>
    <mergeCell ref="D22:L22"/>
    <mergeCell ref="D23:L23"/>
    <mergeCell ref="B15:L15"/>
    <mergeCell ref="B16:L16"/>
    <mergeCell ref="B17:L17"/>
    <mergeCell ref="C18:H18"/>
    <mergeCell ref="I18:L18"/>
    <mergeCell ref="D19:L19"/>
  </mergeCells>
  <conditionalFormatting sqref="C23">
    <cfRule type="cellIs" dxfId="17" priority="1" operator="greaterThan">
      <formula>0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abSelected="1" workbookViewId="0">
      <selection activeCell="U10" sqref="U10"/>
    </sheetView>
  </sheetViews>
  <sheetFormatPr defaultRowHeight="15" x14ac:dyDescent="0.25"/>
  <cols>
    <col min="1" max="1" width="12.7109375" customWidth="1"/>
    <col min="2" max="2" width="16.5703125" customWidth="1"/>
    <col min="3" max="3" width="9.140625" customWidth="1"/>
    <col min="4" max="4" width="4.28515625" customWidth="1"/>
    <col min="5" max="5" width="9.140625" customWidth="1"/>
    <col min="6" max="6" width="4.42578125" customWidth="1"/>
    <col min="7" max="7" width="9.140625" customWidth="1"/>
    <col min="9" max="10" width="9.140625" customWidth="1"/>
    <col min="11" max="11" width="15.140625" customWidth="1"/>
    <col min="12" max="12" width="11.42578125" customWidth="1"/>
    <col min="13" max="13" width="10.140625" customWidth="1"/>
    <col min="14" max="14" width="14.140625" customWidth="1"/>
    <col min="15" max="15" width="13.140625" customWidth="1"/>
    <col min="16" max="16" width="11.140625" customWidth="1"/>
    <col min="17" max="17" width="13.7109375" customWidth="1"/>
    <col min="18" max="18" width="14.140625" customWidth="1"/>
    <col min="19" max="19" width="11.140625" customWidth="1"/>
  </cols>
  <sheetData>
    <row r="1" spans="1:19" ht="62.25" customHeight="1" x14ac:dyDescent="0.25">
      <c r="A1" s="47" t="s">
        <v>17</v>
      </c>
      <c r="B1" s="48" t="s">
        <v>18</v>
      </c>
      <c r="C1" s="49" t="s">
        <v>19</v>
      </c>
      <c r="D1" s="50" t="s">
        <v>20</v>
      </c>
      <c r="E1" s="51" t="s">
        <v>21</v>
      </c>
      <c r="F1" s="52" t="s">
        <v>20</v>
      </c>
      <c r="G1" s="48" t="s">
        <v>22</v>
      </c>
      <c r="H1" s="50" t="s">
        <v>20</v>
      </c>
      <c r="I1" s="48" t="s">
        <v>23</v>
      </c>
      <c r="J1" s="50" t="s">
        <v>20</v>
      </c>
      <c r="K1" s="53" t="s">
        <v>24</v>
      </c>
      <c r="M1" s="61" t="s">
        <v>25</v>
      </c>
      <c r="N1" s="62"/>
      <c r="O1" s="63"/>
      <c r="P1" s="64" t="s">
        <v>26</v>
      </c>
      <c r="Q1" s="65"/>
      <c r="R1" s="127"/>
      <c r="S1" s="68" t="s">
        <v>27</v>
      </c>
    </row>
    <row r="2" spans="1:19" ht="51" x14ac:dyDescent="0.25">
      <c r="A2" s="120"/>
      <c r="B2" s="121"/>
      <c r="C2" s="122"/>
      <c r="D2" s="123"/>
      <c r="E2" s="124"/>
      <c r="F2" s="125"/>
      <c r="G2" s="121"/>
      <c r="H2" s="123"/>
      <c r="I2" s="121"/>
      <c r="J2" s="123"/>
      <c r="K2" s="126"/>
      <c r="M2" s="66" t="s">
        <v>28</v>
      </c>
      <c r="N2" s="67" t="s">
        <v>29</v>
      </c>
      <c r="O2" s="68" t="s">
        <v>30</v>
      </c>
      <c r="P2" s="66" t="s">
        <v>28</v>
      </c>
      <c r="Q2" s="67" t="s">
        <v>29</v>
      </c>
      <c r="R2" s="68" t="s">
        <v>30</v>
      </c>
      <c r="S2" s="115"/>
    </row>
    <row r="3" spans="1:19" ht="15.75" thickBot="1" x14ac:dyDescent="0.3">
      <c r="A3" s="59"/>
      <c r="B3" s="57"/>
      <c r="C3" s="60"/>
      <c r="D3" s="54"/>
      <c r="E3" s="55"/>
      <c r="F3" s="56"/>
      <c r="G3" s="57"/>
      <c r="H3" s="54"/>
      <c r="I3" s="57"/>
      <c r="J3" s="54"/>
      <c r="K3" s="58"/>
      <c r="M3" s="116"/>
      <c r="N3" s="117" t="s">
        <v>39</v>
      </c>
      <c r="O3" s="118">
        <f>SUM(O6:O15550)</f>
        <v>0</v>
      </c>
      <c r="P3" s="113"/>
      <c r="Q3" s="117" t="s">
        <v>39</v>
      </c>
      <c r="R3" s="118">
        <f>SUM(R6:R15550)</f>
        <v>0</v>
      </c>
      <c r="S3" s="119">
        <f>SUM(S6:S15550)</f>
        <v>0</v>
      </c>
    </row>
    <row r="4" spans="1:19" ht="52.5" thickBot="1" x14ac:dyDescent="0.3">
      <c r="A4" s="69" t="s">
        <v>31</v>
      </c>
      <c r="B4" s="70" t="s">
        <v>32</v>
      </c>
      <c r="C4" s="71">
        <v>0.93520000000000003</v>
      </c>
      <c r="D4" s="72"/>
      <c r="E4" s="73">
        <v>1.1951000000000001</v>
      </c>
      <c r="F4" s="74"/>
      <c r="G4" s="75"/>
      <c r="H4" s="76" t="s">
        <v>33</v>
      </c>
      <c r="I4" s="77" t="s">
        <v>34</v>
      </c>
      <c r="J4" s="78"/>
      <c r="K4" s="79" t="s">
        <v>35</v>
      </c>
      <c r="M4" s="111"/>
      <c r="N4" s="112" t="s">
        <v>38</v>
      </c>
      <c r="O4" s="114">
        <f>COUNTIF(O6:O15605,"Вставте замінне значення!")</f>
        <v>0</v>
      </c>
      <c r="P4" s="113"/>
      <c r="Q4" s="112" t="s">
        <v>38</v>
      </c>
      <c r="R4" s="114">
        <f>COUNTIF(R6:R15605,"Вставте замінне значення!")</f>
        <v>0</v>
      </c>
      <c r="S4" s="115"/>
    </row>
    <row r="5" spans="1:19" ht="49.5" customHeight="1" thickBot="1" x14ac:dyDescent="0.3">
      <c r="A5" s="80"/>
      <c r="B5" s="81" t="s">
        <v>36</v>
      </c>
      <c r="C5" s="82">
        <v>0</v>
      </c>
      <c r="D5" s="83"/>
      <c r="E5" s="84">
        <v>0</v>
      </c>
      <c r="F5" s="85"/>
      <c r="G5" s="86"/>
      <c r="H5" s="87"/>
      <c r="I5" s="88">
        <f>SUM(I6)</f>
        <v>0</v>
      </c>
      <c r="J5" s="89"/>
      <c r="K5" s="90">
        <f>COUNTIF(K6:K17229,"СНВВ не працює")</f>
        <v>0</v>
      </c>
      <c r="L5" s="98" t="s">
        <v>37</v>
      </c>
      <c r="M5" s="106">
        <f>COUNT(M$7:M$15551)</f>
        <v>0</v>
      </c>
      <c r="N5" s="106">
        <f>COUNT(N$7:N$15551)</f>
        <v>0</v>
      </c>
      <c r="O5" s="107">
        <f>COUNT(O$7:O$15551)</f>
        <v>0</v>
      </c>
      <c r="P5" s="106">
        <f>COUNTIF(P$7:P$15551,"&gt;0")</f>
        <v>0</v>
      </c>
      <c r="Q5" s="108">
        <f>COUNT(Q$7:Q$15551)</f>
        <v>0</v>
      </c>
      <c r="R5" s="109">
        <f>COUNT(R$7:R$15551)</f>
        <v>0</v>
      </c>
      <c r="S5" s="110"/>
    </row>
    <row r="6" spans="1:19" x14ac:dyDescent="0.25">
      <c r="A6" s="91">
        <v>2</v>
      </c>
      <c r="B6" s="92">
        <v>44562.041666666657</v>
      </c>
      <c r="C6" s="93">
        <v>0</v>
      </c>
      <c r="D6" s="94">
        <v>0</v>
      </c>
      <c r="E6" s="93">
        <v>0</v>
      </c>
      <c r="F6" s="94">
        <v>0</v>
      </c>
      <c r="G6" s="95">
        <v>1</v>
      </c>
      <c r="H6" s="91">
        <v>0</v>
      </c>
      <c r="I6" s="91">
        <v>0</v>
      </c>
      <c r="J6" s="96">
        <v>15</v>
      </c>
      <c r="K6" s="97" t="str">
        <f>IF($I6=0,"Цех не працює",(IF(AND($G6=0,$I6=1),"СНВВ не працює","OK")))</f>
        <v>Цех не працює</v>
      </c>
      <c r="M6" s="99" t="str">
        <f>IF(OR(D6&lt;&gt;0,I6=0),"",C6)</f>
        <v/>
      </c>
      <c r="N6" s="100" t="str">
        <f>IF(M6="","0",(M6*$C$5+$C$6))</f>
        <v>0</v>
      </c>
      <c r="O6" s="101" t="str">
        <f>IF(AND($D6&lt;&gt;0,$I6=1),"Вставте замінне значення!",N6)</f>
        <v>0</v>
      </c>
      <c r="P6" s="102" t="str">
        <f>IF(OR(F6&lt;&gt;0,I6=0),"",E6)</f>
        <v/>
      </c>
      <c r="Q6" s="103" t="str">
        <f>IF(P6="","0",(P6*$E$5+$E$6))</f>
        <v>0</v>
      </c>
      <c r="R6" s="104" t="str">
        <f>IF(AND(F6&lt;&gt;0,I6=1),"Вставте замінне значення!",Q6)</f>
        <v>0</v>
      </c>
      <c r="S6" s="105">
        <f>IFERROR(O6*R6,"")</f>
        <v>0</v>
      </c>
    </row>
  </sheetData>
  <mergeCells count="3">
    <mergeCell ref="A4:A5"/>
    <mergeCell ref="M1:O1"/>
    <mergeCell ref="P1:R1"/>
  </mergeCells>
  <conditionalFormatting sqref="R4">
    <cfRule type="cellIs" dxfId="16" priority="1" operator="greaterThan">
      <formula>0</formula>
    </cfRule>
  </conditionalFormatting>
  <conditionalFormatting sqref="K1:K2">
    <cfRule type="cellIs" dxfId="10" priority="7" stopIfTrue="1" operator="equal">
      <formula>"out"</formula>
    </cfRule>
  </conditionalFormatting>
  <conditionalFormatting sqref="K1:K2">
    <cfRule type="cellIs" dxfId="9" priority="8" stopIfTrue="1" operator="equal">
      <formula>"out"</formula>
    </cfRule>
  </conditionalFormatting>
  <conditionalFormatting sqref="D6 F6">
    <cfRule type="cellIs" dxfId="8" priority="6" operator="greaterThan">
      <formula>0</formula>
    </cfRule>
  </conditionalFormatting>
  <conditionalFormatting sqref="K6">
    <cfRule type="cellIs" dxfId="7" priority="4" operator="equal">
      <formula>"AMS down"</formula>
    </cfRule>
  </conditionalFormatting>
  <conditionalFormatting sqref="K6">
    <cfRule type="cellIs" dxfId="6" priority="5" operator="equal">
      <formula>"Plant off"</formula>
    </cfRule>
  </conditionalFormatting>
  <conditionalFormatting sqref="R6">
    <cfRule type="cellIs" dxfId="5" priority="3" operator="equal">
      <formula>"insert last measured value"</formula>
    </cfRule>
  </conditionalFormatting>
  <conditionalFormatting sqref="O4">
    <cfRule type="cellIs" dxfId="4" priority="2" operator="greaterThan">
      <formula>0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workbookViewId="0">
      <selection activeCell="E9" sqref="E9"/>
    </sheetView>
  </sheetViews>
  <sheetFormatPr defaultRowHeight="15" x14ac:dyDescent="0.25"/>
  <cols>
    <col min="1" max="1" width="14.5703125" customWidth="1"/>
    <col min="2" max="2" width="20.42578125" customWidth="1"/>
    <col min="3" max="3" width="19.7109375" customWidth="1"/>
    <col min="4" max="4" width="23" customWidth="1"/>
    <col min="5" max="5" width="17.85546875" customWidth="1"/>
    <col min="6" max="6" width="20.7109375" customWidth="1"/>
  </cols>
  <sheetData>
    <row r="1" spans="1:6" ht="15.75" thickBot="1" x14ac:dyDescent="0.3"/>
    <row r="2" spans="1:6" x14ac:dyDescent="0.25">
      <c r="A2" s="172" t="s">
        <v>60</v>
      </c>
      <c r="B2" s="173" t="s">
        <v>61</v>
      </c>
      <c r="C2" s="173"/>
      <c r="D2" s="173"/>
      <c r="E2" s="174" t="s">
        <v>62</v>
      </c>
      <c r="F2" s="175" t="s">
        <v>63</v>
      </c>
    </row>
    <row r="3" spans="1:6" ht="18.75" x14ac:dyDescent="0.35">
      <c r="A3" s="176" t="s">
        <v>64</v>
      </c>
      <c r="B3" s="179" t="s">
        <v>69</v>
      </c>
      <c r="C3" s="180"/>
      <c r="D3" s="180"/>
      <c r="E3" s="186">
        <f>IFERROR(Data_CNBB!O3/E5, 0)</f>
        <v>0</v>
      </c>
      <c r="F3" s="184" t="s">
        <v>75</v>
      </c>
    </row>
    <row r="4" spans="1:6" ht="18.75" x14ac:dyDescent="0.35">
      <c r="A4" s="176" t="s">
        <v>65</v>
      </c>
      <c r="B4" s="179" t="s">
        <v>70</v>
      </c>
      <c r="C4" s="179"/>
      <c r="D4" s="179"/>
      <c r="E4" s="187">
        <f>IFERROR(Data_CNBB!R3/E5, 0)</f>
        <v>0</v>
      </c>
      <c r="F4" s="184" t="s">
        <v>76</v>
      </c>
    </row>
    <row r="5" spans="1:6" x14ac:dyDescent="0.25">
      <c r="A5" s="176" t="s">
        <v>48</v>
      </c>
      <c r="B5" s="181" t="s">
        <v>71</v>
      </c>
      <c r="C5" s="181"/>
      <c r="D5" s="181"/>
      <c r="E5" s="188">
        <f>Data_CNBB!I5</f>
        <v>0</v>
      </c>
      <c r="F5" s="184" t="s">
        <v>77</v>
      </c>
    </row>
    <row r="6" spans="1:6" ht="17.25" x14ac:dyDescent="0.25">
      <c r="A6" s="176" t="s">
        <v>66</v>
      </c>
      <c r="B6" s="182" t="s">
        <v>72</v>
      </c>
      <c r="C6" s="182"/>
      <c r="D6" s="182"/>
      <c r="E6" s="188">
        <f>Data_CNBB!$S$3/1000000000</f>
        <v>0</v>
      </c>
      <c r="F6" s="184" t="s">
        <v>78</v>
      </c>
    </row>
    <row r="7" spans="1:6" ht="18.75" x14ac:dyDescent="0.35">
      <c r="A7" s="177" t="s">
        <v>67</v>
      </c>
      <c r="B7" s="182" t="s">
        <v>73</v>
      </c>
      <c r="C7" s="182"/>
      <c r="D7" s="182"/>
      <c r="E7" s="189">
        <f>E6*298</f>
        <v>0</v>
      </c>
      <c r="F7" s="184" t="s">
        <v>79</v>
      </c>
    </row>
    <row r="8" spans="1:6" ht="19.5" thickBot="1" x14ac:dyDescent="0.4">
      <c r="A8" s="178" t="s">
        <v>68</v>
      </c>
      <c r="B8" s="183" t="s">
        <v>74</v>
      </c>
      <c r="C8" s="183"/>
      <c r="D8" s="183"/>
      <c r="E8" s="190">
        <f>IFERROR(Data_CNBB!$S$3/1000000/E5, 0)</f>
        <v>0</v>
      </c>
      <c r="F8" s="185" t="s">
        <v>80</v>
      </c>
    </row>
    <row r="9" spans="1:6" ht="15.75" thickBot="1" x14ac:dyDescent="0.3"/>
    <row r="10" spans="1:6" ht="18.75" x14ac:dyDescent="0.3">
      <c r="A10" s="128"/>
      <c r="B10" s="129" t="s">
        <v>40</v>
      </c>
      <c r="C10" s="130"/>
      <c r="D10" s="130"/>
      <c r="E10" s="130"/>
      <c r="F10" s="131"/>
    </row>
    <row r="11" spans="1:6" x14ac:dyDescent="0.25">
      <c r="A11" s="132"/>
      <c r="B11" s="133"/>
      <c r="C11" s="134"/>
      <c r="D11" s="134"/>
      <c r="E11" s="134"/>
      <c r="F11" s="135"/>
    </row>
    <row r="12" spans="1:6" x14ac:dyDescent="0.25">
      <c r="A12" s="132"/>
      <c r="B12" s="133"/>
      <c r="C12" s="134"/>
      <c r="D12" s="134"/>
      <c r="E12" s="134"/>
      <c r="F12" s="135"/>
    </row>
    <row r="13" spans="1:6" ht="18.75" x14ac:dyDescent="0.3">
      <c r="A13" s="136">
        <v>1</v>
      </c>
      <c r="B13" s="137"/>
      <c r="C13" s="138"/>
      <c r="D13" s="138"/>
      <c r="E13" s="138"/>
      <c r="F13" s="139"/>
    </row>
    <row r="14" spans="1:6" x14ac:dyDescent="0.25">
      <c r="A14" s="140"/>
      <c r="B14" s="133"/>
      <c r="C14" s="141"/>
      <c r="D14" s="134"/>
      <c r="E14" s="134"/>
      <c r="F14" s="135"/>
    </row>
    <row r="15" spans="1:6" x14ac:dyDescent="0.25">
      <c r="A15" s="140"/>
      <c r="B15" s="133"/>
      <c r="C15" s="141"/>
      <c r="D15" s="134"/>
      <c r="E15" s="134"/>
      <c r="F15" s="135"/>
    </row>
    <row r="16" spans="1:6" ht="15.75" x14ac:dyDescent="0.25">
      <c r="A16" s="140"/>
      <c r="B16" s="142"/>
      <c r="C16" s="143" t="s">
        <v>41</v>
      </c>
      <c r="D16" s="143"/>
      <c r="E16" s="143"/>
      <c r="F16" s="144"/>
    </row>
    <row r="17" spans="1:6" ht="18.75" x14ac:dyDescent="0.25">
      <c r="A17" s="140"/>
      <c r="B17" s="142" t="s">
        <v>42</v>
      </c>
      <c r="C17" s="143" t="s">
        <v>43</v>
      </c>
      <c r="D17" s="143"/>
      <c r="E17" s="143"/>
      <c r="F17" s="144"/>
    </row>
    <row r="18" spans="1:6" ht="18.75" x14ac:dyDescent="0.25">
      <c r="A18" s="140"/>
      <c r="B18" s="142" t="s">
        <v>44</v>
      </c>
      <c r="C18" s="143" t="s">
        <v>45</v>
      </c>
      <c r="D18" s="143"/>
      <c r="E18" s="143"/>
      <c r="F18" s="144"/>
    </row>
    <row r="19" spans="1:6" x14ac:dyDescent="0.25">
      <c r="A19" s="145"/>
      <c r="B19" s="146"/>
      <c r="C19" s="147"/>
      <c r="D19" s="148"/>
      <c r="E19" s="148"/>
      <c r="F19" s="149"/>
    </row>
    <row r="20" spans="1:6" x14ac:dyDescent="0.25">
      <c r="A20" s="150"/>
      <c r="B20" s="151"/>
      <c r="C20" s="152"/>
      <c r="D20" s="153"/>
      <c r="E20" s="153"/>
      <c r="F20" s="154"/>
    </row>
    <row r="21" spans="1:6" ht="18.75" x14ac:dyDescent="0.3">
      <c r="A21" s="136">
        <v>2</v>
      </c>
      <c r="B21" s="155" t="s">
        <v>46</v>
      </c>
      <c r="C21" s="156" t="s">
        <v>47</v>
      </c>
      <c r="D21" s="156"/>
      <c r="E21" s="134"/>
      <c r="F21" s="135"/>
    </row>
    <row r="22" spans="1:6" ht="15.75" x14ac:dyDescent="0.25">
      <c r="A22" s="157"/>
      <c r="B22" s="155"/>
      <c r="C22" s="158" t="s">
        <v>48</v>
      </c>
      <c r="D22" s="158"/>
      <c r="E22" s="134"/>
      <c r="F22" s="135"/>
    </row>
    <row r="23" spans="1:6" x14ac:dyDescent="0.25">
      <c r="A23" s="157"/>
      <c r="B23" s="133"/>
      <c r="C23" s="141"/>
      <c r="D23" s="134"/>
      <c r="E23" s="134"/>
      <c r="F23" s="135"/>
    </row>
    <row r="24" spans="1:6" x14ac:dyDescent="0.25">
      <c r="A24" s="157"/>
      <c r="B24" s="133"/>
      <c r="C24" s="141"/>
      <c r="D24" s="134"/>
      <c r="E24" s="134"/>
      <c r="F24" s="135"/>
    </row>
    <row r="25" spans="1:6" ht="37.5" x14ac:dyDescent="0.25">
      <c r="A25" s="157"/>
      <c r="B25" s="142" t="s">
        <v>49</v>
      </c>
      <c r="C25" s="143" t="s">
        <v>50</v>
      </c>
      <c r="D25" s="143"/>
      <c r="E25" s="143"/>
      <c r="F25" s="144"/>
    </row>
    <row r="26" spans="1:6" ht="18.75" x14ac:dyDescent="0.25">
      <c r="A26" s="132"/>
      <c r="B26" s="142" t="s">
        <v>42</v>
      </c>
      <c r="C26" s="143" t="s">
        <v>51</v>
      </c>
      <c r="D26" s="143"/>
      <c r="E26" s="143"/>
      <c r="F26" s="144"/>
    </row>
    <row r="27" spans="1:6" ht="18.75" x14ac:dyDescent="0.25">
      <c r="A27" s="132"/>
      <c r="B27" s="142" t="s">
        <v>44</v>
      </c>
      <c r="C27" s="143" t="s">
        <v>52</v>
      </c>
      <c r="D27" s="143"/>
      <c r="E27" s="143"/>
      <c r="F27" s="144"/>
    </row>
    <row r="28" spans="1:6" ht="15.75" x14ac:dyDescent="0.25">
      <c r="A28" s="132"/>
      <c r="B28" s="142" t="s">
        <v>48</v>
      </c>
      <c r="C28" s="143" t="s">
        <v>53</v>
      </c>
      <c r="D28" s="143"/>
      <c r="E28" s="143"/>
      <c r="F28" s="144"/>
    </row>
    <row r="29" spans="1:6" x14ac:dyDescent="0.25">
      <c r="A29" s="132"/>
      <c r="B29" s="159"/>
      <c r="C29" s="159"/>
      <c r="D29" s="159"/>
      <c r="E29" s="159"/>
      <c r="F29" s="160"/>
    </row>
    <row r="30" spans="1:6" x14ac:dyDescent="0.25">
      <c r="A30" s="161"/>
      <c r="B30" s="162"/>
      <c r="C30" s="162"/>
      <c r="D30" s="162"/>
      <c r="E30" s="162"/>
      <c r="F30" s="163"/>
    </row>
    <row r="31" spans="1:6" x14ac:dyDescent="0.25">
      <c r="A31" s="164"/>
      <c r="B31" s="165"/>
      <c r="C31" s="165"/>
      <c r="D31" s="165"/>
      <c r="E31" s="165"/>
      <c r="F31" s="166"/>
    </row>
    <row r="32" spans="1:6" ht="19.5" x14ac:dyDescent="0.3">
      <c r="A32" s="136">
        <v>3</v>
      </c>
      <c r="B32" s="167" t="s">
        <v>54</v>
      </c>
      <c r="C32" s="167"/>
      <c r="D32" s="159"/>
      <c r="E32" s="159"/>
      <c r="F32" s="160"/>
    </row>
    <row r="33" spans="1:6" x14ac:dyDescent="0.25">
      <c r="A33" s="132"/>
      <c r="B33" s="159"/>
      <c r="C33" s="159"/>
      <c r="D33" s="159"/>
      <c r="E33" s="159"/>
      <c r="F33" s="160"/>
    </row>
    <row r="34" spans="1:6" x14ac:dyDescent="0.25">
      <c r="A34" s="132"/>
      <c r="B34" s="159"/>
      <c r="C34" s="159"/>
      <c r="D34" s="159"/>
      <c r="E34" s="159"/>
      <c r="F34" s="160"/>
    </row>
    <row r="35" spans="1:6" x14ac:dyDescent="0.25">
      <c r="A35" s="132"/>
      <c r="B35" s="159"/>
      <c r="C35" s="159"/>
      <c r="D35" s="159"/>
      <c r="E35" s="159"/>
      <c r="F35" s="160"/>
    </row>
    <row r="36" spans="1:6" ht="37.5" x14ac:dyDescent="0.25">
      <c r="A36" s="132"/>
      <c r="B36" s="142" t="s">
        <v>55</v>
      </c>
      <c r="C36" s="143" t="s">
        <v>56</v>
      </c>
      <c r="D36" s="143"/>
      <c r="E36" s="143"/>
      <c r="F36" s="144"/>
    </row>
    <row r="37" spans="1:6" ht="37.5" x14ac:dyDescent="0.25">
      <c r="A37" s="132"/>
      <c r="B37" s="142" t="s">
        <v>57</v>
      </c>
      <c r="C37" s="143" t="s">
        <v>41</v>
      </c>
      <c r="D37" s="143"/>
      <c r="E37" s="143"/>
      <c r="F37" s="144"/>
    </row>
    <row r="38" spans="1:6" ht="18.75" x14ac:dyDescent="0.25">
      <c r="A38" s="132"/>
      <c r="B38" s="142" t="s">
        <v>58</v>
      </c>
      <c r="C38" s="143" t="s">
        <v>59</v>
      </c>
      <c r="D38" s="143"/>
      <c r="E38" s="143"/>
      <c r="F38" s="144"/>
    </row>
    <row r="39" spans="1:6" ht="15.75" thickBot="1" x14ac:dyDescent="0.3">
      <c r="A39" s="168"/>
      <c r="B39" s="169"/>
      <c r="C39" s="169"/>
      <c r="D39" s="170"/>
      <c r="E39" s="170"/>
      <c r="F39" s="171"/>
    </row>
  </sheetData>
  <mergeCells count="19">
    <mergeCell ref="C37:F37"/>
    <mergeCell ref="C38:F38"/>
    <mergeCell ref="B2:D2"/>
    <mergeCell ref="B5:D5"/>
    <mergeCell ref="B6:D6"/>
    <mergeCell ref="B7:D7"/>
    <mergeCell ref="B8:D8"/>
    <mergeCell ref="C25:F25"/>
    <mergeCell ref="C26:F26"/>
    <mergeCell ref="C27:F27"/>
    <mergeCell ref="C28:F28"/>
    <mergeCell ref="B32:C32"/>
    <mergeCell ref="C36:F36"/>
    <mergeCell ref="C16:F16"/>
    <mergeCell ref="C17:F17"/>
    <mergeCell ref="C18:F18"/>
    <mergeCell ref="B21:B22"/>
    <mergeCell ref="C21:D21"/>
    <mergeCell ref="C22:D2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Instructions</vt:lpstr>
      <vt:lpstr>Data_CNBB</vt:lpstr>
      <vt:lpstr>Results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Бескоровайный</dc:creator>
  <cp:lastModifiedBy>Сергей Бескоровайный</cp:lastModifiedBy>
  <dcterms:created xsi:type="dcterms:W3CDTF">2022-03-19T18:26:12Z</dcterms:created>
  <dcterms:modified xsi:type="dcterms:W3CDTF">2022-03-20T15:52:58Z</dcterms:modified>
</cp:coreProperties>
</file>