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90" activeTab="1"/>
  </bookViews>
  <sheets>
    <sheet name="Instructions" sheetId="1" r:id="rId1"/>
    <sheet name="Data_CNBB" sheetId="3" r:id="rId2"/>
    <sheet name="Results" sheetId="4" r:id="rId3"/>
  </sheets>
  <calcPr calcId="145621"/>
</workbook>
</file>

<file path=xl/calcChain.xml><?xml version="1.0" encoding="utf-8"?>
<calcChain xmlns="http://schemas.openxmlformats.org/spreadsheetml/2006/main">
  <c r="K5" i="3" l="1"/>
  <c r="K6" i="3"/>
  <c r="I5" i="3"/>
  <c r="E5" i="4" l="1"/>
  <c r="P6" i="3" l="1"/>
  <c r="Q6" i="3" s="1"/>
  <c r="M6" i="3"/>
  <c r="N6" i="3" s="1"/>
  <c r="P5" i="3" l="1"/>
  <c r="M5" i="3"/>
  <c r="Q5" i="3" l="1"/>
  <c r="R6" i="3"/>
  <c r="N5" i="3"/>
  <c r="O6" i="3"/>
  <c r="R3" i="3" l="1"/>
  <c r="E4" i="4" s="1"/>
  <c r="R5" i="3"/>
  <c r="R4" i="3"/>
  <c r="O5" i="3"/>
  <c r="O3" i="3"/>
  <c r="E3" i="4" s="1"/>
  <c r="O4" i="3"/>
  <c r="S6" i="3"/>
  <c r="S3" i="3" s="1"/>
  <c r="E8" i="4" l="1"/>
  <c r="E6" i="4"/>
  <c r="E7" i="4" s="1"/>
</calcChain>
</file>

<file path=xl/sharedStrings.xml><?xml version="1.0" encoding="utf-8"?>
<sst xmlns="http://schemas.openxmlformats.org/spreadsheetml/2006/main" count="94" uniqueCount="81">
  <si>
    <r>
      <t>Цей файл являє собою інструмент для розрахунку викидів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</si>
  <si>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</si>
  <si>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</si>
  <si>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</si>
  <si>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rFont val="Cambria Math"/>
        <family val="1"/>
        <charset val="204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</si>
  <si>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</si>
  <si>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</si>
  <si>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</si>
  <si>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</si>
  <si>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</si>
  <si>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</si>
  <si>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</si>
  <si>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</si>
  <si>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</si>
  <si>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</si>
  <si>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</si>
  <si>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</si>
  <si>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Номер ТВ</t>
  </si>
  <si>
    <t>Дата-година</t>
  </si>
  <si>
    <r>
      <t>Концентрація N</t>
    </r>
    <r>
      <rPr>
        <vertAlign val="subscript"/>
        <sz val="11"/>
        <rFont val="Calibri"/>
        <family val="2"/>
        <charset val="204"/>
      </rPr>
      <t>2</t>
    </r>
    <r>
      <rPr>
        <vertAlign val="superscript"/>
        <sz val="11"/>
        <rFont val="Calibri"/>
        <family val="2"/>
        <charset val="204"/>
      </rPr>
      <t>O, мг/м</t>
    </r>
    <r>
      <rPr>
        <vertAlign val="superscript"/>
        <sz val="11"/>
        <rFont val="Calibri"/>
        <family val="2"/>
        <charset val="204"/>
      </rPr>
      <t>3</t>
    </r>
  </si>
  <si>
    <t>№ помил.</t>
  </si>
  <si>
    <r>
      <t>Об’єм відхідного газу, Нм</t>
    </r>
    <r>
      <rPr>
        <vertAlign val="superscript"/>
        <sz val="11"/>
        <rFont val="Calibri"/>
        <family val="2"/>
        <charset val="204"/>
      </rPr>
      <t>3</t>
    </r>
    <r>
      <rPr>
        <vertAlign val="superscript"/>
        <sz val="11"/>
        <rFont val="Calibri"/>
        <family val="2"/>
        <charset val="204"/>
      </rPr>
      <t>/год</t>
    </r>
  </si>
  <si>
    <t>СНВВ в роботі (0-ні, 1-так)</t>
  </si>
  <si>
    <t>Цех в роботі (0-ні, 1-так)</t>
  </si>
  <si>
    <t>Статус СНВВ та цеху</t>
  </si>
  <si>
    <r>
      <t>Концентрація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у відхідному газі (К</t>
    </r>
    <r>
      <rPr>
        <b/>
        <vertAlign val="subscript"/>
        <sz val="10"/>
        <rFont val="Arial"/>
        <family val="2"/>
        <charset val="204"/>
      </rPr>
      <t>год,і</t>
    </r>
    <r>
      <rPr>
        <b/>
        <vertAlign val="superscript"/>
        <sz val="10"/>
        <rFont val="Arial"/>
        <family val="2"/>
        <charset val="204"/>
      </rPr>
      <t>)</t>
    </r>
  </si>
  <si>
    <r>
      <t>Об’єм відхідного газового потоку  (Об</t>
    </r>
    <r>
      <rPr>
        <b/>
        <vertAlign val="subscript"/>
        <sz val="10"/>
        <rFont val="Arial"/>
        <family val="2"/>
        <charset val="204"/>
      </rPr>
      <t>год,і</t>
    </r>
    <r>
      <rPr>
        <b/>
        <vertAlign val="superscript"/>
        <sz val="10"/>
        <rFont val="Arial"/>
        <family val="2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</si>
  <si>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</si>
  <si>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</si>
  <si>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</si>
  <si>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</si>
  <si>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Коригування за результатами QAL2→</t>
  </si>
  <si>
    <t>Коефіцієнт (Slope)</t>
  </si>
  <si>
    <t xml:space="preserve"> </t>
  </si>
  <si>
    <t>Кількість роб. годин</t>
  </si>
  <si>
    <t>Кількість відсутніх значень</t>
  </si>
  <si>
    <t>Надбавка (Intercept)</t>
  </si>
  <si>
    <r>
      <t>Кількість значень</t>
    </r>
    <r>
      <rPr>
        <b/>
        <sz val="10"/>
        <rFont val="Calibri"/>
        <family val="2"/>
        <charset val="204"/>
      </rPr>
      <t>→</t>
    </r>
  </si>
  <si>
    <r>
      <t>Необхідно вставити замінних значень</t>
    </r>
    <r>
      <rPr>
        <b/>
        <sz val="10"/>
        <rFont val="Calibri"/>
        <family val="2"/>
        <charset val="204"/>
      </rPr>
      <t>→</t>
    </r>
  </si>
  <si>
    <t>Сума всіх значень</t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</si>
  <si>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</si>
  <si>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з джерела або групи джерел, об’єднаних однією точкою викидів [т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O]</t>
    </r>
  </si>
  <si>
    <r>
      <t>К</t>
    </r>
    <r>
      <rPr>
        <vertAlign val="subscript"/>
        <sz val="12"/>
        <rFont val="Times New Roman"/>
        <family val="1"/>
        <charset val="204"/>
      </rPr>
      <t>год і</t>
    </r>
  </si>
  <si>
    <r>
      <t>погодинні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у відхідному газі [мг/Нм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</si>
  <si>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>Об</t>
    </r>
    <r>
      <rPr>
        <vertAlign val="subscript"/>
        <sz val="12"/>
        <rFont val="Times New Roman"/>
        <family val="1"/>
        <charset val="204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</si>
  <si>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[Нм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</si>
  <si>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 xml:space="preserve">Вик </t>
    </r>
    <r>
      <rPr>
        <b/>
        <vertAlign val="subscript"/>
        <sz val="12"/>
        <rFont val="Times New Roman"/>
        <family val="1"/>
        <charset val="204"/>
      </rPr>
      <t>(N2O сер)</t>
    </r>
    <r>
      <rPr>
        <b/>
        <vertAlign val="superscript"/>
        <sz val="12"/>
        <rFont val="Times New Roman"/>
        <family val="1"/>
        <charset val="204"/>
      </rPr>
      <t xml:space="preserve">  =</t>
    </r>
  </si>
  <si>
    <r>
      <t>∑ (К</t>
    </r>
    <r>
      <rPr>
        <b/>
        <vertAlign val="subscript"/>
        <sz val="12"/>
        <rFont val="Times New Roman"/>
        <family val="1"/>
        <charset val="204"/>
      </rPr>
      <t>год і</t>
    </r>
    <r>
      <rPr>
        <b/>
        <vertAlign val="superscript"/>
        <sz val="12"/>
        <rFont val="Times New Roman"/>
        <family val="1"/>
        <charset val="204"/>
      </rPr>
      <t xml:space="preserve"> × Об</t>
    </r>
    <r>
      <rPr>
        <b/>
        <vertAlign val="subscript"/>
        <sz val="12"/>
        <rFont val="Times New Roman"/>
        <family val="1"/>
        <charset val="204"/>
      </rPr>
      <t>год і</t>
    </r>
    <r>
      <rPr>
        <b/>
        <vertAlign val="superscript"/>
        <sz val="12"/>
        <rFont val="Times New Roman"/>
        <family val="1"/>
        <charset val="204"/>
      </rPr>
      <t xml:space="preserve"> × 10</t>
    </r>
    <r>
      <rPr>
        <b/>
        <vertAlign val="superscript"/>
        <sz val="12"/>
        <rFont val="Times New Roman"/>
        <family val="1"/>
        <charset val="204"/>
      </rPr>
      <t>-6</t>
    </r>
    <r>
      <rPr>
        <b/>
        <vertAlign val="superscript"/>
        <sz val="12"/>
        <rFont val="Times New Roman"/>
        <family val="1"/>
        <charset val="204"/>
      </rPr>
      <t>)</t>
    </r>
  </si>
  <si>
    <t>РГ</t>
  </si>
  <si>
    <r>
      <t xml:space="preserve">Вик </t>
    </r>
    <r>
      <rPr>
        <vertAlign val="subscript"/>
        <sz val="12"/>
        <rFont val="Times New Roman"/>
        <family val="1"/>
        <charset val="204"/>
      </rPr>
      <t>(N2O сер)</t>
    </r>
  </si>
  <si>
    <r>
      <t>середньорічні погодинні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</si>
  <si>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у відхідному газ [мг/Нм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</si>
  <si>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</si>
  <si>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</si>
  <si>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rFont val="Times New Roman"/>
        <family val="1"/>
        <charset val="204"/>
      </rPr>
      <t xml:space="preserve">(СО2е) </t>
    </r>
    <r>
      <rPr>
        <b/>
        <vertAlign val="superscript"/>
        <sz val="12"/>
        <rFont val="Times New Roman"/>
        <family val="1"/>
        <charset val="204"/>
      </rPr>
      <t>= Вик</t>
    </r>
    <r>
      <rPr>
        <b/>
        <vertAlign val="subscript"/>
        <sz val="12"/>
        <rFont val="Times New Roman"/>
        <family val="1"/>
        <charset val="204"/>
      </rPr>
      <t>(NO2 річні)</t>
    </r>
    <r>
      <rPr>
        <b/>
        <vertAlign val="superscript"/>
        <sz val="12"/>
        <rFont val="Times New Roman"/>
        <family val="1"/>
        <charset val="204"/>
      </rPr>
      <t xml:space="preserve"> × ПГП</t>
    </r>
    <r>
      <rPr>
        <b/>
        <vertAlign val="subscript"/>
        <sz val="12"/>
        <rFont val="Times New Roman"/>
        <family val="1"/>
        <charset val="204"/>
      </rPr>
      <t>N2O</t>
    </r>
  </si>
  <si>
    <r>
      <t>Вик</t>
    </r>
    <r>
      <rPr>
        <vertAlign val="subscript"/>
        <sz val="12"/>
        <rFont val="Times New Roman"/>
        <family val="1"/>
        <charset val="204"/>
      </rPr>
      <t>(СО2е)</t>
    </r>
  </si>
  <si>
    <r>
      <t>щорічні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rFont val="Times New Roman"/>
        <family val="1"/>
        <charset val="204"/>
      </rPr>
      <t>2e</t>
    </r>
    <r>
      <rPr>
        <vertAlign val="superscript"/>
        <sz val="12"/>
        <rFont val="Times New Roman"/>
        <family val="1"/>
        <charset val="204"/>
      </rPr>
      <t>]</t>
    </r>
  </si>
  <si>
    <r>
      <t>Вик</t>
    </r>
    <r>
      <rPr>
        <vertAlign val="subscript"/>
        <sz val="12"/>
        <rFont val="Times New Roman"/>
        <family val="1"/>
        <charset val="204"/>
      </rPr>
      <t>(NO2 річні)</t>
    </r>
  </si>
  <si>
    <r>
      <t>ПГП</t>
    </r>
    <r>
      <rPr>
        <vertAlign val="subscript"/>
        <sz val="12"/>
        <rFont val="Times New Roman"/>
        <family val="1"/>
        <charset val="204"/>
      </rPr>
      <t>N2O</t>
    </r>
  </si>
  <si>
    <r>
      <t>потенціал глобального потепління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[т CO</t>
    </r>
    <r>
      <rPr>
        <vertAlign val="subscript"/>
        <sz val="12"/>
        <rFont val="Times New Roman"/>
        <family val="1"/>
        <charset val="204"/>
      </rPr>
      <t>2e</t>
    </r>
    <r>
      <rPr>
        <vertAlign val="superscript"/>
        <sz val="12"/>
        <rFont val="Times New Roman"/>
        <family val="1"/>
        <charset val="204"/>
      </rPr>
      <t xml:space="preserve"> /т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O]</t>
    </r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</si>
  <si>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</si>
  <si>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</si>
  <si>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</si>
  <si>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</si>
  <si>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  <charset val="204"/>
      </rPr>
      <t>год,сер</t>
    </r>
  </si>
  <si>
    <r>
      <t>Об</t>
    </r>
    <r>
      <rPr>
        <b/>
        <vertAlign val="subscript"/>
        <sz val="11"/>
        <rFont val="Arial"/>
        <family val="2"/>
        <charset val="204"/>
      </rPr>
      <t>год,сер</t>
    </r>
  </si>
  <si>
    <r>
      <t>ВикN</t>
    </r>
    <r>
      <rPr>
        <b/>
        <vertAlign val="subscript"/>
        <sz val="11"/>
        <rFont val="Arial"/>
        <family val="2"/>
        <charset val="204"/>
      </rPr>
      <t>2</t>
    </r>
    <r>
      <rPr>
        <b/>
        <vertAlign val="superscript"/>
        <sz val="11"/>
        <rFont val="Arial"/>
        <family val="2"/>
        <charset val="204"/>
      </rPr>
      <t>O</t>
    </r>
  </si>
  <si>
    <r>
      <t>ВикСО</t>
    </r>
    <r>
      <rPr>
        <b/>
        <vertAlign val="subscript"/>
        <sz val="11"/>
        <rFont val="Arial"/>
        <family val="2"/>
        <charset val="204"/>
      </rPr>
      <t>2е</t>
    </r>
  </si>
  <si>
    <r>
      <t>Вик</t>
    </r>
    <r>
      <rPr>
        <b/>
        <vertAlign val="subscript"/>
        <sz val="11"/>
        <rFont val="Arial"/>
        <family val="2"/>
        <charset val="204"/>
      </rPr>
      <t>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</si>
  <si>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</t>
    </r>
  </si>
  <si>
    <t>Середнє погодинне значення об’єму відхідного газового потоку</t>
  </si>
  <si>
    <t>Кількість робочих годин</t>
  </si>
  <si>
    <r>
      <t>Викиди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з джерела викидів за звітний період</t>
    </r>
  </si>
  <si>
    <r>
      <t>Викиди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в еквіваленті СО</t>
    </r>
    <r>
      <rPr>
        <vertAlign val="subscript"/>
        <sz val="11"/>
        <rFont val="Arial"/>
        <family val="2"/>
        <charset val="204"/>
      </rPr>
      <t>2</t>
    </r>
  </si>
  <si>
    <r>
      <t>Середньорічні погодинні викиди 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 xml:space="preserve">O </t>
    </r>
  </si>
  <si>
    <r>
      <t>мг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/ Нм</t>
    </r>
    <r>
      <rPr>
        <vertAlign val="superscript"/>
        <sz val="11"/>
        <rFont val="Arial"/>
        <family val="2"/>
        <charset val="204"/>
      </rPr>
      <t>3</t>
    </r>
  </si>
  <si>
    <r>
      <t>Нм</t>
    </r>
    <r>
      <rPr>
        <vertAlign val="subscript"/>
        <sz val="11"/>
        <rFont val="Arial"/>
        <family val="2"/>
        <charset val="204"/>
      </rPr>
      <t>3</t>
    </r>
    <r>
      <rPr>
        <vertAlign val="superscript"/>
        <sz val="11"/>
        <rFont val="Arial"/>
        <family val="2"/>
        <charset val="204"/>
      </rPr>
      <t>/год</t>
    </r>
  </si>
  <si>
    <t>годин</t>
  </si>
  <si>
    <t>т</t>
  </si>
  <si>
    <r>
      <t>т СО</t>
    </r>
    <r>
      <rPr>
        <vertAlign val="subscript"/>
        <sz val="11"/>
        <rFont val="Arial"/>
        <family val="2"/>
        <charset val="204"/>
      </rPr>
      <t>2е</t>
    </r>
  </si>
  <si>
    <r>
      <t>кг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/ год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</si>
</sst>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#,##0.000"/>
    <numFmt numFmtId="165" formatCode="_-* #,##0.00_-;\-* #,##0.00_-;_-* &quot;-&quot;??_-;_-@_-"/>
    <numFmt numFmtId="166" formatCode="d/m"/>
    <numFmt numFmtId="167" formatCode="0.0"/>
    <numFmt numFmtId="168" formatCode="m/d/yyyy\ h:mm"/>
    <numFmt numFmtId="169" formatCode="0.0%"/>
    <numFmt numFmtId="170" formatCode="yyyy\-mm\-dd\ hh:mm"/>
    <numFmt numFmtId="171" formatCode="_(* #,##0_);_(* \(#,##0\);_(* &quot;-&quot;??_);_(@_)"/>
    <numFmt numFmtId="172" formatCode="#,##0_ ;\-#,##0\ "/>
    <numFmt numFmtId="173" formatCode="_ * #,##0_ ;_ * \-#,##0_ ;_ * &quot;-&quot;??_ ;_ @_ "/>
    <numFmt numFmtId="174" formatCode="_-* #,##0_-;\-* #,##0_-;_-* &quot;-&quot;??_-;_-@_-"/>
    <numFmt numFmtId="175" formatCode="_ * #,##0.0_ ;_ * \-#,##0.0_ ;_ * &quot;-&quot;??_ ;_ @_ "/>
  </numFmts>
  <fonts count="3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rgb="FF333399"/>
      <name val="Arial"/>
      <family val="2"/>
      <charset val="204"/>
    </font>
    <font>
      <sz val="10"/>
      <color rgb="FF00000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0"/>
      <color rgb="FF333399"/>
      <name val="Arial"/>
      <family val="2"/>
      <charset val="204"/>
    </font>
    <font>
      <u/>
      <sz val="11"/>
      <color rgb="FF0000FF"/>
      <name val="Calibri"/>
      <family val="2"/>
      <charset val="204"/>
    </font>
    <font>
      <sz val="12"/>
      <color rgb="FF333399"/>
      <name val="Cambria Math"/>
      <family val="1"/>
      <charset val="204"/>
    </font>
    <font>
      <vertAlign val="subscript"/>
      <sz val="12"/>
      <name val="Cambria Math"/>
      <family val="1"/>
      <charset val="204"/>
    </font>
    <font>
      <u/>
      <sz val="10"/>
      <color rgb="FF0000FF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2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vertAlign val="subscript"/>
      <sz val="11"/>
      <name val="Calibri"/>
      <family val="2"/>
      <charset val="204"/>
    </font>
    <font>
      <vertAlign val="superscript"/>
      <sz val="11"/>
      <name val="Calibri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1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vertAlign val="subscript"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vertAlign val="subscript"/>
      <sz val="11"/>
      <name val="Arial"/>
      <family val="2"/>
      <charset val="204"/>
    </font>
    <font>
      <vertAlign val="superscript"/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BFBFBF"/>
        <bgColor rgb="FFFFFFFF"/>
      </patternFill>
    </fill>
  </fills>
  <borders count="7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3" fillId="0" borderId="0"/>
    <xf numFmtId="165" fontId="13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186">
    <xf numFmtId="0" fontId="0" fillId="0" borderId="0" xfId="0"/>
    <xf numFmtId="0" fontId="2" fillId="2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vertical="top"/>
    </xf>
    <xf numFmtId="0" fontId="0" fillId="0" borderId="1" xfId="0" applyBorder="1"/>
    <xf numFmtId="0" fontId="6" fillId="0" borderId="1" xfId="0" applyFont="1" applyBorder="1" applyAlignment="1">
      <alignment horizontal="left" vertical="top" wrapText="1"/>
    </xf>
    <xf numFmtId="0" fontId="0" fillId="0" borderId="10" xfId="0" applyBorder="1"/>
    <xf numFmtId="0" fontId="6" fillId="0" borderId="10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2" borderId="10" xfId="0" applyFont="1" applyFill="1" applyBorder="1" applyAlignment="1">
      <alignment horizontal="left" vertical="top" wrapText="1"/>
    </xf>
    <xf numFmtId="3" fontId="12" fillId="3" borderId="19" xfId="4" applyNumberFormat="1" applyFont="1" applyFill="1" applyBorder="1" applyAlignment="1">
      <alignment horizontal="right"/>
    </xf>
    <xf numFmtId="3" fontId="12" fillId="4" borderId="19" xfId="1" applyNumberFormat="1" applyFont="1" applyFill="1" applyBorder="1" applyAlignment="1">
      <alignment horizontal="right"/>
    </xf>
    <xf numFmtId="3" fontId="12" fillId="5" borderId="20" xfId="1" applyNumberFormat="1" applyFont="1" applyFill="1" applyBorder="1" applyAlignment="1">
      <alignment horizontal="right"/>
    </xf>
    <xf numFmtId="164" fontId="3" fillId="6" borderId="19" xfId="0" applyNumberFormat="1" applyFont="1" applyFill="1" applyBorder="1" applyAlignment="1">
      <alignment vertical="center" wrapText="1"/>
    </xf>
    <xf numFmtId="0" fontId="0" fillId="3" borderId="19" xfId="0" applyFill="1" applyBorder="1"/>
    <xf numFmtId="166" fontId="13" fillId="4" borderId="21" xfId="5" applyNumberFormat="1" applyFill="1" applyBorder="1" applyAlignment="1">
      <alignment horizontal="center" vertical="center" wrapText="1"/>
    </xf>
    <xf numFmtId="166" fontId="13" fillId="4" borderId="22" xfId="5" applyNumberFormat="1" applyFill="1" applyBorder="1" applyAlignment="1">
      <alignment horizontal="left" vertical="center" wrapText="1"/>
    </xf>
    <xf numFmtId="0" fontId="13" fillId="4" borderId="23" xfId="5" applyFill="1" applyBorder="1" applyAlignment="1">
      <alignment vertical="center" wrapText="1"/>
    </xf>
    <xf numFmtId="0" fontId="13" fillId="4" borderId="23" xfId="5" applyFill="1" applyBorder="1" applyAlignment="1">
      <alignment horizontal="right" vertical="center" textRotation="90" wrapText="1"/>
    </xf>
    <xf numFmtId="0" fontId="13" fillId="4" borderId="22" xfId="5" applyFill="1" applyBorder="1" applyAlignment="1">
      <alignment vertical="center" wrapText="1"/>
    </xf>
    <xf numFmtId="0" fontId="13" fillId="4" borderId="24" xfId="5" applyFill="1" applyBorder="1" applyAlignment="1">
      <alignment horizontal="right" vertical="center" textRotation="90" wrapText="1"/>
    </xf>
    <xf numFmtId="0" fontId="13" fillId="4" borderId="25" xfId="5" applyFill="1" applyBorder="1" applyAlignment="1">
      <alignment horizontal="center" vertical="center" wrapText="1"/>
    </xf>
    <xf numFmtId="0" fontId="0" fillId="4" borderId="26" xfId="0" applyFill="1" applyBorder="1" applyAlignment="1">
      <alignment horizontal="right"/>
    </xf>
    <xf numFmtId="0" fontId="0" fillId="4" borderId="27" xfId="0" applyFill="1" applyBorder="1"/>
    <xf numFmtId="0" fontId="0" fillId="4" borderId="28" xfId="0" applyFill="1" applyBorder="1" applyAlignment="1">
      <alignment horizontal="right"/>
    </xf>
    <xf numFmtId="0" fontId="13" fillId="4" borderId="27" xfId="5" applyFill="1" applyBorder="1" applyAlignment="1">
      <alignment horizontal="left" wrapText="1"/>
    </xf>
    <xf numFmtId="0" fontId="13" fillId="4" borderId="29" xfId="5" applyFill="1" applyBorder="1" applyAlignment="1">
      <alignment horizontal="center" vertical="center" wrapText="1"/>
    </xf>
    <xf numFmtId="0" fontId="13" fillId="4" borderId="30" xfId="5" applyFill="1" applyBorder="1" applyAlignment="1">
      <alignment horizontal="centerContinuous" wrapText="1"/>
    </xf>
    <xf numFmtId="0" fontId="0" fillId="4" borderId="26" xfId="0" applyFill="1" applyBorder="1"/>
    <xf numFmtId="167" fontId="16" fillId="4" borderId="37" xfId="5" applyNumberFormat="1" applyFont="1" applyFill="1" applyBorder="1" applyAlignment="1">
      <alignment horizontal="center" vertical="center" wrapText="1"/>
    </xf>
    <xf numFmtId="167" fontId="16" fillId="4" borderId="19" xfId="5" applyNumberFormat="1" applyFont="1" applyFill="1" applyBorder="1" applyAlignment="1">
      <alignment horizontal="center" vertical="center" wrapText="1"/>
    </xf>
    <xf numFmtId="0" fontId="16" fillId="4" borderId="38" xfId="5" applyFont="1" applyFill="1" applyBorder="1" applyAlignment="1">
      <alignment horizontal="center" vertical="center" wrapText="1"/>
    </xf>
    <xf numFmtId="168" fontId="13" fillId="4" borderId="35" xfId="5" applyNumberFormat="1" applyFill="1" applyBorder="1" applyAlignment="1">
      <alignment wrapText="1"/>
    </xf>
    <xf numFmtId="0" fontId="13" fillId="3" borderId="42" xfId="5" applyFill="1" applyBorder="1"/>
    <xf numFmtId="0" fontId="13" fillId="3" borderId="43" xfId="5" applyFill="1" applyBorder="1"/>
    <xf numFmtId="0" fontId="13" fillId="3" borderId="36" xfId="5" applyFill="1" applyBorder="1"/>
    <xf numFmtId="0" fontId="13" fillId="3" borderId="33" xfId="5" applyFill="1" applyBorder="1"/>
    <xf numFmtId="0" fontId="13" fillId="4" borderId="35" xfId="5" applyFill="1" applyBorder="1" applyAlignment="1">
      <alignment wrapText="1"/>
    </xf>
    <xf numFmtId="0" fontId="13" fillId="4" borderId="42" xfId="5" applyFill="1" applyBorder="1"/>
    <xf numFmtId="0" fontId="13" fillId="4" borderId="22" xfId="5" applyFill="1" applyBorder="1" applyAlignment="1">
      <alignment wrapText="1"/>
    </xf>
    <xf numFmtId="0" fontId="13" fillId="4" borderId="43" xfId="5" applyFill="1" applyBorder="1"/>
    <xf numFmtId="1" fontId="3" fillId="4" borderId="44" xfId="5" applyNumberFormat="1" applyFont="1" applyFill="1" applyBorder="1" applyAlignment="1">
      <alignment horizontal="center" wrapText="1"/>
    </xf>
    <xf numFmtId="0" fontId="16" fillId="0" borderId="0" xfId="5" applyFont="1" applyAlignment="1">
      <alignment horizontal="center" vertical="center" wrapText="1"/>
    </xf>
    <xf numFmtId="0" fontId="13" fillId="4" borderId="39" xfId="5" applyFill="1" applyBorder="1"/>
    <xf numFmtId="1" fontId="3" fillId="4" borderId="19" xfId="5" applyNumberFormat="1" applyFont="1" applyFill="1" applyBorder="1" applyAlignment="1">
      <alignment horizontal="right"/>
    </xf>
    <xf numFmtId="1" fontId="3" fillId="4" borderId="38" xfId="5" applyNumberFormat="1" applyFont="1" applyFill="1" applyBorder="1" applyAlignment="1">
      <alignment horizontal="center"/>
    </xf>
    <xf numFmtId="166" fontId="13" fillId="4" borderId="50" xfId="5" applyNumberFormat="1" applyFill="1" applyBorder="1" applyAlignment="1">
      <alignment horizontal="center" vertical="center" wrapText="1"/>
    </xf>
    <xf numFmtId="166" fontId="13" fillId="4" borderId="40" xfId="5" applyNumberFormat="1" applyFill="1" applyBorder="1" applyAlignment="1">
      <alignment horizontal="left" vertical="center" wrapText="1"/>
    </xf>
    <xf numFmtId="0" fontId="13" fillId="4" borderId="49" xfId="5" applyFill="1" applyBorder="1" applyAlignment="1">
      <alignment vertical="center" wrapText="1"/>
    </xf>
    <xf numFmtId="0" fontId="13" fillId="4" borderId="49" xfId="5" applyFill="1" applyBorder="1" applyAlignment="1">
      <alignment horizontal="right" vertical="center" textRotation="90" wrapText="1"/>
    </xf>
    <xf numFmtId="0" fontId="13" fillId="4" borderId="40" xfId="5" applyFill="1" applyBorder="1" applyAlignment="1">
      <alignment vertical="center" wrapText="1"/>
    </xf>
    <xf numFmtId="0" fontId="13" fillId="4" borderId="48" xfId="5" applyFill="1" applyBorder="1" applyAlignment="1">
      <alignment horizontal="right" vertical="center" textRotation="90" wrapText="1"/>
    </xf>
    <xf numFmtId="0" fontId="13" fillId="4" borderId="41" xfId="5" applyFill="1" applyBorder="1" applyAlignment="1">
      <alignment horizontal="center" vertical="center" wrapText="1"/>
    </xf>
    <xf numFmtId="0" fontId="19" fillId="0" borderId="51" xfId="7" applyFont="1" applyBorder="1" applyAlignment="1">
      <alignment horizontal="center"/>
    </xf>
    <xf numFmtId="0" fontId="20" fillId="0" borderId="52" xfId="0" applyFont="1" applyBorder="1" applyAlignment="1">
      <alignment horizontal="left"/>
    </xf>
    <xf numFmtId="3" fontId="19" fillId="0" borderId="52" xfId="7" applyNumberFormat="1" applyFont="1" applyBorder="1" applyAlignment="1">
      <alignment horizontal="center"/>
    </xf>
    <xf numFmtId="3" fontId="19" fillId="0" borderId="53" xfId="7" applyNumberFormat="1" applyFont="1" applyBorder="1" applyAlignment="1">
      <alignment horizontal="center"/>
    </xf>
    <xf numFmtId="0" fontId="3" fillId="0" borderId="54" xfId="7" applyBorder="1"/>
    <xf numFmtId="0" fontId="19" fillId="0" borderId="1" xfId="7" applyFont="1" applyBorder="1" applyAlignment="1">
      <alignment horizontal="center"/>
    </xf>
    <xf numFmtId="3" fontId="19" fillId="0" borderId="1" xfId="7" applyNumberFormat="1" applyFont="1" applyBorder="1" applyAlignment="1">
      <alignment horizontal="center"/>
    </xf>
    <xf numFmtId="3" fontId="19" fillId="0" borderId="55" xfId="7" applyNumberFormat="1" applyFont="1" applyBorder="1" applyAlignment="1">
      <alignment horizontal="center"/>
    </xf>
    <xf numFmtId="0" fontId="21" fillId="0" borderId="54" xfId="7" applyFont="1" applyBorder="1" applyAlignment="1">
      <alignment horizontal="center"/>
    </xf>
    <xf numFmtId="0" fontId="22" fillId="0" borderId="1" xfId="7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 wrapText="1"/>
    </xf>
    <xf numFmtId="0" fontId="22" fillId="0" borderId="55" xfId="7" applyFont="1" applyBorder="1" applyAlignment="1">
      <alignment horizontal="center" vertical="center" wrapText="1"/>
    </xf>
    <xf numFmtId="0" fontId="19" fillId="0" borderId="54" xfId="7" applyFont="1" applyBorder="1" applyAlignment="1">
      <alignment horizontal="center"/>
    </xf>
    <xf numFmtId="172" fontId="19" fillId="0" borderId="1" xfId="7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top" wrapText="1"/>
    </xf>
    <xf numFmtId="0" fontId="19" fillId="0" borderId="56" xfId="7" applyFont="1" applyBorder="1" applyAlignment="1">
      <alignment horizontal="center"/>
    </xf>
    <xf numFmtId="0" fontId="19" fillId="0" borderId="57" xfId="7" applyFont="1" applyBorder="1" applyAlignment="1">
      <alignment horizontal="center"/>
    </xf>
    <xf numFmtId="172" fontId="19" fillId="0" borderId="57" xfId="7" applyNumberFormat="1" applyFont="1" applyBorder="1" applyAlignment="1">
      <alignment horizontal="center"/>
    </xf>
    <xf numFmtId="3" fontId="19" fillId="0" borderId="57" xfId="7" applyNumberFormat="1" applyFont="1" applyBorder="1" applyAlignment="1">
      <alignment horizontal="center"/>
    </xf>
    <xf numFmtId="3" fontId="19" fillId="0" borderId="58" xfId="7" applyNumberFormat="1" applyFont="1" applyBorder="1" applyAlignment="1">
      <alignment horizontal="center"/>
    </xf>
    <xf numFmtId="0" fontId="19" fillId="0" borderId="59" xfId="7" applyFont="1" applyBorder="1" applyAlignment="1">
      <alignment horizontal="center"/>
    </xf>
    <xf numFmtId="0" fontId="19" fillId="0" borderId="10" xfId="7" applyFont="1" applyBorder="1" applyAlignment="1">
      <alignment horizontal="center"/>
    </xf>
    <xf numFmtId="172" fontId="19" fillId="0" borderId="10" xfId="7" applyNumberFormat="1" applyFont="1" applyBorder="1" applyAlignment="1">
      <alignment horizontal="center"/>
    </xf>
    <xf numFmtId="3" fontId="19" fillId="0" borderId="10" xfId="7" applyNumberFormat="1" applyFont="1" applyBorder="1" applyAlignment="1">
      <alignment horizontal="center"/>
    </xf>
    <xf numFmtId="3" fontId="19" fillId="0" borderId="60" xfId="7" applyNumberFormat="1" applyFont="1" applyBorder="1" applyAlignment="1">
      <alignment horizontal="center"/>
    </xf>
    <xf numFmtId="0" fontId="3" fillId="0" borderId="54" xfId="7" applyBorder="1" applyAlignment="1">
      <alignment horizontal="center"/>
    </xf>
    <xf numFmtId="0" fontId="3" fillId="0" borderId="1" xfId="7" applyBorder="1"/>
    <xf numFmtId="0" fontId="3" fillId="0" borderId="55" xfId="7" applyBorder="1"/>
    <xf numFmtId="0" fontId="3" fillId="0" borderId="56" xfId="7" applyBorder="1"/>
    <xf numFmtId="0" fontId="3" fillId="0" borderId="57" xfId="7" applyBorder="1"/>
    <xf numFmtId="0" fontId="3" fillId="0" borderId="58" xfId="7" applyBorder="1"/>
    <xf numFmtId="0" fontId="3" fillId="0" borderId="59" xfId="7" applyBorder="1"/>
    <xf numFmtId="0" fontId="3" fillId="0" borderId="10" xfId="7" applyBorder="1"/>
    <xf numFmtId="0" fontId="3" fillId="0" borderId="60" xfId="7" applyBorder="1"/>
    <xf numFmtId="0" fontId="3" fillId="0" borderId="61" xfId="7" applyBorder="1"/>
    <xf numFmtId="0" fontId="0" fillId="0" borderId="62" xfId="0" applyBorder="1"/>
    <xf numFmtId="0" fontId="3" fillId="0" borderId="62" xfId="7" applyBorder="1"/>
    <xf numFmtId="0" fontId="3" fillId="0" borderId="63" xfId="7" applyBorder="1"/>
    <xf numFmtId="0" fontId="22" fillId="4" borderId="34" xfId="7" applyFont="1" applyFill="1" applyBorder="1" applyAlignment="1">
      <alignment horizontal="right"/>
    </xf>
    <xf numFmtId="0" fontId="22" fillId="4" borderId="35" xfId="7" applyFont="1" applyFill="1" applyBorder="1" applyAlignment="1">
      <alignment horizontal="right"/>
    </xf>
    <xf numFmtId="0" fontId="22" fillId="4" borderId="36" xfId="7" applyFont="1" applyFill="1" applyBorder="1" applyAlignment="1">
      <alignment horizontal="left"/>
    </xf>
    <xf numFmtId="0" fontId="22" fillId="5" borderId="37" xfId="7" applyFont="1" applyFill="1" applyBorder="1" applyAlignment="1">
      <alignment vertical="center"/>
    </xf>
    <xf numFmtId="0" fontId="22" fillId="5" borderId="37" xfId="7" applyFont="1" applyFill="1" applyBorder="1" applyAlignment="1">
      <alignment horizontal="left" vertical="center"/>
    </xf>
    <xf numFmtId="0" fontId="22" fillId="5" borderId="45" xfId="7" applyFont="1" applyFill="1" applyBorder="1" applyAlignment="1">
      <alignment vertical="center"/>
    </xf>
    <xf numFmtId="0" fontId="19" fillId="5" borderId="19" xfId="7" applyFont="1" applyFill="1" applyBorder="1" applyAlignment="1">
      <alignment horizontal="left"/>
    </xf>
    <xf numFmtId="0" fontId="19" fillId="5" borderId="19" xfId="7" applyFont="1" applyFill="1" applyBorder="1"/>
    <xf numFmtId="0" fontId="19" fillId="5" borderId="38" xfId="0" applyFont="1" applyFill="1" applyBorder="1"/>
    <xf numFmtId="0" fontId="19" fillId="5" borderId="47" xfId="0" applyFont="1" applyFill="1" applyBorder="1"/>
    <xf numFmtId="173" fontId="19" fillId="5" borderId="19" xfId="9" applyNumberFormat="1" applyFont="1" applyFill="1" applyBorder="1"/>
    <xf numFmtId="173" fontId="19" fillId="5" borderId="19" xfId="8" applyNumberFormat="1" applyFont="1" applyFill="1" applyBorder="1"/>
    <xf numFmtId="173" fontId="22" fillId="5" borderId="19" xfId="9" applyNumberFormat="1" applyFont="1" applyFill="1" applyBorder="1"/>
    <xf numFmtId="174" fontId="22" fillId="5" borderId="19" xfId="7" applyNumberFormat="1" applyFont="1" applyFill="1" applyBorder="1" applyAlignment="1">
      <alignment horizontal="right"/>
    </xf>
    <xf numFmtId="175" fontId="22" fillId="5" borderId="46" xfId="9" applyNumberFormat="1" applyFont="1" applyFill="1" applyBorder="1"/>
    <xf numFmtId="171" fontId="0" fillId="0" borderId="0" xfId="0" applyNumberFormat="1"/>
    <xf numFmtId="168" fontId="13" fillId="4" borderId="20" xfId="5" applyNumberFormat="1" applyFill="1" applyBorder="1" applyAlignment="1">
      <alignment wrapText="1"/>
    </xf>
    <xf numFmtId="0" fontId="13" fillId="3" borderId="66" xfId="5" applyFill="1" applyBorder="1"/>
    <xf numFmtId="0" fontId="13" fillId="3" borderId="67" xfId="5" applyFill="1" applyBorder="1"/>
    <xf numFmtId="0" fontId="13" fillId="3" borderId="68" xfId="5" applyFill="1" applyBorder="1"/>
    <xf numFmtId="0" fontId="13" fillId="3" borderId="69" xfId="5" applyFill="1" applyBorder="1"/>
    <xf numFmtId="169" fontId="13" fillId="4" borderId="20" xfId="5" applyNumberFormat="1" applyFill="1" applyBorder="1"/>
    <xf numFmtId="0" fontId="13" fillId="4" borderId="70" xfId="5" applyFill="1" applyBorder="1"/>
    <xf numFmtId="0" fontId="17" fillId="4" borderId="71" xfId="5" applyFont="1" applyFill="1" applyBorder="1"/>
    <xf numFmtId="1" fontId="16" fillId="4" borderId="71" xfId="5" applyNumberFormat="1" applyFont="1" applyFill="1" applyBorder="1" applyAlignment="1">
      <alignment horizontal="center"/>
    </xf>
    <xf numFmtId="0" fontId="13" fillId="3" borderId="64" xfId="5" applyFill="1" applyBorder="1"/>
    <xf numFmtId="170" fontId="13" fillId="3" borderId="64" xfId="5" applyNumberFormat="1" applyFill="1" applyBorder="1"/>
    <xf numFmtId="3" fontId="13" fillId="3" borderId="64" xfId="5" applyNumberFormat="1" applyFill="1" applyBorder="1"/>
    <xf numFmtId="0" fontId="0" fillId="3" borderId="64" xfId="0" applyFill="1" applyBorder="1"/>
    <xf numFmtId="0" fontId="13" fillId="4" borderId="64" xfId="5" applyFill="1" applyBorder="1"/>
    <xf numFmtId="0" fontId="13" fillId="4" borderId="64" xfId="5" applyFill="1" applyBorder="1" applyAlignment="1">
      <alignment horizontal="left"/>
    </xf>
    <xf numFmtId="1" fontId="16" fillId="4" borderId="65" xfId="5" applyNumberFormat="1" applyFont="1" applyFill="1" applyBorder="1" applyAlignment="1">
      <alignment horizontal="center"/>
    </xf>
    <xf numFmtId="1" fontId="16" fillId="4" borderId="72" xfId="5" applyNumberFormat="1" applyFont="1" applyFill="1" applyBorder="1" applyAlignment="1">
      <alignment horizontal="center"/>
    </xf>
    <xf numFmtId="1" fontId="16" fillId="4" borderId="20" xfId="5" applyNumberFormat="1" applyFont="1" applyFill="1" applyBorder="1" applyAlignment="1">
      <alignment horizontal="center"/>
    </xf>
    <xf numFmtId="1" fontId="16" fillId="4" borderId="68" xfId="5" applyNumberFormat="1" applyFont="1" applyFill="1" applyBorder="1" applyAlignment="1">
      <alignment horizontal="center"/>
    </xf>
    <xf numFmtId="171" fontId="0" fillId="4" borderId="64" xfId="6" applyNumberFormat="1" applyFont="1" applyFill="1" applyBorder="1" applyAlignment="1">
      <alignment horizontal="center"/>
    </xf>
    <xf numFmtId="171" fontId="0" fillId="4" borderId="64" xfId="6" applyNumberFormat="1" applyFont="1" applyFill="1" applyBorder="1"/>
    <xf numFmtId="1" fontId="16" fillId="4" borderId="74" xfId="0" applyNumberFormat="1" applyFont="1" applyFill="1" applyBorder="1" applyAlignment="1">
      <alignment horizontal="center"/>
    </xf>
    <xf numFmtId="1" fontId="16" fillId="4" borderId="75" xfId="5" applyNumberFormat="1" applyFont="1" applyFill="1" applyBorder="1" applyAlignment="1">
      <alignment horizontal="center" wrapText="1"/>
    </xf>
    <xf numFmtId="1" fontId="16" fillId="4" borderId="50" xfId="5" applyNumberFormat="1" applyFont="1" applyFill="1" applyBorder="1" applyAlignment="1">
      <alignment horizontal="center"/>
    </xf>
    <xf numFmtId="1" fontId="16" fillId="4" borderId="73" xfId="5" applyNumberFormat="1" applyFont="1" applyFill="1" applyBorder="1" applyAlignment="1">
      <alignment horizontal="center"/>
    </xf>
    <xf numFmtId="1" fontId="13" fillId="4" borderId="72" xfId="5" applyNumberFormat="1" applyFill="1" applyBorder="1"/>
    <xf numFmtId="0" fontId="13" fillId="4" borderId="41" xfId="5" applyFill="1" applyBorder="1"/>
    <xf numFmtId="0" fontId="13" fillId="4" borderId="73" xfId="5" applyFill="1" applyBorder="1"/>
    <xf numFmtId="167" fontId="16" fillId="4" borderId="65" xfId="5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justify" vertical="top" wrapText="1"/>
    </xf>
    <xf numFmtId="0" fontId="2" fillId="2" borderId="0" xfId="0" applyFont="1" applyFill="1" applyBorder="1" applyAlignment="1">
      <alignment horizontal="justify" vertical="top" wrapText="1"/>
    </xf>
    <xf numFmtId="0" fontId="6" fillId="2" borderId="2" xfId="0" applyFont="1" applyFill="1" applyBorder="1" applyAlignment="1">
      <alignment horizontal="justify" vertical="top" wrapText="1"/>
    </xf>
    <xf numFmtId="0" fontId="6" fillId="2" borderId="3" xfId="0" applyFont="1" applyFill="1" applyBorder="1" applyAlignment="1">
      <alignment horizontal="justify" vertical="top" wrapText="1"/>
    </xf>
    <xf numFmtId="0" fontId="6" fillId="2" borderId="4" xfId="0" applyFont="1" applyFill="1" applyBorder="1" applyAlignment="1">
      <alignment horizontal="justify" vertical="top" wrapText="1"/>
    </xf>
    <xf numFmtId="0" fontId="7" fillId="0" borderId="5" xfId="2" applyFont="1" applyBorder="1" applyAlignment="1" applyProtection="1">
      <alignment horizontal="center" vertical="top" wrapText="1"/>
    </xf>
    <xf numFmtId="0" fontId="7" fillId="0" borderId="6" xfId="2" applyFont="1" applyBorder="1" applyAlignment="1" applyProtection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2" borderId="7" xfId="0" applyFont="1" applyFill="1" applyBorder="1" applyAlignment="1">
      <alignment horizontal="justify" vertical="top" wrapText="1"/>
    </xf>
    <xf numFmtId="0" fontId="6" fillId="2" borderId="8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justify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2" borderId="12" xfId="0" applyFont="1" applyFill="1" applyBorder="1" applyAlignment="1">
      <alignment horizontal="right" vertical="top"/>
    </xf>
    <xf numFmtId="0" fontId="6" fillId="2" borderId="13" xfId="0" applyFont="1" applyFill="1" applyBorder="1" applyAlignment="1">
      <alignment horizontal="right" vertical="top"/>
    </xf>
    <xf numFmtId="0" fontId="6" fillId="2" borderId="14" xfId="0" applyFont="1" applyFill="1" applyBorder="1" applyAlignment="1">
      <alignment horizontal="right" vertical="top"/>
    </xf>
    <xf numFmtId="0" fontId="10" fillId="2" borderId="12" xfId="3" applyFill="1" applyBorder="1" applyAlignment="1" applyProtection="1">
      <alignment horizontal="left" vertical="top" wrapText="1"/>
    </xf>
    <xf numFmtId="0" fontId="10" fillId="2" borderId="15" xfId="3" applyFill="1" applyBorder="1" applyAlignment="1" applyProtection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49" fontId="6" fillId="2" borderId="0" xfId="0" applyNumberFormat="1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justify" vertical="top" wrapText="1"/>
    </xf>
    <xf numFmtId="0" fontId="2" fillId="2" borderId="17" xfId="0" applyFont="1" applyFill="1" applyBorder="1" applyAlignment="1">
      <alignment horizontal="justify" vertical="top" wrapText="1"/>
    </xf>
    <xf numFmtId="0" fontId="2" fillId="2" borderId="18" xfId="0" applyFont="1" applyFill="1" applyBorder="1" applyAlignment="1">
      <alignment horizontal="justify" vertical="top" wrapText="1"/>
    </xf>
    <xf numFmtId="0" fontId="11" fillId="2" borderId="0" xfId="0" applyFont="1" applyFill="1" applyBorder="1" applyAlignment="1">
      <alignment horizontal="left" vertical="top" wrapText="1"/>
    </xf>
    <xf numFmtId="168" fontId="13" fillId="4" borderId="34" xfId="5" applyNumberFormat="1" applyFill="1" applyBorder="1" applyAlignment="1">
      <alignment horizontal="center" vertical="center" wrapText="1"/>
    </xf>
    <xf numFmtId="168" fontId="13" fillId="4" borderId="65" xfId="5" applyNumberFormat="1" applyFill="1" applyBorder="1" applyAlignment="1">
      <alignment horizontal="center" vertical="center" wrapText="1"/>
    </xf>
    <xf numFmtId="0" fontId="16" fillId="4" borderId="31" xfId="5" applyFont="1" applyFill="1" applyBorder="1" applyAlignment="1">
      <alignment horizontal="center" vertical="center" wrapText="1"/>
    </xf>
    <xf numFmtId="0" fontId="16" fillId="4" borderId="32" xfId="5" applyFont="1" applyFill="1" applyBorder="1" applyAlignment="1">
      <alignment horizontal="center" vertical="center" wrapText="1"/>
    </xf>
    <xf numFmtId="0" fontId="16" fillId="4" borderId="33" xfId="5" applyFont="1" applyFill="1" applyBorder="1" applyAlignment="1">
      <alignment horizontal="center" vertical="center" wrapText="1"/>
    </xf>
    <xf numFmtId="167" fontId="16" fillId="4" borderId="34" xfId="5" applyNumberFormat="1" applyFont="1" applyFill="1" applyBorder="1" applyAlignment="1">
      <alignment horizontal="center" vertical="center" wrapText="1"/>
    </xf>
    <xf numFmtId="167" fontId="16" fillId="4" borderId="35" xfId="5" applyNumberFormat="1" applyFont="1" applyFill="1" applyBorder="1" applyAlignment="1">
      <alignment horizontal="center" vertical="center" wrapText="1"/>
    </xf>
    <xf numFmtId="167" fontId="16" fillId="4" borderId="42" xfId="5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top" wrapText="1"/>
    </xf>
    <xf numFmtId="0" fontId="23" fillId="0" borderId="55" xfId="0" applyFont="1" applyBorder="1" applyAlignment="1">
      <alignment horizontal="left" vertical="top" wrapText="1"/>
    </xf>
    <xf numFmtId="0" fontId="22" fillId="4" borderId="35" xfId="7" applyFont="1" applyFill="1" applyBorder="1" applyAlignment="1">
      <alignment horizontal="left"/>
    </xf>
    <xf numFmtId="0" fontId="19" fillId="5" borderId="19" xfId="7" applyFont="1" applyFill="1" applyBorder="1" applyAlignment="1">
      <alignment horizontal="left"/>
    </xf>
    <xf numFmtId="0" fontId="19" fillId="5" borderId="19" xfId="7" applyFont="1" applyFill="1" applyBorder="1" applyAlignment="1">
      <alignment horizontal="left" vertical="top" wrapText="1"/>
    </xf>
    <xf numFmtId="0" fontId="19" fillId="5" borderId="46" xfId="7" applyFont="1" applyFill="1" applyBorder="1" applyAlignment="1">
      <alignment horizontal="left"/>
    </xf>
    <xf numFmtId="0" fontId="26" fillId="0" borderId="1" xfId="0" applyFont="1" applyBorder="1" applyAlignment="1">
      <alignment horizontal="right" vertical="center" wrapText="1"/>
    </xf>
    <xf numFmtId="0" fontId="26" fillId="0" borderId="57" xfId="0" applyFont="1" applyBorder="1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26" fillId="0" borderId="1" xfId="0" applyFont="1" applyBorder="1" applyAlignment="1">
      <alignment horizontal="right"/>
    </xf>
  </cellXfs>
  <cellStyles count="10">
    <cellStyle name="Comma 2 2" xfId="8"/>
    <cellStyle name="Comma 3" xfId="6"/>
    <cellStyle name="Comma_Sasolburg Baseline Emission Factor Recalculation 17 April 08" xfId="9"/>
    <cellStyle name="Hyperlink" xfId="2" builtinId="8"/>
    <cellStyle name="Hyperlink 2" xfId="3"/>
    <cellStyle name="Normal" xfId="0" builtinId="0"/>
    <cellStyle name="Normal 2 2" xfId="7"/>
    <cellStyle name="Normal 3" xfId="5"/>
    <cellStyle name="Percent" xfId="1" builtinId="5"/>
    <cellStyle name="Обычный_%использ. уст. мощн.2005г." xfId="4"/>
  </cellStyles>
  <dxfs count="9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FF85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6</xdr:row>
      <xdr:rowOff>146685</xdr:rowOff>
    </xdr:from>
    <xdr:to>
      <xdr:col>2</xdr:col>
      <xdr:colOff>867410</xdr:colOff>
      <xdr:row>7</xdr:row>
      <xdr:rowOff>171450</xdr:rowOff>
    </xdr:to>
    <xdr:pic>
      <xdr:nvPicPr>
        <xdr:cNvPr id="2" name="Picture 8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FAAAAAAAAAHcCwAMGAAAAAgAAAOEC6wLvAQAARAwAAIcHAACeAQAAAAAAAA=="/>
            </a:ext>
          </a:extLst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1985010"/>
          <a:ext cx="1181735" cy="26289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85725</xdr:colOff>
      <xdr:row>9</xdr:row>
      <xdr:rowOff>257175</xdr:rowOff>
    </xdr:to>
    <xdr:pic>
      <xdr:nvPicPr>
        <xdr:cNvPr id="3" name="Picture 10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IAAAAAQAAAAAAAAAIAAAAAQAAAKICBgEQAgAAWBAAAIcAAACVAQAAAAAAAA=="/>
            </a:ext>
          </a:extLst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2647950"/>
          <a:ext cx="8572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200025</xdr:colOff>
      <xdr:row>10</xdr:row>
      <xdr:rowOff>266700</xdr:rowOff>
    </xdr:to>
    <xdr:pic>
      <xdr:nvPicPr>
        <xdr:cNvPr id="4" name="Picture 9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JAAAAAQAAAAAAAAAJAAAAAQAAABwDYwIQAgAAvxIAADsBAACkAQAAAAAAAA=="/>
            </a:ext>
          </a:extLst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3038475"/>
          <a:ext cx="200025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142240</xdr:colOff>
      <xdr:row>10</xdr:row>
      <xdr:rowOff>95250</xdr:rowOff>
    </xdr:from>
    <xdr:to>
      <xdr:col>3</xdr:col>
      <xdr:colOff>656590</xdr:colOff>
      <xdr:row>13</xdr:row>
      <xdr:rowOff>161925</xdr:rowOff>
    </xdr:to>
    <xdr:pic>
      <xdr:nvPicPr>
        <xdr:cNvPr id="2" name="Picture 1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KAAAAAQAAAAMCZQANAAAAAwAAAGwDSwEgBwAAjw0AAAoVAAAuBAAAAAAAAA=="/>
            </a:ext>
          </a:extLst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94740" y="2324100"/>
          <a:ext cx="3238500" cy="666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3" name="Picture 5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CWX9lU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OAAAAAQAAADcCAAAQAAAAAQAAAAAAMQJABgAAjRIAAN0EAADIAQAAAAAAAA=="/>
            </a:ext>
          </a:extLst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52500" y="3114675"/>
          <a:ext cx="790575" cy="2762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E28" sqref="E28:E29"/>
    </sheetView>
  </sheetViews>
  <sheetFormatPr defaultRowHeight="15" x14ac:dyDescent="0.25"/>
  <sheetData>
    <row r="2" spans="1:12" ht="48" customHeight="1" x14ac:dyDescent="0.25">
      <c r="A2" s="1">
        <v>1</v>
      </c>
      <c r="B2" s="142" t="s">
        <v>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x14ac:dyDescent="0.25">
      <c r="A3" s="1"/>
    </row>
    <row r="4" spans="1:12" x14ac:dyDescent="0.25">
      <c r="A4" s="2">
        <v>2</v>
      </c>
      <c r="B4" s="143" t="s">
        <v>1</v>
      </c>
      <c r="C4" s="144"/>
      <c r="D4" s="144"/>
      <c r="E4" s="144"/>
      <c r="F4" s="144"/>
      <c r="G4" s="144"/>
      <c r="H4" s="144"/>
      <c r="I4" s="144"/>
      <c r="J4" s="144"/>
      <c r="K4" s="144"/>
      <c r="L4" s="145"/>
    </row>
    <row r="5" spans="1:12" x14ac:dyDescent="0.25">
      <c r="A5" s="1"/>
      <c r="B5" s="146"/>
      <c r="C5" s="147"/>
      <c r="D5" s="148" t="s">
        <v>2</v>
      </c>
      <c r="E5" s="149"/>
      <c r="F5" s="149"/>
      <c r="G5" s="149"/>
      <c r="H5" s="149"/>
      <c r="I5" s="149"/>
      <c r="J5" s="149"/>
      <c r="K5" s="149"/>
      <c r="L5" s="150"/>
    </row>
    <row r="6" spans="1:12" x14ac:dyDescent="0.25">
      <c r="A6" s="3"/>
      <c r="B6" s="151" t="s">
        <v>3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1:12" x14ac:dyDescent="0.25">
      <c r="A7" s="1"/>
      <c r="B7" s="5"/>
      <c r="C7" s="5"/>
      <c r="D7" s="5"/>
      <c r="E7" s="5"/>
      <c r="F7" s="5"/>
      <c r="G7" s="6"/>
      <c r="H7" s="6"/>
      <c r="I7" s="6"/>
      <c r="J7" s="6"/>
      <c r="K7" s="6"/>
      <c r="L7" s="6"/>
    </row>
    <row r="8" spans="1:12" x14ac:dyDescent="0.25">
      <c r="A8" s="1"/>
      <c r="B8" s="7"/>
      <c r="C8" s="7"/>
      <c r="D8" s="7"/>
      <c r="E8" s="7"/>
      <c r="F8" s="7"/>
      <c r="G8" s="8"/>
      <c r="H8" s="8"/>
      <c r="I8" s="8"/>
      <c r="J8" s="8"/>
      <c r="K8" s="8"/>
      <c r="L8" s="8"/>
    </row>
    <row r="9" spans="1:12" ht="93" x14ac:dyDescent="0.25">
      <c r="A9" s="1"/>
      <c r="B9" s="9" t="s">
        <v>4</v>
      </c>
      <c r="C9" s="141" t="s">
        <v>5</v>
      </c>
      <c r="D9" s="141"/>
      <c r="E9" s="141"/>
      <c r="F9" s="141"/>
      <c r="G9" s="141"/>
      <c r="H9" s="141"/>
      <c r="I9" s="141"/>
      <c r="J9" s="141"/>
      <c r="K9" s="141"/>
      <c r="L9" s="141"/>
    </row>
    <row r="10" spans="1:12" ht="93" x14ac:dyDescent="0.25">
      <c r="A10" s="1"/>
      <c r="B10" s="9"/>
      <c r="C10" s="141" t="s">
        <v>6</v>
      </c>
      <c r="D10" s="141"/>
      <c r="E10" s="141"/>
      <c r="F10" s="141"/>
      <c r="G10" s="141"/>
      <c r="H10" s="141"/>
      <c r="I10" s="141"/>
      <c r="J10" s="141"/>
      <c r="K10" s="141"/>
      <c r="L10" s="141"/>
    </row>
    <row r="11" spans="1:12" ht="93" x14ac:dyDescent="0.25">
      <c r="A11" s="4"/>
      <c r="B11" s="9"/>
      <c r="C11" s="141" t="s">
        <v>7</v>
      </c>
      <c r="D11" s="141"/>
      <c r="E11" s="141"/>
      <c r="F11" s="141"/>
      <c r="G11" s="141"/>
      <c r="H11" s="141"/>
      <c r="I11" s="141"/>
      <c r="J11" s="141"/>
      <c r="K11" s="141"/>
      <c r="L11" s="141"/>
    </row>
    <row r="12" spans="1:12" x14ac:dyDescent="0.25">
      <c r="A12" s="1">
        <v>3</v>
      </c>
      <c r="B12" s="10"/>
      <c r="C12" s="11"/>
      <c r="D12" s="12"/>
      <c r="E12" s="10"/>
      <c r="F12" s="10"/>
      <c r="G12" s="10"/>
      <c r="H12" s="13"/>
      <c r="I12" s="10"/>
      <c r="J12" s="12"/>
      <c r="K12" s="10"/>
      <c r="L12" s="11"/>
    </row>
    <row r="13" spans="1:12" x14ac:dyDescent="0.25">
      <c r="A13" s="1"/>
      <c r="B13" s="146"/>
      <c r="C13" s="147"/>
      <c r="D13" s="154" t="s">
        <v>8</v>
      </c>
      <c r="E13" s="155"/>
      <c r="F13" s="155"/>
      <c r="G13" s="155"/>
      <c r="H13" s="155"/>
      <c r="I13" s="155"/>
      <c r="J13" s="155"/>
      <c r="K13" s="155"/>
      <c r="L13" s="156"/>
    </row>
    <row r="14" spans="1:12" x14ac:dyDescent="0.25">
      <c r="A14" s="1">
        <v>4</v>
      </c>
      <c r="B14" s="157"/>
      <c r="C14" s="158"/>
      <c r="D14" s="158"/>
      <c r="E14" s="158"/>
      <c r="F14" s="158"/>
      <c r="G14" s="158"/>
      <c r="H14" s="159"/>
      <c r="I14" s="160"/>
      <c r="J14" s="161"/>
      <c r="K14" s="14"/>
      <c r="L14" s="14"/>
    </row>
    <row r="15" spans="1:12" x14ac:dyDescent="0.25">
      <c r="A15" s="1"/>
      <c r="B15" s="164" t="s">
        <v>9</v>
      </c>
      <c r="C15" s="165"/>
      <c r="D15" s="165"/>
      <c r="E15" s="165"/>
      <c r="F15" s="165"/>
      <c r="G15" s="165"/>
      <c r="H15" s="165"/>
      <c r="I15" s="165"/>
      <c r="J15" s="165"/>
      <c r="K15" s="165"/>
      <c r="L15" s="166"/>
    </row>
    <row r="16" spans="1:12" x14ac:dyDescent="0.25">
      <c r="A16" s="1">
        <v>5</v>
      </c>
      <c r="B16" s="167" t="s">
        <v>10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</row>
    <row r="17" spans="2:12" x14ac:dyDescent="0.25">
      <c r="B17" s="142" t="s">
        <v>11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2"/>
    </row>
    <row r="18" spans="2:12" x14ac:dyDescent="0.25">
      <c r="B18" s="4"/>
      <c r="C18" s="162"/>
      <c r="D18" s="162"/>
      <c r="E18" s="162"/>
      <c r="F18" s="162"/>
      <c r="G18" s="162"/>
      <c r="H18" s="162"/>
      <c r="I18" s="162"/>
      <c r="J18" s="162"/>
      <c r="K18" s="162"/>
      <c r="L18" s="162"/>
    </row>
    <row r="19" spans="2:12" ht="15.75" x14ac:dyDescent="0.25">
      <c r="B19" s="4"/>
      <c r="C19" s="15"/>
      <c r="D19" s="162" t="s">
        <v>12</v>
      </c>
      <c r="E19" s="162"/>
      <c r="F19" s="162"/>
      <c r="G19" s="162"/>
      <c r="H19" s="162"/>
      <c r="I19" s="162"/>
      <c r="J19" s="162"/>
      <c r="K19" s="162"/>
      <c r="L19" s="162"/>
    </row>
    <row r="20" spans="2:12" ht="15.75" x14ac:dyDescent="0.25">
      <c r="B20" s="4"/>
      <c r="C20" s="16"/>
      <c r="D20" s="162" t="s">
        <v>13</v>
      </c>
      <c r="E20" s="162"/>
      <c r="F20" s="162"/>
      <c r="G20" s="162"/>
      <c r="H20" s="162"/>
      <c r="I20" s="162"/>
      <c r="J20" s="162"/>
      <c r="K20" s="162"/>
      <c r="L20" s="162"/>
    </row>
    <row r="21" spans="2:12" ht="15.75" x14ac:dyDescent="0.25">
      <c r="B21" s="4"/>
      <c r="C21" s="17"/>
      <c r="D21" s="162" t="s">
        <v>14</v>
      </c>
      <c r="E21" s="162"/>
      <c r="F21" s="162"/>
      <c r="G21" s="162"/>
      <c r="H21" s="162"/>
      <c r="I21" s="162"/>
      <c r="J21" s="162"/>
      <c r="K21" s="162"/>
      <c r="L21" s="162"/>
    </row>
    <row r="22" spans="2:12" x14ac:dyDescent="0.25">
      <c r="B22" s="4"/>
      <c r="C22" s="18"/>
      <c r="D22" s="162" t="s">
        <v>15</v>
      </c>
      <c r="E22" s="162"/>
      <c r="F22" s="162"/>
      <c r="G22" s="162"/>
      <c r="H22" s="162"/>
      <c r="I22" s="162"/>
      <c r="J22" s="162"/>
      <c r="K22" s="162"/>
      <c r="L22" s="162"/>
    </row>
    <row r="23" spans="2:12" x14ac:dyDescent="0.25">
      <c r="B23" s="4"/>
      <c r="C23" s="19">
        <v>1</v>
      </c>
      <c r="D23" s="163" t="s">
        <v>16</v>
      </c>
      <c r="E23" s="163"/>
      <c r="F23" s="163"/>
      <c r="G23" s="163"/>
      <c r="H23" s="163"/>
      <c r="I23" s="163"/>
      <c r="J23" s="163"/>
      <c r="K23" s="163"/>
      <c r="L23" s="163"/>
    </row>
  </sheetData>
  <mergeCells count="22">
    <mergeCell ref="D20:L20"/>
    <mergeCell ref="D21:L21"/>
    <mergeCell ref="D22:L22"/>
    <mergeCell ref="D23:L23"/>
    <mergeCell ref="B15:L15"/>
    <mergeCell ref="B16:L16"/>
    <mergeCell ref="B17:L17"/>
    <mergeCell ref="C18:H18"/>
    <mergeCell ref="I18:L18"/>
    <mergeCell ref="D19:L19"/>
    <mergeCell ref="C10:L10"/>
    <mergeCell ref="C11:L11"/>
    <mergeCell ref="B13:C13"/>
    <mergeCell ref="D13:L13"/>
    <mergeCell ref="B14:H14"/>
    <mergeCell ref="I14:J14"/>
    <mergeCell ref="C9:L9"/>
    <mergeCell ref="B2:L2"/>
    <mergeCell ref="B4:L4"/>
    <mergeCell ref="B5:C5"/>
    <mergeCell ref="D5:L5"/>
    <mergeCell ref="B6:L6"/>
  </mergeCells>
  <conditionalFormatting sqref="C23">
    <cfRule type="cellIs" dxfId="8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I6" sqref="I6"/>
    </sheetView>
  </sheetViews>
  <sheetFormatPr defaultRowHeight="15" x14ac:dyDescent="0.25"/>
  <cols>
    <col min="1" max="1" width="12.7109375" customWidth="1"/>
    <col min="2" max="2" width="16.5703125" customWidth="1"/>
    <col min="3" max="3" width="9.140625" customWidth="1"/>
    <col min="4" max="4" width="4.28515625" customWidth="1"/>
    <col min="5" max="5" width="9.140625" customWidth="1"/>
    <col min="6" max="6" width="4.42578125" customWidth="1"/>
    <col min="7" max="7" width="9.140625" customWidth="1"/>
    <col min="9" max="10" width="9.140625" customWidth="1"/>
    <col min="11" max="11" width="15.140625" customWidth="1"/>
    <col min="12" max="12" width="11.42578125" customWidth="1"/>
    <col min="13" max="13" width="10.140625" customWidth="1"/>
    <col min="14" max="14" width="14.140625" customWidth="1"/>
    <col min="15" max="15" width="13.140625" customWidth="1"/>
    <col min="16" max="16" width="11.140625" customWidth="1"/>
    <col min="17" max="17" width="13.7109375" customWidth="1"/>
    <col min="18" max="18" width="14.140625" customWidth="1"/>
    <col min="19" max="19" width="11.140625" customWidth="1"/>
  </cols>
  <sheetData>
    <row r="1" spans="1:21" ht="62.25" customHeight="1" x14ac:dyDescent="0.25">
      <c r="A1" s="20" t="s">
        <v>17</v>
      </c>
      <c r="B1" s="21" t="s">
        <v>18</v>
      </c>
      <c r="C1" s="22" t="s">
        <v>19</v>
      </c>
      <c r="D1" s="23" t="s">
        <v>20</v>
      </c>
      <c r="E1" s="24" t="s">
        <v>21</v>
      </c>
      <c r="F1" s="25" t="s">
        <v>20</v>
      </c>
      <c r="G1" s="21" t="s">
        <v>22</v>
      </c>
      <c r="H1" s="23" t="s">
        <v>20</v>
      </c>
      <c r="I1" s="21" t="s">
        <v>23</v>
      </c>
      <c r="J1" s="23" t="s">
        <v>20</v>
      </c>
      <c r="K1" s="26" t="s">
        <v>24</v>
      </c>
      <c r="M1" s="170" t="s">
        <v>25</v>
      </c>
      <c r="N1" s="171"/>
      <c r="O1" s="172"/>
      <c r="P1" s="173" t="s">
        <v>26</v>
      </c>
      <c r="Q1" s="174"/>
      <c r="R1" s="175"/>
      <c r="S1" s="36" t="s">
        <v>27</v>
      </c>
    </row>
    <row r="2" spans="1:21" ht="51" x14ac:dyDescent="0.25">
      <c r="A2" s="51"/>
      <c r="B2" s="52"/>
      <c r="C2" s="53"/>
      <c r="D2" s="54"/>
      <c r="E2" s="55"/>
      <c r="F2" s="56"/>
      <c r="G2" s="52"/>
      <c r="H2" s="54"/>
      <c r="I2" s="52"/>
      <c r="J2" s="54"/>
      <c r="K2" s="57"/>
      <c r="M2" s="34" t="s">
        <v>28</v>
      </c>
      <c r="N2" s="35" t="s">
        <v>29</v>
      </c>
      <c r="O2" s="36" t="s">
        <v>30</v>
      </c>
      <c r="P2" s="34" t="s">
        <v>28</v>
      </c>
      <c r="Q2" s="35" t="s">
        <v>29</v>
      </c>
      <c r="R2" s="36" t="s">
        <v>30</v>
      </c>
      <c r="S2" s="48"/>
    </row>
    <row r="3" spans="1:21" ht="15.75" thickBot="1" x14ac:dyDescent="0.3">
      <c r="A3" s="32"/>
      <c r="B3" s="30"/>
      <c r="C3" s="33"/>
      <c r="D3" s="27"/>
      <c r="E3" s="28"/>
      <c r="F3" s="29"/>
      <c r="G3" s="30"/>
      <c r="H3" s="27"/>
      <c r="I3" s="30"/>
      <c r="J3" s="27"/>
      <c r="K3" s="31"/>
      <c r="M3" s="140"/>
      <c r="N3" s="49" t="s">
        <v>39</v>
      </c>
      <c r="O3" s="50">
        <f>SUM(O6:O8800)</f>
        <v>0</v>
      </c>
      <c r="P3" s="127"/>
      <c r="Q3" s="49" t="s">
        <v>39</v>
      </c>
      <c r="R3" s="50">
        <f>SUM(R6:R8800)</f>
        <v>0</v>
      </c>
      <c r="S3" s="137">
        <f>SUM(S6:S8800)</f>
        <v>0</v>
      </c>
    </row>
    <row r="4" spans="1:21" ht="52.5" thickBot="1" x14ac:dyDescent="0.3">
      <c r="A4" s="168" t="s">
        <v>31</v>
      </c>
      <c r="B4" s="37" t="s">
        <v>32</v>
      </c>
      <c r="C4" s="38">
        <v>0.93520000000000003</v>
      </c>
      <c r="D4" s="39"/>
      <c r="E4" s="40">
        <v>1.1951000000000001</v>
      </c>
      <c r="F4" s="41"/>
      <c r="G4" s="42"/>
      <c r="H4" s="43" t="s">
        <v>33</v>
      </c>
      <c r="I4" s="44" t="s">
        <v>34</v>
      </c>
      <c r="J4" s="45"/>
      <c r="K4" s="46" t="s">
        <v>35</v>
      </c>
      <c r="M4" s="136"/>
      <c r="N4" s="134" t="s">
        <v>38</v>
      </c>
      <c r="O4" s="133">
        <f>COUNTIF(O6:O15605,"Вставте замінне значення!")</f>
        <v>0</v>
      </c>
      <c r="P4" s="136"/>
      <c r="Q4" s="134" t="s">
        <v>38</v>
      </c>
      <c r="R4" s="133">
        <f>COUNTIF(R6:R15605,"Вставте замінне значення!")</f>
        <v>0</v>
      </c>
      <c r="S4" s="139"/>
    </row>
    <row r="5" spans="1:21" ht="49.5" customHeight="1" x14ac:dyDescent="0.25">
      <c r="A5" s="169"/>
      <c r="B5" s="112" t="s">
        <v>36</v>
      </c>
      <c r="C5" s="113">
        <v>0</v>
      </c>
      <c r="D5" s="114"/>
      <c r="E5" s="115">
        <v>0</v>
      </c>
      <c r="F5" s="116"/>
      <c r="G5" s="117"/>
      <c r="H5" s="118"/>
      <c r="I5" s="119">
        <f>SUM(I6:I8800)</f>
        <v>0</v>
      </c>
      <c r="J5" s="118"/>
      <c r="K5" s="120">
        <f>COUNTIF(K6:K8800, "Цех не працює")</f>
        <v>1</v>
      </c>
      <c r="L5" s="47" t="s">
        <v>37</v>
      </c>
      <c r="M5" s="135">
        <f>COUNT(M6:M8800)</f>
        <v>0</v>
      </c>
      <c r="N5" s="127">
        <f>COUNT(N6:N8800)</f>
        <v>0</v>
      </c>
      <c r="O5" s="128">
        <f>COUNT(O6:O8800)</f>
        <v>0</v>
      </c>
      <c r="P5" s="135">
        <f>COUNTIF(P6:P8800,"&gt;0")</f>
        <v>0</v>
      </c>
      <c r="Q5" s="129">
        <f>COUNT(Q6:Q8800)</f>
        <v>0</v>
      </c>
      <c r="R5" s="130">
        <f>COUNT(R6:R8800)</f>
        <v>0</v>
      </c>
      <c r="S5" s="138"/>
    </row>
    <row r="6" spans="1:21" x14ac:dyDescent="0.25">
      <c r="A6" s="121">
        <v>2</v>
      </c>
      <c r="B6" s="122">
        <v>44562.041666666657</v>
      </c>
      <c r="C6" s="123">
        <v>0</v>
      </c>
      <c r="D6" s="124">
        <v>0</v>
      </c>
      <c r="E6" s="123">
        <v>0</v>
      </c>
      <c r="F6" s="124">
        <v>0</v>
      </c>
      <c r="G6" s="121">
        <v>1</v>
      </c>
      <c r="H6" s="121">
        <v>0</v>
      </c>
      <c r="I6" s="121">
        <v>0</v>
      </c>
      <c r="J6" s="125">
        <v>0</v>
      </c>
      <c r="K6" s="126" t="str">
        <f>IF($I6=0,"Цех не працює",(IF(AND($G6=0,$I6=1),"СНВВ не працює","OK")))</f>
        <v>Цех не працює</v>
      </c>
      <c r="M6" s="131" t="str">
        <f>IF(OR(D6&lt;&gt;0,I6=0),"",C6)</f>
        <v/>
      </c>
      <c r="N6" s="131" t="str">
        <f>IF(M6="","0",M6*$C$4+$C$5)</f>
        <v>0</v>
      </c>
      <c r="O6" s="132" t="str">
        <f>IF(AND($D6&lt;&gt;0,$I6=1),C6,N6)</f>
        <v>0</v>
      </c>
      <c r="P6" s="131" t="str">
        <f>IF(OR(F6&lt;&gt;0,I6=0),"",E6)</f>
        <v/>
      </c>
      <c r="Q6" s="131" t="str">
        <f>IF(P6="","0",P6*$E$4+$E$5)</f>
        <v>0</v>
      </c>
      <c r="R6" s="132" t="str">
        <f>IF(AND(F6&lt;&gt;0,I6=1),"Вставте замінне значення!",Q6)</f>
        <v>0</v>
      </c>
      <c r="S6" s="132">
        <f>IFERROR(O6*R6,"")</f>
        <v>0</v>
      </c>
      <c r="U6" s="111"/>
    </row>
  </sheetData>
  <mergeCells count="3">
    <mergeCell ref="A4:A5"/>
    <mergeCell ref="M1:O1"/>
    <mergeCell ref="P1:R1"/>
  </mergeCells>
  <conditionalFormatting sqref="R4">
    <cfRule type="cellIs" dxfId="7" priority="1" operator="greaterThan">
      <formula>0</formula>
    </cfRule>
  </conditionalFormatting>
  <conditionalFormatting sqref="K1:K2">
    <cfRule type="cellIs" dxfId="6" priority="7" stopIfTrue="1" operator="equal">
      <formula>"out"</formula>
    </cfRule>
  </conditionalFormatting>
  <conditionalFormatting sqref="K1:K2">
    <cfRule type="cellIs" dxfId="5" priority="8" stopIfTrue="1" operator="equal">
      <formula>"out"</formula>
    </cfRule>
  </conditionalFormatting>
  <conditionalFormatting sqref="D6 F6">
    <cfRule type="cellIs" dxfId="4" priority="6" operator="greaterThan">
      <formula>0</formula>
    </cfRule>
  </conditionalFormatting>
  <conditionalFormatting sqref="K6">
    <cfRule type="cellIs" dxfId="3" priority="4" operator="equal">
      <formula>"AMS down"</formula>
    </cfRule>
  </conditionalFormatting>
  <conditionalFormatting sqref="K6">
    <cfRule type="cellIs" dxfId="2" priority="5" operator="equal">
      <formula>"Plant off"</formula>
    </cfRule>
  </conditionalFormatting>
  <conditionalFormatting sqref="R6">
    <cfRule type="cellIs" dxfId="1" priority="3" operator="equal">
      <formula>"insert last measured value"</formula>
    </cfRule>
  </conditionalFormatting>
  <conditionalFormatting sqref="O4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9" sqref="E9"/>
    </sheetView>
  </sheetViews>
  <sheetFormatPr defaultRowHeight="15" x14ac:dyDescent="0.25"/>
  <cols>
    <col min="1" max="1" width="14.5703125" customWidth="1"/>
    <col min="2" max="2" width="20.42578125" customWidth="1"/>
    <col min="3" max="3" width="19.7109375" customWidth="1"/>
    <col min="4" max="4" width="23" customWidth="1"/>
    <col min="5" max="5" width="17.85546875" customWidth="1"/>
    <col min="6" max="6" width="20.7109375" customWidth="1"/>
  </cols>
  <sheetData>
    <row r="1" spans="1:6" ht="15.75" thickBot="1" x14ac:dyDescent="0.3"/>
    <row r="2" spans="1:6" x14ac:dyDescent="0.25">
      <c r="A2" s="96" t="s">
        <v>60</v>
      </c>
      <c r="B2" s="178" t="s">
        <v>61</v>
      </c>
      <c r="C2" s="178"/>
      <c r="D2" s="178"/>
      <c r="E2" s="97" t="s">
        <v>62</v>
      </c>
      <c r="F2" s="98" t="s">
        <v>63</v>
      </c>
    </row>
    <row r="3" spans="1:6" ht="18.75" x14ac:dyDescent="0.35">
      <c r="A3" s="99" t="s">
        <v>64</v>
      </c>
      <c r="B3" s="102" t="s">
        <v>69</v>
      </c>
      <c r="C3" s="103"/>
      <c r="D3" s="103"/>
      <c r="E3" s="106">
        <f>IFERROR(Data_CNBB!O3/E5, 0)</f>
        <v>0</v>
      </c>
      <c r="F3" s="104" t="s">
        <v>75</v>
      </c>
    </row>
    <row r="4" spans="1:6" ht="18.75" x14ac:dyDescent="0.35">
      <c r="A4" s="99" t="s">
        <v>65</v>
      </c>
      <c r="B4" s="102" t="s">
        <v>70</v>
      </c>
      <c r="C4" s="102"/>
      <c r="D4" s="102"/>
      <c r="E4" s="107">
        <f>IFERROR(Data_CNBB!R3/E5, 0)</f>
        <v>0</v>
      </c>
      <c r="F4" s="104" t="s">
        <v>76</v>
      </c>
    </row>
    <row r="5" spans="1:6" x14ac:dyDescent="0.25">
      <c r="A5" s="99" t="s">
        <v>48</v>
      </c>
      <c r="B5" s="179" t="s">
        <v>71</v>
      </c>
      <c r="C5" s="179"/>
      <c r="D5" s="179"/>
      <c r="E5" s="108">
        <f>Data_CNBB!I5</f>
        <v>0</v>
      </c>
      <c r="F5" s="104" t="s">
        <v>77</v>
      </c>
    </row>
    <row r="6" spans="1:6" ht="17.25" x14ac:dyDescent="0.25">
      <c r="A6" s="99" t="s">
        <v>66</v>
      </c>
      <c r="B6" s="180" t="s">
        <v>72</v>
      </c>
      <c r="C6" s="180"/>
      <c r="D6" s="180"/>
      <c r="E6" s="108">
        <f>Data_CNBB!$S$3/1000000000</f>
        <v>0</v>
      </c>
      <c r="F6" s="104" t="s">
        <v>78</v>
      </c>
    </row>
    <row r="7" spans="1:6" ht="18.75" x14ac:dyDescent="0.35">
      <c r="A7" s="100" t="s">
        <v>67</v>
      </c>
      <c r="B7" s="180" t="s">
        <v>73</v>
      </c>
      <c r="C7" s="180"/>
      <c r="D7" s="180"/>
      <c r="E7" s="109">
        <f>E6*298</f>
        <v>0</v>
      </c>
      <c r="F7" s="104" t="s">
        <v>79</v>
      </c>
    </row>
    <row r="8" spans="1:6" ht="19.5" thickBot="1" x14ac:dyDescent="0.4">
      <c r="A8" s="101" t="s">
        <v>68</v>
      </c>
      <c r="B8" s="181" t="s">
        <v>74</v>
      </c>
      <c r="C8" s="181"/>
      <c r="D8" s="181"/>
      <c r="E8" s="110">
        <f>IFERROR(Data_CNBB!$S$3/1000000/E5, 0)</f>
        <v>0</v>
      </c>
      <c r="F8" s="105" t="s">
        <v>80</v>
      </c>
    </row>
    <row r="9" spans="1:6" ht="15.75" thickBot="1" x14ac:dyDescent="0.3"/>
    <row r="10" spans="1:6" ht="18.75" x14ac:dyDescent="0.3">
      <c r="A10" s="58"/>
      <c r="B10" s="59" t="s">
        <v>40</v>
      </c>
      <c r="C10" s="60"/>
      <c r="D10" s="60"/>
      <c r="E10" s="60"/>
      <c r="F10" s="61"/>
    </row>
    <row r="11" spans="1:6" x14ac:dyDescent="0.25">
      <c r="A11" s="62"/>
      <c r="B11" s="63"/>
      <c r="C11" s="64"/>
      <c r="D11" s="64"/>
      <c r="E11" s="64"/>
      <c r="F11" s="65"/>
    </row>
    <row r="12" spans="1:6" x14ac:dyDescent="0.25">
      <c r="A12" s="62"/>
      <c r="B12" s="63"/>
      <c r="C12" s="64"/>
      <c r="D12" s="64"/>
      <c r="E12" s="64"/>
      <c r="F12" s="65"/>
    </row>
    <row r="13" spans="1:6" ht="18.75" x14ac:dyDescent="0.3">
      <c r="A13" s="66">
        <v>1</v>
      </c>
      <c r="B13" s="67"/>
      <c r="C13" s="68"/>
      <c r="D13" s="68"/>
      <c r="E13" s="68"/>
      <c r="F13" s="69"/>
    </row>
    <row r="14" spans="1:6" x14ac:dyDescent="0.25">
      <c r="A14" s="70"/>
      <c r="B14" s="63"/>
      <c r="C14" s="71"/>
      <c r="D14" s="64"/>
      <c r="E14" s="64"/>
      <c r="F14" s="65"/>
    </row>
    <row r="15" spans="1:6" x14ac:dyDescent="0.25">
      <c r="A15" s="70"/>
      <c r="B15" s="63"/>
      <c r="C15" s="71"/>
      <c r="D15" s="64"/>
      <c r="E15" s="64"/>
      <c r="F15" s="65"/>
    </row>
    <row r="16" spans="1:6" ht="15.75" x14ac:dyDescent="0.25">
      <c r="A16" s="70"/>
      <c r="B16" s="72"/>
      <c r="C16" s="176" t="s">
        <v>41</v>
      </c>
      <c r="D16" s="176"/>
      <c r="E16" s="176"/>
      <c r="F16" s="177"/>
    </row>
    <row r="17" spans="1:6" ht="18.75" x14ac:dyDescent="0.25">
      <c r="A17" s="70"/>
      <c r="B17" s="72" t="s">
        <v>42</v>
      </c>
      <c r="C17" s="176" t="s">
        <v>43</v>
      </c>
      <c r="D17" s="176"/>
      <c r="E17" s="176"/>
      <c r="F17" s="177"/>
    </row>
    <row r="18" spans="1:6" ht="18.75" x14ac:dyDescent="0.25">
      <c r="A18" s="70"/>
      <c r="B18" s="72" t="s">
        <v>44</v>
      </c>
      <c r="C18" s="176" t="s">
        <v>45</v>
      </c>
      <c r="D18" s="176"/>
      <c r="E18" s="176"/>
      <c r="F18" s="177"/>
    </row>
    <row r="19" spans="1:6" x14ac:dyDescent="0.25">
      <c r="A19" s="73"/>
      <c r="B19" s="74"/>
      <c r="C19" s="75"/>
      <c r="D19" s="76"/>
      <c r="E19" s="76"/>
      <c r="F19" s="77"/>
    </row>
    <row r="20" spans="1:6" x14ac:dyDescent="0.25">
      <c r="A20" s="78"/>
      <c r="B20" s="79"/>
      <c r="C20" s="80"/>
      <c r="D20" s="81"/>
      <c r="E20" s="81"/>
      <c r="F20" s="82"/>
    </row>
    <row r="21" spans="1:6" ht="18.75" x14ac:dyDescent="0.3">
      <c r="A21" s="66">
        <v>2</v>
      </c>
      <c r="B21" s="182" t="s">
        <v>46</v>
      </c>
      <c r="C21" s="183" t="s">
        <v>47</v>
      </c>
      <c r="D21" s="183"/>
      <c r="E21" s="64"/>
      <c r="F21" s="65"/>
    </row>
    <row r="22" spans="1:6" ht="15.75" x14ac:dyDescent="0.25">
      <c r="A22" s="83"/>
      <c r="B22" s="182"/>
      <c r="C22" s="184" t="s">
        <v>48</v>
      </c>
      <c r="D22" s="184"/>
      <c r="E22" s="64"/>
      <c r="F22" s="65"/>
    </row>
    <row r="23" spans="1:6" x14ac:dyDescent="0.25">
      <c r="A23" s="83"/>
      <c r="B23" s="63"/>
      <c r="C23" s="71"/>
      <c r="D23" s="64"/>
      <c r="E23" s="64"/>
      <c r="F23" s="65"/>
    </row>
    <row r="24" spans="1:6" x14ac:dyDescent="0.25">
      <c r="A24" s="83"/>
      <c r="B24" s="63"/>
      <c r="C24" s="71"/>
      <c r="D24" s="64"/>
      <c r="E24" s="64"/>
      <c r="F24" s="65"/>
    </row>
    <row r="25" spans="1:6" ht="18.75" x14ac:dyDescent="0.25">
      <c r="A25" s="83"/>
      <c r="B25" s="72" t="s">
        <v>49</v>
      </c>
      <c r="C25" s="176" t="s">
        <v>50</v>
      </c>
      <c r="D25" s="176"/>
      <c r="E25" s="176"/>
      <c r="F25" s="177"/>
    </row>
    <row r="26" spans="1:6" ht="18.75" x14ac:dyDescent="0.25">
      <c r="A26" s="62"/>
      <c r="B26" s="72" t="s">
        <v>42</v>
      </c>
      <c r="C26" s="176" t="s">
        <v>51</v>
      </c>
      <c r="D26" s="176"/>
      <c r="E26" s="176"/>
      <c r="F26" s="177"/>
    </row>
    <row r="27" spans="1:6" ht="18.75" x14ac:dyDescent="0.25">
      <c r="A27" s="62"/>
      <c r="B27" s="72" t="s">
        <v>44</v>
      </c>
      <c r="C27" s="176" t="s">
        <v>52</v>
      </c>
      <c r="D27" s="176"/>
      <c r="E27" s="176"/>
      <c r="F27" s="177"/>
    </row>
    <row r="28" spans="1:6" ht="15.75" x14ac:dyDescent="0.25">
      <c r="A28" s="62"/>
      <c r="B28" s="72" t="s">
        <v>48</v>
      </c>
      <c r="C28" s="176" t="s">
        <v>53</v>
      </c>
      <c r="D28" s="176"/>
      <c r="E28" s="176"/>
      <c r="F28" s="177"/>
    </row>
    <row r="29" spans="1:6" x14ac:dyDescent="0.25">
      <c r="A29" s="62"/>
      <c r="B29" s="84"/>
      <c r="C29" s="84"/>
      <c r="D29" s="84"/>
      <c r="E29" s="84"/>
      <c r="F29" s="85"/>
    </row>
    <row r="30" spans="1:6" x14ac:dyDescent="0.25">
      <c r="A30" s="86"/>
      <c r="B30" s="87"/>
      <c r="C30" s="87"/>
      <c r="D30" s="87"/>
      <c r="E30" s="87"/>
      <c r="F30" s="88"/>
    </row>
    <row r="31" spans="1:6" x14ac:dyDescent="0.25">
      <c r="A31" s="89"/>
      <c r="B31" s="90"/>
      <c r="C31" s="90"/>
      <c r="D31" s="90"/>
      <c r="E31" s="90"/>
      <c r="F31" s="91"/>
    </row>
    <row r="32" spans="1:6" ht="19.5" x14ac:dyDescent="0.3">
      <c r="A32" s="66">
        <v>3</v>
      </c>
      <c r="B32" s="185" t="s">
        <v>54</v>
      </c>
      <c r="C32" s="185"/>
      <c r="D32" s="84"/>
      <c r="E32" s="84"/>
      <c r="F32" s="85"/>
    </row>
    <row r="33" spans="1:6" x14ac:dyDescent="0.25">
      <c r="A33" s="62"/>
      <c r="B33" s="84"/>
      <c r="C33" s="84"/>
      <c r="D33" s="84"/>
      <c r="E33" s="84"/>
      <c r="F33" s="85"/>
    </row>
    <row r="34" spans="1:6" x14ac:dyDescent="0.25">
      <c r="A34" s="62"/>
      <c r="B34" s="84"/>
      <c r="C34" s="84"/>
      <c r="D34" s="84"/>
      <c r="E34" s="84"/>
      <c r="F34" s="85"/>
    </row>
    <row r="35" spans="1:6" x14ac:dyDescent="0.25">
      <c r="A35" s="62"/>
      <c r="B35" s="84"/>
      <c r="C35" s="84"/>
      <c r="D35" s="84"/>
      <c r="E35" s="84"/>
      <c r="F35" s="85"/>
    </row>
    <row r="36" spans="1:6" ht="18.75" x14ac:dyDescent="0.25">
      <c r="A36" s="62"/>
      <c r="B36" s="72" t="s">
        <v>55</v>
      </c>
      <c r="C36" s="176" t="s">
        <v>56</v>
      </c>
      <c r="D36" s="176"/>
      <c r="E36" s="176"/>
      <c r="F36" s="177"/>
    </row>
    <row r="37" spans="1:6" ht="18.75" x14ac:dyDescent="0.25">
      <c r="A37" s="62"/>
      <c r="B37" s="72" t="s">
        <v>57</v>
      </c>
      <c r="C37" s="176" t="s">
        <v>41</v>
      </c>
      <c r="D37" s="176"/>
      <c r="E37" s="176"/>
      <c r="F37" s="177"/>
    </row>
    <row r="38" spans="1:6" ht="18.75" x14ac:dyDescent="0.25">
      <c r="A38" s="62"/>
      <c r="B38" s="72" t="s">
        <v>58</v>
      </c>
      <c r="C38" s="176" t="s">
        <v>59</v>
      </c>
      <c r="D38" s="176"/>
      <c r="E38" s="176"/>
      <c r="F38" s="177"/>
    </row>
    <row r="39" spans="1:6" ht="15.75" thickBot="1" x14ac:dyDescent="0.3">
      <c r="A39" s="92"/>
      <c r="B39" s="93"/>
      <c r="C39" s="93"/>
      <c r="D39" s="94"/>
      <c r="E39" s="94"/>
      <c r="F39" s="95"/>
    </row>
  </sheetData>
  <mergeCells count="19">
    <mergeCell ref="B21:B22"/>
    <mergeCell ref="C21:D21"/>
    <mergeCell ref="C22:D22"/>
    <mergeCell ref="C37:F37"/>
    <mergeCell ref="C38:F38"/>
    <mergeCell ref="C25:F25"/>
    <mergeCell ref="C26:F26"/>
    <mergeCell ref="C27:F27"/>
    <mergeCell ref="C28:F28"/>
    <mergeCell ref="B32:C32"/>
    <mergeCell ref="C36:F36"/>
    <mergeCell ref="C16:F16"/>
    <mergeCell ref="C17:F17"/>
    <mergeCell ref="C18:F18"/>
    <mergeCell ref="B2:D2"/>
    <mergeCell ref="B5:D5"/>
    <mergeCell ref="B6:D6"/>
    <mergeCell ref="B7:D7"/>
    <mergeCell ref="B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Data_CNBB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Бескоровайный</dc:creator>
  <cp:lastModifiedBy>Сергей Бескоровайный</cp:lastModifiedBy>
  <dcterms:created xsi:type="dcterms:W3CDTF">2022-03-19T18:26:12Z</dcterms:created>
  <dcterms:modified xsi:type="dcterms:W3CDTF">2022-03-25T09:53:49Z</dcterms:modified>
</cp:coreProperties>
</file>