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cityconcern-my.sharepoint.com/personal/bridget_sanders_ccconcern_org/Documents/Desktop/Class_Requirements/Module 1 activities/"/>
    </mc:Choice>
  </mc:AlternateContent>
  <xr:revisionPtr revIDLastSave="38" documentId="13_ncr:1_{314339D6-3A0C-4979-A7BB-E92EC4C58467}" xr6:coauthVersionLast="47" xr6:coauthVersionMax="47" xr10:uidLastSave="{1338D0FF-49F5-4C25-B4F5-F4AADED3D296}"/>
  <bookViews>
    <workbookView xWindow="31290" yWindow="1065" windowWidth="22800" windowHeight="11670" xr2:uid="{00000000-000D-0000-FFFF-FFFF00000000}"/>
  </bookViews>
  <sheets>
    <sheet name="Sheet1" sheetId="7" r:id="rId1"/>
    <sheet name="Crowdfunding" sheetId="1" r:id="rId2"/>
    <sheet name="Pivot 1" sheetId="2" r:id="rId3"/>
    <sheet name="Pivot 2" sheetId="3" r:id="rId4"/>
    <sheet name="Pivot 3" sheetId="4" r:id="rId5"/>
    <sheet name="Goal Analysis" sheetId="5" r:id="rId6"/>
    <sheet name="Statistical Analysis" sheetId="6" r:id="rId7"/>
  </sheets>
  <definedNames>
    <definedName name="_xlnm._FilterDatabase" localSheetId="1" hidden="1">Crowdfunding!$A$1:$T$1001</definedName>
  </definedNames>
  <calcPr calcId="191029"/>
  <pivotCaches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L8" i="6"/>
  <c r="L7" i="6"/>
  <c r="L6" i="6"/>
  <c r="L5" i="6"/>
  <c r="L4" i="6"/>
  <c r="L3" i="6"/>
  <c r="K7" i="6"/>
  <c r="K8" i="6"/>
  <c r="K4" i="6" l="1"/>
  <c r="K3" i="6"/>
  <c r="K6" i="6"/>
  <c r="K5" i="6"/>
  <c r="D5" i="5"/>
  <c r="C5" i="5"/>
  <c r="B5" i="5"/>
  <c r="D14" i="5"/>
  <c r="D13" i="5"/>
  <c r="D12" i="5"/>
  <c r="D11" i="5"/>
  <c r="D10" i="5"/>
  <c r="D9" i="5"/>
  <c r="D8" i="5"/>
  <c r="D7" i="5"/>
  <c r="D6" i="5"/>
  <c r="D4" i="5"/>
  <c r="D3" i="5"/>
  <c r="C14" i="5"/>
  <c r="C13" i="5"/>
  <c r="C12" i="5"/>
  <c r="C11" i="5"/>
  <c r="C10" i="5"/>
  <c r="C9" i="5"/>
  <c r="C8" i="5"/>
  <c r="C7" i="5"/>
  <c r="C6" i="5"/>
  <c r="C4" i="5"/>
  <c r="B14" i="5"/>
  <c r="B13" i="5"/>
  <c r="B12" i="5"/>
  <c r="B11" i="5"/>
  <c r="B10" i="5"/>
  <c r="B9" i="5"/>
  <c r="B8" i="5"/>
  <c r="B7" i="5"/>
  <c r="B6" i="5"/>
  <c r="B4" i="5"/>
  <c r="B3" i="5"/>
  <c r="C3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7" i="5" l="1"/>
  <c r="F7" i="5" s="1"/>
  <c r="E13" i="5"/>
  <c r="F13" i="5" s="1"/>
  <c r="E5" i="5"/>
  <c r="F5" i="5" s="1"/>
  <c r="E10" i="5"/>
  <c r="H10" i="5" s="1"/>
  <c r="E9" i="5"/>
  <c r="F9" i="5" s="1"/>
  <c r="E11" i="5"/>
  <c r="H11" i="5" s="1"/>
  <c r="E6" i="5"/>
  <c r="F6" i="5" s="1"/>
  <c r="E4" i="5"/>
  <c r="F4" i="5" s="1"/>
  <c r="E14" i="5"/>
  <c r="H14" i="5" s="1"/>
  <c r="E12" i="5"/>
  <c r="F12" i="5" s="1"/>
  <c r="E8" i="5"/>
  <c r="H8" i="5" s="1"/>
  <c r="E3" i="5"/>
  <c r="H3" i="5" s="1"/>
  <c r="G7" i="5" l="1"/>
  <c r="H7" i="5"/>
  <c r="H5" i="5"/>
  <c r="G13" i="5"/>
  <c r="H13" i="5"/>
  <c r="F10" i="5"/>
  <c r="H12" i="5"/>
  <c r="G5" i="5"/>
  <c r="G10" i="5"/>
  <c r="G8" i="5"/>
  <c r="G9" i="5"/>
  <c r="F11" i="5"/>
  <c r="G12" i="5"/>
  <c r="G11" i="5"/>
  <c r="G6" i="5"/>
  <c r="F8" i="5"/>
  <c r="H9" i="5"/>
  <c r="G4" i="5"/>
  <c r="H6" i="5"/>
  <c r="H4" i="5"/>
  <c r="F14" i="5"/>
  <c r="G14" i="5"/>
  <c r="G3" i="5"/>
  <c r="F3" i="5"/>
</calcChain>
</file>

<file path=xl/sharedStrings.xml><?xml version="1.0" encoding="utf-8"?>
<sst xmlns="http://schemas.openxmlformats.org/spreadsheetml/2006/main" count="7083" uniqueCount="2117">
  <si>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</si>
  <si>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</si>
  <si>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</si>
  <si>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</si>
  <si>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</si>
  <si>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</si>
  <si>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</si>
  <si>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</si>
  <si>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</si>
  <si>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</si>
  <si>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</si>
  <si>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</si>
  <si>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</si>
  <si>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</si>
  <si>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</si>
  <si>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</si>
  <si>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</si>
  <si>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</si>
  <si>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</si>
  <si>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</si>
  <si>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</si>
  <si>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</si>
  <si>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</si>
  <si>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</si>
  <si>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</si>
  <si>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</si>
  <si>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</si>
  <si>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</si>
  <si>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</si>
  <si>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</si>
  <si>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</si>
  <si>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</si>
  <si>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</si>
  <si>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</si>
  <si>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</si>
  <si>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</si>
  <si>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</si>
  <si>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</si>
  <si>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</si>
  <si>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</si>
  <si>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</si>
  <si>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</si>
  <si>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</si>
  <si>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</si>
  <si>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</si>
  <si>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</si>
  <si>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</si>
  <si>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</si>
  <si>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</si>
  <si>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</si>
  <si>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</si>
  <si>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</si>
  <si>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</si>
  <si>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</si>
  <si>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</si>
  <si>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</si>
  <si>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</si>
  <si>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</si>
  <si>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</si>
  <si>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</si>
  <si>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</si>
  <si>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</si>
  <si>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</si>
  <si>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</si>
  <si>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</si>
  <si>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</si>
  <si>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</si>
  <si>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</si>
  <si>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</si>
  <si>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</si>
  <si>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</si>
  <si>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</si>
  <si>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</si>
  <si>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</si>
  <si>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</si>
  <si>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</si>
  <si>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</si>
  <si>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</si>
  <si>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</si>
  <si>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</si>
  <si>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</si>
  <si>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</si>
  <si>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</si>
  <si>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</si>
  <si>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</si>
  <si>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</si>
  <si>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</si>
  <si>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</si>
  <si>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</si>
  <si>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</si>
  <si>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</si>
  <si>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</si>
  <si>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</si>
  <si>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</si>
  <si>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</si>
  <si>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</si>
  <si>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</si>
  <si>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</si>
  <si>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</si>
  <si>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</si>
  <si>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</si>
  <si>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</si>
  <si>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</si>
  <si>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</si>
  <si>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</si>
  <si>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</si>
  <si>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</si>
  <si>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</si>
  <si>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</si>
  <si>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</si>
  <si>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</si>
  <si>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</si>
  <si>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</si>
  <si>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</si>
  <si>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</si>
  <si>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</si>
  <si>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</si>
  <si>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</si>
  <si>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</si>
  <si>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</si>
  <si>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</si>
  <si>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</si>
  <si>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</si>
  <si>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</si>
  <si>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</si>
  <si>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</si>
  <si>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</si>
  <si>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</si>
  <si>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</si>
  <si>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</si>
  <si>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</si>
  <si>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</si>
  <si>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</si>
  <si>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</si>
  <si>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</si>
  <si>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</si>
  <si>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</si>
  <si>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</si>
  <si>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</si>
  <si>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</si>
  <si>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</si>
  <si>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</si>
  <si>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</si>
  <si>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</si>
  <si>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</si>
  <si>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</si>
  <si>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</si>
  <si>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</si>
  <si>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</si>
  <si>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</si>
  <si>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</si>
  <si>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</si>
  <si>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</si>
  <si>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</si>
  <si>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</si>
  <si>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</si>
  <si>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</si>
  <si>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</si>
  <si>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</si>
  <si>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</si>
  <si>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</si>
  <si>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</si>
  <si>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</si>
  <si>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</si>
  <si>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</si>
  <si>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</si>
  <si>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</si>
  <si>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</si>
  <si>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</si>
  <si>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</si>
  <si>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</si>
  <si>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</si>
  <si>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</si>
  <si>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</si>
  <si>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</si>
  <si>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</si>
  <si>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</si>
  <si>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</si>
  <si>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</si>
  <si>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</si>
  <si>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</si>
  <si>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</si>
  <si>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</si>
  <si>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</si>
  <si>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</si>
  <si>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</si>
  <si>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</si>
  <si>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</si>
  <si>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</si>
  <si>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</si>
  <si>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</si>
  <si>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</si>
  <si>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</si>
  <si>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</si>
  <si>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</si>
  <si>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</si>
  <si>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</si>
  <si>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</si>
  <si>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</si>
  <si>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</si>
  <si>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</si>
  <si>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</si>
  <si>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</si>
  <si>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</si>
  <si>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</si>
  <si>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</si>
  <si>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</si>
  <si>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</si>
  <si>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</si>
  <si>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</si>
  <si>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</si>
  <si>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</si>
  <si>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</si>
  <si>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</si>
  <si>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</si>
  <si>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</si>
  <si>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</si>
  <si>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</si>
  <si>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</si>
  <si>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</si>
  <si>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</si>
  <si>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</si>
  <si>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</si>
  <si>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</si>
  <si>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</si>
  <si>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</si>
  <si>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</si>
  <si>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</si>
  <si>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</si>
  <si>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</si>
  <si>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</si>
  <si>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</si>
  <si>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</si>
  <si>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</si>
  <si>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</si>
  <si>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</si>
  <si>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</si>
  <si>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</si>
  <si>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</si>
  <si>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</si>
  <si>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</si>
  <si>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</si>
  <si>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</si>
  <si>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</si>
  <si>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</si>
  <si>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</si>
  <si>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</si>
  <si>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</si>
  <si>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</si>
  <si>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</si>
  <si>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</si>
  <si>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</si>
  <si>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</si>
  <si>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</si>
  <si>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</si>
  <si>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</si>
  <si>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</si>
  <si>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</si>
  <si>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</si>
  <si>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</si>
  <si>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</si>
  <si>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</si>
  <si>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</si>
  <si>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</si>
  <si>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</si>
  <si>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</si>
  <si>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</si>
  <si>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</si>
  <si>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</si>
  <si>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</si>
  <si>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</si>
  <si>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</si>
  <si>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</si>
  <si>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</si>
  <si>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</si>
  <si>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</si>
  <si>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</si>
  <si>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</si>
  <si>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</si>
  <si>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</si>
  <si>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</si>
  <si>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</si>
  <si>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</si>
  <si>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</si>
  <si>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</si>
  <si>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</si>
  <si>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</si>
  <si>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</si>
  <si>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</si>
  <si>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</si>
  <si>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</si>
  <si>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</si>
  <si>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</si>
  <si>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</si>
  <si>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</si>
  <si>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</si>
  <si>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</si>
  <si>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</si>
  <si>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</si>
  <si>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</si>
  <si>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</si>
  <si>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</si>
  <si>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</si>
  <si>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</si>
  <si>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</si>
  <si>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</si>
  <si>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</si>
  <si>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</si>
  <si>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</si>
  <si>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</si>
  <si>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</si>
  <si>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</si>
  <si>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</si>
  <si>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</si>
  <si>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</si>
  <si>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</si>
  <si>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</si>
  <si>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</si>
  <si>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</si>
  <si>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</si>
  <si>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</si>
  <si>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</si>
  <si>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</si>
  <si>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</si>
  <si>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</si>
  <si>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</si>
  <si>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</si>
  <si>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</si>
  <si>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</si>
  <si>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</si>
  <si>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</si>
  <si>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</si>
  <si>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</si>
  <si>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</si>
  <si>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</si>
  <si>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</si>
  <si>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</si>
  <si>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</si>
  <si>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</si>
  <si>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</si>
  <si>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</si>
  <si>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</si>
  <si>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</si>
  <si>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</si>
  <si>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</si>
  <si>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</si>
  <si>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</si>
  <si>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</si>
  <si>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</si>
  <si>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</si>
  <si>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</si>
  <si>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</si>
  <si>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</si>
  <si>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</si>
  <si>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</si>
  <si>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</si>
  <si>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</si>
  <si>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</si>
  <si>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</si>
  <si>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</si>
  <si>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</si>
  <si>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</si>
  <si>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</si>
  <si>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</si>
  <si>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</si>
  <si>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</si>
  <si>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</si>
  <si>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</si>
  <si>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</si>
  <si>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</si>
  <si>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</si>
  <si>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</si>
  <si>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</si>
  <si>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</si>
  <si>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</si>
  <si>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</si>
  <si>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</si>
  <si>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</si>
  <si>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</si>
  <si>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</si>
  <si>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</si>
  <si>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</si>
  <si>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</si>
  <si>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</si>
  <si>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</si>
  <si>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</si>
  <si>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</si>
  <si>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</si>
  <si>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</si>
  <si>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</si>
  <si>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</si>
  <si>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</si>
  <si>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</si>
  <si>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</si>
  <si>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</si>
  <si>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</si>
  <si>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</si>
  <si>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</si>
  <si>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</si>
  <si>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</si>
  <si>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</si>
  <si>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</si>
  <si>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</si>
  <si>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</si>
  <si>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</si>
  <si>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</si>
  <si>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</si>
  <si>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</si>
  <si>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</si>
  <si>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</si>
  <si>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</si>
  <si>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</si>
  <si>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</si>
  <si>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</si>
  <si>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</si>
  <si>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</si>
  <si>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</si>
  <si>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</si>
  <si>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</si>
  <si>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</si>
  <si>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</si>
  <si>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</si>
  <si>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</si>
  <si>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</si>
  <si>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</si>
  <si>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</si>
  <si>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</si>
  <si>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</si>
  <si>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</si>
  <si>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</si>
  <si>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</si>
  <si>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</si>
  <si>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</si>
  <si>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</si>
  <si>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</si>
  <si>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</si>
  <si>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</si>
  <si>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</si>
  <si>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</si>
  <si>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</si>
  <si>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</si>
  <si>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</si>
  <si>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</si>
  <si>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</si>
  <si>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</si>
  <si>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</si>
  <si>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</si>
  <si>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</si>
  <si>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</si>
  <si>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</si>
  <si>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</si>
  <si>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</si>
  <si>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</si>
  <si>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</si>
  <si>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</si>
  <si>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</si>
  <si>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</si>
  <si>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</si>
  <si>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</si>
  <si>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</si>
  <si>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</si>
  <si>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</si>
  <si>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</si>
  <si>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</si>
  <si>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</si>
  <si>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</si>
  <si>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</si>
  <si>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</si>
  <si>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</si>
  <si>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</si>
  <si>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</si>
  <si>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</si>
  <si>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</si>
  <si>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</si>
  <si>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</si>
  <si>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</si>
  <si>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</si>
  <si>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</si>
  <si>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</si>
  <si>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</si>
  <si>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</si>
  <si>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</si>
  <si>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</si>
  <si>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</si>
  <si>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</si>
  <si>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</si>
  <si>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</si>
  <si>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</si>
  <si>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</si>
  <si>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</si>
  <si>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</si>
  <si>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</si>
  <si>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</si>
  <si>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</si>
  <si>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</si>
  <si>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</si>
  <si>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</si>
  <si>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</si>
  <si>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</si>
  <si>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</si>
  <si>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</si>
  <si>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</si>
  <si>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</si>
  <si>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</si>
  <si>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</si>
  <si>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</si>
  <si>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</si>
  <si>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</si>
  <si>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</si>
  <si>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</si>
  <si>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</si>
  <si>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</si>
  <si>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</si>
  <si>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</si>
  <si>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</si>
  <si>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</si>
  <si>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</si>
  <si>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</si>
  <si>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</si>
  <si>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</si>
  <si>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</si>
  <si>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</si>
  <si>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</si>
  <si>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</si>
  <si>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</si>
  <si>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</si>
  <si>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</si>
  <si>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</si>
  <si>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</si>
  <si>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</si>
  <si>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</si>
  <si>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</si>
  <si>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</si>
  <si>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</si>
  <si>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</si>
  <si>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</si>
  <si>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</si>
  <si>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</si>
  <si>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</si>
  <si>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</si>
  <si>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</si>
  <si>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</si>
  <si>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</si>
  <si>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</si>
  <si>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</si>
  <si>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</si>
  <si>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</si>
  <si>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</si>
  <si>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</si>
  <si>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</si>
  <si>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</si>
  <si>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</si>
  <si>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</si>
  <si>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</si>
  <si>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</si>
  <si>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</si>
  <si>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</si>
  <si>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</si>
  <si>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</si>
  <si>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</si>
  <si>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</si>
  <si>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</si>
  <si>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</si>
  <si>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</si>
  <si>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</si>
  <si>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</si>
  <si>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</si>
  <si>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</si>
  <si>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</si>
  <si>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</si>
  <si>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</si>
  <si>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</si>
  <si>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</si>
  <si>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</si>
  <si>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</si>
  <si>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</si>
  <si>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</si>
  <si>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</si>
  <si>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</si>
  <si>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</si>
  <si>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</si>
  <si>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</si>
  <si>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</si>
  <si>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</si>
  <si>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</si>
  <si>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</si>
  <si>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</si>
  <si>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</si>
  <si>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</si>
  <si>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</si>
  <si>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</si>
  <si>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</si>
  <si>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</si>
  <si>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</si>
  <si>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</si>
  <si>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</si>
  <si>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</si>
  <si>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</si>
  <si>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</si>
  <si>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</si>
  <si>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</si>
  <si>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</si>
  <si>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</si>
  <si>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</si>
  <si>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</si>
  <si>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</si>
  <si>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</si>
  <si>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</si>
  <si>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</si>
  <si>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</si>
  <si>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</si>
  <si>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</si>
  <si>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</si>
  <si>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</si>
  <si>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</si>
  <si>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</si>
  <si>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</si>
  <si>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</si>
  <si>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</si>
  <si>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</si>
  <si>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</si>
  <si>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</si>
  <si>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</si>
  <si>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</si>
  <si>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</si>
  <si>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</si>
  <si>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</si>
  <si>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</si>
  <si>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</si>
  <si>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</si>
  <si>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</si>
  <si>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</si>
  <si>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</si>
  <si>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</si>
  <si>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</si>
  <si>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</si>
  <si>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</si>
  <si>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</si>
  <si>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</si>
  <si>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</si>
  <si>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</si>
  <si>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</si>
  <si>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</si>
  <si>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</si>
  <si>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</si>
  <si>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</si>
  <si>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</si>
  <si>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</si>
  <si>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</si>
  <si>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</si>
  <si>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</si>
  <si>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</si>
  <si>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</si>
  <si>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</si>
  <si>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</si>
  <si>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</si>
  <si>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</si>
  <si>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</si>
  <si>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</si>
  <si>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</si>
  <si>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</si>
  <si>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</si>
  <si>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</si>
  <si>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</si>
  <si>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</si>
  <si>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</si>
  <si>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</si>
  <si>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</si>
  <si>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</si>
  <si>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</si>
  <si>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</si>
  <si>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</si>
  <si>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</si>
  <si>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</si>
  <si>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</si>
  <si>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</si>
  <si>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</si>
  <si>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</si>
  <si>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</si>
  <si>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</si>
  <si>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</si>
  <si>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</si>
  <si>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</si>
  <si>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</si>
  <si>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</si>
  <si>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</si>
  <si>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</si>
  <si>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</si>
  <si>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</si>
  <si>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</si>
  <si>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</si>
  <si>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</si>
  <si>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</si>
  <si>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</si>
  <si>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</si>
  <si>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</si>
  <si>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</si>
  <si>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</si>
  <si>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</si>
  <si>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</si>
  <si>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</si>
  <si>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</si>
  <si>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</si>
  <si>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</si>
  <si>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</si>
  <si>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</si>
  <si>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</si>
  <si>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</si>
  <si>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</si>
  <si>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</si>
  <si>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</si>
  <si>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</si>
  <si>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</si>
  <si>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</si>
  <si>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</si>
  <si>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</si>
  <si>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</si>
  <si>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</si>
  <si>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</si>
  <si>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</si>
  <si>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</si>
  <si>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</si>
  <si>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</si>
  <si>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</si>
  <si>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</si>
  <si>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</si>
  <si>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</si>
  <si>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</si>
  <si>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</si>
  <si>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</si>
  <si>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</si>
  <si>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</si>
  <si>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</si>
  <si>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</si>
  <si>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</si>
  <si>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</si>
  <si>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</si>
  <si>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</si>
  <si>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</si>
  <si>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</si>
  <si>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</si>
  <si>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</si>
  <si>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</si>
  <si>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</si>
  <si>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</si>
  <si>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</si>
  <si>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</si>
  <si>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</si>
  <si>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</si>
  <si>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</si>
  <si>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</si>
  <si>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</si>
  <si>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</si>
  <si>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</si>
  <si>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</si>
  <si>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</si>
  <si>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</si>
  <si>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</si>
  <si>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</si>
  <si>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</si>
  <si>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</si>
  <si>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</si>
  <si>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</si>
  <si>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</si>
  <si>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</si>
  <si>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</si>
  <si>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</si>
  <si>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</si>
  <si>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</si>
  <si>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</si>
  <si>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</si>
  <si>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</si>
  <si>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</si>
  <si>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</si>
  <si>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</si>
  <si>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</si>
  <si>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</si>
  <si>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</si>
  <si>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</si>
  <si>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</si>
  <si>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</si>
  <si>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</si>
  <si>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</si>
  <si>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</si>
  <si>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</si>
  <si>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</si>
  <si>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</si>
  <si>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</si>
  <si>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</si>
  <si>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</si>
  <si>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</si>
  <si>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</si>
  <si>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</si>
  <si>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</si>
  <si>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</si>
  <si>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</si>
  <si>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</si>
  <si>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</si>
  <si>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</si>
  <si>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</si>
  <si>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</si>
  <si>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</si>
  <si>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</si>
  <si>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</si>
  <si>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</si>
  <si>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</si>
  <si>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</si>
  <si>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</si>
  <si>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</si>
  <si>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</si>
  <si>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</si>
  <si>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</si>
  <si>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</si>
  <si>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</si>
  <si>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</si>
  <si>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</si>
  <si>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</si>
  <si>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</si>
  <si>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</si>
  <si>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</si>
  <si>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</si>
  <si>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</si>
  <si>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</si>
  <si>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</si>
  <si>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</si>
  <si>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</si>
  <si>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</si>
  <si>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</si>
  <si>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</si>
  <si>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</si>
  <si>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</si>
  <si>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</si>
  <si>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</si>
  <si>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</si>
  <si>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</si>
  <si>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</si>
  <si>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</si>
  <si>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</si>
  <si>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</si>
  <si>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</si>
  <si>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</si>
  <si>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</si>
  <si>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</si>
  <si>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</si>
  <si>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</si>
  <si>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</si>
  <si>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</si>
  <si>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</si>
  <si>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</si>
  <si>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</si>
  <si>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</si>
  <si>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</si>
  <si>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</si>
  <si>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</si>
  <si>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</si>
  <si>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</si>
  <si>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</si>
  <si>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</si>
  <si>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</si>
  <si>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</si>
  <si>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</si>
  <si>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</si>
  <si>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</si>
  <si>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</si>
  <si>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</si>
  <si>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</si>
  <si>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</si>
  <si>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</si>
  <si>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</si>
  <si>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</si>
  <si>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</si>
  <si>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</si>
  <si>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</si>
  <si>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</si>
  <si>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</si>
  <si>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</si>
  <si>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</si>
  <si>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</si>
  <si>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</si>
  <si>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</si>
  <si>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</si>
  <si>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</si>
  <si>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</si>
  <si>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</si>
  <si>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</si>
  <si>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</si>
  <si>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</si>
  <si>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</si>
  <si>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</si>
  <si>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</si>
  <si>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</si>
  <si>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</si>
  <si>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</si>
  <si>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</si>
  <si>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</si>
  <si>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</si>
  <si>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</si>
  <si>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</si>
  <si>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</si>
  <si>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</si>
  <si>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</si>
  <si>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</si>
  <si>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</si>
  <si>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</si>
  <si>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</si>
  <si>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</si>
  <si>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</si>
  <si>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</si>
  <si>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</si>
  <si>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</si>
  <si>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</si>
  <si>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</si>
  <si>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</si>
  <si>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</si>
  <si>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</si>
  <si>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</si>
  <si>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</si>
  <si>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</si>
  <si>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</si>
  <si>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</si>
  <si>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</si>
  <si>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</si>
  <si>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</si>
  <si>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</si>
  <si>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</si>
  <si>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</si>
  <si>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</si>
  <si>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</si>
  <si>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</si>
  <si>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</si>
  <si>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</si>
  <si>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</si>
  <si>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</si>
  <si>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</si>
  <si>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</si>
  <si>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</si>
  <si>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</si>
  <si>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</si>
  <si>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</si>
  <si>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</si>
  <si>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</si>
  <si>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</si>
  <si>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</si>
  <si>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</si>
  <si>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</si>
  <si>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</si>
  <si>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</si>
  <si>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</si>
  <si>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</si>
  <si>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</si>
  <si>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</si>
  <si>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</si>
  <si>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</si>
  <si>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</si>
  <si>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</si>
  <si>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</si>
  <si>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</si>
  <si>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</si>
  <si>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</si>
  <si>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</si>
  <si>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</si>
  <si>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</si>
  <si>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</si>
  <si>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</si>
  <si>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</si>
  <si>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</si>
  <si>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</si>
  <si>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</si>
  <si>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</si>
  <si>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</si>
  <si>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</si>
  <si>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</si>
  <si>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</si>
  <si>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</si>
  <si>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</si>
  <si>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</si>
  <si>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</si>
  <si>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</si>
  <si>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</si>
  <si>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</si>
  <si>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</si>
  <si>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</si>
  <si>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</si>
  <si>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</si>
  <si>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</si>
  <si>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</si>
  <si>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</si>
  <si>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</si>
  <si>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</si>
  <si>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</si>
  <si>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</si>
  <si>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</si>
  <si>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</si>
  <si>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</si>
  <si>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</si>
  <si>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</si>
  <si>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</si>
  <si>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</si>
  <si>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</si>
  <si>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</si>
  <si>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</si>
  <si>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</si>
  <si>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</si>
  <si>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</si>
  <si>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</si>
  <si>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</si>
  <si>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</si>
  <si>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</si>
  <si>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</si>
  <si>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</si>
  <si>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</si>
  <si>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</si>
  <si>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</si>
  <si>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</si>
  <si>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</si>
  <si>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</si>
  <si>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</si>
  <si>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</si>
  <si>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</si>
  <si>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</si>
  <si>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</si>
  <si>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</si>
  <si>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</si>
  <si>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</si>
  <si>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</si>
  <si>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</si>
  <si>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</si>
  <si>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</si>
  <si>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</si>
  <si>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</si>
  <si>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</si>
  <si>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</si>
  <si>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</si>
  <si>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</si>
  <si>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</si>
  <si>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</si>
  <si>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</si>
  <si>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</si>
  <si>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</si>
  <si>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</si>
  <si>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</si>
  <si>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</si>
  <si>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</si>
  <si>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</si>
  <si>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</si>
  <si>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</si>
  <si>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</si>
  <si>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</si>
  <si>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</si>
  <si>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</si>
  <si>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</si>
  <si>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</si>
  <si>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</si>
  <si>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</si>
  <si>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</si>
  <si>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</si>
  <si>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</si>
  <si>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</si>
  <si>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</si>
  <si>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</si>
  <si>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</si>
  <si>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</si>
  <si>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</si>
  <si>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</si>
  <si>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</si>
  <si>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</si>
  <si>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</si>
  <si>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</si>
  <si>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</si>
  <si>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</si>
  <si>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</si>
  <si>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</si>
  <si>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</si>
  <si>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</si>
  <si>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</si>
  <si>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</si>
  <si>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</si>
  <si>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</si>
  <si>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</si>
  <si>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</si>
  <si>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</si>
  <si>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</si>
  <si>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</si>
  <si>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</si>
  <si>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</si>
  <si>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</si>
  <si>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</si>
  <si>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</si>
  <si>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</si>
  <si>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</si>
  <si>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</si>
  <si>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</si>
  <si>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</si>
  <si>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</si>
  <si>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</si>
  <si>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</si>
  <si>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</si>
  <si>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</si>
  <si>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</si>
  <si>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</si>
  <si>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</si>
  <si>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</si>
  <si>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</si>
  <si>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</si>
  <si>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</si>
  <si>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</si>
  <si>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</si>
  <si>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</si>
  <si>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</si>
  <si>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</si>
  <si>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</si>
  <si>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</si>
  <si>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</si>
  <si>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</si>
  <si>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</si>
  <si>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</si>
  <si>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</si>
  <si>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</si>
  <si>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</si>
  <si>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</si>
  <si>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</si>
  <si>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</si>
  <si>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</si>
  <si>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</si>
  <si>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</si>
  <si>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</si>
  <si>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</si>
  <si>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</si>
  <si>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</si>
  <si>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</si>
  <si>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</si>
  <si>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</si>
  <si>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</si>
  <si>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</si>
  <si>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</si>
  <si>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</si>
  <si>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</si>
  <si>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</si>
  <si>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</si>
  <si>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</si>
  <si>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</si>
  <si>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</si>
  <si>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</si>
  <si>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</si>
  <si>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</si>
  <si>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</si>
  <si>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</si>
  <si>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</si>
  <si>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</si>
  <si>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</si>
  <si>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</si>
  <si>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</si>
  <si>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</si>
  <si>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</si>
  <si>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</si>
  <si>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</si>
  <si>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</si>
  <si>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</si>
  <si>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</si>
  <si>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</si>
  <si>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</si>
  <si>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</si>
  <si>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</si>
  <si>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</si>
  <si>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</si>
  <si>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</si>
  <si>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</si>
  <si>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</si>
  <si>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</si>
  <si>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</si>
  <si>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</si>
  <si>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</si>
  <si>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</si>
  <si>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</si>
  <si>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</si>
  <si>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</si>
  <si>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</si>
  <si>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</si>
  <si>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</si>
  <si>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</si>
  <si>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</si>
  <si>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</si>
  <si>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</si>
  <si>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</si>
  <si>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</si>
  <si>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</si>
  <si>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</si>
  <si>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</si>
  <si>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</si>
  <si>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</si>
  <si>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</si>
  <si>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</si>
  <si>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</si>
  <si>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</si>
  <si>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</si>
  <si>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</si>
  <si>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</si>
  <si>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</si>
  <si>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</si>
  <si>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</si>
  <si>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</si>
  <si>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</si>
  <si>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</si>
  <si>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</si>
  <si>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</si>
  <si>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</si>
  <si>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</si>
  <si>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</si>
  <si>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</si>
  <si>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</si>
  <si>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</si>
  <si>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</si>
  <si>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</si>
  <si>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</si>
  <si>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</si>
  <si>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</si>
  <si>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</si>
  <si>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</si>
  <si>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</si>
  <si>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</si>
  <si>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</si>
  <si>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</si>
  <si>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</si>
  <si>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</si>
  <si>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</si>
  <si>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</si>
  <si>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</si>
  <si>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</si>
  <si>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</si>
  <si>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</si>
  <si>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</si>
  <si>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</si>
  <si>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</si>
  <si>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</si>
  <si>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</si>
  <si>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</si>
  <si>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</si>
  <si>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</si>
  <si>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</si>
  <si>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</si>
  <si>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</si>
  <si>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</si>
  <si>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</si>
  <si>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</si>
  <si>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</si>
  <si>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</si>
  <si>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</si>
  <si>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</si>
  <si>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</si>
  <si>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</si>
  <si>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</si>
  <si>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</si>
  <si>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</si>
  <si>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</si>
  <si>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</si>
  <si>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</si>
  <si>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</si>
  <si>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</si>
  <si>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</si>
  <si>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</si>
  <si>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</si>
  <si>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</si>
  <si>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</si>
  <si>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</si>
  <si>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</si>
  <si>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</si>
  <si>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</si>
  <si>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</si>
  <si>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</si>
  <si>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</si>
  <si>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</si>
  <si>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</si>
  <si>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</si>
  <si>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</si>
  <si>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</si>
  <si>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</si>
  <si>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</si>
  <si>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</si>
  <si>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</si>
  <si>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</si>
  <si>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</si>
  <si>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</si>
  <si>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</si>
  <si>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</si>
  <si>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</si>
  <si>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</si>
  <si>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</si>
  <si>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</si>
  <si>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</si>
  <si>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</si>
  <si>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</si>
  <si>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</si>
  <si>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</si>
  <si>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</si>
  <si>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</si>
  <si>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</si>
  <si>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</si>
  <si>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</si>
  <si>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</si>
  <si>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</si>
  <si>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</si>
  <si>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</si>
  <si>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</si>
  <si>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</si>
  <si>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</si>
  <si>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</si>
  <si>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</si>
  <si>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</si>
  <si>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</si>
  <si>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</si>
  <si>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</si>
  <si>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</si>
  <si>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</si>
  <si>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</si>
  <si>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</si>
  <si>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</si>
  <si>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</si>
  <si>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</si>
  <si>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</si>
  <si>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</si>
  <si>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</si>
  <si>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</si>
  <si>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</si>
  <si>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</si>
  <si>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</si>
  <si>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</si>
  <si>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</si>
  <si>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</si>
  <si>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</si>
  <si>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</si>
  <si>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</si>
  <si>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</si>
  <si>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</si>
  <si>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</si>
  <si>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</si>
  <si>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</si>
  <si>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</si>
  <si>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</si>
  <si>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</si>
  <si>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</si>
  <si>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</si>
  <si>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</si>
  <si>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</si>
  <si>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</si>
  <si>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</si>
  <si>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</si>
  <si>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</si>
  <si>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</si>
  <si>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</si>
  <si>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</si>
  <si>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</si>
  <si>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</si>
  <si>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</si>
  <si>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</si>
  <si>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</si>
  <si>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</si>
  <si>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</si>
  <si>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</si>
  <si>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</si>
  <si>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</si>
  <si>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</si>
  <si>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</si>
  <si>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</si>
  <si>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</si>
  <si>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</si>
  <si>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</si>
  <si>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</si>
  <si>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</si>
  <si>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</si>
  <si>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</si>
  <si>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</si>
  <si>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</si>
  <si>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</si>
  <si>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</si>
  <si>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</si>
  <si>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</si>
  <si>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</si>
  <si>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</si>
  <si>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</si>
  <si>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</si>
  <si>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</si>
  <si>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</si>
  <si>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</si>
  <si>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</si>
  <si>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</si>
  <si>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</si>
  <si>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</si>
  <si>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</si>
  <si>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</si>
  <si>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</si>
  <si>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</si>
  <si>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</si>
  <si>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</si>
  <si>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</si>
  <si>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</si>
  <si>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</si>
  <si>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</si>
  <si>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</si>
  <si>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</si>
  <si>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</si>
  <si>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</si>
  <si>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</si>
  <si>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</si>
  <si>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</si>
  <si>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</si>
  <si>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</si>
  <si>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</si>
  <si>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</si>
  <si>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</si>
  <si>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</si>
  <si>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</si>
  <si>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</si>
  <si>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</si>
  <si>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</si>
  <si>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</si>
  <si>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</si>
  <si>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</si>
  <si>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</si>
  <si>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</si>
  <si>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</si>
  <si>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</si>
  <si>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</si>
  <si>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</si>
  <si>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</si>
  <si>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</si>
  <si>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</si>
  <si>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</si>
  <si>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</si>
  <si>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</si>
  <si>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</si>
  <si>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</si>
  <si>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</si>
  <si>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</si>
  <si>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</si>
  <si>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</si>
  <si>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</si>
  <si>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</si>
  <si>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</si>
  <si>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</si>
  <si>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</si>
  <si>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</si>
  <si>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</si>
  <si>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</si>
  <si>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</si>
  <si>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</si>
  <si>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</si>
  <si>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</si>
  <si>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</si>
  <si>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</si>
  <si>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</si>
  <si>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</si>
  <si>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</si>
  <si>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</si>
  <si>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</si>
  <si>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</si>
  <si>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</si>
  <si>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</si>
  <si>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</si>
  <si>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</si>
  <si>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</si>
  <si>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</si>
  <si>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</si>
  <si>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</si>
  <si>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</si>
  <si>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</si>
  <si>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</si>
  <si>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</si>
  <si>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</si>
  <si>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</si>
  <si>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</si>
  <si>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</si>
  <si>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</si>
  <si>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</si>
  <si>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</si>
  <si>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</si>
  <si>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</si>
  <si>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</si>
  <si>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</si>
  <si>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</si>
  <si>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</si>
  <si>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</si>
  <si>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</si>
  <si>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</si>
  <si>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</si>
  <si>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</si>
  <si>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</si>
  <si>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</si>
  <si>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</si>
  <si>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</si>
  <si>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</si>
  <si>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</si>
  <si>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</si>
  <si>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</si>
  <si>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</si>
  <si>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</si>
  <si>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</si>
  <si>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</si>
  <si>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</si>
  <si>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</si>
  <si>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</si>
  <si>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</si>
  <si>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</si>
  <si>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</si>
  <si>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</si>
  <si>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</si>
  <si>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</si>
  <si>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</si>
  <si>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</si>
  <si>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</si>
  <si>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</si>
  <si>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</si>
  <si>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</si>
  <si>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</si>
  <si>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</si>
  <si>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</si>
  <si>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</si>
  <si>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</si>
  <si>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</si>
  <si>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</si>
  <si>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</si>
  <si>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</si>
  <si>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</si>
  <si>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</si>
  <si>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</si>
  <si>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</si>
  <si>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</si>
  <si>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</si>
  <si>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</si>
  <si>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</si>
  <si>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</si>
  <si>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</si>
  <si>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</si>
  <si>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</si>
  <si>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</si>
  <si>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</si>
  <si>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</si>
  <si>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</si>
  <si>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</si>
  <si>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</si>
  <si>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</si>
  <si>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</si>
  <si>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</si>
  <si>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</si>
  <si>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</si>
  <si>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</si>
  <si>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</si>
  <si>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</si>
  <si>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</si>
  <si>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</si>
  <si>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</si>
  <si>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</si>
  <si>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</si>
  <si>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</si>
  <si>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</si>
  <si>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</si>
  <si>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</si>
  <si>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</si>
  <si>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</si>
  <si>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</si>
  <si>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</si>
  <si>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</si>
  <si>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</si>
  <si>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</si>
  <si>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</si>
  <si>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</si>
  <si>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</si>
  <si>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</si>
  <si>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</si>
  <si>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</si>
  <si>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</si>
  <si>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</si>
  <si>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</si>
  <si>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</si>
  <si>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</si>
  <si>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</si>
  <si>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</si>
  <si>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</si>
  <si>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</si>
  <si>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</si>
  <si>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</si>
  <si>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</si>
  <si>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</si>
  <si>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</si>
  <si>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</si>
  <si>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</si>
  <si>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</si>
  <si>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</si>
  <si>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</si>
  <si>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</si>
  <si>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</si>
  <si>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</si>
  <si>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</si>
  <si>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</si>
  <si>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</si>
  <si>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</si>
  <si>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</si>
  <si>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</si>
  <si>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</si>
  <si>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</si>
  <si>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</si>
  <si>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</si>
  <si>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</si>
  <si>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</si>
  <si>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</si>
  <si>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</si>
  <si>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</si>
  <si>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</si>
  <si>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</si>
  <si>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</si>
  <si>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</si>
  <si>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</si>
  <si>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</si>
  <si>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</si>
  <si>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</si>
  <si>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</si>
  <si>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</si>
  <si>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</si>
  <si>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</si>
  <si>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</si>
  <si>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</si>
  <si>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</si>
  <si>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</si>
  <si>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</si>
  <si>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</si>
  <si>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</si>
  <si>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</si>
  <si>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</si>
  <si>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</si>
  <si>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</si>
  <si>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</si>
  <si>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</si>
  <si>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</si>
  <si>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</si>
  <si>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</si>
  <si>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</si>
  <si>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</si>
  <si>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</si>
  <si>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</si>
  <si>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</si>
  <si>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</si>
  <si>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</si>
  <si>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</si>
  <si>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</si>
  <si>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</si>
  <si>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</si>
  <si>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</si>
  <si>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</si>
  <si>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</si>
  <si>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</si>
  <si>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</si>
  <si>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</si>
  <si>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</si>
  <si>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</si>
  <si>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</si>
  <si>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</si>
  <si>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</si>
  <si>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</si>
  <si>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</si>
  <si>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</si>
  <si>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</si>
  <si>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</si>
  <si>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</si>
  <si>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</si>
  <si>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</si>
  <si>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</si>
  <si>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</si>
  <si>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</si>
  <si>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</si>
  <si>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</si>
  <si>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</si>
  <si>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</si>
  <si>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</si>
  <si>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</si>
  <si>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</si>
  <si>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</si>
  <si>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</si>
  <si>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</si>
  <si>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</si>
  <si>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</si>
  <si>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</si>
  <si>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</si>
  <si>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</si>
  <si>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</si>
  <si>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</si>
  <si>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</si>
  <si>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</si>
  <si>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</si>
  <si>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</si>
  <si>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</si>
  <si>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</si>
  <si>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</si>
  <si>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</si>
  <si>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</si>
  <si>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</si>
  <si>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</si>
  <si>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</si>
  <si>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</si>
  <si>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</si>
  <si>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</si>
  <si>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</si>
  <si>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</si>
  <si>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</si>
  <si>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</si>
  <si>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</si>
  <si>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</si>
  <si>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</si>
  <si>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</si>
  <si>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</si>
  <si>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</si>
  <si>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</si>
  <si>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</si>
  <si>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</si>
  <si>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</si>
  <si>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</si>
  <si>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</si>
  <si>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</si>
  <si>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</si>
  <si>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</si>
  <si>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</si>
  <si>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</si>
  <si>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</si>
  <si>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</si>
  <si>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</si>
  <si>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</si>
  <si>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</si>
  <si>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</si>
  <si>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</si>
  <si>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</si>
  <si>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</si>
  <si>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</si>
  <si>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</si>
  <si>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</si>
  <si>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</si>
  <si>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</si>
  <si>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</si>
  <si>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</si>
  <si>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</si>
  <si>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</si>
  <si>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</si>
  <si>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</si>
  <si>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</si>
  <si>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</si>
  <si>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</si>
  <si>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</si>
  <si>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</si>
  <si>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</si>
  <si>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</si>
  <si>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</si>
  <si>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</si>
  <si>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</si>
  <si>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</si>
  <si>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</si>
  <si>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</si>
  <si>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</si>
  <si>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</si>
  <si>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</si>
  <si>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</si>
  <si>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</si>
  <si>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</si>
  <si>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</si>
  <si>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</si>
  <si>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</si>
  <si>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</si>
  <si>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</si>
  <si>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</si>
  <si>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</si>
  <si>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</si>
  <si>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</si>
  <si>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</si>
  <si>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</si>
  <si>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</si>
  <si>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</si>
  <si>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</si>
  <si>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</si>
  <si>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</si>
  <si>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</si>
  <si>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</si>
  <si>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</si>
  <si>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</si>
  <si>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</si>
  <si>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</si>
  <si>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</si>
  <si>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</si>
  <si>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</si>
  <si>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</si>
  <si>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</si>
  <si>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</si>
  <si>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</si>
  <si>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</si>
  <si>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</si>
  <si>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</si>
  <si>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</si>
  <si>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</si>
  <si>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</si>
  <si>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</si>
  <si>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</si>
  <si>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</si>
  <si>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</si>
  <si>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</si>
  <si>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</si>
  <si>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</si>
  <si>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</si>
  <si>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</si>
  <si>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</si>
  <si>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</si>
  <si>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</si>
  <si>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</si>
  <si>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</si>
  <si>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</si>
  <si>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</si>
  <si>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</si>
  <si>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</si>
  <si>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</si>
  <si>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</si>
  <si>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</si>
  <si>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</si>
  <si>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</si>
  <si>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</si>
  <si>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</si>
  <si>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</si>
  <si>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</si>
  <si>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</si>
  <si>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</si>
  <si>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</si>
  <si>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</si>
  <si>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</si>
  <si>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</si>
  <si>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</si>
  <si>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</si>
  <si>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</si>
  <si>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</si>
  <si>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</si>
  <si>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</si>
  <si>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</si>
  <si>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</si>
  <si>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</si>
  <si>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</si>
  <si>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</si>
  <si>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</si>
  <si>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</si>
  <si>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</si>
  <si>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</si>
  <si>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</si>
  <si>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</si>
  <si>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</si>
  <si>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</si>
  <si>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</si>
  <si>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</si>
  <si>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</si>
  <si>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</si>
  <si>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</si>
  <si>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</si>
  <si>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</si>
  <si>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</si>
  <si>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</si>
  <si>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</si>
  <si>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</si>
  <si>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</si>
  <si>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</si>
  <si>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</si>
  <si>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</si>
  <si>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</si>
  <si>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</si>
  <si>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</si>
  <si>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</si>
  <si>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</si>
  <si>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</si>
  <si>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</si>
  <si>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</si>
  <si>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</si>
  <si>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</si>
  <si>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</si>
  <si>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</si>
  <si>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</si>
  <si>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</si>
  <si>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</si>
  <si>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</si>
  <si>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</si>
  <si>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</si>
  <si>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</si>
  <si>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</si>
  <si>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</si>
  <si>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</si>
  <si>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</si>
  <si>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</si>
  <si>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</si>
  <si>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</si>
  <si>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</si>
  <si>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</si>
  <si>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</si>
  <si>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</si>
  <si>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</si>
  <si>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</si>
  <si>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</si>
  <si>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</si>
  <si>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</si>
  <si>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</si>
  <si>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</si>
  <si>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</si>
  <si>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</si>
  <si>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</si>
  <si>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</si>
  <si>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</si>
  <si>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</si>
  <si>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</si>
  <si>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</si>
  <si>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</si>
  <si>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</si>
  <si>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</si>
  <si>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</si>
  <si>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</si>
  <si>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</si>
  <si>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</si>
  <si>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</si>
  <si>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</si>
  <si>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</si>
  <si>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</si>
  <si>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</si>
  <si>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</si>
  <si>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</si>
  <si>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</si>
  <si>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</si>
  <si>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</si>
  <si>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</si>
  <si>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</si>
  <si>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</si>
  <si>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</si>
  <si>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</si>
  <si>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</si>
  <si>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</si>
  <si>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</si>
  <si>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</si>
  <si>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</si>
  <si>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</si>
  <si>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</si>
  <si>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</si>
  <si>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</si>
  <si>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</si>
  <si>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</si>
  <si>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</si>
  <si>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</si>
  <si>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</si>
  <si>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</si>
  <si>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</si>
  <si>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</si>
  <si>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</si>
  <si>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</si>
  <si>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</si>
  <si>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</si>
  <si>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</si>
  <si>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</si>
  <si>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</si>
  <si>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</si>
  <si>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</si>
  <si>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</si>
  <si>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</si>
  <si>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</si>
  <si>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</si>
  <si>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</si>
  <si>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</si>
  <si>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</si>
  <si>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</si>
  <si>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</si>
  <si>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</si>
  <si>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</si>
  <si>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</si>
  <si>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</si>
  <si>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</si>
  <si>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</si>
  <si>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</si>
  <si>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</si>
  <si>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</si>
  <si>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</si>
  <si>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</si>
  <si>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</si>
  <si>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</si>
  <si>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</si>
  <si>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</si>
  <si>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</si>
  <si>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</si>
  <si>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</si>
  <si>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</si>
  <si>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</si>
  <si>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</si>
  <si>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</si>
  <si>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</si>
  <si>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</si>
  <si>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</si>
  <si>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</si>
  <si>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</si>
  <si>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</si>
  <si>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</si>
  <si>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</si>
  <si>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</si>
  <si>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</si>
  <si>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</si>
  <si>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</si>
  <si>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</si>
  <si>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</si>
  <si>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</si>
  <si>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</si>
  <si>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</si>
  <si>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</si>
  <si>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</si>
  <si>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</si>
  <si>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</si>
  <si>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</si>
  <si>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</si>
  <si>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</si>
  <si>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</si>
  <si>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</si>
  <si>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</si>
  <si>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</si>
  <si>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</si>
  <si>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</si>
  <si>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</si>
  <si>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</si>
  <si>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</si>
  <si>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</si>
  <si>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</si>
  <si>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</si>
  <si>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</si>
  <si>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</si>
  <si>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</si>
  <si>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</si>
  <si>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</si>
  <si>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</si>
  <si>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</si>
  <si>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</si>
  <si>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</si>
  <si>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 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</si>
  <si>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</si>
  <si>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</si>
  <si>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</si>
  <si>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</si>
  <si>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</si>
  <si>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</si>
  <si>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</si>
  <si>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</si>
  <si>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</si>
  <si>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</si>
  <si>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</si>
  <si>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</si>
  <si>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</si>
  <si>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</si>
  <si>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</si>
  <si>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</si>
  <si>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</si>
  <si>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</si>
  <si>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</si>
  <si>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</si>
  <si>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</si>
  <si>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</si>
  <si>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</si>
  <si>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</si>
  <si>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</si>
  <si>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</si>
  <si>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</si>
  <si>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</si>
  <si>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</si>
  <si>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</si>
  <si>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</si>
  <si>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</si>
  <si>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</si>
  <si>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</si>
  <si>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</si>
  <si>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</si>
  <si>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</si>
  <si>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</si>
  <si>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</si>
  <si>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</si>
  <si>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</si>
  <si>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</si>
  <si>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</si>
  <si>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</si>
  <si>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</si>
  <si>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</si>
  <si>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</si>
  <si>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</si>
  <si>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</si>
  <si>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</si>
  <si>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</si>
  <si>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</si>
  <si>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</si>
  <si>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</si>
  <si>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</si>
  <si>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</si>
  <si>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Failed</t>
  </si>
  <si>
    <t>Number Canceled</t>
  </si>
  <si>
    <t>Percentage Successful</t>
  </si>
  <si>
    <t>Percentage Failed</t>
  </si>
  <si>
    <t>Percentage Canceled</t>
  </si>
  <si>
    <t>Total Projects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</si>
  <si>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</si>
  <si>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</si>
  <si>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</si>
  <si>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</si>
  <si>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</si>
  <si>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</si>
  <si>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</si>
  <si>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</si>
  <si>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</si>
  <si>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</si>
  <si>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</si>
  <si>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15000 to 19999</t>
  </si>
  <si>
    <t>Number Successful</t>
  </si>
  <si>
    <t>Statistical Analysis</t>
  </si>
  <si>
    <t>Successful Campaign</t>
  </si>
  <si>
    <t>Mean number of backers</t>
  </si>
  <si>
    <t>Median number of backers</t>
  </si>
  <si>
    <t>minimum number of backers</t>
  </si>
  <si>
    <t>maximum number of backers</t>
  </si>
  <si>
    <t>variance of number of backers</t>
  </si>
  <si>
    <t>standard deviation of number of backers</t>
  </si>
  <si>
    <t>Failed Campaign</t>
  </si>
  <si>
    <t>Mean 585</t>
  </si>
  <si>
    <t xml:space="preserve">I believe the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</si>
</sst>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33CC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3" fontId="16" fillId="0" borderId="0" xfId="42" applyFont="1" applyAlignment="1">
      <alignment horizontal="center"/>
    </xf>
    <xf numFmtId="43" fontId="0" fillId="0" borderId="0" xfId="42" applyFon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1" xfId="0" applyBorder="1"/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6" fillId="0" borderId="14" xfId="0" applyFont="1" applyBorder="1"/>
    <xf numFmtId="0" fontId="16" fillId="0" borderId="16" xfId="0" applyFont="1" applyBorder="1"/>
    <xf numFmtId="0" fontId="18" fillId="33" borderId="0" xfId="0" applyFont="1" applyFill="1"/>
    <xf numFmtId="0" fontId="16" fillId="0" borderId="0" xfId="0" applyFont="1"/>
    <xf numFmtId="43" fontId="0" fillId="0" borderId="10" xfId="42" applyFont="1" applyBorder="1"/>
    <xf numFmtId="43" fontId="0" fillId="0" borderId="15" xfId="42" applyFont="1" applyBorder="1"/>
    <xf numFmtId="43" fontId="0" fillId="0" borderId="17" xfId="42" applyFont="1" applyBorder="1"/>
    <xf numFmtId="43" fontId="0" fillId="0" borderId="18" xfId="42" applyFont="1" applyBorder="1"/>
    <xf numFmtId="0" fontId="16" fillId="0" borderId="0" xfId="0" applyFont="1" applyAlignment="1">
      <alignment horizontal="center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Challenge.xlsx]Pivot 1!PivotTable6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0-4183-B5C0-DEC7C037DFB8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0-4183-B5C0-DEC7C037DFB8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20-4183-B5C0-DEC7C037DFB8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20-4183-B5C0-DEC7C037D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911887"/>
        <c:axId val="1898912367"/>
      </c:barChart>
      <c:catAx>
        <c:axId val="189891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12367"/>
        <c:crosses val="autoZero"/>
        <c:auto val="1"/>
        <c:lblAlgn val="ctr"/>
        <c:lblOffset val="100"/>
        <c:noMultiLvlLbl val="0"/>
      </c:catAx>
      <c:valAx>
        <c:axId val="189891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1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Challenge.xlsx]Pivot 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0-4D09-A30C-A4320739FA63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4-427B-8226-E5E353055E54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74-427B-8226-E5E353055E54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74-427B-8226-E5E353055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9693599"/>
        <c:axId val="1609695039"/>
      </c:barChart>
      <c:catAx>
        <c:axId val="160969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95039"/>
        <c:crosses val="autoZero"/>
        <c:auto val="1"/>
        <c:lblAlgn val="ctr"/>
        <c:lblOffset val="100"/>
        <c:noMultiLvlLbl val="0"/>
      </c:catAx>
      <c:valAx>
        <c:axId val="160969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9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Challenge.xlsx]Pivot 3!PivotTable8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8-4A40-9901-5D391AB59DF6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8-4A40-9901-5D391AB59DF6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8-4A40-9901-5D391AB59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098447"/>
        <c:axId val="1882084527"/>
      </c:lineChart>
      <c:catAx>
        <c:axId val="188209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84527"/>
        <c:crosses val="autoZero"/>
        <c:auto val="1"/>
        <c:lblAlgn val="ctr"/>
        <c:lblOffset val="100"/>
        <c:noMultiLvlLbl val="0"/>
      </c:catAx>
      <c:valAx>
        <c:axId val="18820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9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22-47D0-BD00-A8B903BB9F77}"/>
            </c:ext>
          </c:extLst>
        </c:ser>
        <c:ser>
          <c:idx val="5"/>
          <c:order val="5"/>
          <c:tx>
            <c:strRef>
              <c:f>'Goal Analysis'!$G$2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22-47D0-BD00-A8B903BB9F77}"/>
            </c:ext>
          </c:extLst>
        </c:ser>
        <c:ser>
          <c:idx val="6"/>
          <c:order val="6"/>
          <c:tx>
            <c:strRef>
              <c:f>'Goal Analysis'!$H$2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22-47D0-BD00-A8B903BB9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292800"/>
        <c:axId val="530290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Analysis'!$B$2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E22-47D0-BD00-A8B903BB9F7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E22-47D0-BD00-A8B903BB9F7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22-47D0-BD00-A8B903BB9F7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22-47D0-BD00-A8B903BB9F77}"/>
                  </c:ext>
                </c:extLst>
              </c15:ser>
            </c15:filteredLineSeries>
          </c:ext>
        </c:extLst>
      </c:lineChart>
      <c:catAx>
        <c:axId val="5302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90880"/>
        <c:crosses val="autoZero"/>
        <c:auto val="1"/>
        <c:lblAlgn val="ctr"/>
        <c:lblOffset val="100"/>
        <c:noMultiLvlLbl val="0"/>
      </c:catAx>
      <c:valAx>
        <c:axId val="5302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</xdr:row>
      <xdr:rowOff>180975</xdr:rowOff>
    </xdr:from>
    <xdr:to>
      <xdr:col>14</xdr:col>
      <xdr:colOff>519112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A53AF-B35A-CEDC-D4D7-E46BB287E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180975</xdr:rowOff>
    </xdr:from>
    <xdr:to>
      <xdr:col>17</xdr:col>
      <xdr:colOff>361949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E9003-C499-65EF-CCF8-9E11C4005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1</xdr:row>
      <xdr:rowOff>57150</xdr:rowOff>
    </xdr:from>
    <xdr:to>
      <xdr:col>15</xdr:col>
      <xdr:colOff>180975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A01AA-40CC-54FB-DA6B-15C9BB773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304801</xdr:colOff>
      <xdr:row>16</xdr:row>
      <xdr:rowOff>1</xdr:rowOff>
    </xdr:from>
    <xdr:to>
      <xdr:col>10</xdr:col>
      <xdr:colOff>57150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C78F50-17F4-C60A-D32A-2FDB45EFE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dget Sanders" refreshedDate="45557.658257523151" createdVersion="8" refreshedVersion="8" minRefreshableVersion="3" recordCount="1000" xr:uid="{5B7D4C7E-9937-417D-9433-AEB432A5C7A6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 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F3044-5952-4463-8AB0-19271F4CB5C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numFmtId="2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714AAE-3BEA-4551-A251-C167AFFE7103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7CBB4-0070-4E59-9641-202EE71AB26B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C733F-0D98-4FD8-95C9-E25EA2F1DEA8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numFmtId="9" showAll="0"/>
    <pivotField showAll="0"/>
    <pivotField numFmtId="2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61CF-2B57-4744-A3E0-B66EDE62F133}">
  <dimension ref="A3:F14"/>
  <sheetViews>
    <sheetView tabSelected="1"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8" t="s">
        <v>2045</v>
      </c>
      <c r="B3" s="8" t="s">
        <v>2044</v>
      </c>
    </row>
    <row r="4" spans="1:6" x14ac:dyDescent="0.25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9" t="s">
        <v>2034</v>
      </c>
      <c r="B5" s="23">
        <v>11</v>
      </c>
      <c r="C5" s="23">
        <v>60</v>
      </c>
      <c r="D5" s="23">
        <v>5</v>
      </c>
      <c r="E5" s="23">
        <v>102</v>
      </c>
      <c r="F5" s="23">
        <v>178</v>
      </c>
    </row>
    <row r="6" spans="1:6" x14ac:dyDescent="0.25">
      <c r="A6" s="9" t="s">
        <v>2035</v>
      </c>
      <c r="B6" s="23">
        <v>4</v>
      </c>
      <c r="C6" s="23">
        <v>20</v>
      </c>
      <c r="D6" s="23"/>
      <c r="E6" s="23">
        <v>22</v>
      </c>
      <c r="F6" s="23">
        <v>46</v>
      </c>
    </row>
    <row r="7" spans="1:6" x14ac:dyDescent="0.25">
      <c r="A7" s="9" t="s">
        <v>2036</v>
      </c>
      <c r="B7" s="23">
        <v>1</v>
      </c>
      <c r="C7" s="23">
        <v>23</v>
      </c>
      <c r="D7" s="23">
        <v>3</v>
      </c>
      <c r="E7" s="23">
        <v>21</v>
      </c>
      <c r="F7" s="23">
        <v>48</v>
      </c>
    </row>
    <row r="8" spans="1:6" x14ac:dyDescent="0.25">
      <c r="A8" s="9" t="s">
        <v>2037</v>
      </c>
      <c r="B8" s="23"/>
      <c r="C8" s="23"/>
      <c r="D8" s="23"/>
      <c r="E8" s="23">
        <v>4</v>
      </c>
      <c r="F8" s="23">
        <v>4</v>
      </c>
    </row>
    <row r="9" spans="1:6" x14ac:dyDescent="0.25">
      <c r="A9" s="9" t="s">
        <v>2038</v>
      </c>
      <c r="B9" s="23">
        <v>10</v>
      </c>
      <c r="C9" s="23">
        <v>66</v>
      </c>
      <c r="D9" s="23"/>
      <c r="E9" s="23">
        <v>99</v>
      </c>
      <c r="F9" s="23">
        <v>175</v>
      </c>
    </row>
    <row r="10" spans="1:6" x14ac:dyDescent="0.25">
      <c r="A10" s="9" t="s">
        <v>2039</v>
      </c>
      <c r="B10" s="23">
        <v>4</v>
      </c>
      <c r="C10" s="23">
        <v>11</v>
      </c>
      <c r="D10" s="23">
        <v>1</v>
      </c>
      <c r="E10" s="23">
        <v>26</v>
      </c>
      <c r="F10" s="23">
        <v>42</v>
      </c>
    </row>
    <row r="11" spans="1:6" x14ac:dyDescent="0.25">
      <c r="A11" s="9" t="s">
        <v>2040</v>
      </c>
      <c r="B11" s="23">
        <v>2</v>
      </c>
      <c r="C11" s="23">
        <v>24</v>
      </c>
      <c r="D11" s="23">
        <v>1</v>
      </c>
      <c r="E11" s="23">
        <v>40</v>
      </c>
      <c r="F11" s="23">
        <v>67</v>
      </c>
    </row>
    <row r="12" spans="1:6" x14ac:dyDescent="0.25">
      <c r="A12" s="9" t="s">
        <v>2041</v>
      </c>
      <c r="B12" s="23">
        <v>2</v>
      </c>
      <c r="C12" s="23">
        <v>28</v>
      </c>
      <c r="D12" s="23">
        <v>2</v>
      </c>
      <c r="E12" s="23">
        <v>64</v>
      </c>
      <c r="F12" s="23">
        <v>96</v>
      </c>
    </row>
    <row r="13" spans="1:6" x14ac:dyDescent="0.25">
      <c r="A13" s="9" t="s">
        <v>2042</v>
      </c>
      <c r="B13" s="23">
        <v>23</v>
      </c>
      <c r="C13" s="23">
        <v>132</v>
      </c>
      <c r="D13" s="23">
        <v>2</v>
      </c>
      <c r="E13" s="23">
        <v>187</v>
      </c>
      <c r="F13" s="23">
        <v>344</v>
      </c>
    </row>
    <row r="14" spans="1:6" x14ac:dyDescent="0.25">
      <c r="A14" s="9" t="s">
        <v>2043</v>
      </c>
      <c r="B14" s="23">
        <v>57</v>
      </c>
      <c r="C14" s="23">
        <v>364</v>
      </c>
      <c r="D14" s="23">
        <v>14</v>
      </c>
      <c r="E14" s="23">
        <v>565</v>
      </c>
      <c r="F14" s="23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70" zoomScaleNormal="70" workbookViewId="0">
      <selection activeCell="B2" sqref="B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2.5" bestFit="1" customWidth="1"/>
    <col min="7" max="7" width="18.5" bestFit="1" customWidth="1"/>
    <col min="8" max="8" width="17.5" bestFit="1" customWidth="1"/>
    <col min="9" max="9" width="17.5" style="6" customWidth="1"/>
    <col min="12" max="12" width="11.125" bestFit="1" customWidth="1"/>
    <col min="13" max="13" width="11.125" customWidth="1"/>
    <col min="14" max="14" width="11.125" bestFit="1" customWidth="1"/>
    <col min="15" max="15" width="11.125" customWidth="1"/>
    <col min="18" max="18" width="28" bestFit="1" customWidth="1"/>
    <col min="19" max="19" width="20.25" bestFit="1" customWidth="1"/>
    <col min="20" max="20" width="17.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4">
        <f>E2/D2</f>
        <v>0</v>
      </c>
      <c r="H2">
        <v>0</v>
      </c>
      <c r="I2" s="7">
        <f>IF(H2=0,0,E2/H2)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4">
        <f>E3/D3</f>
        <v>10.4</v>
      </c>
      <c r="H3">
        <v>158</v>
      </c>
      <c r="I3" s="7">
        <f t="shared" ref="I3:I66" si="0">IF(H3=0,0,E3/H3)</f>
        <v>92.151898734177209</v>
      </c>
      <c r="J3" t="s">
        <v>21</v>
      </c>
      <c r="K3" t="s">
        <v>22</v>
      </c>
      <c r="L3">
        <v>1408424400</v>
      </c>
      <c r="M3" s="10">
        <f t="shared" ref="M3:M66" si="1">(((L3/60)/60)/24)+DATE(1970,1,1)</f>
        <v>41870.208333333336</v>
      </c>
      <c r="N3">
        <v>1408597200</v>
      </c>
      <c r="O3" s="10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_xlfn.TEXTBEFORE(R3,"/")</f>
        <v>music</v>
      </c>
      <c r="T3" t="str">
        <f t="shared" ref="T3:T66" si="4">_xlfn.TEXTAFTER(R3,"/")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4">
        <f t="shared" ref="G4:G66" si="5">E4/D4</f>
        <v>1.3147878228782288</v>
      </c>
      <c r="H4">
        <v>1425</v>
      </c>
      <c r="I4" s="7">
        <f t="shared" si="0"/>
        <v>100.01614035087719</v>
      </c>
      <c r="J4" t="s">
        <v>26</v>
      </c>
      <c r="K4" t="s">
        <v>27</v>
      </c>
      <c r="L4">
        <v>1384668000</v>
      </c>
      <c r="M4" s="10">
        <f t="shared" si="1"/>
        <v>41595.25</v>
      </c>
      <c r="N4">
        <v>1384840800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4">
        <f t="shared" si="5"/>
        <v>0.58976190476190471</v>
      </c>
      <c r="H5">
        <v>24</v>
      </c>
      <c r="I5" s="7">
        <f t="shared" si="0"/>
        <v>103.20833333333333</v>
      </c>
      <c r="J5" t="s">
        <v>21</v>
      </c>
      <c r="K5" t="s">
        <v>22</v>
      </c>
      <c r="L5">
        <v>1565499600</v>
      </c>
      <c r="M5" s="10">
        <f t="shared" si="1"/>
        <v>43688.208333333328</v>
      </c>
      <c r="N5">
        <v>1568955600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4">
        <f t="shared" si="5"/>
        <v>0.69276315789473686</v>
      </c>
      <c r="H6">
        <v>53</v>
      </c>
      <c r="I6" s="7">
        <f t="shared" si="0"/>
        <v>99.339622641509436</v>
      </c>
      <c r="J6" t="s">
        <v>21</v>
      </c>
      <c r="K6" t="s">
        <v>22</v>
      </c>
      <c r="L6">
        <v>1547964000</v>
      </c>
      <c r="M6" s="10">
        <f t="shared" si="1"/>
        <v>43485.25</v>
      </c>
      <c r="N6">
        <v>1548309600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4">
        <f t="shared" si="5"/>
        <v>1.7361842105263159</v>
      </c>
      <c r="H7">
        <v>174</v>
      </c>
      <c r="I7" s="7">
        <f t="shared" si="0"/>
        <v>75.833333333333329</v>
      </c>
      <c r="J7" t="s">
        <v>36</v>
      </c>
      <c r="K7" t="s">
        <v>37</v>
      </c>
      <c r="L7">
        <v>1346130000</v>
      </c>
      <c r="M7" s="10">
        <f t="shared" si="1"/>
        <v>41149.208333333336</v>
      </c>
      <c r="N7">
        <v>1347080400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4">
        <f t="shared" si="5"/>
        <v>0.20961538461538462</v>
      </c>
      <c r="H8">
        <v>18</v>
      </c>
      <c r="I8" s="7">
        <f t="shared" si="0"/>
        <v>60.555555555555557</v>
      </c>
      <c r="J8" t="s">
        <v>40</v>
      </c>
      <c r="K8" t="s">
        <v>41</v>
      </c>
      <c r="L8">
        <v>1505278800</v>
      </c>
      <c r="M8" s="10">
        <f t="shared" si="1"/>
        <v>42991.208333333328</v>
      </c>
      <c r="N8">
        <v>1505365200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4">
        <f t="shared" si="5"/>
        <v>3.2757777777777779</v>
      </c>
      <c r="H9">
        <v>227</v>
      </c>
      <c r="I9" s="7">
        <f t="shared" si="0"/>
        <v>64.93832599118943</v>
      </c>
      <c r="J9" t="s">
        <v>36</v>
      </c>
      <c r="K9" t="s">
        <v>37</v>
      </c>
      <c r="L9">
        <v>1439442000</v>
      </c>
      <c r="M9" s="10">
        <f t="shared" si="1"/>
        <v>42229.208333333328</v>
      </c>
      <c r="N9">
        <v>1439614800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4">
        <f t="shared" si="5"/>
        <v>0.19932788374205268</v>
      </c>
      <c r="H10">
        <v>708</v>
      </c>
      <c r="I10" s="7">
        <f t="shared" si="0"/>
        <v>30.997175141242938</v>
      </c>
      <c r="J10" t="s">
        <v>36</v>
      </c>
      <c r="K10" t="s">
        <v>37</v>
      </c>
      <c r="L10">
        <v>1281330000</v>
      </c>
      <c r="M10" s="10">
        <f t="shared" si="1"/>
        <v>40399.208333333336</v>
      </c>
      <c r="N10">
        <v>1281502800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4">
        <f t="shared" si="5"/>
        <v>0.51741935483870971</v>
      </c>
      <c r="H11">
        <v>44</v>
      </c>
      <c r="I11" s="7">
        <f t="shared" si="0"/>
        <v>72.909090909090907</v>
      </c>
      <c r="J11" t="s">
        <v>21</v>
      </c>
      <c r="K11" t="s">
        <v>22</v>
      </c>
      <c r="L11">
        <v>1379566800</v>
      </c>
      <c r="M11" s="10">
        <f t="shared" si="1"/>
        <v>41536.208333333336</v>
      </c>
      <c r="N11">
        <v>1383804000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4">
        <f t="shared" si="5"/>
        <v>2.6611538461538462</v>
      </c>
      <c r="H12">
        <v>220</v>
      </c>
      <c r="I12" s="7">
        <f t="shared" si="0"/>
        <v>62.9</v>
      </c>
      <c r="J12" t="s">
        <v>21</v>
      </c>
      <c r="K12" t="s">
        <v>22</v>
      </c>
      <c r="L12">
        <v>1281762000</v>
      </c>
      <c r="M12" s="10">
        <f t="shared" si="1"/>
        <v>40404.208333333336</v>
      </c>
      <c r="N12">
        <v>1285909200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4">
        <f t="shared" si="5"/>
        <v>0.48095238095238096</v>
      </c>
      <c r="H13">
        <v>27</v>
      </c>
      <c r="I13" s="7">
        <f t="shared" si="0"/>
        <v>112.22222222222223</v>
      </c>
      <c r="J13" t="s">
        <v>21</v>
      </c>
      <c r="K13" t="s">
        <v>22</v>
      </c>
      <c r="L13">
        <v>1285045200</v>
      </c>
      <c r="M13" s="10">
        <f t="shared" si="1"/>
        <v>40442.208333333336</v>
      </c>
      <c r="N13">
        <v>1285563600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4">
        <f t="shared" si="5"/>
        <v>0.89349206349206345</v>
      </c>
      <c r="H14">
        <v>55</v>
      </c>
      <c r="I14" s="7">
        <f t="shared" si="0"/>
        <v>102.34545454545454</v>
      </c>
      <c r="J14" t="s">
        <v>21</v>
      </c>
      <c r="K14" t="s">
        <v>22</v>
      </c>
      <c r="L14">
        <v>1571720400</v>
      </c>
      <c r="M14" s="10">
        <f t="shared" si="1"/>
        <v>43760.208333333328</v>
      </c>
      <c r="N14">
        <v>1572411600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4">
        <f t="shared" si="5"/>
        <v>2.4511904761904764</v>
      </c>
      <c r="H15">
        <v>98</v>
      </c>
      <c r="I15" s="7">
        <f>IF(H15=0,0,E15/H15)</f>
        <v>105.05102040816327</v>
      </c>
      <c r="J15" t="s">
        <v>21</v>
      </c>
      <c r="K15" t="s">
        <v>22</v>
      </c>
      <c r="L15">
        <v>1465621200</v>
      </c>
      <c r="M15" s="10">
        <f t="shared" si="1"/>
        <v>42532.208333333328</v>
      </c>
      <c r="N15">
        <v>1466658000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4">
        <f t="shared" si="5"/>
        <v>0.66769503546099296</v>
      </c>
      <c r="H16">
        <v>200</v>
      </c>
      <c r="I16" s="7">
        <f t="shared" si="0"/>
        <v>94.144999999999996</v>
      </c>
      <c r="J16" t="s">
        <v>21</v>
      </c>
      <c r="K16" t="s">
        <v>22</v>
      </c>
      <c r="L16">
        <v>1331013600</v>
      </c>
      <c r="M16" s="10">
        <f t="shared" si="1"/>
        <v>40974.25</v>
      </c>
      <c r="N16">
        <v>1333342800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4">
        <f t="shared" si="5"/>
        <v>0.47307881773399013</v>
      </c>
      <c r="H17">
        <v>452</v>
      </c>
      <c r="I17" s="7">
        <f t="shared" si="0"/>
        <v>84.986725663716811</v>
      </c>
      <c r="J17" t="s">
        <v>21</v>
      </c>
      <c r="K17" t="s">
        <v>22</v>
      </c>
      <c r="L17">
        <v>1575957600</v>
      </c>
      <c r="M17" s="10">
        <f t="shared" si="1"/>
        <v>43809.25</v>
      </c>
      <c r="N17">
        <v>1576303200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4">
        <f t="shared" si="5"/>
        <v>6.4947058823529416</v>
      </c>
      <c r="H18">
        <v>100</v>
      </c>
      <c r="I18" s="7">
        <f t="shared" si="0"/>
        <v>110.41</v>
      </c>
      <c r="J18" t="s">
        <v>21</v>
      </c>
      <c r="K18" t="s">
        <v>22</v>
      </c>
      <c r="L18">
        <v>1390370400</v>
      </c>
      <c r="M18" s="10">
        <f t="shared" si="1"/>
        <v>41661.25</v>
      </c>
      <c r="N18">
        <v>1392271200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4">
        <f t="shared" si="5"/>
        <v>1.5939125295508274</v>
      </c>
      <c r="H19">
        <v>1249</v>
      </c>
      <c r="I19" s="7">
        <f t="shared" si="0"/>
        <v>107.96236989591674</v>
      </c>
      <c r="J19" t="s">
        <v>21</v>
      </c>
      <c r="K19" t="s">
        <v>22</v>
      </c>
      <c r="L19">
        <v>1294812000</v>
      </c>
      <c r="M19" s="10">
        <f t="shared" si="1"/>
        <v>40555.25</v>
      </c>
      <c r="N19">
        <v>1294898400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4">
        <f t="shared" si="5"/>
        <v>0.66912087912087914</v>
      </c>
      <c r="H20">
        <v>135</v>
      </c>
      <c r="I20" s="7">
        <f t="shared" si="0"/>
        <v>45.103703703703701</v>
      </c>
      <c r="J20" t="s">
        <v>21</v>
      </c>
      <c r="K20" t="s">
        <v>22</v>
      </c>
      <c r="L20">
        <v>1536382800</v>
      </c>
      <c r="M20" s="10">
        <f t="shared" si="1"/>
        <v>43351.208333333328</v>
      </c>
      <c r="N20">
        <v>1537074000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4">
        <f t="shared" si="5"/>
        <v>0.48529600000000001</v>
      </c>
      <c r="H21">
        <v>674</v>
      </c>
      <c r="I21" s="7">
        <f t="shared" si="0"/>
        <v>45.001483679525222</v>
      </c>
      <c r="J21" t="s">
        <v>21</v>
      </c>
      <c r="K21" t="s">
        <v>22</v>
      </c>
      <c r="L21">
        <v>1551679200</v>
      </c>
      <c r="M21" s="10">
        <f t="shared" si="1"/>
        <v>43528.25</v>
      </c>
      <c r="N21">
        <v>1553490000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4">
        <f t="shared" si="5"/>
        <v>1.1224279210925645</v>
      </c>
      <c r="H22">
        <v>1396</v>
      </c>
      <c r="I22" s="7">
        <f t="shared" si="0"/>
        <v>105.97134670487107</v>
      </c>
      <c r="J22" t="s">
        <v>21</v>
      </c>
      <c r="K22" t="s">
        <v>22</v>
      </c>
      <c r="L22">
        <v>1406523600</v>
      </c>
      <c r="M22" s="10">
        <f t="shared" si="1"/>
        <v>41848.208333333336</v>
      </c>
      <c r="N22">
        <v>1406523600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4">
        <f t="shared" si="5"/>
        <v>0.40992553191489361</v>
      </c>
      <c r="H23">
        <v>558</v>
      </c>
      <c r="I23" s="7">
        <f t="shared" si="0"/>
        <v>69.055555555555557</v>
      </c>
      <c r="J23" t="s">
        <v>21</v>
      </c>
      <c r="K23" t="s">
        <v>22</v>
      </c>
      <c r="L23">
        <v>1313384400</v>
      </c>
      <c r="M23" s="10">
        <f t="shared" si="1"/>
        <v>40770.208333333336</v>
      </c>
      <c r="N23">
        <v>1316322000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4">
        <f t="shared" si="5"/>
        <v>1.2807106598984772</v>
      </c>
      <c r="H24">
        <v>890</v>
      </c>
      <c r="I24" s="7">
        <f t="shared" si="0"/>
        <v>85.044943820224717</v>
      </c>
      <c r="J24" t="s">
        <v>21</v>
      </c>
      <c r="K24" t="s">
        <v>22</v>
      </c>
      <c r="L24">
        <v>1522731600</v>
      </c>
      <c r="M24" s="10">
        <f t="shared" si="1"/>
        <v>43193.208333333328</v>
      </c>
      <c r="N24">
        <v>1524027600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4">
        <f t="shared" si="5"/>
        <v>3.3204444444444445</v>
      </c>
      <c r="H25">
        <v>142</v>
      </c>
      <c r="I25" s="7">
        <f t="shared" si="0"/>
        <v>105.22535211267606</v>
      </c>
      <c r="J25" t="s">
        <v>40</v>
      </c>
      <c r="K25" t="s">
        <v>41</v>
      </c>
      <c r="L25">
        <v>1550124000</v>
      </c>
      <c r="M25" s="10">
        <f t="shared" si="1"/>
        <v>43510.25</v>
      </c>
      <c r="N25">
        <v>1554699600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4">
        <f t="shared" si="5"/>
        <v>1.1283225108225108</v>
      </c>
      <c r="H26">
        <v>2673</v>
      </c>
      <c r="I26" s="7">
        <f t="shared" si="0"/>
        <v>39.003741114852225</v>
      </c>
      <c r="J26" t="s">
        <v>21</v>
      </c>
      <c r="K26" t="s">
        <v>22</v>
      </c>
      <c r="L26">
        <v>1403326800</v>
      </c>
      <c r="M26" s="10">
        <f t="shared" si="1"/>
        <v>41811.208333333336</v>
      </c>
      <c r="N26">
        <v>1403499600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4">
        <f t="shared" si="5"/>
        <v>2.1643636363636363</v>
      </c>
      <c r="H27">
        <v>163</v>
      </c>
      <c r="I27" s="7">
        <f t="shared" si="0"/>
        <v>73.030674846625772</v>
      </c>
      <c r="J27" t="s">
        <v>21</v>
      </c>
      <c r="K27" t="s">
        <v>22</v>
      </c>
      <c r="L27">
        <v>1305694800</v>
      </c>
      <c r="M27" s="10">
        <f t="shared" si="1"/>
        <v>40681.208333333336</v>
      </c>
      <c r="N27">
        <v>1307422800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4">
        <f t="shared" si="5"/>
        <v>0.4819906976744186</v>
      </c>
      <c r="H28">
        <v>1480</v>
      </c>
      <c r="I28" s="7">
        <f t="shared" si="0"/>
        <v>35.009459459459457</v>
      </c>
      <c r="J28" t="s">
        <v>21</v>
      </c>
      <c r="K28" t="s">
        <v>22</v>
      </c>
      <c r="L28">
        <v>1533013200</v>
      </c>
      <c r="M28" s="10">
        <f t="shared" si="1"/>
        <v>43312.208333333328</v>
      </c>
      <c r="N28">
        <v>1535346000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4">
        <f t="shared" si="5"/>
        <v>0.79949999999999999</v>
      </c>
      <c r="H29">
        <v>15</v>
      </c>
      <c r="I29" s="7">
        <f t="shared" si="0"/>
        <v>106.6</v>
      </c>
      <c r="J29" t="s">
        <v>21</v>
      </c>
      <c r="K29" t="s">
        <v>22</v>
      </c>
      <c r="L29">
        <v>1443848400</v>
      </c>
      <c r="M29" s="10">
        <f t="shared" si="1"/>
        <v>42280.208333333328</v>
      </c>
      <c r="N29">
        <v>1444539600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4">
        <f t="shared" si="5"/>
        <v>1.0522553516819573</v>
      </c>
      <c r="H30">
        <v>2220</v>
      </c>
      <c r="I30" s="7">
        <f t="shared" si="0"/>
        <v>61.997747747747745</v>
      </c>
      <c r="J30" t="s">
        <v>21</v>
      </c>
      <c r="K30" t="s">
        <v>22</v>
      </c>
      <c r="L30">
        <v>1265695200</v>
      </c>
      <c r="M30" s="10">
        <f t="shared" si="1"/>
        <v>40218.25</v>
      </c>
      <c r="N30">
        <v>1267682400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4">
        <f t="shared" si="5"/>
        <v>3.2889978213507627</v>
      </c>
      <c r="H31">
        <v>1606</v>
      </c>
      <c r="I31" s="7">
        <f t="shared" si="0"/>
        <v>94.000622665006233</v>
      </c>
      <c r="J31" t="s">
        <v>98</v>
      </c>
      <c r="K31" t="s">
        <v>99</v>
      </c>
      <c r="L31">
        <v>1532062800</v>
      </c>
      <c r="M31" s="10">
        <f t="shared" si="1"/>
        <v>43301.208333333328</v>
      </c>
      <c r="N31">
        <v>1535518800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4">
        <f t="shared" si="5"/>
        <v>1.606111111111111</v>
      </c>
      <c r="H32">
        <v>129</v>
      </c>
      <c r="I32" s="7">
        <f t="shared" si="0"/>
        <v>112.05426356589147</v>
      </c>
      <c r="J32" t="s">
        <v>21</v>
      </c>
      <c r="K32" t="s">
        <v>22</v>
      </c>
      <c r="L32">
        <v>1558674000</v>
      </c>
      <c r="M32" s="10">
        <f t="shared" si="1"/>
        <v>43609.208333333328</v>
      </c>
      <c r="N32">
        <v>1559106000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4">
        <f t="shared" si="5"/>
        <v>3.1</v>
      </c>
      <c r="H33">
        <v>226</v>
      </c>
      <c r="I33" s="7">
        <f t="shared" si="0"/>
        <v>48.008849557522126</v>
      </c>
      <c r="J33" t="s">
        <v>40</v>
      </c>
      <c r="K33" t="s">
        <v>41</v>
      </c>
      <c r="L33">
        <v>1451973600</v>
      </c>
      <c r="M33" s="10">
        <f t="shared" si="1"/>
        <v>42374.25</v>
      </c>
      <c r="N33">
        <v>1454392800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4">
        <f t="shared" si="5"/>
        <v>0.86807920792079207</v>
      </c>
      <c r="H34">
        <v>2307</v>
      </c>
      <c r="I34" s="7">
        <f t="shared" si="0"/>
        <v>38.004334633723452</v>
      </c>
      <c r="J34" t="s">
        <v>107</v>
      </c>
      <c r="K34" t="s">
        <v>108</v>
      </c>
      <c r="L34">
        <v>1515564000</v>
      </c>
      <c r="M34" s="10">
        <f t="shared" si="1"/>
        <v>43110.25</v>
      </c>
      <c r="N34">
        <v>1517896800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4">
        <f t="shared" si="5"/>
        <v>3.7782071713147412</v>
      </c>
      <c r="H35">
        <v>5419</v>
      </c>
      <c r="I35" s="7">
        <f t="shared" si="0"/>
        <v>35.000184535892231</v>
      </c>
      <c r="J35" t="s">
        <v>21</v>
      </c>
      <c r="K35" t="s">
        <v>22</v>
      </c>
      <c r="L35">
        <v>1412485200</v>
      </c>
      <c r="M35" s="10">
        <f t="shared" si="1"/>
        <v>41917.208333333336</v>
      </c>
      <c r="N35">
        <v>1415685600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4">
        <f t="shared" si="5"/>
        <v>1.5080645161290323</v>
      </c>
      <c r="H36">
        <v>165</v>
      </c>
      <c r="I36" s="7">
        <f t="shared" si="0"/>
        <v>85</v>
      </c>
      <c r="J36" t="s">
        <v>21</v>
      </c>
      <c r="K36" t="s">
        <v>22</v>
      </c>
      <c r="L36">
        <v>1490245200</v>
      </c>
      <c r="M36" s="10">
        <f t="shared" si="1"/>
        <v>42817.208333333328</v>
      </c>
      <c r="N36">
        <v>1490677200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4">
        <f t="shared" si="5"/>
        <v>1.5030119521912351</v>
      </c>
      <c r="H37">
        <v>1965</v>
      </c>
      <c r="I37" s="7">
        <f t="shared" si="0"/>
        <v>95.993893129770996</v>
      </c>
      <c r="J37" t="s">
        <v>36</v>
      </c>
      <c r="K37" t="s">
        <v>37</v>
      </c>
      <c r="L37">
        <v>1547877600</v>
      </c>
      <c r="M37" s="10">
        <f t="shared" si="1"/>
        <v>43484.25</v>
      </c>
      <c r="N37">
        <v>1551506400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4">
        <f t="shared" si="5"/>
        <v>1.572857142857143</v>
      </c>
      <c r="H38">
        <v>16</v>
      </c>
      <c r="I38" s="7">
        <f t="shared" si="0"/>
        <v>68.8125</v>
      </c>
      <c r="J38" t="s">
        <v>21</v>
      </c>
      <c r="K38" t="s">
        <v>22</v>
      </c>
      <c r="L38">
        <v>1298700000</v>
      </c>
      <c r="M38" s="10">
        <f t="shared" si="1"/>
        <v>40600.25</v>
      </c>
      <c r="N38">
        <v>1300856400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4">
        <f t="shared" si="5"/>
        <v>1.3998765432098765</v>
      </c>
      <c r="H39">
        <v>107</v>
      </c>
      <c r="I39" s="7">
        <f t="shared" si="0"/>
        <v>105.97196261682242</v>
      </c>
      <c r="J39" t="s">
        <v>21</v>
      </c>
      <c r="K39" t="s">
        <v>22</v>
      </c>
      <c r="L39">
        <v>1570338000</v>
      </c>
      <c r="M39" s="10">
        <f t="shared" si="1"/>
        <v>43744.208333333328</v>
      </c>
      <c r="N39">
        <v>1573192800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4">
        <f t="shared" si="5"/>
        <v>3.2532258064516131</v>
      </c>
      <c r="H40">
        <v>134</v>
      </c>
      <c r="I40" s="7">
        <f t="shared" si="0"/>
        <v>75.261194029850742</v>
      </c>
      <c r="J40" t="s">
        <v>21</v>
      </c>
      <c r="K40" t="s">
        <v>22</v>
      </c>
      <c r="L40">
        <v>1287378000</v>
      </c>
      <c r="M40" s="10">
        <f t="shared" si="1"/>
        <v>40469.208333333336</v>
      </c>
      <c r="N40">
        <v>1287810000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4">
        <f t="shared" si="5"/>
        <v>0.50777777777777777</v>
      </c>
      <c r="H41">
        <v>88</v>
      </c>
      <c r="I41" s="7">
        <f t="shared" si="0"/>
        <v>57.125</v>
      </c>
      <c r="J41" t="s">
        <v>36</v>
      </c>
      <c r="K41" t="s">
        <v>37</v>
      </c>
      <c r="L41">
        <v>1361772000</v>
      </c>
      <c r="M41" s="10">
        <f t="shared" si="1"/>
        <v>41330.25</v>
      </c>
      <c r="N41">
        <v>1362978000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4">
        <f t="shared" si="5"/>
        <v>1.6906818181818182</v>
      </c>
      <c r="H42">
        <v>198</v>
      </c>
      <c r="I42" s="7">
        <f t="shared" si="0"/>
        <v>75.141414141414145</v>
      </c>
      <c r="J42" t="s">
        <v>21</v>
      </c>
      <c r="K42" t="s">
        <v>22</v>
      </c>
      <c r="L42">
        <v>1275714000</v>
      </c>
      <c r="M42" s="10">
        <f t="shared" si="1"/>
        <v>40334.208333333336</v>
      </c>
      <c r="N42">
        <v>1277355600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4">
        <f t="shared" si="5"/>
        <v>2.1292857142857144</v>
      </c>
      <c r="H43">
        <v>111</v>
      </c>
      <c r="I43" s="7">
        <f t="shared" si="0"/>
        <v>107.42342342342343</v>
      </c>
      <c r="J43" t="s">
        <v>107</v>
      </c>
      <c r="K43" t="s">
        <v>108</v>
      </c>
      <c r="L43">
        <v>1346734800</v>
      </c>
      <c r="M43" s="10">
        <f t="shared" si="1"/>
        <v>41156.208333333336</v>
      </c>
      <c r="N43">
        <v>1348981200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4">
        <f t="shared" si="5"/>
        <v>4.4394444444444447</v>
      </c>
      <c r="H44">
        <v>222</v>
      </c>
      <c r="I44" s="7">
        <f t="shared" si="0"/>
        <v>35.995495495495497</v>
      </c>
      <c r="J44" t="s">
        <v>21</v>
      </c>
      <c r="K44" t="s">
        <v>22</v>
      </c>
      <c r="L44">
        <v>1309755600</v>
      </c>
      <c r="M44" s="10">
        <f t="shared" si="1"/>
        <v>40728.208333333336</v>
      </c>
      <c r="N44">
        <v>1310533200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4">
        <f t="shared" si="5"/>
        <v>1.859390243902439</v>
      </c>
      <c r="H45">
        <v>6212</v>
      </c>
      <c r="I45" s="7">
        <f t="shared" si="0"/>
        <v>26.998873148744366</v>
      </c>
      <c r="J45" t="s">
        <v>21</v>
      </c>
      <c r="K45" t="s">
        <v>22</v>
      </c>
      <c r="L45">
        <v>1406178000</v>
      </c>
      <c r="M45" s="10">
        <f t="shared" si="1"/>
        <v>41844.208333333336</v>
      </c>
      <c r="N45">
        <v>1407560400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4">
        <f t="shared" si="5"/>
        <v>6.5881249999999998</v>
      </c>
      <c r="H46">
        <v>98</v>
      </c>
      <c r="I46" s="7">
        <f t="shared" si="0"/>
        <v>107.56122448979592</v>
      </c>
      <c r="J46" t="s">
        <v>36</v>
      </c>
      <c r="K46" t="s">
        <v>37</v>
      </c>
      <c r="L46">
        <v>1552798800</v>
      </c>
      <c r="M46" s="10">
        <f t="shared" si="1"/>
        <v>43541.208333333328</v>
      </c>
      <c r="N46">
        <v>1552885200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4">
        <f t="shared" si="5"/>
        <v>0.4768421052631579</v>
      </c>
      <c r="H47">
        <v>48</v>
      </c>
      <c r="I47" s="7">
        <f t="shared" si="0"/>
        <v>94.375</v>
      </c>
      <c r="J47" t="s">
        <v>21</v>
      </c>
      <c r="K47" t="s">
        <v>22</v>
      </c>
      <c r="L47">
        <v>1478062800</v>
      </c>
      <c r="M47" s="10">
        <f t="shared" si="1"/>
        <v>42676.208333333328</v>
      </c>
      <c r="N47">
        <v>1479362400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4">
        <f t="shared" si="5"/>
        <v>1.1478378378378378</v>
      </c>
      <c r="H48">
        <v>92</v>
      </c>
      <c r="I48" s="7">
        <f t="shared" si="0"/>
        <v>46.163043478260867</v>
      </c>
      <c r="J48" t="s">
        <v>21</v>
      </c>
      <c r="K48" t="s">
        <v>22</v>
      </c>
      <c r="L48">
        <v>1278565200</v>
      </c>
      <c r="M48" s="10">
        <f t="shared" si="1"/>
        <v>40367.208333333336</v>
      </c>
      <c r="N48">
        <v>1280552400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4">
        <f t="shared" si="5"/>
        <v>4.7526666666666664</v>
      </c>
      <c r="H49">
        <v>149</v>
      </c>
      <c r="I49" s="7">
        <f t="shared" si="0"/>
        <v>47.845637583892618</v>
      </c>
      <c r="J49" t="s">
        <v>21</v>
      </c>
      <c r="K49" t="s">
        <v>22</v>
      </c>
      <c r="L49">
        <v>1396069200</v>
      </c>
      <c r="M49" s="10">
        <f t="shared" si="1"/>
        <v>41727.208333333336</v>
      </c>
      <c r="N49">
        <v>1398661200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4">
        <f t="shared" si="5"/>
        <v>3.86972972972973</v>
      </c>
      <c r="H50">
        <v>2431</v>
      </c>
      <c r="I50" s="7">
        <f t="shared" si="0"/>
        <v>53.007815713698065</v>
      </c>
      <c r="J50" t="s">
        <v>21</v>
      </c>
      <c r="K50" t="s">
        <v>22</v>
      </c>
      <c r="L50">
        <v>1435208400</v>
      </c>
      <c r="M50" s="10">
        <f t="shared" si="1"/>
        <v>42180.208333333328</v>
      </c>
      <c r="N50">
        <v>1436245200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4">
        <f t="shared" si="5"/>
        <v>1.89625</v>
      </c>
      <c r="H51">
        <v>303</v>
      </c>
      <c r="I51" s="7">
        <f t="shared" si="0"/>
        <v>45.059405940594061</v>
      </c>
      <c r="J51" t="s">
        <v>21</v>
      </c>
      <c r="K51" t="s">
        <v>22</v>
      </c>
      <c r="L51">
        <v>1571547600</v>
      </c>
      <c r="M51" s="10">
        <f t="shared" si="1"/>
        <v>43758.208333333328</v>
      </c>
      <c r="N51">
        <v>1575439200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4">
        <f t="shared" si="5"/>
        <v>0.02</v>
      </c>
      <c r="H52">
        <v>1</v>
      </c>
      <c r="I52" s="7">
        <f t="shared" si="0"/>
        <v>2</v>
      </c>
      <c r="J52" t="s">
        <v>107</v>
      </c>
      <c r="K52" t="s">
        <v>108</v>
      </c>
      <c r="L52">
        <v>1375333200</v>
      </c>
      <c r="M52" s="10">
        <f t="shared" si="1"/>
        <v>41487.208333333336</v>
      </c>
      <c r="N52">
        <v>1377752400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4">
        <f t="shared" si="5"/>
        <v>0.91867805186590767</v>
      </c>
      <c r="H53">
        <v>1467</v>
      </c>
      <c r="I53" s="7">
        <f t="shared" si="0"/>
        <v>99.006816632583508</v>
      </c>
      <c r="J53" t="s">
        <v>40</v>
      </c>
      <c r="K53" t="s">
        <v>41</v>
      </c>
      <c r="L53">
        <v>1332824400</v>
      </c>
      <c r="M53" s="10">
        <f t="shared" si="1"/>
        <v>40995.208333333336</v>
      </c>
      <c r="N53">
        <v>1334206800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4">
        <f t="shared" si="5"/>
        <v>0.34152777777777776</v>
      </c>
      <c r="H54">
        <v>75</v>
      </c>
      <c r="I54" s="7">
        <f t="shared" si="0"/>
        <v>32.786666666666669</v>
      </c>
      <c r="J54" t="s">
        <v>21</v>
      </c>
      <c r="K54" t="s">
        <v>22</v>
      </c>
      <c r="L54">
        <v>1284526800</v>
      </c>
      <c r="M54" s="10">
        <f t="shared" si="1"/>
        <v>40436.208333333336</v>
      </c>
      <c r="N54">
        <v>1284872400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4">
        <f t="shared" si="5"/>
        <v>1.4040909090909091</v>
      </c>
      <c r="H55">
        <v>209</v>
      </c>
      <c r="I55" s="7">
        <f t="shared" si="0"/>
        <v>59.119617224880386</v>
      </c>
      <c r="J55" t="s">
        <v>21</v>
      </c>
      <c r="K55" t="s">
        <v>22</v>
      </c>
      <c r="L55">
        <v>1400562000</v>
      </c>
      <c r="M55" s="10">
        <f t="shared" si="1"/>
        <v>41779.208333333336</v>
      </c>
      <c r="N55">
        <v>1403931600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4">
        <f t="shared" si="5"/>
        <v>0.89866666666666661</v>
      </c>
      <c r="H56">
        <v>120</v>
      </c>
      <c r="I56" s="7">
        <f t="shared" si="0"/>
        <v>44.93333333333333</v>
      </c>
      <c r="J56" t="s">
        <v>21</v>
      </c>
      <c r="K56" t="s">
        <v>22</v>
      </c>
      <c r="L56">
        <v>1520748000</v>
      </c>
      <c r="M56" s="10">
        <f t="shared" si="1"/>
        <v>43170.25</v>
      </c>
      <c r="N56">
        <v>1521262800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4">
        <f t="shared" si="5"/>
        <v>1.7796969696969698</v>
      </c>
      <c r="H57">
        <v>131</v>
      </c>
      <c r="I57" s="7">
        <f t="shared" si="0"/>
        <v>89.664122137404576</v>
      </c>
      <c r="J57" t="s">
        <v>21</v>
      </c>
      <c r="K57" t="s">
        <v>22</v>
      </c>
      <c r="L57">
        <v>1532926800</v>
      </c>
      <c r="M57" s="10">
        <f t="shared" si="1"/>
        <v>43311.208333333328</v>
      </c>
      <c r="N57">
        <v>1533358800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4">
        <f t="shared" si="5"/>
        <v>1.436625</v>
      </c>
      <c r="H58">
        <v>164</v>
      </c>
      <c r="I58" s="7">
        <f t="shared" si="0"/>
        <v>70.079268292682926</v>
      </c>
      <c r="J58" t="s">
        <v>21</v>
      </c>
      <c r="K58" t="s">
        <v>22</v>
      </c>
      <c r="L58">
        <v>1420869600</v>
      </c>
      <c r="M58" s="10">
        <f t="shared" si="1"/>
        <v>42014.25</v>
      </c>
      <c r="N58">
        <v>1421474400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4">
        <f t="shared" si="5"/>
        <v>2.1527586206896552</v>
      </c>
      <c r="H59">
        <v>201</v>
      </c>
      <c r="I59" s="7">
        <f t="shared" si="0"/>
        <v>31.059701492537314</v>
      </c>
      <c r="J59" t="s">
        <v>21</v>
      </c>
      <c r="K59" t="s">
        <v>22</v>
      </c>
      <c r="L59">
        <v>1504242000</v>
      </c>
      <c r="M59" s="10">
        <f t="shared" si="1"/>
        <v>42979.208333333328</v>
      </c>
      <c r="N59">
        <v>1505278800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4">
        <f t="shared" si="5"/>
        <v>2.2711111111111113</v>
      </c>
      <c r="H60">
        <v>211</v>
      </c>
      <c r="I60" s="7">
        <f t="shared" si="0"/>
        <v>29.061611374407583</v>
      </c>
      <c r="J60" t="s">
        <v>21</v>
      </c>
      <c r="K60" t="s">
        <v>22</v>
      </c>
      <c r="L60">
        <v>1442811600</v>
      </c>
      <c r="M60" s="10">
        <f t="shared" si="1"/>
        <v>42268.208333333328</v>
      </c>
      <c r="N60">
        <v>1443934800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4">
        <f t="shared" si="5"/>
        <v>2.7507142857142859</v>
      </c>
      <c r="H61">
        <v>128</v>
      </c>
      <c r="I61" s="7">
        <f t="shared" si="0"/>
        <v>30.0859375</v>
      </c>
      <c r="J61" t="s">
        <v>21</v>
      </c>
      <c r="K61" t="s">
        <v>22</v>
      </c>
      <c r="L61">
        <v>1497243600</v>
      </c>
      <c r="M61" s="10">
        <f t="shared" si="1"/>
        <v>42898.208333333328</v>
      </c>
      <c r="N61">
        <v>1498539600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4">
        <f t="shared" si="5"/>
        <v>1.4437048832271762</v>
      </c>
      <c r="H62">
        <v>1600</v>
      </c>
      <c r="I62" s="7">
        <f t="shared" si="0"/>
        <v>84.998125000000002</v>
      </c>
      <c r="J62" t="s">
        <v>15</v>
      </c>
      <c r="K62" t="s">
        <v>16</v>
      </c>
      <c r="L62">
        <v>1342501200</v>
      </c>
      <c r="M62" s="10">
        <f t="shared" si="1"/>
        <v>41107.208333333336</v>
      </c>
      <c r="N62">
        <v>1342760400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4">
        <f t="shared" si="5"/>
        <v>0.92745983935742971</v>
      </c>
      <c r="H63">
        <v>2253</v>
      </c>
      <c r="I63" s="7">
        <f t="shared" si="0"/>
        <v>82.001775410563695</v>
      </c>
      <c r="J63" t="s">
        <v>15</v>
      </c>
      <c r="K63" t="s">
        <v>16</v>
      </c>
      <c r="L63">
        <v>1298268000</v>
      </c>
      <c r="M63" s="10">
        <f t="shared" si="1"/>
        <v>40595.25</v>
      </c>
      <c r="N63">
        <v>1301720400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4">
        <f t="shared" si="5"/>
        <v>7.226</v>
      </c>
      <c r="H64">
        <v>249</v>
      </c>
      <c r="I64" s="7">
        <f t="shared" si="0"/>
        <v>58.040160642570278</v>
      </c>
      <c r="J64" t="s">
        <v>21</v>
      </c>
      <c r="K64" t="s">
        <v>22</v>
      </c>
      <c r="L64">
        <v>1433480400</v>
      </c>
      <c r="M64" s="10">
        <f t="shared" si="1"/>
        <v>42160.208333333328</v>
      </c>
      <c r="N64">
        <v>1433566800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4">
        <f t="shared" si="5"/>
        <v>0.11851063829787234</v>
      </c>
      <c r="H65">
        <v>5</v>
      </c>
      <c r="I65" s="7">
        <f t="shared" si="0"/>
        <v>111.4</v>
      </c>
      <c r="J65" t="s">
        <v>21</v>
      </c>
      <c r="K65" t="s">
        <v>22</v>
      </c>
      <c r="L65">
        <v>1493355600</v>
      </c>
      <c r="M65" s="10">
        <f t="shared" si="1"/>
        <v>42853.208333333328</v>
      </c>
      <c r="N65">
        <v>1493874000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4">
        <f t="shared" si="5"/>
        <v>0.97642857142857142</v>
      </c>
      <c r="H66">
        <v>38</v>
      </c>
      <c r="I66" s="7">
        <f t="shared" si="0"/>
        <v>71.94736842105263</v>
      </c>
      <c r="J66" t="s">
        <v>21</v>
      </c>
      <c r="K66" t="s">
        <v>22</v>
      </c>
      <c r="L66">
        <v>1530507600</v>
      </c>
      <c r="M66" s="10">
        <f t="shared" si="1"/>
        <v>43283.208333333328</v>
      </c>
      <c r="N66">
        <v>1531803600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4">
        <f t="shared" ref="G67:G130" si="6">E67/D67</f>
        <v>2.3614754098360655</v>
      </c>
      <c r="H67">
        <v>236</v>
      </c>
      <c r="I67" s="7">
        <f t="shared" ref="I67:I130" si="7">IF(H67=0,0,E67/H67)</f>
        <v>61.038135593220339</v>
      </c>
      <c r="J67" t="s">
        <v>21</v>
      </c>
      <c r="K67" t="s">
        <v>22</v>
      </c>
      <c r="L67">
        <v>1296108000</v>
      </c>
      <c r="M67" s="10">
        <f t="shared" ref="M67:M130" si="8">(((L67/60)/60)/24)+DATE(1970,1,1)</f>
        <v>40570.25</v>
      </c>
      <c r="N67">
        <v>1296712800</v>
      </c>
      <c r="O67" s="10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_xlfn.TEXTBEFORE(R67,"/")</f>
        <v>theater</v>
      </c>
      <c r="T67" t="str">
        <f t="shared" ref="T67:T130" si="11">_xlfn.TEXTAFTER(R67,"/")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4">
        <f t="shared" si="6"/>
        <v>0.45068965517241377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 s="10">
        <f t="shared" si="8"/>
        <v>42102.208333333328</v>
      </c>
      <c r="N68">
        <v>1428901200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4">
        <f t="shared" si="6"/>
        <v>1.6238567493112948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 s="10">
        <f t="shared" si="8"/>
        <v>40203.25</v>
      </c>
      <c r="N69">
        <v>1264831200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4">
        <f t="shared" si="6"/>
        <v>2.5452631578947367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 s="10">
        <f t="shared" si="8"/>
        <v>42943.208333333328</v>
      </c>
      <c r="N70">
        <v>1505192400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4">
        <f t="shared" si="6"/>
        <v>0.24063291139240506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 s="10">
        <f t="shared" si="8"/>
        <v>40531.25</v>
      </c>
      <c r="N71">
        <v>1295676000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4">
        <f t="shared" si="6"/>
        <v>1.2374140625000001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 s="10">
        <f t="shared" si="8"/>
        <v>40484.208333333336</v>
      </c>
      <c r="N72">
        <v>1292911200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4">
        <f t="shared" si="6"/>
        <v>1.0806666666666667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 s="10">
        <f t="shared" si="8"/>
        <v>43799.25</v>
      </c>
      <c r="N73">
        <v>1575439200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4">
        <f t="shared" si="6"/>
        <v>6.7033333333333331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 s="10">
        <f t="shared" si="8"/>
        <v>42186.208333333328</v>
      </c>
      <c r="N74">
        <v>1438837200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4">
        <f t="shared" si="6"/>
        <v>6.609285714285714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 s="10">
        <f t="shared" si="8"/>
        <v>42701.25</v>
      </c>
      <c r="N75">
        <v>1480485600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4">
        <f t="shared" si="6"/>
        <v>1.2246153846153847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 s="10">
        <f t="shared" si="8"/>
        <v>42456.208333333328</v>
      </c>
      <c r="N76">
        <v>1459141200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4">
        <f t="shared" si="6"/>
        <v>1.5057731958762886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 s="10">
        <f t="shared" si="8"/>
        <v>43296.208333333328</v>
      </c>
      <c r="N77">
        <v>1532322000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4">
        <f t="shared" si="6"/>
        <v>0.78106590724165992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 s="10">
        <f t="shared" si="8"/>
        <v>42027.25</v>
      </c>
      <c r="N78">
        <v>1426222800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4">
        <f t="shared" si="6"/>
        <v>0.46947368421052632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 s="10">
        <f t="shared" si="8"/>
        <v>40448.208333333336</v>
      </c>
      <c r="N79">
        <v>1286773200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4">
        <f t="shared" si="6"/>
        <v>3.008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 s="10">
        <f t="shared" si="8"/>
        <v>43206.208333333328</v>
      </c>
      <c r="N80">
        <v>1523941200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4">
        <f t="shared" si="6"/>
        <v>0.6959861591695502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 s="10">
        <f t="shared" si="8"/>
        <v>43267.208333333328</v>
      </c>
      <c r="N81">
        <v>1529557200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4">
        <f t="shared" si="6"/>
        <v>6.374545454545455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 s="10">
        <f t="shared" si="8"/>
        <v>42976.208333333328</v>
      </c>
      <c r="N82">
        <v>1506574800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4">
        <f t="shared" si="6"/>
        <v>2.253392857142857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 s="10">
        <f t="shared" si="8"/>
        <v>43062.25</v>
      </c>
      <c r="N83">
        <v>1513576800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4">
        <f t="shared" si="6"/>
        <v>14.973000000000001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 s="10">
        <f t="shared" si="8"/>
        <v>43482.25</v>
      </c>
      <c r="N84">
        <v>1548309600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4">
        <f t="shared" si="6"/>
        <v>0.37590225563909774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 s="10">
        <f t="shared" si="8"/>
        <v>42579.208333333328</v>
      </c>
      <c r="N85">
        <v>1471582800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4">
        <f t="shared" si="6"/>
        <v>1.3236942675159236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 s="10">
        <f t="shared" si="8"/>
        <v>41118.208333333336</v>
      </c>
      <c r="N86">
        <v>1344315600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4">
        <f t="shared" si="6"/>
        <v>1.3122448979591836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 s="10">
        <f t="shared" si="8"/>
        <v>40797.208333333336</v>
      </c>
      <c r="N87">
        <v>1316408400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4">
        <f t="shared" si="6"/>
        <v>1.6763513513513513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 s="10">
        <f t="shared" si="8"/>
        <v>42128.208333333328</v>
      </c>
      <c r="N88">
        <v>1431838800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4">
        <f t="shared" si="6"/>
        <v>0.6198488664987406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 s="10">
        <f t="shared" si="8"/>
        <v>40610.25</v>
      </c>
      <c r="N89">
        <v>1300510800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4">
        <f t="shared" si="6"/>
        <v>2.6074999999999999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 s="10">
        <f t="shared" si="8"/>
        <v>42110.208333333328</v>
      </c>
      <c r="N90">
        <v>1431061200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4">
        <f t="shared" si="6"/>
        <v>2.5258823529411765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 s="10">
        <f t="shared" si="8"/>
        <v>40283.208333333336</v>
      </c>
      <c r="N91">
        <v>1271480400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4">
        <f t="shared" si="6"/>
        <v>0.7861538461538462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 s="10">
        <f t="shared" si="8"/>
        <v>42425.25</v>
      </c>
      <c r="N92">
        <v>1456380000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4">
        <f t="shared" si="6"/>
        <v>0.48404406999351912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 s="10">
        <f t="shared" si="8"/>
        <v>42588.208333333328</v>
      </c>
      <c r="N93">
        <v>1472878800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4">
        <f t="shared" si="6"/>
        <v>2.5887500000000001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 s="10">
        <f t="shared" si="8"/>
        <v>40352.208333333336</v>
      </c>
      <c r="N94">
        <v>1277355600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4">
        <f t="shared" si="6"/>
        <v>0.60548713235294116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 s="10">
        <f t="shared" si="8"/>
        <v>41202.208333333336</v>
      </c>
      <c r="N95">
        <v>1351054800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4">
        <f t="shared" si="6"/>
        <v>3.036896551724138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 s="10">
        <f t="shared" si="8"/>
        <v>43562.208333333328</v>
      </c>
      <c r="N96">
        <v>1555563600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4">
        <f t="shared" si="6"/>
        <v>1.1299999999999999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 s="10">
        <f t="shared" si="8"/>
        <v>43752.208333333328</v>
      </c>
      <c r="N97">
        <v>1571634000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4">
        <f t="shared" si="6"/>
        <v>2.1737876614060259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 s="10">
        <f t="shared" si="8"/>
        <v>40612.25</v>
      </c>
      <c r="N98">
        <v>1300856400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4">
        <f t="shared" si="6"/>
        <v>9.2669230769230762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 s="10">
        <f t="shared" si="8"/>
        <v>42180.208333333328</v>
      </c>
      <c r="N99">
        <v>1439874000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4">
        <f t="shared" si="6"/>
        <v>0.33692229038854804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 s="10">
        <f t="shared" si="8"/>
        <v>42212.208333333328</v>
      </c>
      <c r="N100">
        <v>1438318800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4">
        <f t="shared" si="6"/>
        <v>1.9672368421052631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 s="10">
        <f t="shared" si="8"/>
        <v>41968.25</v>
      </c>
      <c r="N101">
        <v>1419400800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4">
        <f t="shared" si="6"/>
        <v>0.01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 s="10">
        <f t="shared" si="8"/>
        <v>40835.208333333336</v>
      </c>
      <c r="N102">
        <v>1320555600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4">
        <f t="shared" si="6"/>
        <v>10.214444444444444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 s="10">
        <f t="shared" si="8"/>
        <v>42056.25</v>
      </c>
      <c r="N103">
        <v>1425103200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4">
        <f t="shared" si="6"/>
        <v>2.8167567567567566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 s="10">
        <f t="shared" si="8"/>
        <v>43234.208333333328</v>
      </c>
      <c r="N104">
        <v>1526878800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4">
        <f t="shared" si="6"/>
        <v>0.24610000000000001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 s="10">
        <f t="shared" si="8"/>
        <v>40475.208333333336</v>
      </c>
      <c r="N105">
        <v>1288674000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4">
        <f t="shared" si="6"/>
        <v>1.4314010067114094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 s="10">
        <f t="shared" si="8"/>
        <v>42878.208333333328</v>
      </c>
      <c r="N106">
        <v>1495602000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4">
        <f t="shared" si="6"/>
        <v>1.4454411764705883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 s="10">
        <f t="shared" si="8"/>
        <v>41366.208333333336</v>
      </c>
      <c r="N107">
        <v>1366434000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4">
        <f t="shared" si="6"/>
        <v>3.5912820512820511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 s="10">
        <f t="shared" si="8"/>
        <v>43716.208333333328</v>
      </c>
      <c r="N108">
        <v>1568350800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4">
        <f t="shared" si="6"/>
        <v>1.8648571428571428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 s="10">
        <f t="shared" si="8"/>
        <v>43213.208333333328</v>
      </c>
      <c r="N109">
        <v>1525928400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4">
        <f t="shared" si="6"/>
        <v>5.9526666666666666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 s="10">
        <f t="shared" si="8"/>
        <v>41005.208333333336</v>
      </c>
      <c r="N110">
        <v>1336885200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4">
        <f t="shared" si="6"/>
        <v>0.5921153846153846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 s="10">
        <f t="shared" si="8"/>
        <v>41651.25</v>
      </c>
      <c r="N111">
        <v>1389679200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4">
        <f t="shared" si="6"/>
        <v>0.14962780898876404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 s="10">
        <f t="shared" si="8"/>
        <v>43354.208333333328</v>
      </c>
      <c r="N112">
        <v>1538283600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4">
        <f t="shared" si="6"/>
        <v>1.1995602605863191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 s="10">
        <f t="shared" si="8"/>
        <v>41174.208333333336</v>
      </c>
      <c r="N113">
        <v>1348808400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4">
        <f t="shared" si="6"/>
        <v>2.6882978723404256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 s="10">
        <f t="shared" si="8"/>
        <v>41875.208333333336</v>
      </c>
      <c r="N114">
        <v>1410152400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4">
        <f t="shared" si="6"/>
        <v>3.7687878787878786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 s="10">
        <f t="shared" si="8"/>
        <v>42990.208333333328</v>
      </c>
      <c r="N115">
        <v>1505797200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4">
        <f t="shared" si="6"/>
        <v>7.2715789473684209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 s="10">
        <f t="shared" si="8"/>
        <v>43564.208333333328</v>
      </c>
      <c r="N116">
        <v>1554872400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4">
        <f t="shared" si="6"/>
        <v>0.87211757648470301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 s="10">
        <f t="shared" si="8"/>
        <v>43056.25</v>
      </c>
      <c r="N117">
        <v>1513922400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4">
        <f t="shared" si="6"/>
        <v>0.88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 s="10">
        <f t="shared" si="8"/>
        <v>42265.208333333328</v>
      </c>
      <c r="N118">
        <v>1442638800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4">
        <f t="shared" si="6"/>
        <v>1.7393877551020409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 s="10">
        <f t="shared" si="8"/>
        <v>40808.208333333336</v>
      </c>
      <c r="N119">
        <v>1317186000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4">
        <f t="shared" si="6"/>
        <v>1.1761111111111111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 s="10">
        <f t="shared" si="8"/>
        <v>41665.25</v>
      </c>
      <c r="N120">
        <v>1391234400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4">
        <f t="shared" si="6"/>
        <v>2.1496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 s="10">
        <f t="shared" si="8"/>
        <v>41806.208333333336</v>
      </c>
      <c r="N121">
        <v>1404363600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4">
        <f t="shared" si="6"/>
        <v>1.4949667110519307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 s="10">
        <f t="shared" si="8"/>
        <v>42111.208333333328</v>
      </c>
      <c r="N122">
        <v>1429592400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4">
        <f t="shared" si="6"/>
        <v>2.1933995584988963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 s="10">
        <f t="shared" si="8"/>
        <v>41917.208333333336</v>
      </c>
      <c r="N123">
        <v>1413608400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4">
        <f t="shared" si="6"/>
        <v>0.64367690058479532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 s="10">
        <f t="shared" si="8"/>
        <v>41970.25</v>
      </c>
      <c r="N124">
        <v>1419400800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4">
        <f t="shared" si="6"/>
        <v>0.18622397298818233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 s="10">
        <f t="shared" si="8"/>
        <v>42332.25</v>
      </c>
      <c r="N125">
        <v>1448604000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4">
        <f t="shared" si="6"/>
        <v>3.6776923076923076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 s="10">
        <f t="shared" si="8"/>
        <v>43598.208333333328</v>
      </c>
      <c r="N126">
        <v>1562302800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4">
        <f t="shared" si="6"/>
        <v>1.5990566037735849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 s="10">
        <f t="shared" si="8"/>
        <v>43362.208333333328</v>
      </c>
      <c r="N127">
        <v>1537678800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4">
        <f t="shared" si="6"/>
        <v>0.38633185349611543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 s="10">
        <f t="shared" si="8"/>
        <v>42596.208333333328</v>
      </c>
      <c r="N128">
        <v>1473570000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4">
        <f t="shared" si="6"/>
        <v>0.51421511627906979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 s="10">
        <f t="shared" si="8"/>
        <v>40310.208333333336</v>
      </c>
      <c r="N129">
        <v>1273899600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4">
        <f t="shared" si="6"/>
        <v>0.60334277620396604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 s="10">
        <f t="shared" si="8"/>
        <v>40417.208333333336</v>
      </c>
      <c r="N130">
        <v>1284008400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4">
        <f t="shared" ref="G131:G194" si="12">E131/D131</f>
        <v>3.2026936026936029E-2</v>
      </c>
      <c r="H131">
        <v>55</v>
      </c>
      <c r="I131" s="7">
        <f t="shared" ref="I131:I194" si="13">IF(H131=0,0,E131/H131)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4">(((L131/60)/60)/24)+DATE(1970,1,1)</f>
        <v>42038.25</v>
      </c>
      <c r="N131">
        <v>1425103200</v>
      </c>
      <c r="O131" s="10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_xlfn.TEXTBEFORE(R131,"/")</f>
        <v>food</v>
      </c>
      <c r="T131" t="str">
        <f t="shared" ref="T131:T194" si="17">_xlfn.TEXTAFTER(R131,"/")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4">
        <f t="shared" si="12"/>
        <v>1.5546875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 s="10">
        <f t="shared" si="14"/>
        <v>40842.208333333336</v>
      </c>
      <c r="N132">
        <v>1320991200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4">
        <f t="shared" si="12"/>
        <v>1.0085974499089254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 s="10">
        <f t="shared" si="14"/>
        <v>41607.25</v>
      </c>
      <c r="N133">
        <v>1386828000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4">
        <f t="shared" si="12"/>
        <v>1.1618181818181819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 s="10">
        <f t="shared" si="14"/>
        <v>43112.25</v>
      </c>
      <c r="N134">
        <v>1517119200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4">
        <f t="shared" si="12"/>
        <v>3.1077777777777778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 s="10">
        <f t="shared" si="14"/>
        <v>40767.208333333336</v>
      </c>
      <c r="N135">
        <v>1315026000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4">
        <f t="shared" si="12"/>
        <v>0.89736683417085428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 s="10">
        <f t="shared" si="14"/>
        <v>40713.208333333336</v>
      </c>
      <c r="N136">
        <v>1312693200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4">
        <f t="shared" si="12"/>
        <v>0.71272727272727276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 s="10">
        <f t="shared" si="14"/>
        <v>41340.25</v>
      </c>
      <c r="N137">
        <v>1363064400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4">
        <f t="shared" si="12"/>
        <v>3.2862318840579711E-2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 s="10">
        <f t="shared" si="14"/>
        <v>41797.208333333336</v>
      </c>
      <c r="N138">
        <v>1403154000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4">
        <f t="shared" si="12"/>
        <v>2.617777777777778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 s="10">
        <f t="shared" si="14"/>
        <v>40457.208333333336</v>
      </c>
      <c r="N139">
        <v>1286859600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4">
        <f t="shared" si="12"/>
        <v>0.96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 s="10">
        <f t="shared" si="14"/>
        <v>41180.208333333336</v>
      </c>
      <c r="N140">
        <v>1349326800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4">
        <f t="shared" si="12"/>
        <v>0.20896851248642778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 s="10">
        <f t="shared" si="14"/>
        <v>42115.208333333328</v>
      </c>
      <c r="N141">
        <v>1430974800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4">
        <f t="shared" si="12"/>
        <v>2.2316363636363636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 s="10">
        <f t="shared" si="14"/>
        <v>43156.25</v>
      </c>
      <c r="N142">
        <v>1519970400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4">
        <f t="shared" si="12"/>
        <v>1.0159097978227061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 s="10">
        <f t="shared" si="14"/>
        <v>42167.208333333328</v>
      </c>
      <c r="N143">
        <v>1434603600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4">
        <f t="shared" si="12"/>
        <v>2.3003999999999998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 s="10">
        <f t="shared" si="14"/>
        <v>41005.208333333336</v>
      </c>
      <c r="N144">
        <v>1337230800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4">
        <f t="shared" si="12"/>
        <v>1.355925925925926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 s="10">
        <f t="shared" si="14"/>
        <v>40357.208333333336</v>
      </c>
      <c r="N145">
        <v>1279429200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4">
        <f t="shared" si="12"/>
        <v>1.2909999999999999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 s="10">
        <f t="shared" si="14"/>
        <v>43633.208333333328</v>
      </c>
      <c r="N146">
        <v>1561438800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4">
        <f t="shared" si="12"/>
        <v>2.3651200000000001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 s="10">
        <f t="shared" si="14"/>
        <v>41889.208333333336</v>
      </c>
      <c r="N147">
        <v>1410498000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4">
        <f t="shared" si="12"/>
        <v>0.17249999999999999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 s="10">
        <f t="shared" si="14"/>
        <v>40855.25</v>
      </c>
      <c r="N148">
        <v>1322460000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4">
        <f t="shared" si="12"/>
        <v>1.1249397590361445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 s="10">
        <f t="shared" si="14"/>
        <v>42534.208333333328</v>
      </c>
      <c r="N149">
        <v>1466312400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4">
        <f t="shared" si="12"/>
        <v>1.2102150537634409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 s="10">
        <f t="shared" si="14"/>
        <v>42941.208333333328</v>
      </c>
      <c r="N150">
        <v>1501736400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4">
        <f t="shared" si="12"/>
        <v>2.1987096774193549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 s="10">
        <f t="shared" si="14"/>
        <v>41275.25</v>
      </c>
      <c r="N151">
        <v>1361512800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4">
        <f t="shared" si="12"/>
        <v>0.01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 s="10">
        <f t="shared" si="14"/>
        <v>43450.25</v>
      </c>
      <c r="N152">
        <v>1545026400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4">
        <f t="shared" si="12"/>
        <v>0.64166909620991253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 s="10">
        <f t="shared" si="14"/>
        <v>41799.208333333336</v>
      </c>
      <c r="N153">
        <v>1406696400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4">
        <f t="shared" si="12"/>
        <v>4.2306746987951804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 s="10">
        <f t="shared" si="14"/>
        <v>42783.25</v>
      </c>
      <c r="N154">
        <v>1487916000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4">
        <f t="shared" si="12"/>
        <v>0.92984160506863778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 s="10">
        <f t="shared" si="14"/>
        <v>41201.208333333336</v>
      </c>
      <c r="N155">
        <v>1351141200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4">
        <f t="shared" si="12"/>
        <v>0.58756567425569173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 s="10">
        <f t="shared" si="14"/>
        <v>42502.208333333328</v>
      </c>
      <c r="N156">
        <v>1465016400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4">
        <f t="shared" si="12"/>
        <v>0.65022222222222226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 s="10">
        <f t="shared" si="14"/>
        <v>40262.208333333336</v>
      </c>
      <c r="N157">
        <v>1270789200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4">
        <f t="shared" si="12"/>
        <v>0.73939560439560437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 s="10">
        <f t="shared" si="14"/>
        <v>43743.208333333328</v>
      </c>
      <c r="N158">
        <v>1572325200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4">
        <f t="shared" si="12"/>
        <v>0.52666666666666662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 s="10">
        <f t="shared" si="14"/>
        <v>41638.25</v>
      </c>
      <c r="N159">
        <v>1389420000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4">
        <f t="shared" si="12"/>
        <v>2.2095238095238097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 s="10">
        <f t="shared" si="14"/>
        <v>42346.25</v>
      </c>
      <c r="N160">
        <v>1449640800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4">
        <f t="shared" si="12"/>
        <v>1.0001150627615063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 s="10">
        <f t="shared" si="14"/>
        <v>43551.208333333328</v>
      </c>
      <c r="N161">
        <v>1555218000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4">
        <f t="shared" si="12"/>
        <v>1.6231249999999999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 s="10">
        <f t="shared" si="14"/>
        <v>43582.208333333328</v>
      </c>
      <c r="N162">
        <v>1557723600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4">
        <f t="shared" si="12"/>
        <v>0.78181818181818186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 s="10">
        <f t="shared" si="14"/>
        <v>42270.208333333328</v>
      </c>
      <c r="N163">
        <v>1443502800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4">
        <f t="shared" si="12"/>
        <v>1.4973770491803278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 s="10">
        <f t="shared" si="14"/>
        <v>43442.25</v>
      </c>
      <c r="N164">
        <v>1546840800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4">
        <f t="shared" si="12"/>
        <v>2.5325714285714285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 s="10">
        <f t="shared" si="14"/>
        <v>43028.208333333328</v>
      </c>
      <c r="N165">
        <v>1512712800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4">
        <f t="shared" si="12"/>
        <v>1.0016943521594683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 s="10">
        <f t="shared" si="14"/>
        <v>43016.208333333328</v>
      </c>
      <c r="N166">
        <v>1507525200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4">
        <f t="shared" si="12"/>
        <v>1.2199004424778761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 s="10">
        <f t="shared" si="14"/>
        <v>42948.208333333328</v>
      </c>
      <c r="N167">
        <v>1504328400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4">
        <f t="shared" si="12"/>
        <v>1.3713265306122449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 s="10">
        <f t="shared" si="14"/>
        <v>40534.25</v>
      </c>
      <c r="N168">
        <v>1293343200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4">
        <f t="shared" si="12"/>
        <v>4.155384615384615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 s="10">
        <f t="shared" si="14"/>
        <v>41435.208333333336</v>
      </c>
      <c r="N169">
        <v>1371704400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4">
        <f t="shared" si="12"/>
        <v>0.3130913348946136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 s="10">
        <f t="shared" si="14"/>
        <v>43518.25</v>
      </c>
      <c r="N170">
        <v>1552798800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4">
        <f t="shared" si="12"/>
        <v>4.240815450643777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 s="10">
        <f t="shared" si="14"/>
        <v>41077.208333333336</v>
      </c>
      <c r="N171">
        <v>1342328400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4">
        <f t="shared" si="12"/>
        <v>2.9388623072833599E-2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 s="10">
        <f t="shared" si="14"/>
        <v>42950.208333333328</v>
      </c>
      <c r="N172">
        <v>1502341200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4">
        <f t="shared" si="12"/>
        <v>0.1063265306122449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 s="10">
        <f t="shared" si="14"/>
        <v>41718.208333333336</v>
      </c>
      <c r="N173">
        <v>1397192400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4">
        <f t="shared" si="12"/>
        <v>0.82874999999999999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 s="10">
        <f t="shared" si="14"/>
        <v>41839.208333333336</v>
      </c>
      <c r="N174">
        <v>1407042000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4">
        <f t="shared" si="12"/>
        <v>1.6301447776628748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 s="10">
        <f t="shared" si="14"/>
        <v>41412.208333333336</v>
      </c>
      <c r="N175">
        <v>1369371600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4">
        <f t="shared" si="12"/>
        <v>8.9466666666666672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 s="10">
        <f t="shared" si="14"/>
        <v>42282.208333333328</v>
      </c>
      <c r="N176">
        <v>1444107600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4">
        <f t="shared" si="12"/>
        <v>0.26191501103752757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 s="10">
        <f t="shared" si="14"/>
        <v>42613.208333333328</v>
      </c>
      <c r="N177">
        <v>1474261200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4">
        <f t="shared" si="12"/>
        <v>0.74834782608695649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 s="10">
        <f t="shared" si="14"/>
        <v>42616.208333333328</v>
      </c>
      <c r="N178">
        <v>1473656400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4">
        <f t="shared" si="12"/>
        <v>4.1647680412371137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 s="10">
        <f t="shared" si="14"/>
        <v>40497.25</v>
      </c>
      <c r="N179">
        <v>1291960800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4">
        <f t="shared" si="12"/>
        <v>0.96208333333333329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 s="10">
        <f t="shared" si="14"/>
        <v>42999.208333333328</v>
      </c>
      <c r="N180">
        <v>1506747600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4">
        <f t="shared" si="12"/>
        <v>3.5771910112359548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 s="10">
        <f t="shared" si="14"/>
        <v>41350.208333333336</v>
      </c>
      <c r="N181">
        <v>1363582800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4">
        <f t="shared" si="12"/>
        <v>3.0845714285714285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 s="10">
        <f t="shared" si="14"/>
        <v>40259.208333333336</v>
      </c>
      <c r="N182">
        <v>1269666000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4">
        <f t="shared" si="12"/>
        <v>0.61802325581395345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 s="10">
        <f t="shared" si="14"/>
        <v>43012.208333333328</v>
      </c>
      <c r="N183">
        <v>1508648400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4">
        <f t="shared" si="12"/>
        <v>7.2232472324723247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 s="10">
        <f t="shared" si="14"/>
        <v>43631.208333333328</v>
      </c>
      <c r="N184">
        <v>1561957200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4">
        <f t="shared" si="12"/>
        <v>0.69117647058823528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 s="10">
        <f t="shared" si="14"/>
        <v>40430.208333333336</v>
      </c>
      <c r="N185">
        <v>1285131600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4">
        <f t="shared" si="12"/>
        <v>2.9305555555555554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 s="10">
        <f t="shared" si="14"/>
        <v>43588.208333333328</v>
      </c>
      <c r="N186">
        <v>1556946000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4">
        <f t="shared" si="12"/>
        <v>0.71799999999999997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 s="10">
        <f t="shared" si="14"/>
        <v>43233.208333333328</v>
      </c>
      <c r="N187">
        <v>1527138000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4">
        <f t="shared" si="12"/>
        <v>0.31934684684684683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 s="10">
        <f t="shared" si="14"/>
        <v>41782.208333333336</v>
      </c>
      <c r="N188">
        <v>1402117200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4">
        <f t="shared" si="12"/>
        <v>2.2987375415282392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 s="10">
        <f t="shared" si="14"/>
        <v>41328.25</v>
      </c>
      <c r="N189">
        <v>1364014800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4">
        <f t="shared" si="12"/>
        <v>0.3201219512195122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 s="10">
        <f t="shared" si="14"/>
        <v>41975.25</v>
      </c>
      <c r="N190">
        <v>1417586400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4">
        <f t="shared" si="12"/>
        <v>0.23525352848928385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 s="10">
        <f t="shared" si="14"/>
        <v>42433.25</v>
      </c>
      <c r="N191">
        <v>1457071200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4">
        <f t="shared" si="12"/>
        <v>0.68594594594594593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 s="10">
        <f t="shared" si="14"/>
        <v>41429.208333333336</v>
      </c>
      <c r="N192">
        <v>1370408400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4">
        <f t="shared" si="12"/>
        <v>0.37952380952380954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 s="10">
        <f t="shared" si="14"/>
        <v>43536.208333333328</v>
      </c>
      <c r="N193">
        <v>1552626000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4">
        <f t="shared" si="12"/>
        <v>0.19992957746478873</v>
      </c>
      <c r="H194">
        <v>243</v>
      </c>
      <c r="I194" s="7">
        <f t="shared" si="13"/>
        <v>35.049382716049379</v>
      </c>
      <c r="J194" t="s">
        <v>21</v>
      </c>
      <c r="K194" t="s">
        <v>22</v>
      </c>
      <c r="L194">
        <v>1403845200</v>
      </c>
      <c r="M194" s="10">
        <f t="shared" si="14"/>
        <v>41817.208333333336</v>
      </c>
      <c r="N194">
        <v>1404190800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4">
        <f t="shared" ref="G195:G258" si="18">E195/D195</f>
        <v>0.45636363636363636</v>
      </c>
      <c r="H195">
        <v>65</v>
      </c>
      <c r="I195" s="7">
        <f t="shared" ref="I195:I258" si="19">IF(H195=0,0,E195/H195)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20">(((L195/60)/60)/24)+DATE(1970,1,1)</f>
        <v>43198.208333333328</v>
      </c>
      <c r="N195">
        <v>1523509200</v>
      </c>
      <c r="O195" s="10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_xlfn.TEXTBEFORE(R195,"/")</f>
        <v>music</v>
      </c>
      <c r="T195" t="str">
        <f t="shared" ref="T195:T258" si="23">_xlfn.TEXTAFTER(R195,"/")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4">
        <f t="shared" si="18"/>
        <v>1.227605633802817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 s="10">
        <f t="shared" si="20"/>
        <v>42261.208333333328</v>
      </c>
      <c r="N196">
        <v>1443589200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4">
        <f t="shared" si="18"/>
        <v>3.61753164556962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 s="10">
        <f t="shared" si="20"/>
        <v>43310.208333333328</v>
      </c>
      <c r="N197">
        <v>1533445200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4">
        <f t="shared" si="18"/>
        <v>0.63146341463414635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 s="10">
        <f t="shared" si="20"/>
        <v>42616.208333333328</v>
      </c>
      <c r="N198">
        <v>1474520400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4">
        <f t="shared" si="18"/>
        <v>2.9820475319926874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 s="10">
        <f t="shared" si="20"/>
        <v>42909.208333333328</v>
      </c>
      <c r="N199">
        <v>1499403600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4">
        <f t="shared" si="18"/>
        <v>9.5585443037974685E-2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 s="10">
        <f t="shared" si="20"/>
        <v>40396.208333333336</v>
      </c>
      <c r="N200">
        <v>1283576400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4">
        <f t="shared" si="18"/>
        <v>0.5377777777777778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 s="10">
        <f t="shared" si="20"/>
        <v>42192.208333333328</v>
      </c>
      <c r="N201">
        <v>1436590800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4">
        <f t="shared" si="18"/>
        <v>0.02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 s="10">
        <f t="shared" si="20"/>
        <v>40262.208333333336</v>
      </c>
      <c r="N202">
        <v>1270443600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4">
        <f t="shared" si="18"/>
        <v>6.8119047619047617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 s="10">
        <f t="shared" si="20"/>
        <v>41845.208333333336</v>
      </c>
      <c r="N203">
        <v>1407819600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4">
        <f t="shared" si="18"/>
        <v>0.78831325301204824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 s="10">
        <f t="shared" si="20"/>
        <v>40818.208333333336</v>
      </c>
      <c r="N204">
        <v>1317877200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4">
        <f t="shared" si="18"/>
        <v>1.3440792216817234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 s="10">
        <f t="shared" si="20"/>
        <v>42752.25</v>
      </c>
      <c r="N205">
        <v>1484805600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4">
        <f t="shared" si="18"/>
        <v>3.372E-2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 s="10">
        <f t="shared" si="20"/>
        <v>40636.208333333336</v>
      </c>
      <c r="N206">
        <v>1302670800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4">
        <f t="shared" si="18"/>
        <v>4.3184615384615386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 s="10">
        <f t="shared" si="20"/>
        <v>43390.208333333328</v>
      </c>
      <c r="N207">
        <v>1540789200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4">
        <f t="shared" si="18"/>
        <v>0.38844444444444443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 s="10">
        <f t="shared" si="20"/>
        <v>40236.25</v>
      </c>
      <c r="N208">
        <v>1268028000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4">
        <f t="shared" si="18"/>
        <v>4.2569999999999997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 s="10">
        <f t="shared" si="20"/>
        <v>43340.208333333328</v>
      </c>
      <c r="N209">
        <v>1537160400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4">
        <f t="shared" si="18"/>
        <v>1.0112239715591671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 s="10">
        <f t="shared" si="20"/>
        <v>43048.25</v>
      </c>
      <c r="N210">
        <v>1512280800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4">
        <f t="shared" si="18"/>
        <v>0.21188688946015424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 s="10">
        <f t="shared" si="20"/>
        <v>42496.208333333328</v>
      </c>
      <c r="N211">
        <v>1463115600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4">
        <f t="shared" si="18"/>
        <v>0.67425531914893622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 s="10">
        <f t="shared" si="20"/>
        <v>42797.25</v>
      </c>
      <c r="N212">
        <v>1490850000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4">
        <f t="shared" si="18"/>
        <v>0.9492337164750958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 s="10">
        <f t="shared" si="20"/>
        <v>41513.208333333336</v>
      </c>
      <c r="N213">
        <v>1379653200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4">
        <f t="shared" si="18"/>
        <v>1.5185185185185186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 s="10">
        <f t="shared" si="20"/>
        <v>43814.25</v>
      </c>
      <c r="N214">
        <v>1580364000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4">
        <f t="shared" si="18"/>
        <v>1.9516382252559727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 s="10">
        <f t="shared" si="20"/>
        <v>40488.208333333336</v>
      </c>
      <c r="N215">
        <v>1289714400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4">
        <f t="shared" si="18"/>
        <v>10.231428571428571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 s="10">
        <f t="shared" si="20"/>
        <v>40409.208333333336</v>
      </c>
      <c r="N216">
        <v>1282712400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4">
        <f t="shared" si="18"/>
        <v>3.8418367346938778E-2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 s="10">
        <f t="shared" si="20"/>
        <v>43509.25</v>
      </c>
      <c r="N217">
        <v>1550210400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4">
        <f t="shared" si="18"/>
        <v>1.5507066557107643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 s="10">
        <f t="shared" si="20"/>
        <v>40869.25</v>
      </c>
      <c r="N218">
        <v>1322114400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4">
        <f t="shared" si="18"/>
        <v>0.44753477588871715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 s="10">
        <f t="shared" si="20"/>
        <v>43583.208333333328</v>
      </c>
      <c r="N219">
        <v>1557205200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4">
        <f t="shared" si="18"/>
        <v>2.1594736842105262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 s="10">
        <f t="shared" si="20"/>
        <v>40858.25</v>
      </c>
      <c r="N220">
        <v>1323928800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4">
        <f t="shared" si="18"/>
        <v>3.3212709832134291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 s="10">
        <f t="shared" si="20"/>
        <v>41137.208333333336</v>
      </c>
      <c r="N221">
        <v>1346130000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4">
        <f t="shared" si="18"/>
        <v>8.4430379746835441E-2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 s="10">
        <f t="shared" si="20"/>
        <v>40725.208333333336</v>
      </c>
      <c r="N222">
        <v>1311051600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4">
        <f t="shared" si="18"/>
        <v>0.9862551440329218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 s="10">
        <f t="shared" si="20"/>
        <v>41081.208333333336</v>
      </c>
      <c r="N223">
        <v>1340427600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4">
        <f t="shared" si="18"/>
        <v>1.3797916666666667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 s="10">
        <f t="shared" si="20"/>
        <v>41914.208333333336</v>
      </c>
      <c r="N224">
        <v>1412312400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4">
        <f t="shared" si="18"/>
        <v>0.93810996563573879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 s="10">
        <f t="shared" si="20"/>
        <v>42445.208333333328</v>
      </c>
      <c r="N225">
        <v>1459314000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4">
        <f t="shared" si="18"/>
        <v>4.0363930885529156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 s="10">
        <f t="shared" si="20"/>
        <v>41906.208333333336</v>
      </c>
      <c r="N226">
        <v>1415426400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4">
        <f t="shared" si="18"/>
        <v>2.6017404129793511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 s="10">
        <f t="shared" si="20"/>
        <v>41762.208333333336</v>
      </c>
      <c r="N227">
        <v>1399093200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4">
        <f t="shared" si="18"/>
        <v>3.6663333333333332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 s="10">
        <f t="shared" si="20"/>
        <v>40276.208333333336</v>
      </c>
      <c r="N228">
        <v>1273899600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4">
        <f t="shared" si="18"/>
        <v>1.687208538587849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 s="10">
        <f t="shared" si="20"/>
        <v>42139.208333333328</v>
      </c>
      <c r="N229">
        <v>1432184400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4">
        <f t="shared" si="18"/>
        <v>1.1990717911530093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 s="10">
        <f t="shared" si="20"/>
        <v>42613.208333333328</v>
      </c>
      <c r="N230">
        <v>1474779600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4">
        <f t="shared" si="18"/>
        <v>1.936892523364486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 s="10">
        <f t="shared" si="20"/>
        <v>42887.208333333328</v>
      </c>
      <c r="N231">
        <v>1500440400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4">
        <f t="shared" si="18"/>
        <v>4.2016666666666671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 s="10">
        <f t="shared" si="20"/>
        <v>43805.25</v>
      </c>
      <c r="N232">
        <v>1575612000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4">
        <f t="shared" si="18"/>
        <v>0.76708333333333334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 s="10">
        <f t="shared" si="20"/>
        <v>41415.208333333336</v>
      </c>
      <c r="N233">
        <v>1374123600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4">
        <f t="shared" si="18"/>
        <v>1.7126470588235294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 s="10">
        <f t="shared" si="20"/>
        <v>42576.208333333328</v>
      </c>
      <c r="N234">
        <v>1469509200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4">
        <f t="shared" si="18"/>
        <v>1.5789473684210527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 s="10">
        <f t="shared" si="20"/>
        <v>40706.208333333336</v>
      </c>
      <c r="N235">
        <v>1309237200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4">
        <f t="shared" si="18"/>
        <v>1.0908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 s="10">
        <f t="shared" si="20"/>
        <v>42969.208333333328</v>
      </c>
      <c r="N236">
        <v>1503982800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4">
        <f t="shared" si="18"/>
        <v>0.41732558139534881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 s="10">
        <f t="shared" si="20"/>
        <v>42779.25</v>
      </c>
      <c r="N237">
        <v>1487397600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4">
        <f t="shared" si="18"/>
        <v>0.10944303797468355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 s="10">
        <f t="shared" si="20"/>
        <v>43641.208333333328</v>
      </c>
      <c r="N238">
        <v>1562043600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4">
        <f t="shared" si="18"/>
        <v>1.593763440860215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 s="10">
        <f t="shared" si="20"/>
        <v>41754.208333333336</v>
      </c>
      <c r="N239">
        <v>1398574800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4">
        <f t="shared" si="18"/>
        <v>4.2241666666666671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 s="10">
        <f t="shared" si="20"/>
        <v>43083.25</v>
      </c>
      <c r="N240">
        <v>1515391200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4">
        <f t="shared" si="18"/>
        <v>0.97718749999999999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 s="10">
        <f t="shared" si="20"/>
        <v>42245.208333333328</v>
      </c>
      <c r="N241">
        <v>1441170000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4">
        <f t="shared" si="18"/>
        <v>4.1878911564625847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 s="10">
        <f t="shared" si="20"/>
        <v>40396.208333333336</v>
      </c>
      <c r="N242">
        <v>1281157200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4">
        <f t="shared" si="18"/>
        <v>1.0191632047477746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 s="10">
        <f t="shared" si="20"/>
        <v>41742.208333333336</v>
      </c>
      <c r="N243">
        <v>1398229200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4">
        <f t="shared" si="18"/>
        <v>1.2772619047619047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 s="10">
        <f t="shared" si="20"/>
        <v>42865.208333333328</v>
      </c>
      <c r="N244">
        <v>1495256400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4">
        <f t="shared" si="18"/>
        <v>4.4521739130434783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 s="10">
        <f t="shared" si="20"/>
        <v>43163.25</v>
      </c>
      <c r="N245">
        <v>1520402400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4">
        <f t="shared" si="18"/>
        <v>5.6971428571428575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 s="10">
        <f t="shared" si="20"/>
        <v>41834.208333333336</v>
      </c>
      <c r="N246">
        <v>1409806800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4">
        <f t="shared" si="18"/>
        <v>5.0934482758620687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 s="10">
        <f t="shared" si="20"/>
        <v>41736.208333333336</v>
      </c>
      <c r="N247">
        <v>1396933200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4">
        <f t="shared" si="18"/>
        <v>3.2553333333333332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 s="10">
        <f t="shared" si="20"/>
        <v>41491.208333333336</v>
      </c>
      <c r="N248">
        <v>1376024400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4">
        <f t="shared" si="18"/>
        <v>9.3261616161616168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 s="10">
        <f t="shared" si="20"/>
        <v>42726.25</v>
      </c>
      <c r="N249">
        <v>1483682400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4">
        <f t="shared" si="18"/>
        <v>2.1133870967741935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 s="10">
        <f t="shared" si="20"/>
        <v>42004.25</v>
      </c>
      <c r="N250">
        <v>1420437600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4">
        <f t="shared" si="18"/>
        <v>2.7332520325203253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 s="10">
        <f t="shared" si="20"/>
        <v>42006.25</v>
      </c>
      <c r="N251">
        <v>1420783200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4">
        <f t="shared" si="18"/>
        <v>0.03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 s="10">
        <f t="shared" si="20"/>
        <v>40203.25</v>
      </c>
      <c r="N252">
        <v>1267423200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4">
        <f t="shared" si="18"/>
        <v>0.54084507042253516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 s="10">
        <f t="shared" si="20"/>
        <v>41252.25</v>
      </c>
      <c r="N253">
        <v>1355205600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4">
        <f t="shared" si="18"/>
        <v>6.2629999999999999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 s="10">
        <f t="shared" si="20"/>
        <v>41572.208333333336</v>
      </c>
      <c r="N254">
        <v>1383109200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4">
        <f t="shared" si="18"/>
        <v>0.8902139917695473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 s="10">
        <f t="shared" si="20"/>
        <v>40641.208333333336</v>
      </c>
      <c r="N255">
        <v>1303275600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4">
        <f t="shared" si="18"/>
        <v>1.8489130434782608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 s="10">
        <f t="shared" si="20"/>
        <v>42787.25</v>
      </c>
      <c r="N256">
        <v>1487829600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4">
        <f t="shared" si="18"/>
        <v>1.2016770186335404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 s="10">
        <f t="shared" si="20"/>
        <v>40590.25</v>
      </c>
      <c r="N257">
        <v>1298268000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4">
        <f t="shared" si="18"/>
        <v>0.23390243902439026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 s="10">
        <f t="shared" si="20"/>
        <v>42393.25</v>
      </c>
      <c r="N258">
        <v>1456812000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4">
        <f t="shared" ref="G259:G322" si="24">E259/D259</f>
        <v>1.46</v>
      </c>
      <c r="H259">
        <v>92</v>
      </c>
      <c r="I259" s="7">
        <f t="shared" ref="I259:I322" si="25">IF(H259=0,0,E259/H259)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26">(((L259/60)/60)/24)+DATE(1970,1,1)</f>
        <v>41338.25</v>
      </c>
      <c r="N259">
        <v>1363669200</v>
      </c>
      <c r="O259" s="10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_xlfn.TEXTBEFORE(R259,"/")</f>
        <v>theater</v>
      </c>
      <c r="T259" t="str">
        <f t="shared" ref="T259:T322" si="29">_xlfn.TEXTAFTER(R259,"/")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4">
        <f t="shared" si="24"/>
        <v>2.6848000000000001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 s="10">
        <f t="shared" si="26"/>
        <v>42712.25</v>
      </c>
      <c r="N260">
        <v>1482904800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4">
        <f t="shared" si="24"/>
        <v>5.9749999999999996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 s="10">
        <f t="shared" si="26"/>
        <v>41251.25</v>
      </c>
      <c r="N261">
        <v>1356588000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4">
        <f t="shared" si="24"/>
        <v>1.5769841269841269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 s="10">
        <f t="shared" si="26"/>
        <v>41180.208333333336</v>
      </c>
      <c r="N262">
        <v>1349845200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4">
        <f t="shared" si="24"/>
        <v>0.31201660735468567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 s="10">
        <f t="shared" si="26"/>
        <v>40415.208333333336</v>
      </c>
      <c r="N263">
        <v>1283058000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4">
        <f t="shared" si="24"/>
        <v>3.1341176470588237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 s="10">
        <f t="shared" si="26"/>
        <v>40638.208333333336</v>
      </c>
      <c r="N264">
        <v>1304226000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4">
        <f t="shared" si="24"/>
        <v>3.7089655172413791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 s="10">
        <f t="shared" si="26"/>
        <v>40187.25</v>
      </c>
      <c r="N265">
        <v>1263016800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4">
        <f t="shared" si="24"/>
        <v>3.6266447368421053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 s="10">
        <f t="shared" si="26"/>
        <v>41317.25</v>
      </c>
      <c r="N266">
        <v>1362031200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4">
        <f t="shared" si="24"/>
        <v>1.2308163265306122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 s="10">
        <f t="shared" si="26"/>
        <v>42372.25</v>
      </c>
      <c r="N267">
        <v>1455602400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4">
        <f t="shared" si="24"/>
        <v>0.76766756032171579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 s="10">
        <f t="shared" si="26"/>
        <v>41950.25</v>
      </c>
      <c r="N268">
        <v>1418191200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4">
        <f t="shared" si="24"/>
        <v>2.3362012987012988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 s="10">
        <f t="shared" si="26"/>
        <v>41206.208333333336</v>
      </c>
      <c r="N269">
        <v>1352440800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4">
        <f t="shared" si="24"/>
        <v>1.8053333333333332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 s="10">
        <f t="shared" si="26"/>
        <v>41186.208333333336</v>
      </c>
      <c r="N270">
        <v>1353304800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4">
        <f t="shared" si="24"/>
        <v>2.5262857142857142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 s="10">
        <f t="shared" si="26"/>
        <v>43496.25</v>
      </c>
      <c r="N271">
        <v>1550728800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4">
        <f t="shared" si="24"/>
        <v>0.27176538240368026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 s="10">
        <f t="shared" si="26"/>
        <v>40514.25</v>
      </c>
      <c r="N272">
        <v>1291442400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4">
        <f t="shared" si="24"/>
        <v>1.2706571242680547E-2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 s="10">
        <f t="shared" si="26"/>
        <v>42345.25</v>
      </c>
      <c r="N273">
        <v>1452146400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4">
        <f t="shared" si="24"/>
        <v>3.0400978473581213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 s="10">
        <f t="shared" si="26"/>
        <v>43656.208333333328</v>
      </c>
      <c r="N274">
        <v>1564894800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4">
        <f t="shared" si="24"/>
        <v>1.3723076923076922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 s="10">
        <f t="shared" si="26"/>
        <v>42995.208333333328</v>
      </c>
      <c r="N275">
        <v>1505883600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4">
        <f t="shared" si="24"/>
        <v>0.32208333333333333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 s="10">
        <f t="shared" si="26"/>
        <v>43045.25</v>
      </c>
      <c r="N276">
        <v>1510380000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4">
        <f t="shared" si="24"/>
        <v>2.4151282051282053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 s="10">
        <f t="shared" si="26"/>
        <v>43561.208333333328</v>
      </c>
      <c r="N277">
        <v>1555218000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4">
        <f t="shared" si="24"/>
        <v>0.96799999999999997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 s="10">
        <f t="shared" si="26"/>
        <v>41018.208333333336</v>
      </c>
      <c r="N278">
        <v>1335243600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4">
        <f t="shared" si="24"/>
        <v>10.664285714285715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 s="10">
        <f t="shared" si="26"/>
        <v>40378.208333333336</v>
      </c>
      <c r="N279">
        <v>1279688400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4">
        <f t="shared" si="24"/>
        <v>3.2588888888888889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 s="10">
        <f t="shared" si="26"/>
        <v>41239.25</v>
      </c>
      <c r="N280">
        <v>1356069600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4">
        <f t="shared" si="24"/>
        <v>1.7070000000000001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 s="10">
        <f t="shared" si="26"/>
        <v>43346.208333333328</v>
      </c>
      <c r="N281">
        <v>1536210000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4">
        <f t="shared" si="24"/>
        <v>5.8144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 s="10">
        <f t="shared" si="26"/>
        <v>43060.25</v>
      </c>
      <c r="N282">
        <v>1511762400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4">
        <f t="shared" si="24"/>
        <v>0.91520972644376897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 s="10">
        <f t="shared" si="26"/>
        <v>40979.25</v>
      </c>
      <c r="N283">
        <v>1333256400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4">
        <f t="shared" si="24"/>
        <v>1.0804761904761904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 s="10">
        <f t="shared" si="26"/>
        <v>42701.25</v>
      </c>
      <c r="N284">
        <v>1480744800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4">
        <f t="shared" si="24"/>
        <v>0.18728395061728395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 s="10">
        <f t="shared" si="26"/>
        <v>42520.208333333328</v>
      </c>
      <c r="N285">
        <v>1465016400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4">
        <f t="shared" si="24"/>
        <v>0.83193877551020412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 s="10">
        <f t="shared" si="26"/>
        <v>41030.208333333336</v>
      </c>
      <c r="N286">
        <v>1336280400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4">
        <f t="shared" si="24"/>
        <v>7.0633333333333335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 s="10">
        <f t="shared" si="26"/>
        <v>42623.208333333328</v>
      </c>
      <c r="N287">
        <v>1476766800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4">
        <f t="shared" si="24"/>
        <v>0.17446030330062445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 s="10">
        <f t="shared" si="26"/>
        <v>42697.25</v>
      </c>
      <c r="N288">
        <v>1480485600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4">
        <f t="shared" si="24"/>
        <v>2.0973015873015872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 s="10">
        <f t="shared" si="26"/>
        <v>42122.208333333328</v>
      </c>
      <c r="N289">
        <v>1430197200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4">
        <f t="shared" si="24"/>
        <v>0.97785714285714287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 s="10">
        <f t="shared" si="26"/>
        <v>40982.208333333336</v>
      </c>
      <c r="N290">
        <v>1331787600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4">
        <f t="shared" si="24"/>
        <v>16.842500000000001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 s="10">
        <f t="shared" si="26"/>
        <v>42219.208333333328</v>
      </c>
      <c r="N291">
        <v>1438837200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4">
        <f t="shared" si="24"/>
        <v>0.54402135231316728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 s="10">
        <f t="shared" si="26"/>
        <v>41404.208333333336</v>
      </c>
      <c r="N292">
        <v>1370926800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4">
        <f t="shared" si="24"/>
        <v>4.5661111111111108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 s="10">
        <f t="shared" si="26"/>
        <v>40831.208333333336</v>
      </c>
      <c r="N293">
        <v>1319000400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4">
        <f t="shared" si="24"/>
        <v>9.8219178082191785E-2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 s="10">
        <f t="shared" si="26"/>
        <v>40984.208333333336</v>
      </c>
      <c r="N294">
        <v>1333429200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4">
        <f t="shared" si="24"/>
        <v>0.16384615384615384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 s="10">
        <f t="shared" si="26"/>
        <v>40456.208333333336</v>
      </c>
      <c r="N295">
        <v>1287032400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4">
        <f t="shared" si="24"/>
        <v>13.396666666666667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 s="10">
        <f t="shared" si="26"/>
        <v>43399.208333333328</v>
      </c>
      <c r="N296">
        <v>1541570400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4">
        <f t="shared" si="24"/>
        <v>0.35650077760497667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 s="10">
        <f t="shared" si="26"/>
        <v>41562.208333333336</v>
      </c>
      <c r="N297">
        <v>1383976800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4">
        <f t="shared" si="24"/>
        <v>0.54950819672131146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 s="10">
        <f t="shared" si="26"/>
        <v>43493.25</v>
      </c>
      <c r="N298">
        <v>1550556000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4">
        <f t="shared" si="24"/>
        <v>0.94236111111111109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 s="10">
        <f t="shared" si="26"/>
        <v>41653.25</v>
      </c>
      <c r="N299">
        <v>1390456800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4">
        <f t="shared" si="24"/>
        <v>1.4391428571428571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 s="10">
        <f t="shared" si="26"/>
        <v>42426.25</v>
      </c>
      <c r="N300">
        <v>1458018000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4">
        <f t="shared" si="24"/>
        <v>0.51421052631578945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 s="10">
        <f t="shared" si="26"/>
        <v>42432.25</v>
      </c>
      <c r="N301">
        <v>1461819600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4">
        <f t="shared" si="24"/>
        <v>0.05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 s="10">
        <f t="shared" si="26"/>
        <v>42977.208333333328</v>
      </c>
      <c r="N302">
        <v>1504155600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4">
        <f t="shared" si="24"/>
        <v>13.446666666666667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 s="10">
        <f t="shared" si="26"/>
        <v>42061.25</v>
      </c>
      <c r="N303">
        <v>1426395600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4">
        <f t="shared" si="24"/>
        <v>0.31844940867279897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 s="10">
        <f t="shared" si="26"/>
        <v>43345.208333333328</v>
      </c>
      <c r="N304">
        <v>1537074000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4">
        <f t="shared" si="24"/>
        <v>0.82617647058823529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 s="10">
        <f t="shared" si="26"/>
        <v>42376.25</v>
      </c>
      <c r="N305">
        <v>1452578400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4">
        <f t="shared" si="24"/>
        <v>5.4614285714285717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 s="10">
        <f t="shared" si="26"/>
        <v>42589.208333333328</v>
      </c>
      <c r="N306">
        <v>1474088400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4">
        <f t="shared" si="24"/>
        <v>2.8621428571428571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 s="10">
        <f t="shared" si="26"/>
        <v>42448.208333333328</v>
      </c>
      <c r="N307">
        <v>1461906000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4">
        <f t="shared" si="24"/>
        <v>7.9076923076923072E-2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 s="10">
        <f t="shared" si="26"/>
        <v>42930.208333333328</v>
      </c>
      <c r="N308">
        <v>1500267600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4">
        <f t="shared" si="24"/>
        <v>1.3213677811550153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 s="10">
        <f t="shared" si="26"/>
        <v>41066.208333333336</v>
      </c>
      <c r="N309">
        <v>1340686800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4">
        <f t="shared" si="24"/>
        <v>0.74077834179357027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 s="10">
        <f t="shared" si="26"/>
        <v>40651.208333333336</v>
      </c>
      <c r="N310">
        <v>1303189200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4">
        <f t="shared" si="24"/>
        <v>0.75292682926829269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 s="10">
        <f t="shared" si="26"/>
        <v>40807.208333333336</v>
      </c>
      <c r="N311">
        <v>1318309200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4">
        <f t="shared" si="24"/>
        <v>0.20333333333333334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 s="10">
        <f t="shared" si="26"/>
        <v>40277.208333333336</v>
      </c>
      <c r="N312">
        <v>1272171600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4">
        <f t="shared" si="24"/>
        <v>2.0336507936507937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 s="10">
        <f t="shared" si="26"/>
        <v>40590.25</v>
      </c>
      <c r="N313">
        <v>1298872800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4">
        <f t="shared" si="24"/>
        <v>3.1022842639593908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 s="10">
        <f t="shared" si="26"/>
        <v>41572.208333333336</v>
      </c>
      <c r="N314">
        <v>1383282000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4">
        <f t="shared" si="24"/>
        <v>3.9531818181818181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 s="10">
        <f t="shared" si="26"/>
        <v>40966.25</v>
      </c>
      <c r="N315">
        <v>1330495200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4">
        <f t="shared" si="24"/>
        <v>2.9471428571428571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 s="10">
        <f t="shared" si="26"/>
        <v>43536.208333333328</v>
      </c>
      <c r="N316">
        <v>1552798800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4">
        <f t="shared" si="24"/>
        <v>0.33894736842105261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 s="10">
        <f t="shared" si="26"/>
        <v>41783.208333333336</v>
      </c>
      <c r="N317">
        <v>1403413200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4">
        <f t="shared" si="24"/>
        <v>0.66677083333333331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 s="10">
        <f t="shared" si="26"/>
        <v>43788.25</v>
      </c>
      <c r="N318">
        <v>1574229600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4">
        <f t="shared" si="24"/>
        <v>0.19227272727272726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 s="10">
        <f t="shared" si="26"/>
        <v>42869.208333333328</v>
      </c>
      <c r="N319">
        <v>1495861200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4">
        <f t="shared" si="24"/>
        <v>0.15842105263157893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 s="10">
        <f t="shared" si="26"/>
        <v>41684.25</v>
      </c>
      <c r="N320">
        <v>1392530400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4">
        <f t="shared" si="24"/>
        <v>0.38702380952380955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 s="10">
        <f t="shared" si="26"/>
        <v>40402.208333333336</v>
      </c>
      <c r="N321">
        <v>1283662800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4">
        <f t="shared" si="24"/>
        <v>9.5876777251184833E-2</v>
      </c>
      <c r="H322">
        <v>80</v>
      </c>
      <c r="I322" s="7">
        <f t="shared" si="25"/>
        <v>101.15</v>
      </c>
      <c r="J322" t="s">
        <v>21</v>
      </c>
      <c r="K322" t="s">
        <v>22</v>
      </c>
      <c r="L322">
        <v>1305003600</v>
      </c>
      <c r="M322" s="10">
        <f t="shared" si="26"/>
        <v>40673.208333333336</v>
      </c>
      <c r="N322">
        <v>1305781200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4">
        <f t="shared" ref="G323:G386" si="30">E323/D323</f>
        <v>0.94144366197183094</v>
      </c>
      <c r="H323">
        <v>2468</v>
      </c>
      <c r="I323" s="7">
        <f t="shared" ref="I323:I386" si="31">IF(H323=0,0,E323/H323)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32">(((L323/60)/60)/24)+DATE(1970,1,1)</f>
        <v>40634.208333333336</v>
      </c>
      <c r="N323">
        <v>1302325200</v>
      </c>
      <c r="O323" s="10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_xlfn.TEXTBEFORE(R323,"/")</f>
        <v>film &amp; video</v>
      </c>
      <c r="T323" t="str">
        <f t="shared" ref="T323:T386" si="35">_xlfn.TEXTAFTER(R323,"/")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4">
        <f t="shared" si="30"/>
        <v>1.6656234096692113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 s="10">
        <f t="shared" si="32"/>
        <v>40507.25</v>
      </c>
      <c r="N324">
        <v>1291788000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4">
        <f t="shared" si="30"/>
        <v>0.24134831460674158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 s="10">
        <f t="shared" si="32"/>
        <v>41725.208333333336</v>
      </c>
      <c r="N325">
        <v>1396069200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4">
        <f t="shared" si="30"/>
        <v>1.6405633802816901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 s="10">
        <f t="shared" si="32"/>
        <v>42176.208333333328</v>
      </c>
      <c r="N326">
        <v>1435899600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4">
        <f t="shared" si="30"/>
        <v>0.90723076923076929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 s="10">
        <f t="shared" si="32"/>
        <v>43267.208333333328</v>
      </c>
      <c r="N327">
        <v>1531112400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4">
        <f t="shared" si="30"/>
        <v>0.46194444444444444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 s="10">
        <f t="shared" si="32"/>
        <v>42364.25</v>
      </c>
      <c r="N328">
        <v>1451628000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4">
        <f t="shared" si="30"/>
        <v>0.38538461538461538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 s="10">
        <f t="shared" si="32"/>
        <v>43705.208333333328</v>
      </c>
      <c r="N329">
        <v>1567314000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4">
        <f t="shared" si="30"/>
        <v>1.3356231003039514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 s="10">
        <f t="shared" si="32"/>
        <v>43434.25</v>
      </c>
      <c r="N330">
        <v>1544508000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4">
        <f t="shared" si="30"/>
        <v>0.22896588486140726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 s="10">
        <f t="shared" si="32"/>
        <v>42716.25</v>
      </c>
      <c r="N331">
        <v>1482472800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4">
        <f t="shared" si="30"/>
        <v>1.8495548961424333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 s="10">
        <f t="shared" si="32"/>
        <v>43077.25</v>
      </c>
      <c r="N332">
        <v>1512799200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4">
        <f t="shared" si="30"/>
        <v>4.4372727272727275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 s="10">
        <f t="shared" si="32"/>
        <v>40896.25</v>
      </c>
      <c r="N333">
        <v>1324360800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4">
        <f t="shared" si="30"/>
        <v>1.999806763285024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 s="10">
        <f t="shared" si="32"/>
        <v>41361.208333333336</v>
      </c>
      <c r="N334">
        <v>1364533200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4">
        <f t="shared" si="30"/>
        <v>1.2395833333333333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 s="10">
        <f t="shared" si="32"/>
        <v>43424.25</v>
      </c>
      <c r="N335">
        <v>1545112800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4">
        <f t="shared" si="30"/>
        <v>1.8661329305135952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 s="10">
        <f t="shared" si="32"/>
        <v>43110.25</v>
      </c>
      <c r="N336">
        <v>1516168800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4">
        <f t="shared" si="30"/>
        <v>1.1428538550057536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 s="10">
        <f t="shared" si="32"/>
        <v>43784.25</v>
      </c>
      <c r="N337">
        <v>1574920800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4">
        <f t="shared" si="30"/>
        <v>0.97032531824611035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 s="10">
        <f t="shared" si="32"/>
        <v>40527.25</v>
      </c>
      <c r="N338">
        <v>1292479200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4">
        <f t="shared" si="30"/>
        <v>1.2281904761904763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 s="10">
        <f t="shared" si="32"/>
        <v>43780.25</v>
      </c>
      <c r="N339">
        <v>1573538400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4">
        <f t="shared" si="30"/>
        <v>1.7914326647564469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 s="10">
        <f t="shared" si="32"/>
        <v>40821.208333333336</v>
      </c>
      <c r="N340">
        <v>1320382800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4">
        <f t="shared" si="30"/>
        <v>0.79951577402787966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 s="10">
        <f t="shared" si="32"/>
        <v>42949.208333333328</v>
      </c>
      <c r="N341">
        <v>1502859600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4">
        <f t="shared" si="30"/>
        <v>0.94242587601078165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 s="10">
        <f t="shared" si="32"/>
        <v>40889.25</v>
      </c>
      <c r="N342">
        <v>1323756000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4">
        <f t="shared" si="30"/>
        <v>0.84669291338582675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 s="10">
        <f t="shared" si="32"/>
        <v>42244.208333333328</v>
      </c>
      <c r="N343">
        <v>1441342800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4">
        <f t="shared" si="30"/>
        <v>0.66521920668058454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 s="10">
        <f t="shared" si="32"/>
        <v>41475.208333333336</v>
      </c>
      <c r="N344">
        <v>1375333200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4">
        <f t="shared" si="30"/>
        <v>0.53922222222222227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 s="10">
        <f t="shared" si="32"/>
        <v>41597.25</v>
      </c>
      <c r="N345">
        <v>1389420000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4">
        <f t="shared" si="30"/>
        <v>0.41983299595141699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 s="10">
        <f t="shared" si="32"/>
        <v>43122.25</v>
      </c>
      <c r="N346">
        <v>1520056800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4">
        <f t="shared" si="30"/>
        <v>0.14694796954314721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 s="10">
        <f t="shared" si="32"/>
        <v>42194.208333333328</v>
      </c>
      <c r="N347">
        <v>1436504400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4">
        <f t="shared" si="30"/>
        <v>0.34475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 s="10">
        <f t="shared" si="32"/>
        <v>42971.208333333328</v>
      </c>
      <c r="N348">
        <v>1508302800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4">
        <f t="shared" si="30"/>
        <v>14.007777777777777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 s="10">
        <f t="shared" si="32"/>
        <v>42046.25</v>
      </c>
      <c r="N349">
        <v>1425708000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4">
        <f t="shared" si="30"/>
        <v>0.71770351758793971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 s="10">
        <f t="shared" si="32"/>
        <v>42782.25</v>
      </c>
      <c r="N350">
        <v>1488348000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4">
        <f t="shared" si="30"/>
        <v>0.53074115044247783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 s="10">
        <f t="shared" si="32"/>
        <v>42930.208333333328</v>
      </c>
      <c r="N351">
        <v>1502600400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4">
        <f t="shared" si="30"/>
        <v>0.05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 s="10">
        <f t="shared" si="32"/>
        <v>42144.208333333328</v>
      </c>
      <c r="N352">
        <v>1433653200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4">
        <f t="shared" si="30"/>
        <v>1.2770715249662619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 s="10">
        <f t="shared" si="32"/>
        <v>42240.208333333328</v>
      </c>
      <c r="N353">
        <v>1441602000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4">
        <f t="shared" si="30"/>
        <v>0.34892857142857142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 s="10">
        <f t="shared" si="32"/>
        <v>42315.25</v>
      </c>
      <c r="N354">
        <v>1447567200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4">
        <f t="shared" si="30"/>
        <v>4.105982142857143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 s="10">
        <f t="shared" si="32"/>
        <v>43651.208333333328</v>
      </c>
      <c r="N355">
        <v>1562389200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4">
        <f t="shared" si="30"/>
        <v>1.2373770491803278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 s="10">
        <f t="shared" si="32"/>
        <v>41520.208333333336</v>
      </c>
      <c r="N356">
        <v>1378789200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4">
        <f t="shared" si="30"/>
        <v>0.58973684210526311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 s="10">
        <f t="shared" si="32"/>
        <v>42757.25</v>
      </c>
      <c r="N357">
        <v>1488520800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4">
        <f t="shared" si="30"/>
        <v>0.36892473118279567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 s="10">
        <f t="shared" si="32"/>
        <v>40922.25</v>
      </c>
      <c r="N358">
        <v>1327298400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4">
        <f t="shared" si="30"/>
        <v>1.8491304347826087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 s="10">
        <f t="shared" si="32"/>
        <v>42250.208333333328</v>
      </c>
      <c r="N359">
        <v>1443416400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4">
        <f t="shared" si="30"/>
        <v>0.11814432989690722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 s="10">
        <f t="shared" si="32"/>
        <v>43322.208333333328</v>
      </c>
      <c r="N360">
        <v>1534136400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4">
        <f t="shared" si="30"/>
        <v>2.9870000000000001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 s="10">
        <f t="shared" si="32"/>
        <v>40782.208333333336</v>
      </c>
      <c r="N361">
        <v>1315026000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4">
        <f t="shared" si="30"/>
        <v>2.2635175879396985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 s="10">
        <f t="shared" si="32"/>
        <v>40544.25</v>
      </c>
      <c r="N362">
        <v>1295071200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4">
        <f t="shared" si="30"/>
        <v>1.7356363636363636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 s="10">
        <f t="shared" si="32"/>
        <v>43015.208333333328</v>
      </c>
      <c r="N363">
        <v>1509426000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4">
        <f t="shared" si="30"/>
        <v>3.7175675675675675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 s="10">
        <f t="shared" si="32"/>
        <v>40570.25</v>
      </c>
      <c r="N364">
        <v>1299391200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4">
        <f t="shared" si="30"/>
        <v>1.601923076923077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 s="10">
        <f t="shared" si="32"/>
        <v>40904.25</v>
      </c>
      <c r="N365">
        <v>1325052000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4">
        <f t="shared" si="30"/>
        <v>16.163333333333334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 s="10">
        <f t="shared" si="32"/>
        <v>43164.25</v>
      </c>
      <c r="N366">
        <v>1522818000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4">
        <f t="shared" si="30"/>
        <v>7.3343749999999996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 s="10">
        <f t="shared" si="32"/>
        <v>42733.25</v>
      </c>
      <c r="N367">
        <v>1485324000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4">
        <f t="shared" si="30"/>
        <v>5.9211111111111112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 s="10">
        <f t="shared" si="32"/>
        <v>40546.25</v>
      </c>
      <c r="N368">
        <v>1294120800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4">
        <f t="shared" si="30"/>
        <v>0.18888888888888888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 s="10">
        <f t="shared" si="32"/>
        <v>41930.208333333336</v>
      </c>
      <c r="N369">
        <v>1415685600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4">
        <f t="shared" si="30"/>
        <v>2.7680769230769231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 s="10">
        <f t="shared" si="32"/>
        <v>40464.208333333336</v>
      </c>
      <c r="N370">
        <v>1288933200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4">
        <f t="shared" si="30"/>
        <v>2.730185185185185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 s="10">
        <f t="shared" si="32"/>
        <v>41308.25</v>
      </c>
      <c r="N371">
        <v>1363237200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4">
        <f t="shared" si="30"/>
        <v>1.593633125556545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 s="10">
        <f t="shared" si="32"/>
        <v>43570.208333333328</v>
      </c>
      <c r="N372">
        <v>1555822800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4">
        <f t="shared" si="30"/>
        <v>0.67869978858350954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 s="10">
        <f t="shared" si="32"/>
        <v>42043.25</v>
      </c>
      <c r="N373">
        <v>1427778000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4">
        <f t="shared" si="30"/>
        <v>15.915555555555555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 s="10">
        <f t="shared" si="32"/>
        <v>42012.25</v>
      </c>
      <c r="N374">
        <v>1422424800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4">
        <f t="shared" si="30"/>
        <v>7.3018222222222224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 s="10">
        <f t="shared" si="32"/>
        <v>42964.208333333328</v>
      </c>
      <c r="N375">
        <v>1503637200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4">
        <f t="shared" si="30"/>
        <v>0.13185782556750297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 s="10">
        <f t="shared" si="32"/>
        <v>43476.25</v>
      </c>
      <c r="N376">
        <v>1547618400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4">
        <f t="shared" si="30"/>
        <v>0.54777777777777781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 s="10">
        <f t="shared" si="32"/>
        <v>42293.208333333328</v>
      </c>
      <c r="N377">
        <v>1449900000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4">
        <f t="shared" si="30"/>
        <v>3.6102941176470589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 s="10">
        <f t="shared" si="32"/>
        <v>41826.208333333336</v>
      </c>
      <c r="N378">
        <v>1405141200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4">
        <f t="shared" si="30"/>
        <v>0.10257545271629778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 s="10">
        <f t="shared" si="32"/>
        <v>43760.208333333328</v>
      </c>
      <c r="N379">
        <v>1572933600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4">
        <f t="shared" si="30"/>
        <v>0.13962962962962963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 s="10">
        <f t="shared" si="32"/>
        <v>43241.208333333328</v>
      </c>
      <c r="N380">
        <v>1530162000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4">
        <f t="shared" si="30"/>
        <v>0.40444444444444444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 s="10">
        <f t="shared" si="32"/>
        <v>40843.208333333336</v>
      </c>
      <c r="N381">
        <v>1320904800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4">
        <f t="shared" si="30"/>
        <v>1.6032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 s="10">
        <f t="shared" si="32"/>
        <v>41448.208333333336</v>
      </c>
      <c r="N382">
        <v>1372395600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4">
        <f t="shared" si="30"/>
        <v>1.8394339622641509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 s="10">
        <f t="shared" si="32"/>
        <v>42163.208333333328</v>
      </c>
      <c r="N383">
        <v>1437714000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4">
        <f t="shared" si="30"/>
        <v>0.63769230769230767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 s="10">
        <f t="shared" si="32"/>
        <v>43024.208333333328</v>
      </c>
      <c r="N384">
        <v>1509771600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4">
        <f t="shared" si="30"/>
        <v>2.2538095238095237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 s="10">
        <f t="shared" si="32"/>
        <v>43509.25</v>
      </c>
      <c r="N385">
        <v>1550556000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4">
        <f t="shared" si="30"/>
        <v>1.7200961538461539</v>
      </c>
      <c r="H386">
        <v>4799</v>
      </c>
      <c r="I386" s="7">
        <f t="shared" si="31"/>
        <v>41.004167534903104</v>
      </c>
      <c r="J386" t="s">
        <v>21</v>
      </c>
      <c r="K386" t="s">
        <v>22</v>
      </c>
      <c r="L386">
        <v>1486706400</v>
      </c>
      <c r="M386" s="10">
        <f t="shared" si="32"/>
        <v>42776.25</v>
      </c>
      <c r="N386">
        <v>1489039200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4">
        <f t="shared" ref="G387:G450" si="36">E387/D387</f>
        <v>1.4616709511568124</v>
      </c>
      <c r="H387">
        <v>1137</v>
      </c>
      <c r="I387" s="7">
        <f t="shared" ref="I387:I450" si="37">IF(H387=0,0,E387/H387)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38">(((L387/60)/60)/24)+DATE(1970,1,1)</f>
        <v>43553.208333333328</v>
      </c>
      <c r="N387">
        <v>1556600400</v>
      </c>
      <c r="O387" s="10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_xlfn.TEXTBEFORE(R387,"/")</f>
        <v>publishing</v>
      </c>
      <c r="T387" t="str">
        <f t="shared" ref="T387:T450" si="41">_xlfn.TEXTAFTER(R387,"/")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4">
        <f t="shared" si="36"/>
        <v>0.76423616236162362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 s="10">
        <f t="shared" si="38"/>
        <v>40355.208333333336</v>
      </c>
      <c r="N388">
        <v>1278565200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4">
        <f t="shared" si="36"/>
        <v>0.39261467889908258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 s="10">
        <f t="shared" si="38"/>
        <v>41072.208333333336</v>
      </c>
      <c r="N389">
        <v>1339909200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4">
        <f t="shared" si="36"/>
        <v>0.11270034843205574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 s="10">
        <f t="shared" si="38"/>
        <v>40912.25</v>
      </c>
      <c r="N390">
        <v>1325829600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4">
        <f t="shared" si="36"/>
        <v>1.2211084337349398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 s="10">
        <f t="shared" si="38"/>
        <v>40479.208333333336</v>
      </c>
      <c r="N391">
        <v>1290578400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4">
        <f t="shared" si="36"/>
        <v>1.8654166666666667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 s="10">
        <f t="shared" si="38"/>
        <v>41530.208333333336</v>
      </c>
      <c r="N392">
        <v>1380344400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4">
        <f t="shared" si="36"/>
        <v>7.27317880794702E-2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 s="10">
        <f t="shared" si="38"/>
        <v>41653.25</v>
      </c>
      <c r="N393">
        <v>1389852000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4">
        <f t="shared" si="36"/>
        <v>0.65642371234207963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 s="10">
        <f t="shared" si="38"/>
        <v>40549.25</v>
      </c>
      <c r="N394">
        <v>1294466400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4">
        <f t="shared" si="36"/>
        <v>2.2896178343949045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 s="10">
        <f t="shared" si="38"/>
        <v>42933.208333333328</v>
      </c>
      <c r="N395">
        <v>1500354000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4">
        <f t="shared" si="36"/>
        <v>4.6937499999999996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 s="10">
        <f t="shared" si="38"/>
        <v>41484.208333333336</v>
      </c>
      <c r="N396">
        <v>1375938000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4">
        <f t="shared" si="36"/>
        <v>1.3011267605633803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 s="10">
        <f t="shared" si="38"/>
        <v>40885.25</v>
      </c>
      <c r="N397">
        <v>1323410400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4">
        <f t="shared" si="36"/>
        <v>1.6705422993492407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 s="10">
        <f t="shared" si="38"/>
        <v>43378.208333333328</v>
      </c>
      <c r="N398">
        <v>1539406800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4">
        <f t="shared" si="36"/>
        <v>1.738641975308642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 s="10">
        <f t="shared" si="38"/>
        <v>41417.208333333336</v>
      </c>
      <c r="N399">
        <v>1369803600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4">
        <f t="shared" si="36"/>
        <v>7.1776470588235295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 s="10">
        <f t="shared" si="38"/>
        <v>43228.208333333328</v>
      </c>
      <c r="N400">
        <v>1525928400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4">
        <f t="shared" si="36"/>
        <v>0.63850976361767731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 s="10">
        <f t="shared" si="38"/>
        <v>40576.25</v>
      </c>
      <c r="N401">
        <v>1297231200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4">
        <f t="shared" si="36"/>
        <v>0.02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 s="10">
        <f t="shared" si="38"/>
        <v>41502.208333333336</v>
      </c>
      <c r="N402">
        <v>1378530000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4">
        <f t="shared" si="36"/>
        <v>15.302222222222222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 s="10">
        <f t="shared" si="38"/>
        <v>43765.208333333328</v>
      </c>
      <c r="N403">
        <v>1572152400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4">
        <f t="shared" si="36"/>
        <v>0.40356164383561643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 s="10">
        <f t="shared" si="38"/>
        <v>40914.25</v>
      </c>
      <c r="N404">
        <v>1329890400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4">
        <f t="shared" si="36"/>
        <v>0.86220633299284988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 s="10">
        <f t="shared" si="38"/>
        <v>40310.208333333336</v>
      </c>
      <c r="N405">
        <v>1276750800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4">
        <f t="shared" si="36"/>
        <v>3.1558486707566464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 s="10">
        <f t="shared" si="38"/>
        <v>43053.25</v>
      </c>
      <c r="N406">
        <v>1510898400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4">
        <f t="shared" si="36"/>
        <v>0.89618243243243245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 s="10">
        <f t="shared" si="38"/>
        <v>43255.208333333328</v>
      </c>
      <c r="N407">
        <v>1532408400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4">
        <f t="shared" si="36"/>
        <v>1.8214503816793892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 s="10">
        <f t="shared" si="38"/>
        <v>41304.25</v>
      </c>
      <c r="N408">
        <v>1360562400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4">
        <f t="shared" si="36"/>
        <v>3.5588235294117645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 s="10">
        <f t="shared" si="38"/>
        <v>43751.208333333328</v>
      </c>
      <c r="N409">
        <v>1571547600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4">
        <f t="shared" si="36"/>
        <v>1.3183695652173912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 s="10">
        <f t="shared" si="38"/>
        <v>42541.208333333328</v>
      </c>
      <c r="N410">
        <v>1468126800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4">
        <f t="shared" si="36"/>
        <v>0.46315634218289087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 s="10">
        <f t="shared" si="38"/>
        <v>42843.208333333328</v>
      </c>
      <c r="N411">
        <v>1492837200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4">
        <f t="shared" si="36"/>
        <v>0.36132726089785294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 s="10">
        <f t="shared" si="38"/>
        <v>42122.208333333328</v>
      </c>
      <c r="N412">
        <v>1430197200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4">
        <f t="shared" si="36"/>
        <v>1.0462820512820512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 s="10">
        <f t="shared" si="38"/>
        <v>42884.208333333328</v>
      </c>
      <c r="N413">
        <v>1496206800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4">
        <f t="shared" si="36"/>
        <v>6.6885714285714286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 s="10">
        <f t="shared" si="38"/>
        <v>41642.25</v>
      </c>
      <c r="N414">
        <v>1389592800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4">
        <f t="shared" si="36"/>
        <v>0.62072823218997364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 s="10">
        <f t="shared" si="38"/>
        <v>43431.25</v>
      </c>
      <c r="N415">
        <v>1545631200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4">
        <f t="shared" si="36"/>
        <v>0.84699787460148779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 s="10">
        <f t="shared" si="38"/>
        <v>40288.208333333336</v>
      </c>
      <c r="N416">
        <v>1272430800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4">
        <f t="shared" si="36"/>
        <v>0.11059030837004405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 s="10">
        <f t="shared" si="38"/>
        <v>40921.25</v>
      </c>
      <c r="N417">
        <v>1327903200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4">
        <f t="shared" si="36"/>
        <v>0.43838781575037145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 s="10">
        <f t="shared" si="38"/>
        <v>40560.25</v>
      </c>
      <c r="N418">
        <v>1296021600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4">
        <f t="shared" si="36"/>
        <v>0.55470588235294116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 s="10">
        <f t="shared" si="38"/>
        <v>43407.208333333328</v>
      </c>
      <c r="N419">
        <v>1543298400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4">
        <f t="shared" si="36"/>
        <v>0.57399511301160655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 s="10">
        <f t="shared" si="38"/>
        <v>41035.208333333336</v>
      </c>
      <c r="N420">
        <v>1336366800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4">
        <f t="shared" si="36"/>
        <v>1.2343497363796134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 s="10">
        <f t="shared" si="38"/>
        <v>40899.25</v>
      </c>
      <c r="N421">
        <v>1325052000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4">
        <f t="shared" si="36"/>
        <v>1.2846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 s="10">
        <f t="shared" si="38"/>
        <v>42911.208333333328</v>
      </c>
      <c r="N422">
        <v>1499576400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4">
        <f t="shared" si="36"/>
        <v>0.63989361702127656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 s="10">
        <f t="shared" si="38"/>
        <v>42915.208333333328</v>
      </c>
      <c r="N423">
        <v>1501304400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4">
        <f t="shared" si="36"/>
        <v>1.2729885057471264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 s="10">
        <f t="shared" si="38"/>
        <v>40285.208333333336</v>
      </c>
      <c r="N424">
        <v>1273208400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4">
        <f t="shared" si="36"/>
        <v>0.10638024357239513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 s="10">
        <f t="shared" si="38"/>
        <v>40808.208333333336</v>
      </c>
      <c r="N425">
        <v>1316840400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4">
        <f t="shared" si="36"/>
        <v>0.40470588235294119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 s="10">
        <f t="shared" si="38"/>
        <v>43208.208333333328</v>
      </c>
      <c r="N426">
        <v>1524546000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4">
        <f t="shared" si="36"/>
        <v>2.8766666666666665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 s="10">
        <f t="shared" si="38"/>
        <v>42213.208333333328</v>
      </c>
      <c r="N427">
        <v>1438578000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4">
        <f t="shared" si="36"/>
        <v>5.7294444444444448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 s="10">
        <f t="shared" si="38"/>
        <v>41332.25</v>
      </c>
      <c r="N428">
        <v>1362549600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4">
        <f t="shared" si="36"/>
        <v>1.1290429799426933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 s="10">
        <f t="shared" si="38"/>
        <v>41895.208333333336</v>
      </c>
      <c r="N429">
        <v>1413349200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4">
        <f t="shared" si="36"/>
        <v>0.46387573964497042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 s="10">
        <f t="shared" si="38"/>
        <v>40585.25</v>
      </c>
      <c r="N430">
        <v>1298008800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4">
        <f t="shared" si="36"/>
        <v>0.90675916230366493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 s="10">
        <f t="shared" si="38"/>
        <v>41680.25</v>
      </c>
      <c r="N431">
        <v>1394427600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4">
        <f t="shared" si="36"/>
        <v>0.67740740740740746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 s="10">
        <f t="shared" si="38"/>
        <v>43737.208333333328</v>
      </c>
      <c r="N432">
        <v>1572670800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4">
        <f t="shared" si="36"/>
        <v>1.9249019607843136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 s="10">
        <f t="shared" si="38"/>
        <v>43273.208333333328</v>
      </c>
      <c r="N433">
        <v>1531112400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4">
        <f t="shared" si="36"/>
        <v>0.82714285714285718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 s="10">
        <f t="shared" si="38"/>
        <v>41761.208333333336</v>
      </c>
      <c r="N434">
        <v>1400734800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4">
        <f t="shared" si="36"/>
        <v>0.54163920922570019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 s="10">
        <f t="shared" si="38"/>
        <v>41603.25</v>
      </c>
      <c r="N435">
        <v>1386741600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4">
        <f t="shared" si="36"/>
        <v>0.16722222222222222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 s="10">
        <f t="shared" si="38"/>
        <v>42705.25</v>
      </c>
      <c r="N436">
        <v>1481781600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4">
        <f t="shared" si="36"/>
        <v>1.168766404199475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 s="10">
        <f t="shared" si="38"/>
        <v>41988.25</v>
      </c>
      <c r="N437">
        <v>1419660000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4">
        <f t="shared" si="36"/>
        <v>10.521538461538462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 s="10">
        <f t="shared" si="38"/>
        <v>43575.208333333328</v>
      </c>
      <c r="N438">
        <v>1555822800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4">
        <f t="shared" si="36"/>
        <v>1.2307407407407407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 s="10">
        <f t="shared" si="38"/>
        <v>42260.208333333328</v>
      </c>
      <c r="N439">
        <v>1442379600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4">
        <f t="shared" si="36"/>
        <v>1.7863855421686747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 s="10">
        <f t="shared" si="38"/>
        <v>41337.25</v>
      </c>
      <c r="N440">
        <v>1364965200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4">
        <f t="shared" si="36"/>
        <v>3.5528169014084505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 s="10">
        <f t="shared" si="38"/>
        <v>42680.208333333328</v>
      </c>
      <c r="N441">
        <v>1479016800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4">
        <f t="shared" si="36"/>
        <v>1.6190634146341463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 s="10">
        <f t="shared" si="38"/>
        <v>42916.208333333328</v>
      </c>
      <c r="N442">
        <v>1499662800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4">
        <f t="shared" si="36"/>
        <v>0.24914285714285714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 s="10">
        <f t="shared" si="38"/>
        <v>41025.208333333336</v>
      </c>
      <c r="N443">
        <v>1337835600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4">
        <f t="shared" si="36"/>
        <v>1.9872222222222222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 s="10">
        <f t="shared" si="38"/>
        <v>42980.208333333328</v>
      </c>
      <c r="N444">
        <v>1505710800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4">
        <f t="shared" si="36"/>
        <v>0.34752688172043011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 s="10">
        <f t="shared" si="38"/>
        <v>40451.208333333336</v>
      </c>
      <c r="N445">
        <v>1287464400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4">
        <f t="shared" si="36"/>
        <v>1.7641935483870967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 s="10">
        <f t="shared" si="38"/>
        <v>40748.208333333336</v>
      </c>
      <c r="N446">
        <v>1311656400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4">
        <f t="shared" si="36"/>
        <v>5.1138095238095236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 s="10">
        <f t="shared" si="38"/>
        <v>40515.25</v>
      </c>
      <c r="N447">
        <v>1293170400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4">
        <f t="shared" si="36"/>
        <v>0.82044117647058823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 s="10">
        <f t="shared" si="38"/>
        <v>41261.25</v>
      </c>
      <c r="N448">
        <v>1355983200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4">
        <f t="shared" si="36"/>
        <v>0.24326030927835052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 s="10">
        <f t="shared" si="38"/>
        <v>43088.25</v>
      </c>
      <c r="N449">
        <v>1515045600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4">
        <f t="shared" si="36"/>
        <v>0.50482758620689661</v>
      </c>
      <c r="H450">
        <v>605</v>
      </c>
      <c r="I450" s="7">
        <f t="shared" si="37"/>
        <v>75.014876033057845</v>
      </c>
      <c r="J450" t="s">
        <v>21</v>
      </c>
      <c r="K450" t="s">
        <v>22</v>
      </c>
      <c r="L450">
        <v>1365915600</v>
      </c>
      <c r="M450" s="10">
        <f t="shared" si="38"/>
        <v>41378.208333333336</v>
      </c>
      <c r="N450">
        <v>1366088400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4">
        <f t="shared" ref="G451:G514" si="42">E451/D451</f>
        <v>9.67</v>
      </c>
      <c r="H451">
        <v>86</v>
      </c>
      <c r="I451" s="7">
        <f t="shared" ref="I451:I514" si="43">IF(H451=0,0,E451/H451)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44">(((L451/60)/60)/24)+DATE(1970,1,1)</f>
        <v>43530.25</v>
      </c>
      <c r="N451">
        <v>1553317200</v>
      </c>
      <c r="O451" s="10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_xlfn.TEXTBEFORE(R451,"/")</f>
        <v>games</v>
      </c>
      <c r="T451" t="str">
        <f t="shared" ref="T451:T514" si="47">_xlfn.TEXTAFTER(R451,"/")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4">
        <f t="shared" si="42"/>
        <v>0.04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 s="10">
        <f t="shared" si="44"/>
        <v>43394.208333333328</v>
      </c>
      <c r="N452">
        <v>1542088800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4">
        <f t="shared" si="42"/>
        <v>1.2284501347708894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 s="10">
        <f t="shared" si="44"/>
        <v>42935.208333333328</v>
      </c>
      <c r="N453">
        <v>1503118800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4">
        <f t="shared" si="42"/>
        <v>0.63437500000000002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 s="10">
        <f t="shared" si="44"/>
        <v>40365.208333333336</v>
      </c>
      <c r="N454">
        <v>1278478800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4">
        <f t="shared" si="42"/>
        <v>0.56331688596491225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 s="10">
        <f t="shared" si="44"/>
        <v>42705.25</v>
      </c>
      <c r="N455">
        <v>1484114400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4">
        <f t="shared" si="42"/>
        <v>0.44074999999999998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 s="10">
        <f t="shared" si="44"/>
        <v>41568.208333333336</v>
      </c>
      <c r="N456">
        <v>1385445600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4">
        <f t="shared" si="42"/>
        <v>1.1837253218884121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 s="10">
        <f t="shared" si="44"/>
        <v>40809.208333333336</v>
      </c>
      <c r="N457">
        <v>1318741200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4">
        <f t="shared" si="42"/>
        <v>1.041243169398907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 s="10">
        <f t="shared" si="44"/>
        <v>43141.25</v>
      </c>
      <c r="N458">
        <v>1518242400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4">
        <f t="shared" si="42"/>
        <v>0.26640000000000003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 s="10">
        <f t="shared" si="44"/>
        <v>42657.208333333328</v>
      </c>
      <c r="N459">
        <v>1476594000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4">
        <f t="shared" si="42"/>
        <v>3.5120118343195266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 s="10">
        <f t="shared" si="44"/>
        <v>40265.208333333336</v>
      </c>
      <c r="N460">
        <v>1273554000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4">
        <f t="shared" si="42"/>
        <v>0.90063492063492068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 s="10">
        <f t="shared" si="44"/>
        <v>42001.25</v>
      </c>
      <c r="N461">
        <v>1421906400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4">
        <f t="shared" si="42"/>
        <v>1.7162500000000001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 s="10">
        <f t="shared" si="44"/>
        <v>40399.208333333336</v>
      </c>
      <c r="N462">
        <v>1281589200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4">
        <f t="shared" si="42"/>
        <v>1.4104655870445344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 s="10">
        <f t="shared" si="44"/>
        <v>41757.208333333336</v>
      </c>
      <c r="N463">
        <v>1400389200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4">
        <f t="shared" si="42"/>
        <v>0.30579449152542371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 s="10">
        <f t="shared" si="44"/>
        <v>41304.25</v>
      </c>
      <c r="N464">
        <v>1362808800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4">
        <f t="shared" si="42"/>
        <v>1.0816455696202532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 s="10">
        <f t="shared" si="44"/>
        <v>41639.25</v>
      </c>
      <c r="N465">
        <v>1388815200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4">
        <f t="shared" si="42"/>
        <v>1.3345505617977529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 s="10">
        <f t="shared" si="44"/>
        <v>43142.25</v>
      </c>
      <c r="N466">
        <v>1519538400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4">
        <f t="shared" si="42"/>
        <v>1.8785106382978722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 s="10">
        <f t="shared" si="44"/>
        <v>43127.25</v>
      </c>
      <c r="N467">
        <v>1517810400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4">
        <f t="shared" si="42"/>
        <v>3.32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 s="10">
        <f t="shared" si="44"/>
        <v>41409.208333333336</v>
      </c>
      <c r="N468">
        <v>1370581200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4">
        <f t="shared" si="42"/>
        <v>5.7521428571428572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 s="10">
        <f t="shared" si="44"/>
        <v>42331.25</v>
      </c>
      <c r="N469">
        <v>1448863200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4">
        <f t="shared" si="42"/>
        <v>0.40500000000000003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 s="10">
        <f t="shared" si="44"/>
        <v>43569.208333333328</v>
      </c>
      <c r="N470">
        <v>1556600400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4">
        <f t="shared" si="42"/>
        <v>1.8442857142857143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 s="10">
        <f t="shared" si="44"/>
        <v>42142.208333333328</v>
      </c>
      <c r="N471">
        <v>1432098000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4">
        <f t="shared" si="42"/>
        <v>2.8580555555555556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 s="10">
        <f t="shared" si="44"/>
        <v>42716.25</v>
      </c>
      <c r="N472">
        <v>1482127200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4">
        <f t="shared" si="42"/>
        <v>3.19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 s="10">
        <f t="shared" si="44"/>
        <v>41031.208333333336</v>
      </c>
      <c r="N473">
        <v>1335934800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4">
        <f t="shared" si="42"/>
        <v>0.39234070221066319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 s="10">
        <f t="shared" si="44"/>
        <v>43535.208333333328</v>
      </c>
      <c r="N474">
        <v>1556946000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4">
        <f t="shared" si="42"/>
        <v>1.7814000000000001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 s="10">
        <f t="shared" si="44"/>
        <v>43277.208333333328</v>
      </c>
      <c r="N475">
        <v>1530075600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4">
        <f t="shared" si="42"/>
        <v>3.6515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 s="10">
        <f t="shared" si="44"/>
        <v>41989.25</v>
      </c>
      <c r="N476">
        <v>1418796000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4">
        <f t="shared" si="42"/>
        <v>1.1394594594594594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 s="10">
        <f t="shared" si="44"/>
        <v>41450.208333333336</v>
      </c>
      <c r="N477">
        <v>1372482000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4">
        <f t="shared" si="42"/>
        <v>0.29828720626631855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 s="10">
        <f t="shared" si="44"/>
        <v>43322.208333333328</v>
      </c>
      <c r="N478">
        <v>1534395600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4">
        <f t="shared" si="42"/>
        <v>0.54270588235294115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 s="10">
        <f t="shared" si="44"/>
        <v>40720.208333333336</v>
      </c>
      <c r="N479">
        <v>1311397200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4">
        <f t="shared" si="42"/>
        <v>2.3634156976744185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 s="10">
        <f t="shared" si="44"/>
        <v>42072.208333333328</v>
      </c>
      <c r="N480">
        <v>1426914000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4">
        <f t="shared" si="42"/>
        <v>5.1291666666666664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 s="10">
        <f t="shared" si="44"/>
        <v>42945.208333333328</v>
      </c>
      <c r="N481">
        <v>1501477200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4">
        <f t="shared" si="42"/>
        <v>1.0065116279069768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 s="10">
        <f t="shared" si="44"/>
        <v>40248.25</v>
      </c>
      <c r="N482">
        <v>1269061200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4">
        <f t="shared" si="42"/>
        <v>0.81348423194303154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 s="10">
        <f t="shared" si="44"/>
        <v>41913.208333333336</v>
      </c>
      <c r="N483">
        <v>1415772000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4">
        <f t="shared" si="42"/>
        <v>0.16404761904761905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 s="10">
        <f t="shared" si="44"/>
        <v>40963.25</v>
      </c>
      <c r="N484">
        <v>1331013600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4">
        <f t="shared" si="42"/>
        <v>0.52774617067833696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 s="10">
        <f t="shared" si="44"/>
        <v>43811.25</v>
      </c>
      <c r="N485">
        <v>1576735200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4">
        <f t="shared" si="42"/>
        <v>2.6020608108108108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 s="10">
        <f t="shared" si="44"/>
        <v>41855.208333333336</v>
      </c>
      <c r="N486">
        <v>1411362000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4">
        <f t="shared" si="42"/>
        <v>0.30732891832229581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 s="10">
        <f t="shared" si="44"/>
        <v>43626.208333333328</v>
      </c>
      <c r="N487">
        <v>1563685200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4">
        <f t="shared" si="42"/>
        <v>0.13500000000000001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 s="10">
        <f t="shared" si="44"/>
        <v>43168.25</v>
      </c>
      <c r="N488">
        <v>1521867600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4">
        <f t="shared" si="42"/>
        <v>1.7862556663644606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 s="10">
        <f t="shared" si="44"/>
        <v>42845.208333333328</v>
      </c>
      <c r="N489">
        <v>1495515600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4">
        <f t="shared" si="42"/>
        <v>2.2005660377358489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 s="10">
        <f t="shared" si="44"/>
        <v>42403.25</v>
      </c>
      <c r="N490">
        <v>1455948000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4">
        <f t="shared" si="42"/>
        <v>1.015108695652174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 s="10">
        <f t="shared" si="44"/>
        <v>40406.208333333336</v>
      </c>
      <c r="N491">
        <v>1282366800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4">
        <f t="shared" si="42"/>
        <v>1.915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 s="10">
        <f t="shared" si="44"/>
        <v>43786.25</v>
      </c>
      <c r="N492">
        <v>1574575200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4">
        <f t="shared" si="42"/>
        <v>3.0534683098591549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 s="10">
        <f t="shared" si="44"/>
        <v>41456.208333333336</v>
      </c>
      <c r="N493">
        <v>1374901200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4">
        <f t="shared" si="42"/>
        <v>0.23995287958115183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 s="10">
        <f t="shared" si="44"/>
        <v>40336.208333333336</v>
      </c>
      <c r="N494">
        <v>1278910800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4">
        <f t="shared" si="42"/>
        <v>7.2377777777777776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 s="10">
        <f t="shared" si="44"/>
        <v>43645.208333333328</v>
      </c>
      <c r="N495">
        <v>1562907600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4">
        <f t="shared" si="42"/>
        <v>5.4736000000000002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 s="10">
        <f t="shared" si="44"/>
        <v>40990.208333333336</v>
      </c>
      <c r="N496">
        <v>1332478800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4">
        <f t="shared" si="42"/>
        <v>4.1449999999999996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 s="10">
        <f t="shared" si="44"/>
        <v>41800.208333333336</v>
      </c>
      <c r="N497">
        <v>1402722000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4">
        <f t="shared" si="42"/>
        <v>9.0696409140369975E-3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 s="10">
        <f t="shared" si="44"/>
        <v>42876.208333333328</v>
      </c>
      <c r="N498">
        <v>1496811600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4">
        <f t="shared" si="42"/>
        <v>0.34173469387755101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 s="10">
        <f t="shared" si="44"/>
        <v>42724.25</v>
      </c>
      <c r="N499">
        <v>1482213600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4">
        <f t="shared" si="42"/>
        <v>0.239488107549121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 s="10">
        <f t="shared" si="44"/>
        <v>42005.25</v>
      </c>
      <c r="N500">
        <v>1420264800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4">
        <f t="shared" si="42"/>
        <v>0.48072649572649573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 s="10">
        <f t="shared" si="44"/>
        <v>42444.208333333328</v>
      </c>
      <c r="N501">
        <v>1458450000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4">
        <f t="shared" si="42"/>
        <v>0</v>
      </c>
      <c r="H502">
        <v>0</v>
      </c>
      <c r="I502" s="7">
        <f t="shared" si="43"/>
        <v>0</v>
      </c>
      <c r="J502" t="s">
        <v>21</v>
      </c>
      <c r="K502" t="s">
        <v>22</v>
      </c>
      <c r="L502">
        <v>1367384400</v>
      </c>
      <c r="M502" s="10">
        <f t="shared" si="44"/>
        <v>41395.208333333336</v>
      </c>
      <c r="N502">
        <v>1369803600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4">
        <f t="shared" si="42"/>
        <v>0.70145182291666663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 s="10">
        <f t="shared" si="44"/>
        <v>41345.208333333336</v>
      </c>
      <c r="N503">
        <v>1363237200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4">
        <f t="shared" si="42"/>
        <v>5.2992307692307694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 s="10">
        <f t="shared" si="44"/>
        <v>41117.208333333336</v>
      </c>
      <c r="N504">
        <v>1345870800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4">
        <f t="shared" si="42"/>
        <v>1.8032549019607844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 s="10">
        <f t="shared" si="44"/>
        <v>42186.208333333328</v>
      </c>
      <c r="N505">
        <v>1437454800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4">
        <f t="shared" si="42"/>
        <v>0.92320000000000002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 s="10">
        <f t="shared" si="44"/>
        <v>42142.208333333328</v>
      </c>
      <c r="N506">
        <v>1432011600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4">
        <f t="shared" si="42"/>
        <v>0.13901001112347053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 s="10">
        <f t="shared" si="44"/>
        <v>41341.25</v>
      </c>
      <c r="N507">
        <v>1366347600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4">
        <f t="shared" si="42"/>
        <v>9.2707777777777771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 s="10">
        <f t="shared" si="44"/>
        <v>43062.25</v>
      </c>
      <c r="N508">
        <v>1512885600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4">
        <f t="shared" si="42"/>
        <v>0.39857142857142858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 s="10">
        <f t="shared" si="44"/>
        <v>41373.208333333336</v>
      </c>
      <c r="N509">
        <v>1369717200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4">
        <f t="shared" si="42"/>
        <v>1.1222929936305732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 s="10">
        <f t="shared" si="44"/>
        <v>43310.208333333328</v>
      </c>
      <c r="N510">
        <v>1534654800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4">
        <f t="shared" si="42"/>
        <v>0.70925816023738875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 s="10">
        <f t="shared" si="44"/>
        <v>41034.208333333336</v>
      </c>
      <c r="N511">
        <v>1337058000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4">
        <f t="shared" si="42"/>
        <v>1.1908974358974358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 s="10">
        <f t="shared" si="44"/>
        <v>43251.208333333328</v>
      </c>
      <c r="N512">
        <v>1529816400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4">
        <f t="shared" si="42"/>
        <v>0.24017591339648173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 s="10">
        <f t="shared" si="44"/>
        <v>43671.208333333328</v>
      </c>
      <c r="N513">
        <v>1564894800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4">
        <f t="shared" si="42"/>
        <v>1.3931868131868133</v>
      </c>
      <c r="H514">
        <v>239</v>
      </c>
      <c r="I514" s="7">
        <f t="shared" si="43"/>
        <v>53.046025104602514</v>
      </c>
      <c r="J514" t="s">
        <v>21</v>
      </c>
      <c r="K514" t="s">
        <v>22</v>
      </c>
      <c r="L514">
        <v>1404536400</v>
      </c>
      <c r="M514" s="10">
        <f t="shared" si="44"/>
        <v>41825.208333333336</v>
      </c>
      <c r="N514">
        <v>1404622800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4">
        <f t="shared" ref="G515:G578" si="48">E515/D515</f>
        <v>0.39277108433734942</v>
      </c>
      <c r="H515">
        <v>35</v>
      </c>
      <c r="I515" s="7">
        <f t="shared" ref="I515:I578" si="49">IF(H515=0,0,E515/H515)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50">(((L515/60)/60)/24)+DATE(1970,1,1)</f>
        <v>40430.208333333336</v>
      </c>
      <c r="N515">
        <v>1284181200</v>
      </c>
      <c r="O515" s="10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_xlfn.TEXTBEFORE(R515,"/")</f>
        <v>film &amp; video</v>
      </c>
      <c r="T515" t="str">
        <f t="shared" ref="T515:T578" si="53">_xlfn.TEXTAFTER(R515,"/")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4">
        <f t="shared" si="48"/>
        <v>0.22439077144917088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 s="10">
        <f t="shared" si="50"/>
        <v>41614.25</v>
      </c>
      <c r="N516">
        <v>1386741600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4">
        <f t="shared" si="48"/>
        <v>0.55779069767441858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 s="10">
        <f t="shared" si="50"/>
        <v>40900.25</v>
      </c>
      <c r="N517">
        <v>1324792800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4">
        <f t="shared" si="48"/>
        <v>0.42523125996810207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 s="10">
        <f t="shared" si="50"/>
        <v>40396.208333333336</v>
      </c>
      <c r="N518">
        <v>1284354000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4">
        <f t="shared" si="48"/>
        <v>1.1200000000000001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 s="10">
        <f t="shared" si="50"/>
        <v>42860.208333333328</v>
      </c>
      <c r="N519">
        <v>1494392400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4">
        <f t="shared" si="48"/>
        <v>7.0681818181818179E-2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 s="10">
        <f t="shared" si="50"/>
        <v>43154.25</v>
      </c>
      <c r="N520">
        <v>1519538400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4">
        <f t="shared" si="48"/>
        <v>1.0174563871693867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 s="10">
        <f t="shared" si="50"/>
        <v>42012.25</v>
      </c>
      <c r="N521">
        <v>1421906400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4">
        <f t="shared" si="48"/>
        <v>4.2575000000000003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 s="10">
        <f t="shared" si="50"/>
        <v>43574.208333333328</v>
      </c>
      <c r="N522">
        <v>1555909200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4">
        <f t="shared" si="48"/>
        <v>1.4553947368421052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 s="10">
        <f t="shared" si="50"/>
        <v>42605.208333333328</v>
      </c>
      <c r="N523">
        <v>1472446800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4">
        <f t="shared" si="48"/>
        <v>0.32453465346534655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 s="10">
        <f t="shared" si="50"/>
        <v>41093.208333333336</v>
      </c>
      <c r="N524">
        <v>1342328400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4">
        <f t="shared" si="48"/>
        <v>7.003333333333333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 s="10">
        <f t="shared" si="50"/>
        <v>40241.25</v>
      </c>
      <c r="N525">
        <v>1268114400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4">
        <f t="shared" si="48"/>
        <v>0.83904860392967939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 s="10">
        <f t="shared" si="50"/>
        <v>40294.208333333336</v>
      </c>
      <c r="N526">
        <v>1273381200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4">
        <f t="shared" si="48"/>
        <v>0.84190476190476193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 s="10">
        <f t="shared" si="50"/>
        <v>40505.25</v>
      </c>
      <c r="N527">
        <v>1290837600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4">
        <f t="shared" si="48"/>
        <v>1.5595180722891566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 s="10">
        <f t="shared" si="50"/>
        <v>42364.25</v>
      </c>
      <c r="N528">
        <v>1454306400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4">
        <f t="shared" si="48"/>
        <v>0.99619450317124736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 s="10">
        <f t="shared" si="50"/>
        <v>42405.25</v>
      </c>
      <c r="N529">
        <v>1457762400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4">
        <f t="shared" si="48"/>
        <v>0.80300000000000005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 s="10">
        <f t="shared" si="50"/>
        <v>41601.25</v>
      </c>
      <c r="N530">
        <v>1389074400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4">
        <f t="shared" si="48"/>
        <v>0.11254901960784314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 s="10">
        <f t="shared" si="50"/>
        <v>41769.208333333336</v>
      </c>
      <c r="N531">
        <v>1402117200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4">
        <f t="shared" si="48"/>
        <v>0.91740952380952379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 s="10">
        <f t="shared" si="50"/>
        <v>40421.208333333336</v>
      </c>
      <c r="N532">
        <v>1284440400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4">
        <f t="shared" si="48"/>
        <v>0.95521156936261387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 s="10">
        <f t="shared" si="50"/>
        <v>41589.25</v>
      </c>
      <c r="N533">
        <v>1388988000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4">
        <f t="shared" si="48"/>
        <v>5.0287499999999996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 s="10">
        <f t="shared" si="50"/>
        <v>43125.25</v>
      </c>
      <c r="N534">
        <v>1516946400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4">
        <f t="shared" si="48"/>
        <v>1.5924394463667819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 s="10">
        <f t="shared" si="50"/>
        <v>41479.208333333336</v>
      </c>
      <c r="N535">
        <v>1377752400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4">
        <f t="shared" si="48"/>
        <v>0.15022446689113356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 s="10">
        <f t="shared" si="50"/>
        <v>43329.208333333328</v>
      </c>
      <c r="N536">
        <v>1534568400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4">
        <f t="shared" si="48"/>
        <v>4.820384615384615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 s="10">
        <f t="shared" si="50"/>
        <v>43259.208333333328</v>
      </c>
      <c r="N537">
        <v>1528606800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4">
        <f t="shared" si="48"/>
        <v>1.4996938775510205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 s="10">
        <f t="shared" si="50"/>
        <v>40414.208333333336</v>
      </c>
      <c r="N538">
        <v>1284872400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4">
        <f t="shared" si="48"/>
        <v>1.1722156398104266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 s="10">
        <f t="shared" si="50"/>
        <v>43342.208333333328</v>
      </c>
      <c r="N539">
        <v>1537592400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4">
        <f t="shared" si="48"/>
        <v>0.37695968274950431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 s="10">
        <f t="shared" si="50"/>
        <v>41539.208333333336</v>
      </c>
      <c r="N540">
        <v>1381208400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4">
        <f t="shared" si="48"/>
        <v>0.72653061224489801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 s="10">
        <f t="shared" si="50"/>
        <v>43647.208333333328</v>
      </c>
      <c r="N541">
        <v>1562475600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4">
        <f t="shared" si="48"/>
        <v>2.6598113207547169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 s="10">
        <f t="shared" si="50"/>
        <v>43225.208333333328</v>
      </c>
      <c r="N542">
        <v>1527397200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4">
        <f t="shared" si="48"/>
        <v>0.24205617977528091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 s="10">
        <f t="shared" si="50"/>
        <v>42165.208333333328</v>
      </c>
      <c r="N543">
        <v>1436158800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4">
        <f t="shared" si="48"/>
        <v>2.5064935064935064E-2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 s="10">
        <f t="shared" si="50"/>
        <v>42391.25</v>
      </c>
      <c r="N544">
        <v>1456034400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4">
        <f t="shared" si="48"/>
        <v>0.1632979976442874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 s="10">
        <f t="shared" si="50"/>
        <v>41528.208333333336</v>
      </c>
      <c r="N545">
        <v>1380171600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4">
        <f t="shared" si="48"/>
        <v>2.7650000000000001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 s="10">
        <f t="shared" si="50"/>
        <v>42377.25</v>
      </c>
      <c r="N546">
        <v>1453356000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4">
        <f t="shared" si="48"/>
        <v>0.88803571428571426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 s="10">
        <f t="shared" si="50"/>
        <v>43824.25</v>
      </c>
      <c r="N547">
        <v>1578981600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4">
        <f t="shared" si="48"/>
        <v>1.6357142857142857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 s="10">
        <f t="shared" si="50"/>
        <v>43360.208333333328</v>
      </c>
      <c r="N548">
        <v>1537419600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4">
        <f t="shared" si="48"/>
        <v>9.69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 s="10">
        <f t="shared" si="50"/>
        <v>42029.25</v>
      </c>
      <c r="N549">
        <v>1423202400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4">
        <f t="shared" si="48"/>
        <v>2.7091376701966716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 s="10">
        <f t="shared" si="50"/>
        <v>42461.208333333328</v>
      </c>
      <c r="N550">
        <v>1460610000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4">
        <f t="shared" si="48"/>
        <v>2.8421355932203389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 s="10">
        <f t="shared" si="50"/>
        <v>41422.208333333336</v>
      </c>
      <c r="N551">
        <v>1370494800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4">
        <f t="shared" si="48"/>
        <v>0.04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 s="10">
        <f t="shared" si="50"/>
        <v>40968.25</v>
      </c>
      <c r="N552">
        <v>1332306000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4">
        <f t="shared" si="48"/>
        <v>0.58632981676846196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 s="10">
        <f t="shared" si="50"/>
        <v>41993.25</v>
      </c>
      <c r="N553">
        <v>1422511200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4">
        <f t="shared" si="48"/>
        <v>0.98511111111111116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 s="10">
        <f t="shared" si="50"/>
        <v>42700.25</v>
      </c>
      <c r="N554">
        <v>1480312800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4">
        <f t="shared" si="48"/>
        <v>0.43975381008206332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 s="10">
        <f t="shared" si="50"/>
        <v>40545.25</v>
      </c>
      <c r="N555">
        <v>1294034400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4">
        <f t="shared" si="48"/>
        <v>1.5166315789473683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 s="10">
        <f t="shared" si="50"/>
        <v>42723.25</v>
      </c>
      <c r="N556">
        <v>1482645600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4">
        <f t="shared" si="48"/>
        <v>2.2363492063492063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 s="10">
        <f t="shared" si="50"/>
        <v>41731.208333333336</v>
      </c>
      <c r="N557">
        <v>1399093200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4">
        <f t="shared" si="48"/>
        <v>2.3975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 s="10">
        <f t="shared" si="50"/>
        <v>40792.208333333336</v>
      </c>
      <c r="N558">
        <v>1315890000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4">
        <f t="shared" si="48"/>
        <v>1.9933333333333334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 s="10">
        <f t="shared" si="50"/>
        <v>42279.208333333328</v>
      </c>
      <c r="N559">
        <v>1444021200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4">
        <f t="shared" si="48"/>
        <v>1.373448275862069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 s="10">
        <f t="shared" si="50"/>
        <v>42424.25</v>
      </c>
      <c r="N560">
        <v>1460005200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4">
        <f t="shared" si="48"/>
        <v>1.009696106362773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 s="10">
        <f t="shared" si="50"/>
        <v>42584.208333333328</v>
      </c>
      <c r="N561">
        <v>1470718800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4">
        <f t="shared" si="48"/>
        <v>7.9416000000000002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 s="10">
        <f t="shared" si="50"/>
        <v>40865.25</v>
      </c>
      <c r="N562">
        <v>1325052000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4">
        <f t="shared" si="48"/>
        <v>3.6970000000000001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 s="10">
        <f t="shared" si="50"/>
        <v>40833.208333333336</v>
      </c>
      <c r="N563">
        <v>1319000400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4">
        <f t="shared" si="48"/>
        <v>0.12818181818181817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 s="10">
        <f t="shared" si="50"/>
        <v>43536.208333333328</v>
      </c>
      <c r="N564">
        <v>1552539600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4">
        <f t="shared" si="48"/>
        <v>1.3802702702702703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 s="10">
        <f t="shared" si="50"/>
        <v>43417.25</v>
      </c>
      <c r="N565">
        <v>1543816800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4">
        <f t="shared" si="48"/>
        <v>0.83813278008298753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 s="10">
        <f t="shared" si="50"/>
        <v>42078.208333333328</v>
      </c>
      <c r="N566">
        <v>1427086800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4">
        <f t="shared" si="48"/>
        <v>2.0460063224446787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 s="10">
        <f t="shared" si="50"/>
        <v>40862.25</v>
      </c>
      <c r="N567">
        <v>1323064800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4">
        <f t="shared" si="48"/>
        <v>0.44344086021505374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 s="10">
        <f t="shared" si="50"/>
        <v>42424.25</v>
      </c>
      <c r="N568">
        <v>1458277200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4">
        <f t="shared" si="48"/>
        <v>2.1860294117647059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 s="10">
        <f t="shared" si="50"/>
        <v>41830.208333333336</v>
      </c>
      <c r="N569">
        <v>1405141200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4">
        <f t="shared" si="48"/>
        <v>1.8603314917127072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 s="10">
        <f t="shared" si="50"/>
        <v>40374.208333333336</v>
      </c>
      <c r="N570">
        <v>1283058000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4">
        <f t="shared" si="48"/>
        <v>2.3733830845771142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 s="10">
        <f t="shared" si="50"/>
        <v>40554.25</v>
      </c>
      <c r="N571">
        <v>1295762400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4">
        <f t="shared" si="48"/>
        <v>3.0565384615384614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 s="10">
        <f t="shared" si="50"/>
        <v>41993.25</v>
      </c>
      <c r="N572">
        <v>1419573600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4">
        <f t="shared" si="48"/>
        <v>0.94142857142857139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 s="10">
        <f t="shared" si="50"/>
        <v>42174.208333333328</v>
      </c>
      <c r="N573">
        <v>1438750800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4">
        <f t="shared" si="48"/>
        <v>0.54400000000000004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 s="10">
        <f t="shared" si="50"/>
        <v>42275.208333333328</v>
      </c>
      <c r="N574">
        <v>1444798800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4">
        <f t="shared" si="48"/>
        <v>1.1188059701492536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 s="10">
        <f t="shared" si="50"/>
        <v>41761.208333333336</v>
      </c>
      <c r="N575">
        <v>1399179600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4">
        <f t="shared" si="48"/>
        <v>3.6914814814814814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 s="10">
        <f t="shared" si="50"/>
        <v>43806.25</v>
      </c>
      <c r="N576">
        <v>1576562400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4">
        <f t="shared" si="48"/>
        <v>0.62930372148859548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 s="10">
        <f t="shared" si="50"/>
        <v>41779.208333333336</v>
      </c>
      <c r="N577">
        <v>1400821200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4">
        <f t="shared" si="48"/>
        <v>0.6492783505154639</v>
      </c>
      <c r="H578">
        <v>64</v>
      </c>
      <c r="I578" s="7">
        <f t="shared" si="49"/>
        <v>98.40625</v>
      </c>
      <c r="J578" t="s">
        <v>21</v>
      </c>
      <c r="K578" t="s">
        <v>22</v>
      </c>
      <c r="L578">
        <v>1509512400</v>
      </c>
      <c r="M578" s="10">
        <f t="shared" si="50"/>
        <v>43040.208333333328</v>
      </c>
      <c r="N578">
        <v>1510984800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4">
        <f t="shared" ref="G579:G642" si="54">E579/D579</f>
        <v>0.18853658536585366</v>
      </c>
      <c r="H579">
        <v>37</v>
      </c>
      <c r="I579" s="7">
        <f t="shared" ref="I579:I642" si="55">IF(H579=0,0,E579/H579)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56">(((L579/60)/60)/24)+DATE(1970,1,1)</f>
        <v>40613.25</v>
      </c>
      <c r="N579">
        <v>1302066000</v>
      </c>
      <c r="O579" s="10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_xlfn.TEXTBEFORE(R579,"/")</f>
        <v>music</v>
      </c>
      <c r="T579" t="str">
        <f t="shared" ref="T579:T642" si="59">_xlfn.TEXTAFTER(R579,"/")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4">
        <f t="shared" si="54"/>
        <v>0.1675440414507772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 s="10">
        <f t="shared" si="56"/>
        <v>40878.25</v>
      </c>
      <c r="N580">
        <v>1322978400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4">
        <f t="shared" si="54"/>
        <v>1.0111290322580646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 s="10">
        <f t="shared" si="56"/>
        <v>40762.208333333336</v>
      </c>
      <c r="N581">
        <v>1313730000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4">
        <f t="shared" si="54"/>
        <v>3.4150228310502282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 s="10">
        <f t="shared" si="56"/>
        <v>41696.25</v>
      </c>
      <c r="N582">
        <v>1394085600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4">
        <f t="shared" si="54"/>
        <v>0.64016666666666666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 s="10">
        <f t="shared" si="56"/>
        <v>40662.208333333336</v>
      </c>
      <c r="N583">
        <v>1305349200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4">
        <f t="shared" si="54"/>
        <v>0.5208045977011494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 s="10">
        <f t="shared" si="56"/>
        <v>42165.208333333328</v>
      </c>
      <c r="N584">
        <v>1434344400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4">
        <f t="shared" si="54"/>
        <v>3.2240211640211642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 s="10">
        <f t="shared" si="56"/>
        <v>40959.25</v>
      </c>
      <c r="N585">
        <v>1331186400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4">
        <f t="shared" si="54"/>
        <v>1.1950810185185186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 s="10">
        <f t="shared" si="56"/>
        <v>41024.208333333336</v>
      </c>
      <c r="N586">
        <v>1336539600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4">
        <f t="shared" si="54"/>
        <v>1.4679775280898877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 s="10">
        <f t="shared" si="56"/>
        <v>40255.208333333336</v>
      </c>
      <c r="N587">
        <v>1269752400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4">
        <f t="shared" si="54"/>
        <v>9.5057142857142853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 s="10">
        <f t="shared" si="56"/>
        <v>40499.25</v>
      </c>
      <c r="N588">
        <v>1291615200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4">
        <f t="shared" si="54"/>
        <v>0.72893617021276591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 s="10">
        <f t="shared" si="56"/>
        <v>43484.25</v>
      </c>
      <c r="N589">
        <v>1552366800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4">
        <f t="shared" si="54"/>
        <v>0.7900824873096447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 s="10">
        <f t="shared" si="56"/>
        <v>40262.208333333336</v>
      </c>
      <c r="N590">
        <v>1272171600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4">
        <f t="shared" si="54"/>
        <v>0.64721518987341775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 s="10">
        <f t="shared" si="56"/>
        <v>42190.208333333328</v>
      </c>
      <c r="N591">
        <v>1436677200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4">
        <f t="shared" si="54"/>
        <v>0.82028169014084507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 s="10">
        <f t="shared" si="56"/>
        <v>41994.25</v>
      </c>
      <c r="N592">
        <v>1420092000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4">
        <f t="shared" si="54"/>
        <v>10.376666666666667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 s="10">
        <f t="shared" si="56"/>
        <v>40373.208333333336</v>
      </c>
      <c r="N593">
        <v>1279947600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4">
        <f t="shared" si="54"/>
        <v>0.12910076530612244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 s="10">
        <f t="shared" si="56"/>
        <v>41789.208333333336</v>
      </c>
      <c r="N594">
        <v>1402203600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4">
        <f t="shared" si="54"/>
        <v>1.5484210526315789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 s="10">
        <f t="shared" si="56"/>
        <v>41724.208333333336</v>
      </c>
      <c r="N595">
        <v>1396933200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4">
        <f t="shared" si="54"/>
        <v>7.0991735537190084E-2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 s="10">
        <f t="shared" si="56"/>
        <v>42548.208333333328</v>
      </c>
      <c r="N596">
        <v>1467262800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4">
        <f t="shared" si="54"/>
        <v>2.0852773826458035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 s="10">
        <f t="shared" si="56"/>
        <v>40253.208333333336</v>
      </c>
      <c r="N597">
        <v>1270530000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4">
        <f t="shared" si="54"/>
        <v>0.99683544303797467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 s="10">
        <f t="shared" si="56"/>
        <v>42434.25</v>
      </c>
      <c r="N598">
        <v>1457762400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4">
        <f t="shared" si="54"/>
        <v>2.0159756097560977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 s="10">
        <f t="shared" si="56"/>
        <v>43786.25</v>
      </c>
      <c r="N599">
        <v>1575525600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4">
        <f t="shared" si="54"/>
        <v>1.6209032258064515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 s="10">
        <f t="shared" si="56"/>
        <v>40344.208333333336</v>
      </c>
      <c r="N600">
        <v>1279083600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4">
        <f t="shared" si="54"/>
        <v>3.6436208125445471E-2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 s="10">
        <f t="shared" si="56"/>
        <v>42047.25</v>
      </c>
      <c r="N601">
        <v>1424412000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4">
        <f t="shared" si="54"/>
        <v>0.05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 s="10">
        <f t="shared" si="56"/>
        <v>41485.208333333336</v>
      </c>
      <c r="N602">
        <v>1376197200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4">
        <f t="shared" si="54"/>
        <v>2.0663492063492064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 s="10">
        <f t="shared" si="56"/>
        <v>41789.208333333336</v>
      </c>
      <c r="N603">
        <v>1402894800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4">
        <f t="shared" si="54"/>
        <v>1.2823628691983122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 s="10">
        <f t="shared" si="56"/>
        <v>42160.208333333328</v>
      </c>
      <c r="N604">
        <v>1434430800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4">
        <f t="shared" si="54"/>
        <v>1.1966037735849056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 s="10">
        <f t="shared" si="56"/>
        <v>43573.208333333328</v>
      </c>
      <c r="N605">
        <v>1557896400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4">
        <f t="shared" si="54"/>
        <v>1.7073055242390078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 s="10">
        <f t="shared" si="56"/>
        <v>40565.25</v>
      </c>
      <c r="N606">
        <v>1297490400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4">
        <f t="shared" si="54"/>
        <v>1.8721212121212121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 s="10">
        <f t="shared" si="56"/>
        <v>42280.208333333328</v>
      </c>
      <c r="N607">
        <v>1447394400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4">
        <f t="shared" si="54"/>
        <v>1.8838235294117647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 s="10">
        <f t="shared" si="56"/>
        <v>42436.25</v>
      </c>
      <c r="N608">
        <v>1458277200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4">
        <f t="shared" si="54"/>
        <v>1.3129869186046512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 s="10">
        <f t="shared" si="56"/>
        <v>41721.208333333336</v>
      </c>
      <c r="N609">
        <v>1395723600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4">
        <f t="shared" si="54"/>
        <v>2.8397435897435899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 s="10">
        <f t="shared" si="56"/>
        <v>43530.25</v>
      </c>
      <c r="N610">
        <v>1552197600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4">
        <f t="shared" si="54"/>
        <v>1.2041999999999999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 s="10">
        <f t="shared" si="56"/>
        <v>43481.25</v>
      </c>
      <c r="N611">
        <v>1549087200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4">
        <f t="shared" si="54"/>
        <v>4.1905607476635511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 s="10">
        <f t="shared" si="56"/>
        <v>41259.25</v>
      </c>
      <c r="N612">
        <v>1356847200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4">
        <f t="shared" si="54"/>
        <v>0.13853658536585367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 s="10">
        <f t="shared" si="56"/>
        <v>41480.208333333336</v>
      </c>
      <c r="N613">
        <v>1375765200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4">
        <f t="shared" si="54"/>
        <v>1.3943548387096774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 s="10">
        <f t="shared" si="56"/>
        <v>40474.208333333336</v>
      </c>
      <c r="N614">
        <v>1289800800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4">
        <f t="shared" si="54"/>
        <v>1.74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 s="10">
        <f t="shared" si="56"/>
        <v>42973.208333333328</v>
      </c>
      <c r="N615">
        <v>1504501200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4">
        <f t="shared" si="54"/>
        <v>1.5549056603773586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 s="10">
        <f t="shared" si="56"/>
        <v>42746.25</v>
      </c>
      <c r="N616">
        <v>1485669600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4">
        <f t="shared" si="54"/>
        <v>1.7044705882352942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 s="10">
        <f t="shared" si="56"/>
        <v>42489.208333333328</v>
      </c>
      <c r="N617">
        <v>1462770000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4">
        <f t="shared" si="54"/>
        <v>1.8951562500000001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 s="10">
        <f t="shared" si="56"/>
        <v>41537.208333333336</v>
      </c>
      <c r="N618">
        <v>1379739600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4">
        <f t="shared" si="54"/>
        <v>2.4971428571428573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 s="10">
        <f t="shared" si="56"/>
        <v>41794.208333333336</v>
      </c>
      <c r="N619">
        <v>1402722000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4">
        <f t="shared" si="54"/>
        <v>0.48860523665659616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 s="10">
        <f t="shared" si="56"/>
        <v>41396.208333333336</v>
      </c>
      <c r="N620">
        <v>1369285200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4">
        <f t="shared" si="54"/>
        <v>0.28461970393057684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 s="10">
        <f t="shared" si="56"/>
        <v>40669.208333333336</v>
      </c>
      <c r="N621">
        <v>1304744400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4">
        <f t="shared" si="54"/>
        <v>2.6802325581395348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 s="10">
        <f t="shared" si="56"/>
        <v>42559.208333333328</v>
      </c>
      <c r="N622">
        <v>1468299600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4">
        <f t="shared" si="54"/>
        <v>6.1980078125000002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 s="10">
        <f t="shared" si="56"/>
        <v>42626.208333333328</v>
      </c>
      <c r="N623">
        <v>1474174800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4">
        <f t="shared" si="54"/>
        <v>3.1301587301587303E-2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 s="10">
        <f t="shared" si="56"/>
        <v>43205.208333333328</v>
      </c>
      <c r="N624">
        <v>1526014800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4">
        <f t="shared" si="54"/>
        <v>1.5992152704135738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 s="10">
        <f t="shared" si="56"/>
        <v>42201.208333333328</v>
      </c>
      <c r="N625">
        <v>1437454800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4">
        <f t="shared" si="54"/>
        <v>2.793921568627451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 s="10">
        <f t="shared" si="56"/>
        <v>42029.25</v>
      </c>
      <c r="N626">
        <v>1422684000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4">
        <f t="shared" si="54"/>
        <v>0.77373333333333338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 s="10">
        <f t="shared" si="56"/>
        <v>43857.25</v>
      </c>
      <c r="N627">
        <v>1581314400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4">
        <f t="shared" si="54"/>
        <v>2.0632812500000002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 s="10">
        <f t="shared" si="56"/>
        <v>40449.208333333336</v>
      </c>
      <c r="N628">
        <v>1286427600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4">
        <f t="shared" si="54"/>
        <v>6.9424999999999999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 s="10">
        <f t="shared" si="56"/>
        <v>40345.208333333336</v>
      </c>
      <c r="N629">
        <v>1278738000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4">
        <f t="shared" si="54"/>
        <v>1.5178947368421052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 s="10">
        <f t="shared" si="56"/>
        <v>40455.208333333336</v>
      </c>
      <c r="N630">
        <v>1286427600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4">
        <f t="shared" si="54"/>
        <v>0.64582072176949945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 s="10">
        <f t="shared" si="56"/>
        <v>42557.208333333328</v>
      </c>
      <c r="N631">
        <v>1467954000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4">
        <f t="shared" si="54"/>
        <v>0.62873684210526315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 s="10">
        <f t="shared" si="56"/>
        <v>43586.208333333328</v>
      </c>
      <c r="N632">
        <v>1557637200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4">
        <f t="shared" si="54"/>
        <v>3.1039864864864866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 s="10">
        <f t="shared" si="56"/>
        <v>43550.208333333328</v>
      </c>
      <c r="N633">
        <v>1553922000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4">
        <f t="shared" si="54"/>
        <v>0.42859916782246882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 s="10">
        <f t="shared" si="56"/>
        <v>41945.208333333336</v>
      </c>
      <c r="N634">
        <v>1416463200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4">
        <f t="shared" si="54"/>
        <v>0.83119402985074631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 s="10">
        <f t="shared" si="56"/>
        <v>42315.25</v>
      </c>
      <c r="N635">
        <v>1447221600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4">
        <f t="shared" si="54"/>
        <v>0.78531302876480547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 s="10">
        <f t="shared" si="56"/>
        <v>42819.208333333328</v>
      </c>
      <c r="N636">
        <v>1491627600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4">
        <f t="shared" si="54"/>
        <v>1.1409352517985611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 s="10">
        <f t="shared" si="56"/>
        <v>41314.25</v>
      </c>
      <c r="N637">
        <v>1363150800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4">
        <f t="shared" si="54"/>
        <v>0.64537683358624176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 s="10">
        <f t="shared" si="56"/>
        <v>40926.25</v>
      </c>
      <c r="N638">
        <v>1330754400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4">
        <f t="shared" si="54"/>
        <v>0.79411764705882348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 s="10">
        <f t="shared" si="56"/>
        <v>42688.25</v>
      </c>
      <c r="N639">
        <v>1479794400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4">
        <f t="shared" si="54"/>
        <v>0.11419117647058824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 s="10">
        <f t="shared" si="56"/>
        <v>40386.208333333336</v>
      </c>
      <c r="N640">
        <v>1281243600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4">
        <f t="shared" si="54"/>
        <v>0.56186046511627907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 s="10">
        <f t="shared" si="56"/>
        <v>43309.208333333328</v>
      </c>
      <c r="N641">
        <v>1532754000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4">
        <f t="shared" si="54"/>
        <v>0.16501669449081802</v>
      </c>
      <c r="H642">
        <v>257</v>
      </c>
      <c r="I642" s="7">
        <f t="shared" si="55"/>
        <v>76.922178988326849</v>
      </c>
      <c r="J642" t="s">
        <v>21</v>
      </c>
      <c r="K642" t="s">
        <v>22</v>
      </c>
      <c r="L642">
        <v>1453096800</v>
      </c>
      <c r="M642" s="10">
        <f t="shared" si="56"/>
        <v>42387.25</v>
      </c>
      <c r="N642">
        <v>1453356000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4">
        <f t="shared" ref="G643:G706" si="60">E643/D643</f>
        <v>1.1996808510638297</v>
      </c>
      <c r="H643">
        <v>194</v>
      </c>
      <c r="I643" s="7">
        <f t="shared" ref="I643:I706" si="61">IF(H643=0,0,E643/H643)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62">(((L643/60)/60)/24)+DATE(1970,1,1)</f>
        <v>42786.25</v>
      </c>
      <c r="N643">
        <v>1489986000</v>
      </c>
      <c r="O643" s="10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_xlfn.TEXTBEFORE(R643,"/")</f>
        <v>theater</v>
      </c>
      <c r="T643" t="str">
        <f t="shared" ref="T643:T706" si="65">_xlfn.TEXTAFTER(R643,"/")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4">
        <f t="shared" si="60"/>
        <v>1.4545652173913044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 s="10">
        <f t="shared" si="62"/>
        <v>43451.25</v>
      </c>
      <c r="N644">
        <v>1545804000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4">
        <f t="shared" si="60"/>
        <v>2.2138255033557046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 s="10">
        <f t="shared" si="62"/>
        <v>42795.25</v>
      </c>
      <c r="N645">
        <v>1489899600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4">
        <f t="shared" si="60"/>
        <v>0.48396694214876035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 s="10">
        <f t="shared" si="62"/>
        <v>43452.25</v>
      </c>
      <c r="N646">
        <v>1546495200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4">
        <f t="shared" si="60"/>
        <v>0.92911504424778757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 s="10">
        <f t="shared" si="62"/>
        <v>43369.208333333328</v>
      </c>
      <c r="N647">
        <v>1539752400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4">
        <f t="shared" si="60"/>
        <v>0.88599797365754818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 s="10">
        <f t="shared" si="62"/>
        <v>41346.208333333336</v>
      </c>
      <c r="N648">
        <v>1364101200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4">
        <f t="shared" si="60"/>
        <v>0.41399999999999998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 s="10">
        <f t="shared" si="62"/>
        <v>43199.208333333328</v>
      </c>
      <c r="N649">
        <v>1525323600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4">
        <f t="shared" si="60"/>
        <v>0.63056795131845844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 s="10">
        <f t="shared" si="62"/>
        <v>42922.208333333328</v>
      </c>
      <c r="N650">
        <v>1500872400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4">
        <f t="shared" si="60"/>
        <v>0.48482333607230893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 s="10">
        <f t="shared" si="62"/>
        <v>40471.208333333336</v>
      </c>
      <c r="N651">
        <v>1288501200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4">
        <f t="shared" si="60"/>
        <v>0.02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 s="10">
        <f t="shared" si="62"/>
        <v>41828.208333333336</v>
      </c>
      <c r="N652">
        <v>1407128400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4">
        <f t="shared" si="60"/>
        <v>0.88479410269445857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 s="10">
        <f t="shared" si="62"/>
        <v>41692.25</v>
      </c>
      <c r="N653">
        <v>1394344800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4">
        <f t="shared" si="60"/>
        <v>1.2684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 s="10">
        <f t="shared" si="62"/>
        <v>42587.208333333328</v>
      </c>
      <c r="N654">
        <v>1474088400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4">
        <f t="shared" si="60"/>
        <v>23.388333333333332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 s="10">
        <f t="shared" si="62"/>
        <v>42468.208333333328</v>
      </c>
      <c r="N655">
        <v>1460264400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4">
        <f t="shared" si="60"/>
        <v>5.0838857142857146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 s="10">
        <f t="shared" si="62"/>
        <v>42240.208333333328</v>
      </c>
      <c r="N656">
        <v>1440824400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4">
        <f t="shared" si="60"/>
        <v>1.9147826086956521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 s="10">
        <f t="shared" si="62"/>
        <v>42796.25</v>
      </c>
      <c r="N657">
        <v>1489554000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4">
        <f t="shared" si="60"/>
        <v>0.42127533783783783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 s="10">
        <f t="shared" si="62"/>
        <v>43097.25</v>
      </c>
      <c r="N658">
        <v>1514872800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4">
        <f t="shared" si="60"/>
        <v>8.2400000000000001E-2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 s="10">
        <f t="shared" si="62"/>
        <v>43096.25</v>
      </c>
      <c r="N659">
        <v>1515736800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4">
        <f t="shared" si="60"/>
        <v>0.60064638783269964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 s="10">
        <f t="shared" si="62"/>
        <v>42246.208333333328</v>
      </c>
      <c r="N660">
        <v>1442898000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4">
        <f t="shared" si="60"/>
        <v>0.47232808616404309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 s="10">
        <f t="shared" si="62"/>
        <v>40570.25</v>
      </c>
      <c r="N661">
        <v>1296194400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4">
        <f t="shared" si="60"/>
        <v>0.81736263736263737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 s="10">
        <f t="shared" si="62"/>
        <v>42237.208333333328</v>
      </c>
      <c r="N662">
        <v>1440910800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4">
        <f t="shared" si="60"/>
        <v>0.54187265917603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 s="10">
        <f t="shared" si="62"/>
        <v>40996.208333333336</v>
      </c>
      <c r="N663">
        <v>1335502800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4">
        <f t="shared" si="60"/>
        <v>0.97868131868131869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 s="10">
        <f t="shared" si="62"/>
        <v>43443.25</v>
      </c>
      <c r="N664">
        <v>1544680800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4">
        <f t="shared" si="60"/>
        <v>0.77239999999999998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 s="10">
        <f t="shared" si="62"/>
        <v>40458.208333333336</v>
      </c>
      <c r="N665">
        <v>1288414800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4">
        <f t="shared" si="60"/>
        <v>0.33464735516372796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 s="10">
        <f t="shared" si="62"/>
        <v>40959.25</v>
      </c>
      <c r="N666">
        <v>1330581600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4">
        <f t="shared" si="60"/>
        <v>2.3958823529411766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 s="10">
        <f t="shared" si="62"/>
        <v>40733.208333333336</v>
      </c>
      <c r="N667">
        <v>1311397200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4">
        <f t="shared" si="60"/>
        <v>0.64032258064516134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 s="10">
        <f t="shared" si="62"/>
        <v>41516.208333333336</v>
      </c>
      <c r="N668">
        <v>1378357200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4">
        <f t="shared" si="60"/>
        <v>1.7615942028985507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 s="10">
        <f t="shared" si="62"/>
        <v>41892.208333333336</v>
      </c>
      <c r="N669">
        <v>1411102800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4">
        <f t="shared" si="60"/>
        <v>0.20338181818181819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 s="10">
        <f t="shared" si="62"/>
        <v>41122.208333333336</v>
      </c>
      <c r="N670">
        <v>1344834000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4">
        <f t="shared" si="60"/>
        <v>3.5864754098360656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 s="10">
        <f t="shared" si="62"/>
        <v>42912.208333333328</v>
      </c>
      <c r="N671">
        <v>1499230800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4">
        <f t="shared" si="60"/>
        <v>4.6885802469135802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 s="10">
        <f t="shared" si="62"/>
        <v>42425.25</v>
      </c>
      <c r="N672">
        <v>1457416800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4">
        <f t="shared" si="60"/>
        <v>1.220563524590164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 s="10">
        <f t="shared" si="62"/>
        <v>40390.208333333336</v>
      </c>
      <c r="N673">
        <v>1280898000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4">
        <f t="shared" si="60"/>
        <v>0.55931783729156137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 s="10">
        <f t="shared" si="62"/>
        <v>43180.208333333328</v>
      </c>
      <c r="N674">
        <v>1522472400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4">
        <f t="shared" si="60"/>
        <v>0.43660714285714286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 s="10">
        <f t="shared" si="62"/>
        <v>42475.208333333328</v>
      </c>
      <c r="N675">
        <v>1462510800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4">
        <f t="shared" si="60"/>
        <v>0.33538371411833628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 s="10">
        <f t="shared" si="62"/>
        <v>40774.208333333336</v>
      </c>
      <c r="N676">
        <v>1317790800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4">
        <f t="shared" si="60"/>
        <v>1.2297938144329896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 s="10">
        <f t="shared" si="62"/>
        <v>43719.208333333328</v>
      </c>
      <c r="N677">
        <v>1568782800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4">
        <f t="shared" si="60"/>
        <v>1.8974959871589085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 s="10">
        <f t="shared" si="62"/>
        <v>41178.208333333336</v>
      </c>
      <c r="N678">
        <v>1349413200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4">
        <f t="shared" si="60"/>
        <v>0.83622641509433959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 s="10">
        <f t="shared" si="62"/>
        <v>42561.208333333328</v>
      </c>
      <c r="N679">
        <v>1472446800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4">
        <f t="shared" si="60"/>
        <v>0.17968844221105529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 s="10">
        <f t="shared" si="62"/>
        <v>43484.25</v>
      </c>
      <c r="N680">
        <v>1548050400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4">
        <f t="shared" si="60"/>
        <v>10.365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 s="10">
        <f t="shared" si="62"/>
        <v>43756.208333333328</v>
      </c>
      <c r="N681">
        <v>1571806800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4">
        <f t="shared" si="60"/>
        <v>0.97405219780219776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 s="10">
        <f t="shared" si="62"/>
        <v>43813.25</v>
      </c>
      <c r="N682">
        <v>1576476000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4">
        <f t="shared" si="60"/>
        <v>0.86386203150461705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 s="10">
        <f t="shared" si="62"/>
        <v>40898.25</v>
      </c>
      <c r="N683">
        <v>1324965600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4">
        <f t="shared" si="60"/>
        <v>1.5016666666666667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 s="10">
        <f t="shared" si="62"/>
        <v>41619.25</v>
      </c>
      <c r="N684">
        <v>1387519200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4">
        <f t="shared" si="60"/>
        <v>3.5843478260869563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 s="10">
        <f t="shared" si="62"/>
        <v>43359.208333333328</v>
      </c>
      <c r="N685">
        <v>1537246800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4">
        <f t="shared" si="60"/>
        <v>5.4285714285714288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 s="10">
        <f t="shared" si="62"/>
        <v>40358.208333333336</v>
      </c>
      <c r="N686">
        <v>1279515600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4">
        <f t="shared" si="60"/>
        <v>0.67500714285714281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 s="10">
        <f t="shared" si="62"/>
        <v>42239.208333333328</v>
      </c>
      <c r="N687">
        <v>1442379600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4">
        <f t="shared" si="60"/>
        <v>1.9174666666666667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 s="10">
        <f t="shared" si="62"/>
        <v>43186.208333333328</v>
      </c>
      <c r="N688">
        <v>1523077200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4">
        <f t="shared" si="60"/>
        <v>9.32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 s="10">
        <f t="shared" si="62"/>
        <v>42806.25</v>
      </c>
      <c r="N689">
        <v>1489554000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4">
        <f t="shared" si="60"/>
        <v>4.2927586206896553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 s="10">
        <f t="shared" si="62"/>
        <v>43475.25</v>
      </c>
      <c r="N690">
        <v>1548482400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4">
        <f t="shared" si="60"/>
        <v>1.0065753424657535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 s="10">
        <f t="shared" si="62"/>
        <v>41576.208333333336</v>
      </c>
      <c r="N691">
        <v>1384063200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4">
        <f t="shared" si="60"/>
        <v>2.266111111111111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 s="10">
        <f t="shared" si="62"/>
        <v>40874.25</v>
      </c>
      <c r="N692">
        <v>1322892000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4">
        <f t="shared" si="60"/>
        <v>1.4238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 s="10">
        <f t="shared" si="62"/>
        <v>41185.208333333336</v>
      </c>
      <c r="N693">
        <v>1350709200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4">
        <f t="shared" si="60"/>
        <v>0.90633333333333332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 s="10">
        <f t="shared" si="62"/>
        <v>43655.208333333328</v>
      </c>
      <c r="N694">
        <v>1564203600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4">
        <f t="shared" si="60"/>
        <v>0.63966740576496672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 s="10">
        <f t="shared" si="62"/>
        <v>43025.208333333328</v>
      </c>
      <c r="N695">
        <v>1509685200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4">
        <f t="shared" si="60"/>
        <v>0.84131868131868137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 s="10">
        <f t="shared" si="62"/>
        <v>43066.25</v>
      </c>
      <c r="N696">
        <v>1514959200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4">
        <f t="shared" si="60"/>
        <v>1.3393478260869565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 s="10">
        <f t="shared" si="62"/>
        <v>42322.25</v>
      </c>
      <c r="N697">
        <v>1448863200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4">
        <f t="shared" si="60"/>
        <v>0.59042047531992692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 s="10">
        <f t="shared" si="62"/>
        <v>42114.208333333328</v>
      </c>
      <c r="N698">
        <v>1429592400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4">
        <f t="shared" si="60"/>
        <v>1.5280062063615205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 s="10">
        <f t="shared" si="62"/>
        <v>43190.208333333328</v>
      </c>
      <c r="N699">
        <v>1522645200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4">
        <f t="shared" si="60"/>
        <v>4.466912114014252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 s="10">
        <f t="shared" si="62"/>
        <v>40871.25</v>
      </c>
      <c r="N700">
        <v>1323324000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4">
        <f t="shared" si="60"/>
        <v>0.8439189189189189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 s="10">
        <f t="shared" si="62"/>
        <v>43641.208333333328</v>
      </c>
      <c r="N701">
        <v>1561525200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4">
        <f t="shared" si="60"/>
        <v>0.03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 s="10">
        <f t="shared" si="62"/>
        <v>40203.25</v>
      </c>
      <c r="N702">
        <v>1265695200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4">
        <f t="shared" si="60"/>
        <v>1.7502692307692307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 s="10">
        <f t="shared" si="62"/>
        <v>40629.208333333336</v>
      </c>
      <c r="N703">
        <v>1301806800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4">
        <f t="shared" si="60"/>
        <v>0.54137931034482756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 s="10">
        <f t="shared" si="62"/>
        <v>41477.208333333336</v>
      </c>
      <c r="N704">
        <v>1374901200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4">
        <f t="shared" si="60"/>
        <v>3.1187381703470032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 s="10">
        <f t="shared" si="62"/>
        <v>41020.208333333336</v>
      </c>
      <c r="N705">
        <v>1336453200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4">
        <f t="shared" si="60"/>
        <v>1.2278160919540231</v>
      </c>
      <c r="H706">
        <v>116</v>
      </c>
      <c r="I706" s="7">
        <f t="shared" si="61"/>
        <v>92.08620689655173</v>
      </c>
      <c r="J706" t="s">
        <v>21</v>
      </c>
      <c r="K706" t="s">
        <v>22</v>
      </c>
      <c r="L706">
        <v>1467608400</v>
      </c>
      <c r="M706" s="10">
        <f t="shared" si="62"/>
        <v>42555.208333333328</v>
      </c>
      <c r="N706">
        <v>1468904400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4">
        <f t="shared" ref="G707:G770" si="66">E707/D707</f>
        <v>0.99026517383618151</v>
      </c>
      <c r="H707">
        <v>2025</v>
      </c>
      <c r="I707" s="7">
        <f t="shared" ref="I707:I770" si="67">IF(H707=0,0,E707/H707)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68">(((L707/60)/60)/24)+DATE(1970,1,1)</f>
        <v>41619.25</v>
      </c>
      <c r="N707">
        <v>1387087200</v>
      </c>
      <c r="O707" s="10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_xlfn.TEXTBEFORE(R707,"/")</f>
        <v>publishing</v>
      </c>
      <c r="T707" t="str">
        <f t="shared" ref="T707:T770" si="71">_xlfn.TEXTAFTER(R707,"/")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4">
        <f t="shared" si="66"/>
        <v>1.278468634686347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 s="10">
        <f t="shared" si="68"/>
        <v>43471.25</v>
      </c>
      <c r="N708">
        <v>1547445600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4">
        <f t="shared" si="66"/>
        <v>1.5861643835616439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 s="10">
        <f t="shared" si="68"/>
        <v>43442.25</v>
      </c>
      <c r="N709">
        <v>1547359200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4">
        <f t="shared" si="66"/>
        <v>7.0705882352941174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 s="10">
        <f t="shared" si="68"/>
        <v>42877.208333333328</v>
      </c>
      <c r="N710">
        <v>1496293200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4">
        <f t="shared" si="66"/>
        <v>1.4238775510204082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 s="10">
        <f t="shared" si="68"/>
        <v>41018.208333333336</v>
      </c>
      <c r="N711">
        <v>1335416400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4">
        <f t="shared" si="66"/>
        <v>1.4786046511627906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 s="10">
        <f t="shared" si="68"/>
        <v>43295.208333333328</v>
      </c>
      <c r="N712">
        <v>1532149200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4">
        <f t="shared" si="66"/>
        <v>0.20322580645161289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 s="10">
        <f t="shared" si="68"/>
        <v>42393.25</v>
      </c>
      <c r="N713">
        <v>1453788000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4">
        <f t="shared" si="66"/>
        <v>18.40625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 s="10">
        <f t="shared" si="68"/>
        <v>42559.208333333328</v>
      </c>
      <c r="N714">
        <v>1471496400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4">
        <f t="shared" si="66"/>
        <v>1.6194202898550725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 s="10">
        <f t="shared" si="68"/>
        <v>42604.208333333328</v>
      </c>
      <c r="N715">
        <v>1472878800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4">
        <f t="shared" si="66"/>
        <v>4.7282077922077921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 s="10">
        <f t="shared" si="68"/>
        <v>41870.208333333336</v>
      </c>
      <c r="N716">
        <v>1408510800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4">
        <f t="shared" si="66"/>
        <v>0.24466101694915254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 s="10">
        <f t="shared" si="68"/>
        <v>40397.208333333336</v>
      </c>
      <c r="N717">
        <v>1281589200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4">
        <f t="shared" si="66"/>
        <v>5.1764999999999999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 s="10">
        <f t="shared" si="68"/>
        <v>41465.208333333336</v>
      </c>
      <c r="N718">
        <v>1375851600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4">
        <f t="shared" si="66"/>
        <v>2.4764285714285714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 s="10">
        <f t="shared" si="68"/>
        <v>40777.208333333336</v>
      </c>
      <c r="N719">
        <v>1315803600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4">
        <f t="shared" si="66"/>
        <v>1.0020481927710843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 s="10">
        <f t="shared" si="68"/>
        <v>41442.208333333336</v>
      </c>
      <c r="N720">
        <v>1373691600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4">
        <f t="shared" si="66"/>
        <v>1.53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 s="10">
        <f t="shared" si="68"/>
        <v>41058.208333333336</v>
      </c>
      <c r="N721">
        <v>1339218000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4">
        <f t="shared" si="66"/>
        <v>0.37091954022988505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 s="10">
        <f t="shared" si="68"/>
        <v>43152.25</v>
      </c>
      <c r="N722">
        <v>1520402400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4">
        <f t="shared" si="66"/>
        <v>4.3923948220064728E-2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 s="10">
        <f t="shared" si="68"/>
        <v>43194.208333333328</v>
      </c>
      <c r="N723">
        <v>1523336400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4">
        <f t="shared" si="66"/>
        <v>1.5650721649484536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 s="10">
        <f t="shared" si="68"/>
        <v>43045.25</v>
      </c>
      <c r="N724">
        <v>1512280800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4">
        <f t="shared" si="66"/>
        <v>2.704081632653061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 s="10">
        <f t="shared" si="68"/>
        <v>42431.25</v>
      </c>
      <c r="N725">
        <v>1458709200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4">
        <f t="shared" si="66"/>
        <v>1.3405952380952382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 s="10">
        <f t="shared" si="68"/>
        <v>41934.208333333336</v>
      </c>
      <c r="N726">
        <v>1414126800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4">
        <f t="shared" si="66"/>
        <v>0.50398033126293995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 s="10">
        <f t="shared" si="68"/>
        <v>41958.25</v>
      </c>
      <c r="N727">
        <v>1416204000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4">
        <f t="shared" si="66"/>
        <v>0.88815837937384901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 s="10">
        <f t="shared" si="68"/>
        <v>40476.208333333336</v>
      </c>
      <c r="N728">
        <v>1288501200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4">
        <f t="shared" si="66"/>
        <v>1.65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 s="10">
        <f t="shared" si="68"/>
        <v>43485.25</v>
      </c>
      <c r="N729">
        <v>1552971600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4">
        <f t="shared" si="66"/>
        <v>0.17499999999999999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 s="10">
        <f t="shared" si="68"/>
        <v>42515.208333333328</v>
      </c>
      <c r="N730">
        <v>1465102800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4">
        <f t="shared" si="66"/>
        <v>1.8566071428571429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 s="10">
        <f t="shared" si="68"/>
        <v>41309.25</v>
      </c>
      <c r="N731">
        <v>1360130400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4">
        <f t="shared" si="66"/>
        <v>4.1266319444444441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 s="10">
        <f t="shared" si="68"/>
        <v>42147.208333333328</v>
      </c>
      <c r="N732">
        <v>1432875600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4">
        <f t="shared" si="66"/>
        <v>0.90249999999999997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 s="10">
        <f t="shared" si="68"/>
        <v>42939.208333333328</v>
      </c>
      <c r="N733">
        <v>1500872400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4">
        <f t="shared" si="66"/>
        <v>0.91984615384615387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 s="10">
        <f t="shared" si="68"/>
        <v>42816.208333333328</v>
      </c>
      <c r="N734">
        <v>1492146000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4">
        <f t="shared" si="66"/>
        <v>5.2700632911392402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 s="10">
        <f t="shared" si="68"/>
        <v>41844.208333333336</v>
      </c>
      <c r="N735">
        <v>1407301200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4">
        <f t="shared" si="66"/>
        <v>3.1914285714285713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 s="10">
        <f t="shared" si="68"/>
        <v>42763.25</v>
      </c>
      <c r="N736">
        <v>1486620000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4">
        <f t="shared" si="66"/>
        <v>3.5418867924528303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 s="10">
        <f t="shared" si="68"/>
        <v>42459.208333333328</v>
      </c>
      <c r="N737">
        <v>1459918800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4">
        <f t="shared" si="66"/>
        <v>0.32896103896103895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 s="10">
        <f t="shared" si="68"/>
        <v>42055.25</v>
      </c>
      <c r="N738">
        <v>1424757600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4">
        <f t="shared" si="66"/>
        <v>1.358918918918919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 s="10">
        <f t="shared" si="68"/>
        <v>42685.25</v>
      </c>
      <c r="N739">
        <v>1479880800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4">
        <f t="shared" si="66"/>
        <v>2.0843373493975904E-2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 s="10">
        <f t="shared" si="68"/>
        <v>41959.25</v>
      </c>
      <c r="N740">
        <v>1418018400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4">
        <f t="shared" si="66"/>
        <v>0.61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 s="10">
        <f t="shared" si="68"/>
        <v>41089.208333333336</v>
      </c>
      <c r="N741">
        <v>1341032400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4">
        <f t="shared" si="66"/>
        <v>0.30037735849056602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 s="10">
        <f t="shared" si="68"/>
        <v>42769.25</v>
      </c>
      <c r="N742">
        <v>1486360800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4">
        <f t="shared" si="66"/>
        <v>11.791666666666666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 s="10">
        <f t="shared" si="68"/>
        <v>40321.208333333336</v>
      </c>
      <c r="N743">
        <v>1274677200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4">
        <f t="shared" si="66"/>
        <v>11.260833333333334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 s="10">
        <f t="shared" si="68"/>
        <v>40197.25</v>
      </c>
      <c r="N744">
        <v>1267509600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4">
        <f t="shared" si="66"/>
        <v>0.12923076923076923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 s="10">
        <f t="shared" si="68"/>
        <v>42298.208333333328</v>
      </c>
      <c r="N745">
        <v>1445922000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4">
        <f t="shared" si="66"/>
        <v>7.12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 s="10">
        <f t="shared" si="68"/>
        <v>43322.208333333328</v>
      </c>
      <c r="N746">
        <v>1534050000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4">
        <f t="shared" si="66"/>
        <v>0.30304347826086958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 s="10">
        <f t="shared" si="68"/>
        <v>40328.208333333336</v>
      </c>
      <c r="N747">
        <v>1277528400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4">
        <f t="shared" si="66"/>
        <v>2.1250896057347672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 s="10">
        <f t="shared" si="68"/>
        <v>40825.208333333336</v>
      </c>
      <c r="N748">
        <v>1318568400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4">
        <f t="shared" si="66"/>
        <v>2.2885714285714287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 s="10">
        <f t="shared" si="68"/>
        <v>40423.208333333336</v>
      </c>
      <c r="N749">
        <v>1284354000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4">
        <f t="shared" si="66"/>
        <v>0.34959979476654696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 s="10">
        <f t="shared" si="68"/>
        <v>40238.25</v>
      </c>
      <c r="N750">
        <v>1269579600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4">
        <f t="shared" si="66"/>
        <v>1.5729069767441861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 s="10">
        <f t="shared" si="68"/>
        <v>41920.208333333336</v>
      </c>
      <c r="N751">
        <v>1413781200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4">
        <f t="shared" si="66"/>
        <v>0.01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 s="10">
        <f t="shared" si="68"/>
        <v>40360.208333333336</v>
      </c>
      <c r="N752">
        <v>1280120400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4">
        <f t="shared" si="66"/>
        <v>2.3230555555555554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 s="10">
        <f t="shared" si="68"/>
        <v>42446.208333333328</v>
      </c>
      <c r="N753">
        <v>1459486800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4">
        <f t="shared" si="66"/>
        <v>0.92448275862068963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 s="10">
        <f t="shared" si="68"/>
        <v>40395.208333333336</v>
      </c>
      <c r="N754">
        <v>1282539600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4">
        <f t="shared" si="66"/>
        <v>2.5670212765957445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 s="10">
        <f t="shared" si="68"/>
        <v>40321.208333333336</v>
      </c>
      <c r="N755">
        <v>1275886800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4">
        <f t="shared" si="66"/>
        <v>1.6847017045454546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 s="10">
        <f t="shared" si="68"/>
        <v>41210.208333333336</v>
      </c>
      <c r="N756">
        <v>1355983200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4">
        <f t="shared" si="66"/>
        <v>1.6657777777777778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 s="10">
        <f t="shared" si="68"/>
        <v>43096.25</v>
      </c>
      <c r="N757">
        <v>1515391200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4">
        <f t="shared" si="66"/>
        <v>7.7207692307692311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 s="10">
        <f t="shared" si="68"/>
        <v>42024.25</v>
      </c>
      <c r="N758">
        <v>1422252000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4">
        <f t="shared" si="66"/>
        <v>4.0685714285714285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 s="10">
        <f t="shared" si="68"/>
        <v>40675.208333333336</v>
      </c>
      <c r="N759">
        <v>1305522000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4">
        <f t="shared" si="66"/>
        <v>5.6420608108108112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 s="10">
        <f t="shared" si="68"/>
        <v>41936.208333333336</v>
      </c>
      <c r="N760">
        <v>1414904400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4">
        <f t="shared" si="66"/>
        <v>0.6842686567164179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 s="10">
        <f t="shared" si="68"/>
        <v>43136.25</v>
      </c>
      <c r="N761">
        <v>1520402400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4">
        <f t="shared" si="66"/>
        <v>0.34351966873706002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 s="10">
        <f t="shared" si="68"/>
        <v>43678.208333333328</v>
      </c>
      <c r="N762">
        <v>1567141200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4">
        <f t="shared" si="66"/>
        <v>6.5545454545454547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 s="10">
        <f t="shared" si="68"/>
        <v>42938.208333333328</v>
      </c>
      <c r="N763">
        <v>1501131600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4">
        <f t="shared" si="66"/>
        <v>1.7725714285714285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 s="10">
        <f t="shared" si="68"/>
        <v>41241.25</v>
      </c>
      <c r="N764">
        <v>1355032800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4">
        <f t="shared" si="66"/>
        <v>1.1317857142857144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 s="10">
        <f t="shared" si="68"/>
        <v>41037.208333333336</v>
      </c>
      <c r="N765">
        <v>1339477200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4">
        <f t="shared" si="66"/>
        <v>7.2818181818181822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 s="10">
        <f t="shared" si="68"/>
        <v>40676.208333333336</v>
      </c>
      <c r="N766">
        <v>1305954000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4">
        <f t="shared" si="66"/>
        <v>2.0833333333333335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 s="10">
        <f t="shared" si="68"/>
        <v>42840.208333333328</v>
      </c>
      <c r="N767">
        <v>1494392400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4">
        <f t="shared" si="66"/>
        <v>0.31171232876712329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 s="10">
        <f t="shared" si="68"/>
        <v>43362.208333333328</v>
      </c>
      <c r="N768">
        <v>1537419600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4">
        <f t="shared" si="66"/>
        <v>0.56967078189300413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 s="10">
        <f t="shared" si="68"/>
        <v>42283.208333333328</v>
      </c>
      <c r="N769">
        <v>1447999200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4">
        <f t="shared" si="66"/>
        <v>2.31</v>
      </c>
      <c r="H770">
        <v>150</v>
      </c>
      <c r="I770" s="7">
        <f t="shared" si="67"/>
        <v>73.92</v>
      </c>
      <c r="J770" t="s">
        <v>21</v>
      </c>
      <c r="K770" t="s">
        <v>22</v>
      </c>
      <c r="L770">
        <v>1386741600</v>
      </c>
      <c r="M770" s="10">
        <f t="shared" si="68"/>
        <v>41619.25</v>
      </c>
      <c r="N770">
        <v>1388037600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4">
        <f t="shared" ref="G771:G834" si="72">E771/D771</f>
        <v>0.86867834394904464</v>
      </c>
      <c r="H771">
        <v>3410</v>
      </c>
      <c r="I771" s="7">
        <f t="shared" ref="I771:I834" si="73">IF(H771=0,0,E771/H771)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74">(((L771/60)/60)/24)+DATE(1970,1,1)</f>
        <v>41501.208333333336</v>
      </c>
      <c r="N771">
        <v>1378789200</v>
      </c>
      <c r="O771" s="10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_xlfn.TEXTBEFORE(R771,"/")</f>
        <v>games</v>
      </c>
      <c r="T771" t="str">
        <f t="shared" ref="T771:T834" si="77">_xlfn.TEXTAFTER(R771,"/")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4">
        <f t="shared" si="72"/>
        <v>2.7074418604651163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 s="10">
        <f t="shared" si="74"/>
        <v>41743.208333333336</v>
      </c>
      <c r="N772">
        <v>1398056400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4">
        <f t="shared" si="72"/>
        <v>0.49446428571428569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 s="10">
        <f t="shared" si="74"/>
        <v>43491.25</v>
      </c>
      <c r="N773">
        <v>1550815200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4">
        <f t="shared" si="72"/>
        <v>1.1335962566844919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 s="10">
        <f t="shared" si="74"/>
        <v>43505.25</v>
      </c>
      <c r="N774">
        <v>1550037600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4">
        <f t="shared" si="72"/>
        <v>1.9055555555555554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 s="10">
        <f t="shared" si="74"/>
        <v>42838.208333333328</v>
      </c>
      <c r="N775">
        <v>1492923600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4">
        <f t="shared" si="72"/>
        <v>1.355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 s="10">
        <f t="shared" si="74"/>
        <v>42513.208333333328</v>
      </c>
      <c r="N776">
        <v>1467522000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4">
        <f t="shared" si="72"/>
        <v>0.10297872340425532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 s="10">
        <f t="shared" si="74"/>
        <v>41949.25</v>
      </c>
      <c r="N777">
        <v>1416117600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4">
        <f t="shared" si="72"/>
        <v>0.65544223826714798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 s="10">
        <f t="shared" si="74"/>
        <v>43650.208333333328</v>
      </c>
      <c r="N778">
        <v>1563771600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4">
        <f t="shared" si="72"/>
        <v>0.49026652452025588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 s="10">
        <f t="shared" si="74"/>
        <v>40809.208333333336</v>
      </c>
      <c r="N779">
        <v>1319259600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4">
        <f t="shared" si="72"/>
        <v>7.8792307692307695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 s="10">
        <f t="shared" si="74"/>
        <v>40768.208333333336</v>
      </c>
      <c r="N780">
        <v>1313643600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4">
        <f t="shared" si="72"/>
        <v>0.80306347746090156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 s="10">
        <f t="shared" si="74"/>
        <v>42230.208333333328</v>
      </c>
      <c r="N781">
        <v>1440306000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4">
        <f t="shared" si="72"/>
        <v>1.0629411764705883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 s="10">
        <f t="shared" si="74"/>
        <v>42573.208333333328</v>
      </c>
      <c r="N782">
        <v>1470805200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4">
        <f t="shared" si="72"/>
        <v>0.50735632183908042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 s="10">
        <f t="shared" si="74"/>
        <v>40482.208333333336</v>
      </c>
      <c r="N783">
        <v>1292911200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4">
        <f t="shared" si="72"/>
        <v>2.153137254901961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 s="10">
        <f t="shared" si="74"/>
        <v>40603.25</v>
      </c>
      <c r="N784">
        <v>1301374800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4">
        <f t="shared" si="72"/>
        <v>1.4122972972972974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 s="10">
        <f t="shared" si="74"/>
        <v>41625.25</v>
      </c>
      <c r="N785">
        <v>1387864800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4">
        <f t="shared" si="72"/>
        <v>1.1533745781777278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 s="10">
        <f t="shared" si="74"/>
        <v>42435.25</v>
      </c>
      <c r="N786">
        <v>1458190800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4">
        <f t="shared" si="72"/>
        <v>1.9311940298507462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 s="10">
        <f t="shared" si="74"/>
        <v>43582.208333333328</v>
      </c>
      <c r="N787">
        <v>1559278800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4">
        <f t="shared" si="72"/>
        <v>7.2973333333333334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 s="10">
        <f t="shared" si="74"/>
        <v>43186.208333333328</v>
      </c>
      <c r="N788">
        <v>1522731600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4">
        <f t="shared" si="72"/>
        <v>0.99663398692810456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 s="10">
        <f t="shared" si="74"/>
        <v>40684.208333333336</v>
      </c>
      <c r="N789">
        <v>1306731600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4">
        <f t="shared" si="72"/>
        <v>0.88166666666666671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 s="10">
        <f t="shared" si="74"/>
        <v>41202.208333333336</v>
      </c>
      <c r="N790">
        <v>1352527200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4">
        <f t="shared" si="72"/>
        <v>0.37233333333333335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 s="10">
        <f t="shared" si="74"/>
        <v>41786.208333333336</v>
      </c>
      <c r="N791">
        <v>1404363600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4">
        <f t="shared" si="72"/>
        <v>0.30540075309306081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 s="10">
        <f t="shared" si="74"/>
        <v>40223.25</v>
      </c>
      <c r="N792">
        <v>1266645600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4">
        <f t="shared" si="72"/>
        <v>0.25714285714285712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 s="10">
        <f t="shared" si="74"/>
        <v>42715.25</v>
      </c>
      <c r="N793">
        <v>1482818400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4">
        <f t="shared" si="72"/>
        <v>0.34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 s="10">
        <f t="shared" si="74"/>
        <v>41451.208333333336</v>
      </c>
      <c r="N794">
        <v>1374642000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4">
        <f t="shared" si="72"/>
        <v>11.859090909090909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 s="10">
        <f t="shared" si="74"/>
        <v>41450.208333333336</v>
      </c>
      <c r="N795">
        <v>1372482000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4">
        <f t="shared" si="72"/>
        <v>1.2539393939393939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 s="10">
        <f t="shared" si="74"/>
        <v>43091.25</v>
      </c>
      <c r="N796">
        <v>1514959200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4">
        <f t="shared" si="72"/>
        <v>0.14394366197183098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 s="10">
        <f t="shared" si="74"/>
        <v>42675.208333333328</v>
      </c>
      <c r="N797">
        <v>1478235600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4">
        <f t="shared" si="72"/>
        <v>0.54807692307692313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 s="10">
        <f t="shared" si="74"/>
        <v>41859.208333333336</v>
      </c>
      <c r="N798">
        <v>1408078800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4">
        <f t="shared" si="72"/>
        <v>1.0963157894736841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 s="10">
        <f t="shared" si="74"/>
        <v>43464.25</v>
      </c>
      <c r="N799">
        <v>1548136800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4">
        <f t="shared" si="72"/>
        <v>1.8847058823529412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 s="10">
        <f t="shared" si="74"/>
        <v>41060.208333333336</v>
      </c>
      <c r="N800">
        <v>1340859600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4">
        <f t="shared" si="72"/>
        <v>0.87008284023668636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 s="10">
        <f t="shared" si="74"/>
        <v>42399.25</v>
      </c>
      <c r="N801">
        <v>1454479200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4">
        <f t="shared" si="72"/>
        <v>0.01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 s="10">
        <f t="shared" si="74"/>
        <v>42167.208333333328</v>
      </c>
      <c r="N802">
        <v>1434430800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4">
        <f t="shared" si="72"/>
        <v>2.0291304347826089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 s="10">
        <f t="shared" si="74"/>
        <v>43830.25</v>
      </c>
      <c r="N803">
        <v>1579672800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4">
        <f t="shared" si="72"/>
        <v>1.9703225806451612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 s="10">
        <f t="shared" si="74"/>
        <v>43650.208333333328</v>
      </c>
      <c r="N804">
        <v>1562389200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4">
        <f t="shared" si="72"/>
        <v>1.07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 s="10">
        <f t="shared" si="74"/>
        <v>43492.25</v>
      </c>
      <c r="N805">
        <v>1551506400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4">
        <f t="shared" si="72"/>
        <v>2.6873076923076922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 s="10">
        <f t="shared" si="74"/>
        <v>43102.25</v>
      </c>
      <c r="N806">
        <v>1516600800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4">
        <f t="shared" si="72"/>
        <v>0.50845360824742269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 s="10">
        <f t="shared" si="74"/>
        <v>41958.25</v>
      </c>
      <c r="N807">
        <v>1420437600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4">
        <f t="shared" si="72"/>
        <v>11.802857142857142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 s="10">
        <f t="shared" si="74"/>
        <v>40973.25</v>
      </c>
      <c r="N808">
        <v>1332997200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4">
        <f t="shared" si="72"/>
        <v>2.64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 s="10">
        <f t="shared" si="74"/>
        <v>43753.208333333328</v>
      </c>
      <c r="N809">
        <v>1574920800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4">
        <f t="shared" si="72"/>
        <v>0.30442307692307691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 s="10">
        <f t="shared" si="74"/>
        <v>42507.208333333328</v>
      </c>
      <c r="N810">
        <v>1464930000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4">
        <f t="shared" si="72"/>
        <v>0.62880681818181816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 s="10">
        <f t="shared" si="74"/>
        <v>41135.208333333336</v>
      </c>
      <c r="N811">
        <v>1345006800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4">
        <f t="shared" si="72"/>
        <v>1.9312499999999999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 s="10">
        <f t="shared" si="74"/>
        <v>43067.25</v>
      </c>
      <c r="N812">
        <v>1512712800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4">
        <f t="shared" si="72"/>
        <v>0.77102702702702708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 s="10">
        <f t="shared" si="74"/>
        <v>42378.25</v>
      </c>
      <c r="N813">
        <v>1452492000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4">
        <f t="shared" si="72"/>
        <v>2.2552763819095478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 s="10">
        <f t="shared" si="74"/>
        <v>43206.208333333328</v>
      </c>
      <c r="N814">
        <v>1524286800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4">
        <f t="shared" si="72"/>
        <v>2.3940625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 s="10">
        <f t="shared" si="74"/>
        <v>41148.208333333336</v>
      </c>
      <c r="N815">
        <v>1346907600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4">
        <f t="shared" si="72"/>
        <v>0.921875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 s="10">
        <f t="shared" si="74"/>
        <v>42517.208333333328</v>
      </c>
      <c r="N816">
        <v>1464498000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4">
        <f t="shared" si="72"/>
        <v>1.3023333333333333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 s="10">
        <f t="shared" si="74"/>
        <v>43068.25</v>
      </c>
      <c r="N817">
        <v>1514181600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4">
        <f t="shared" si="72"/>
        <v>6.1521739130434785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 s="10">
        <f t="shared" si="74"/>
        <v>41680.25</v>
      </c>
      <c r="N818">
        <v>1392184800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4">
        <f t="shared" si="72"/>
        <v>3.687953216374269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 s="10">
        <f t="shared" si="74"/>
        <v>43589.208333333328</v>
      </c>
      <c r="N819">
        <v>1559365200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4">
        <f t="shared" si="72"/>
        <v>10.948571428571428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 s="10">
        <f t="shared" si="74"/>
        <v>43486.25</v>
      </c>
      <c r="N820">
        <v>1549173600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4">
        <f t="shared" si="72"/>
        <v>0.50662921348314605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 s="10">
        <f t="shared" si="74"/>
        <v>41237.25</v>
      </c>
      <c r="N821">
        <v>1355032800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4">
        <f t="shared" si="72"/>
        <v>8.0060000000000002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 s="10">
        <f t="shared" si="74"/>
        <v>43310.208333333328</v>
      </c>
      <c r="N822">
        <v>1533963600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4">
        <f t="shared" si="72"/>
        <v>2.9128571428571428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 s="10">
        <f t="shared" si="74"/>
        <v>42794.25</v>
      </c>
      <c r="N823">
        <v>1489381200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4">
        <f t="shared" si="72"/>
        <v>3.4996666666666667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 s="10">
        <f t="shared" si="74"/>
        <v>41698.25</v>
      </c>
      <c r="N824">
        <v>1395032400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4">
        <f t="shared" si="72"/>
        <v>3.5707317073170732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 s="10">
        <f t="shared" si="74"/>
        <v>41892.208333333336</v>
      </c>
      <c r="N825">
        <v>1412485200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4">
        <f t="shared" si="72"/>
        <v>1.2648941176470587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 s="10">
        <f t="shared" si="74"/>
        <v>40348.208333333336</v>
      </c>
      <c r="N826">
        <v>1279688400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4">
        <f t="shared" si="72"/>
        <v>3.875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 s="10">
        <f t="shared" si="74"/>
        <v>42941.208333333328</v>
      </c>
      <c r="N827">
        <v>1501995600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4">
        <f t="shared" si="72"/>
        <v>4.5703571428571426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 s="10">
        <f t="shared" si="74"/>
        <v>40525.25</v>
      </c>
      <c r="N828">
        <v>1294639200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4">
        <f t="shared" si="72"/>
        <v>2.6669565217391304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 s="10">
        <f t="shared" si="74"/>
        <v>40666.208333333336</v>
      </c>
      <c r="N829">
        <v>1305435600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4">
        <f t="shared" si="72"/>
        <v>0.69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 s="10">
        <f t="shared" si="74"/>
        <v>43340.208333333328</v>
      </c>
      <c r="N830">
        <v>1537592400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4">
        <f t="shared" si="72"/>
        <v>0.51343749999999999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 s="10">
        <f t="shared" si="74"/>
        <v>42164.208333333328</v>
      </c>
      <c r="N831">
        <v>1435122000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4">
        <f t="shared" si="72"/>
        <v>1.1710526315789473E-2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 s="10">
        <f t="shared" si="74"/>
        <v>43103.25</v>
      </c>
      <c r="N832">
        <v>1520056800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4">
        <f t="shared" si="72"/>
        <v>1.089773429454171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 s="10">
        <f t="shared" si="74"/>
        <v>40994.208333333336</v>
      </c>
      <c r="N833">
        <v>1335675600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4">
        <f t="shared" si="72"/>
        <v>3.1517592592592591</v>
      </c>
      <c r="H834">
        <v>1297</v>
      </c>
      <c r="I834" s="7">
        <f t="shared" si="73"/>
        <v>104.97764070932922</v>
      </c>
      <c r="J834" t="s">
        <v>36</v>
      </c>
      <c r="K834" t="s">
        <v>37</v>
      </c>
      <c r="L834">
        <v>1445490000</v>
      </c>
      <c r="M834" s="10">
        <f t="shared" si="74"/>
        <v>42299.208333333328</v>
      </c>
      <c r="N834">
        <v>1448431200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4">
        <f t="shared" ref="G835:G898" si="78">E835/D835</f>
        <v>1.5769117647058823</v>
      </c>
      <c r="H835">
        <v>165</v>
      </c>
      <c r="I835" s="7">
        <f t="shared" ref="I835:I898" si="79">IF(H835=0,0,E835/H835)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80">(((L835/60)/60)/24)+DATE(1970,1,1)</f>
        <v>40588.25</v>
      </c>
      <c r="N835">
        <v>1298613600</v>
      </c>
      <c r="O835" s="10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_xlfn.TEXTBEFORE(R835,"/")</f>
        <v>publishing</v>
      </c>
      <c r="T835" t="str">
        <f t="shared" ref="T835:T898" si="83">_xlfn.TEXTAFTER(R835,"/")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4">
        <f t="shared" si="78"/>
        <v>1.5380821917808218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 s="10">
        <f t="shared" si="80"/>
        <v>41448.208333333336</v>
      </c>
      <c r="N836">
        <v>1372482000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4">
        <f t="shared" si="78"/>
        <v>0.89738979118329465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 s="10">
        <f t="shared" si="80"/>
        <v>42063.25</v>
      </c>
      <c r="N837">
        <v>1425621600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4">
        <f t="shared" si="78"/>
        <v>0.75135802469135804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 s="10">
        <f t="shared" si="80"/>
        <v>40214.25</v>
      </c>
      <c r="N838">
        <v>1266300000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4">
        <f t="shared" si="78"/>
        <v>8.5288135593220336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 s="10">
        <f t="shared" si="80"/>
        <v>40629.208333333336</v>
      </c>
      <c r="N839">
        <v>1305867600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4">
        <f t="shared" si="78"/>
        <v>1.3890625000000001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 s="10">
        <f t="shared" si="80"/>
        <v>43370.208333333328</v>
      </c>
      <c r="N840">
        <v>1538802000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4">
        <f t="shared" si="78"/>
        <v>1.9018181818181819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 s="10">
        <f t="shared" si="80"/>
        <v>41715.208333333336</v>
      </c>
      <c r="N841">
        <v>1398920400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4">
        <f t="shared" si="78"/>
        <v>1.0024333619948409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 s="10">
        <f t="shared" si="80"/>
        <v>41836.208333333336</v>
      </c>
      <c r="N842">
        <v>1405659600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4">
        <f t="shared" si="78"/>
        <v>1.4275824175824177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 s="10">
        <f t="shared" si="80"/>
        <v>42419.25</v>
      </c>
      <c r="N843">
        <v>1457244000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4">
        <f t="shared" si="78"/>
        <v>5.6313333333333331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 s="10">
        <f t="shared" si="80"/>
        <v>43266.208333333328</v>
      </c>
      <c r="N844">
        <v>1529298000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4">
        <f t="shared" si="78"/>
        <v>0.30715909090909088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 s="10">
        <f t="shared" si="80"/>
        <v>43338.208333333328</v>
      </c>
      <c r="N845">
        <v>1535778000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4">
        <f t="shared" si="78"/>
        <v>0.99397727272727276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 s="10">
        <f t="shared" si="80"/>
        <v>40930.25</v>
      </c>
      <c r="N846">
        <v>1327471200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4">
        <f t="shared" si="78"/>
        <v>1.9754935622317598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 s="10">
        <f t="shared" si="80"/>
        <v>43235.208333333328</v>
      </c>
      <c r="N847">
        <v>1529557200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4">
        <f t="shared" si="78"/>
        <v>5.085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 s="10">
        <f t="shared" si="80"/>
        <v>43302.208333333328</v>
      </c>
      <c r="N848">
        <v>1535259600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4">
        <f t="shared" si="78"/>
        <v>2.3774468085106384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 s="10">
        <f t="shared" si="80"/>
        <v>43107.25</v>
      </c>
      <c r="N849">
        <v>1515564000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4">
        <f t="shared" si="78"/>
        <v>3.3846875000000001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 s="10">
        <f t="shared" si="80"/>
        <v>40341.208333333336</v>
      </c>
      <c r="N850">
        <v>1277096400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4">
        <f t="shared" si="78"/>
        <v>1.3308955223880596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 s="10">
        <f t="shared" si="80"/>
        <v>40948.25</v>
      </c>
      <c r="N851">
        <v>1329026400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4">
        <f t="shared" si="78"/>
        <v>0.01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 s="10">
        <f t="shared" si="80"/>
        <v>40866.25</v>
      </c>
      <c r="N852">
        <v>1322978400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4">
        <f t="shared" si="78"/>
        <v>2.0779999999999998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 s="10">
        <f t="shared" si="80"/>
        <v>41031.208333333336</v>
      </c>
      <c r="N853">
        <v>1338786000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4">
        <f t="shared" si="78"/>
        <v>0.51122448979591839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 s="10">
        <f t="shared" si="80"/>
        <v>40740.208333333336</v>
      </c>
      <c r="N854">
        <v>1311656400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4">
        <f t="shared" si="78"/>
        <v>6.5205847953216374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 s="10">
        <f t="shared" si="80"/>
        <v>40714.208333333336</v>
      </c>
      <c r="N855">
        <v>1308978000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4">
        <f t="shared" si="78"/>
        <v>1.1363099415204678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 s="10">
        <f t="shared" si="80"/>
        <v>43787.25</v>
      </c>
      <c r="N856">
        <v>1576389600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4">
        <f t="shared" si="78"/>
        <v>1.0237606837606839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 s="10">
        <f t="shared" si="80"/>
        <v>40712.208333333336</v>
      </c>
      <c r="N857">
        <v>1311051600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4">
        <f t="shared" si="78"/>
        <v>3.5658333333333334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 s="10">
        <f t="shared" si="80"/>
        <v>41023.208333333336</v>
      </c>
      <c r="N858">
        <v>1336712400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4">
        <f t="shared" si="78"/>
        <v>1.3986792452830188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 s="10">
        <f t="shared" si="80"/>
        <v>40944.25</v>
      </c>
      <c r="N859">
        <v>1330408800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4">
        <f t="shared" si="78"/>
        <v>0.69450000000000001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 s="10">
        <f t="shared" si="80"/>
        <v>43211.208333333328</v>
      </c>
      <c r="N860">
        <v>1524891600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4">
        <f t="shared" si="78"/>
        <v>0.35534246575342465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 s="10">
        <f t="shared" si="80"/>
        <v>41334.25</v>
      </c>
      <c r="N861">
        <v>1363669200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4">
        <f t="shared" si="78"/>
        <v>2.5165000000000002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 s="10">
        <f t="shared" si="80"/>
        <v>43515.25</v>
      </c>
      <c r="N862">
        <v>1551420000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4">
        <f t="shared" si="78"/>
        <v>1.0587500000000001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 s="10">
        <f t="shared" si="80"/>
        <v>40258.208333333336</v>
      </c>
      <c r="N863">
        <v>1269838800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4">
        <f t="shared" si="78"/>
        <v>1.8742857142857143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 s="10">
        <f t="shared" si="80"/>
        <v>40756.208333333336</v>
      </c>
      <c r="N864">
        <v>1312520400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4">
        <f t="shared" si="78"/>
        <v>3.8678571428571429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 s="10">
        <f t="shared" si="80"/>
        <v>42172.208333333328</v>
      </c>
      <c r="N865">
        <v>1436504400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4">
        <f t="shared" si="78"/>
        <v>3.4707142857142856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 s="10">
        <f t="shared" si="80"/>
        <v>42601.208333333328</v>
      </c>
      <c r="N866">
        <v>1472014800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4">
        <f t="shared" si="78"/>
        <v>1.8582098765432098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 s="10">
        <f t="shared" si="80"/>
        <v>41897.208333333336</v>
      </c>
      <c r="N867">
        <v>1411534800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4">
        <f t="shared" si="78"/>
        <v>0.43241247264770238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 s="10">
        <f t="shared" si="80"/>
        <v>40671.208333333336</v>
      </c>
      <c r="N868">
        <v>1304917200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4">
        <f t="shared" si="78"/>
        <v>1.6243749999999999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 s="10">
        <f t="shared" si="80"/>
        <v>43382.208333333328</v>
      </c>
      <c r="N869">
        <v>1539579600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4">
        <f t="shared" si="78"/>
        <v>1.8484285714285715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 s="10">
        <f t="shared" si="80"/>
        <v>41559.208333333336</v>
      </c>
      <c r="N870">
        <v>1382504400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4">
        <f t="shared" si="78"/>
        <v>0.23703520691785052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 s="10">
        <f t="shared" si="80"/>
        <v>40350.208333333336</v>
      </c>
      <c r="N871">
        <v>1278306000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4">
        <f t="shared" si="78"/>
        <v>0.89870129870129867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 s="10">
        <f t="shared" si="80"/>
        <v>42240.208333333328</v>
      </c>
      <c r="N872">
        <v>1442552400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4">
        <f t="shared" si="78"/>
        <v>2.7260419580419581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 s="10">
        <f t="shared" si="80"/>
        <v>43040.208333333328</v>
      </c>
      <c r="N873">
        <v>1511071200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4">
        <f t="shared" si="78"/>
        <v>1.7004255319148935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 s="10">
        <f t="shared" si="80"/>
        <v>43346.208333333328</v>
      </c>
      <c r="N874">
        <v>1536382800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4">
        <f t="shared" si="78"/>
        <v>1.8828503562945369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 s="10">
        <f t="shared" si="80"/>
        <v>41647.25</v>
      </c>
      <c r="N875">
        <v>1389592800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4">
        <f t="shared" si="78"/>
        <v>3.4693532338308457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 s="10">
        <f t="shared" si="80"/>
        <v>40291.208333333336</v>
      </c>
      <c r="N876">
        <v>1275282000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4">
        <f t="shared" si="78"/>
        <v>0.6917721518987342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 s="10">
        <f t="shared" si="80"/>
        <v>40556.25</v>
      </c>
      <c r="N877">
        <v>1294984800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4">
        <f t="shared" si="78"/>
        <v>0.25433734939759034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 s="10">
        <f t="shared" si="80"/>
        <v>43624.208333333328</v>
      </c>
      <c r="N878">
        <v>1562043600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4">
        <f t="shared" si="78"/>
        <v>0.77400977995110021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 s="10">
        <f t="shared" si="80"/>
        <v>42577.208333333328</v>
      </c>
      <c r="N879">
        <v>1469595600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4">
        <f t="shared" si="78"/>
        <v>0.37481481481481482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 s="10">
        <f t="shared" si="80"/>
        <v>43845.25</v>
      </c>
      <c r="N880">
        <v>1581141600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4">
        <f t="shared" si="78"/>
        <v>5.4379999999999997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 s="10">
        <f t="shared" si="80"/>
        <v>42788.25</v>
      </c>
      <c r="N881">
        <v>1488520800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4">
        <f t="shared" si="78"/>
        <v>2.2852189349112426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 s="10">
        <f t="shared" si="80"/>
        <v>43667.208333333328</v>
      </c>
      <c r="N882">
        <v>1563858000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4">
        <f t="shared" si="78"/>
        <v>0.38948339483394834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 s="10">
        <f t="shared" si="80"/>
        <v>42194.208333333328</v>
      </c>
      <c r="N883">
        <v>1438923600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4">
        <f t="shared" si="78"/>
        <v>3.7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 s="10">
        <f t="shared" si="80"/>
        <v>42025.25</v>
      </c>
      <c r="N884">
        <v>1422165600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4">
        <f t="shared" si="78"/>
        <v>2.3791176470588233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 s="10">
        <f t="shared" si="80"/>
        <v>40323.208333333336</v>
      </c>
      <c r="N885">
        <v>1277874000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4">
        <f t="shared" si="78"/>
        <v>0.64036299765807958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 s="10">
        <f t="shared" si="80"/>
        <v>41763.208333333336</v>
      </c>
      <c r="N886">
        <v>1399352400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4">
        <f t="shared" si="78"/>
        <v>1.1827777777777777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 s="10">
        <f t="shared" si="80"/>
        <v>40335.208333333336</v>
      </c>
      <c r="N887">
        <v>1279083600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4">
        <f t="shared" si="78"/>
        <v>0.84824037184594958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 s="10">
        <f t="shared" si="80"/>
        <v>40416.208333333336</v>
      </c>
      <c r="N888">
        <v>1284354000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4">
        <f t="shared" si="78"/>
        <v>0.29346153846153844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 s="10">
        <f t="shared" si="80"/>
        <v>42202.208333333328</v>
      </c>
      <c r="N889">
        <v>1441170000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4">
        <f t="shared" si="78"/>
        <v>2.0989655172413793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 s="10">
        <f t="shared" si="80"/>
        <v>42836.208333333328</v>
      </c>
      <c r="N890">
        <v>1493528400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4">
        <f t="shared" si="78"/>
        <v>1.697857142857143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 s="10">
        <f t="shared" si="80"/>
        <v>41710.208333333336</v>
      </c>
      <c r="N891">
        <v>1395205200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4">
        <f t="shared" si="78"/>
        <v>1.1595907738095239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 s="10">
        <f t="shared" si="80"/>
        <v>43640.208333333328</v>
      </c>
      <c r="N892">
        <v>1561438800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4">
        <f t="shared" si="78"/>
        <v>2.5859999999999999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 s="10">
        <f t="shared" si="80"/>
        <v>40880.25</v>
      </c>
      <c r="N893">
        <v>1326693600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4">
        <f t="shared" si="78"/>
        <v>2.3058333333333332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 s="10">
        <f t="shared" si="80"/>
        <v>40319.208333333336</v>
      </c>
      <c r="N894">
        <v>1277960400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4">
        <f t="shared" si="78"/>
        <v>1.2821428571428573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 s="10">
        <f t="shared" si="80"/>
        <v>42170.208333333328</v>
      </c>
      <c r="N895">
        <v>1434690000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4">
        <f t="shared" si="78"/>
        <v>1.8870588235294117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 s="10">
        <f t="shared" si="80"/>
        <v>41466.208333333336</v>
      </c>
      <c r="N896">
        <v>1376110800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4">
        <f t="shared" si="78"/>
        <v>6.9511889862327911E-2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 s="10">
        <f t="shared" si="80"/>
        <v>43134.25</v>
      </c>
      <c r="N897">
        <v>1518415200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4">
        <f t="shared" si="78"/>
        <v>7.7443434343434348</v>
      </c>
      <c r="H898">
        <v>1460</v>
      </c>
      <c r="I898" s="7">
        <f t="shared" si="79"/>
        <v>105.02602739726028</v>
      </c>
      <c r="J898" t="s">
        <v>26</v>
      </c>
      <c r="K898" t="s">
        <v>27</v>
      </c>
      <c r="L898">
        <v>1310619600</v>
      </c>
      <c r="M898" s="10">
        <f t="shared" si="80"/>
        <v>40738.208333333336</v>
      </c>
      <c r="N898">
        <v>1310878800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4">
        <f t="shared" ref="G899:G962" si="84">E899/D899</f>
        <v>0.27693181818181817</v>
      </c>
      <c r="H899">
        <v>27</v>
      </c>
      <c r="I899" s="7">
        <f t="shared" ref="I899:I962" si="85">IF(H899=0,0,E899/H899)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86">(((L899/60)/60)/24)+DATE(1970,1,1)</f>
        <v>43583.208333333328</v>
      </c>
      <c r="N899">
        <v>1556600400</v>
      </c>
      <c r="O899" s="10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_xlfn.TEXTBEFORE(R899,"/")</f>
        <v>theater</v>
      </c>
      <c r="T899" t="str">
        <f t="shared" ref="T899:T962" si="89">_xlfn.TEXTAFTER(R899,"/")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4">
        <f t="shared" si="84"/>
        <v>0.52479620323841425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 s="10">
        <f t="shared" si="86"/>
        <v>43815.25</v>
      </c>
      <c r="N900">
        <v>1576994400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4">
        <f t="shared" si="84"/>
        <v>4.0709677419354842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 s="10">
        <f t="shared" si="86"/>
        <v>41554.208333333336</v>
      </c>
      <c r="N901">
        <v>1382677200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4">
        <f t="shared" si="84"/>
        <v>0.02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 s="10">
        <f t="shared" si="86"/>
        <v>41901.208333333336</v>
      </c>
      <c r="N902">
        <v>1411189200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4">
        <f t="shared" si="84"/>
        <v>1.5617857142857143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 s="10">
        <f t="shared" si="86"/>
        <v>43298.208333333328</v>
      </c>
      <c r="N903">
        <v>1534654800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4">
        <f t="shared" si="84"/>
        <v>2.5242857142857145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 s="10">
        <f t="shared" si="86"/>
        <v>42399.25</v>
      </c>
      <c r="N904">
        <v>1457762400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4">
        <f t="shared" si="84"/>
        <v>1.729268292682927E-2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 s="10">
        <f t="shared" si="86"/>
        <v>41034.208333333336</v>
      </c>
      <c r="N905">
        <v>1337490000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4">
        <f t="shared" si="84"/>
        <v>0.12230769230769231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 s="10">
        <f t="shared" si="86"/>
        <v>41186.208333333336</v>
      </c>
      <c r="N906">
        <v>1349672400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4">
        <f t="shared" si="84"/>
        <v>1.6398734177215191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 s="10">
        <f t="shared" si="86"/>
        <v>41536.208333333336</v>
      </c>
      <c r="N907">
        <v>1379826000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4">
        <f t="shared" si="84"/>
        <v>1.6298181818181818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 s="10">
        <f t="shared" si="86"/>
        <v>42868.208333333328</v>
      </c>
      <c r="N908">
        <v>1497762000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4">
        <f t="shared" si="84"/>
        <v>0.20252747252747252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 s="10">
        <f t="shared" si="86"/>
        <v>40660.208333333336</v>
      </c>
      <c r="N909">
        <v>1304485200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4">
        <f t="shared" si="84"/>
        <v>3.1924083769633507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 s="10">
        <f t="shared" si="86"/>
        <v>41031.208333333336</v>
      </c>
      <c r="N910">
        <v>1336885200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4">
        <f t="shared" si="84"/>
        <v>4.7894444444444444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 s="10">
        <f t="shared" si="86"/>
        <v>43255.208333333328</v>
      </c>
      <c r="N911">
        <v>1530421200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4">
        <f t="shared" si="84"/>
        <v>0.19556634304207121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 s="10">
        <f t="shared" si="86"/>
        <v>42026.25</v>
      </c>
      <c r="N912">
        <v>1421992800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4">
        <f t="shared" si="84"/>
        <v>1.9894827586206896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 s="10">
        <f t="shared" si="86"/>
        <v>43717.208333333328</v>
      </c>
      <c r="N913">
        <v>1568178000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4">
        <f t="shared" si="84"/>
        <v>7.95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 s="10">
        <f t="shared" si="86"/>
        <v>41157.208333333336</v>
      </c>
      <c r="N914">
        <v>1347944400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4">
        <f t="shared" si="84"/>
        <v>0.50621082621082625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 s="10">
        <f t="shared" si="86"/>
        <v>43597.208333333328</v>
      </c>
      <c r="N915">
        <v>1558760400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4">
        <f t="shared" si="84"/>
        <v>0.57437499999999997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 s="10">
        <f t="shared" si="86"/>
        <v>41490.208333333336</v>
      </c>
      <c r="N916">
        <v>1376629200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4">
        <f t="shared" si="84"/>
        <v>1.5562827640984909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 s="10">
        <f t="shared" si="86"/>
        <v>42976.208333333328</v>
      </c>
      <c r="N917">
        <v>1504760400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4">
        <f t="shared" si="84"/>
        <v>0.36297297297297298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 s="10">
        <f t="shared" si="86"/>
        <v>41991.25</v>
      </c>
      <c r="N918">
        <v>1419660000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4">
        <f t="shared" si="84"/>
        <v>0.58250000000000002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 s="10">
        <f t="shared" si="86"/>
        <v>40722.208333333336</v>
      </c>
      <c r="N919">
        <v>1311310800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4">
        <f t="shared" si="84"/>
        <v>2.3739473684210526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 s="10">
        <f t="shared" si="86"/>
        <v>41117.208333333336</v>
      </c>
      <c r="N920">
        <v>1344315600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4">
        <f t="shared" si="84"/>
        <v>0.58750000000000002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 s="10">
        <f t="shared" si="86"/>
        <v>43022.208333333328</v>
      </c>
      <c r="N921">
        <v>1510725600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4">
        <f t="shared" si="84"/>
        <v>1.8256603773584905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 s="10">
        <f t="shared" si="86"/>
        <v>43503.25</v>
      </c>
      <c r="N922">
        <v>1551247200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4">
        <f t="shared" si="84"/>
        <v>7.5436408977556111E-3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 s="10">
        <f t="shared" si="86"/>
        <v>40951.25</v>
      </c>
      <c r="N923">
        <v>1330236000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4">
        <f t="shared" si="84"/>
        <v>1.7595330739299611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 s="10">
        <f t="shared" si="86"/>
        <v>43443.25</v>
      </c>
      <c r="N924">
        <v>1545112800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4">
        <f t="shared" si="84"/>
        <v>2.3788235294117648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 s="10">
        <f t="shared" si="86"/>
        <v>40373.208333333336</v>
      </c>
      <c r="N925">
        <v>1279170000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4">
        <f t="shared" si="84"/>
        <v>4.8805076142131982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 s="10">
        <f t="shared" si="86"/>
        <v>43769.208333333328</v>
      </c>
      <c r="N926">
        <v>1573452000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4">
        <f t="shared" si="84"/>
        <v>2.2406666666666668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 s="10">
        <f t="shared" si="86"/>
        <v>43000.208333333328</v>
      </c>
      <c r="N927">
        <v>1507093200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4">
        <f t="shared" si="84"/>
        <v>0.18126436781609195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 s="10">
        <f t="shared" si="86"/>
        <v>42502.208333333328</v>
      </c>
      <c r="N928">
        <v>1463374800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4">
        <f t="shared" si="84"/>
        <v>0.45847222222222223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 s="10">
        <f t="shared" si="86"/>
        <v>41102.208333333336</v>
      </c>
      <c r="N929">
        <v>1344574800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4">
        <f t="shared" si="84"/>
        <v>1.1731541218637993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 s="10">
        <f t="shared" si="86"/>
        <v>41637.25</v>
      </c>
      <c r="N930">
        <v>1389074400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4">
        <f t="shared" si="84"/>
        <v>2.173090909090909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 s="10">
        <f t="shared" si="86"/>
        <v>42858.208333333328</v>
      </c>
      <c r="N931">
        <v>1494997200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4">
        <f t="shared" si="84"/>
        <v>1.1228571428571428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 s="10">
        <f t="shared" si="86"/>
        <v>42060.25</v>
      </c>
      <c r="N932">
        <v>1425448800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4">
        <f t="shared" si="84"/>
        <v>0.72518987341772156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 s="10">
        <f t="shared" si="86"/>
        <v>41818.208333333336</v>
      </c>
      <c r="N933">
        <v>1404104400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4">
        <f t="shared" si="84"/>
        <v>2.1230434782608696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 s="10">
        <f t="shared" si="86"/>
        <v>41709.208333333336</v>
      </c>
      <c r="N934">
        <v>1394773200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4">
        <f t="shared" si="84"/>
        <v>2.3974657534246577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 s="10">
        <f t="shared" si="86"/>
        <v>41372.208333333336</v>
      </c>
      <c r="N935">
        <v>1366520400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4">
        <f t="shared" si="84"/>
        <v>1.8193548387096774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 s="10">
        <f t="shared" si="86"/>
        <v>42422.25</v>
      </c>
      <c r="N936">
        <v>1456639200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4">
        <f t="shared" si="84"/>
        <v>1.6413114754098361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 s="10">
        <f t="shared" si="86"/>
        <v>42209.208333333328</v>
      </c>
      <c r="N937">
        <v>1438318800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4">
        <f t="shared" si="84"/>
        <v>1.6375968992248063E-2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 s="10">
        <f t="shared" si="86"/>
        <v>43668.208333333328</v>
      </c>
      <c r="N938">
        <v>1564030800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4">
        <f t="shared" si="84"/>
        <v>0.49643859649122807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 s="10">
        <f t="shared" si="86"/>
        <v>42334.25</v>
      </c>
      <c r="N939">
        <v>1449295200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4">
        <f t="shared" si="84"/>
        <v>1.0970652173913042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 s="10">
        <f t="shared" si="86"/>
        <v>43263.208333333328</v>
      </c>
      <c r="N940">
        <v>1531890000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4">
        <f t="shared" si="84"/>
        <v>0.49217948717948717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 s="10">
        <f t="shared" si="86"/>
        <v>40670.208333333336</v>
      </c>
      <c r="N941">
        <v>1306213200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4">
        <f t="shared" si="84"/>
        <v>0.62232323232323228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 s="10">
        <f t="shared" si="86"/>
        <v>41244.25</v>
      </c>
      <c r="N942">
        <v>1356242400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4">
        <f t="shared" si="84"/>
        <v>0.1305813953488372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 s="10">
        <f t="shared" si="86"/>
        <v>40552.25</v>
      </c>
      <c r="N943">
        <v>1297576800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4">
        <f t="shared" si="84"/>
        <v>0.64635416666666667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 s="10">
        <f t="shared" si="86"/>
        <v>40568.25</v>
      </c>
      <c r="N944">
        <v>1296194400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4">
        <f t="shared" si="84"/>
        <v>1.5958666666666668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 s="10">
        <f t="shared" si="86"/>
        <v>41906.208333333336</v>
      </c>
      <c r="N945">
        <v>1414558800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4">
        <f t="shared" si="84"/>
        <v>0.81420000000000003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 s="10">
        <f t="shared" si="86"/>
        <v>42776.25</v>
      </c>
      <c r="N946">
        <v>1488348000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4">
        <f t="shared" si="84"/>
        <v>0.32444767441860467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 s="10">
        <f t="shared" si="86"/>
        <v>41004.208333333336</v>
      </c>
      <c r="N947">
        <v>1334898000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4">
        <f t="shared" si="84"/>
        <v>9.9141184124918666E-2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 s="10">
        <f t="shared" si="86"/>
        <v>40710.208333333336</v>
      </c>
      <c r="N948">
        <v>1308373200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4">
        <f t="shared" si="84"/>
        <v>0.26694444444444443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 s="10">
        <f t="shared" si="86"/>
        <v>41908.208333333336</v>
      </c>
      <c r="N949">
        <v>1412312400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4">
        <f t="shared" si="84"/>
        <v>0.62957446808510642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 s="10">
        <f t="shared" si="86"/>
        <v>41985.25</v>
      </c>
      <c r="N950">
        <v>1419228000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4">
        <f t="shared" si="84"/>
        <v>1.6135593220338984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 s="10">
        <f t="shared" si="86"/>
        <v>42112.208333333328</v>
      </c>
      <c r="N951">
        <v>1430974800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4">
        <f t="shared" si="84"/>
        <v>0.05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 s="10">
        <f t="shared" si="86"/>
        <v>43571.208333333328</v>
      </c>
      <c r="N952">
        <v>1555822800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4">
        <f t="shared" si="84"/>
        <v>10.969379310344827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 s="10">
        <f t="shared" si="86"/>
        <v>42730.25</v>
      </c>
      <c r="N953">
        <v>1482818400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4">
        <f t="shared" si="84"/>
        <v>0.70094158075601376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 s="10">
        <f t="shared" si="86"/>
        <v>42591.208333333328</v>
      </c>
      <c r="N954">
        <v>1471928400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4">
        <f t="shared" si="84"/>
        <v>0.6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 s="10">
        <f t="shared" si="86"/>
        <v>42358.25</v>
      </c>
      <c r="N955">
        <v>1453701600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4">
        <f t="shared" si="84"/>
        <v>3.6709859154929578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 s="10">
        <f t="shared" si="86"/>
        <v>41174.208333333336</v>
      </c>
      <c r="N956">
        <v>1350363600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4">
        <f t="shared" si="84"/>
        <v>11.09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 s="10">
        <f t="shared" si="86"/>
        <v>41238.25</v>
      </c>
      <c r="N957">
        <v>1353996000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4">
        <f t="shared" si="84"/>
        <v>0.19028784648187633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 s="10">
        <f t="shared" si="86"/>
        <v>42360.25</v>
      </c>
      <c r="N958">
        <v>1451109600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4">
        <f t="shared" si="84"/>
        <v>1.2687755102040816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 s="10">
        <f t="shared" si="86"/>
        <v>40955.25</v>
      </c>
      <c r="N959">
        <v>1329631200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4">
        <f t="shared" si="84"/>
        <v>7.3463636363636367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 s="10">
        <f t="shared" si="86"/>
        <v>40350.208333333336</v>
      </c>
      <c r="N960">
        <v>1278997200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4">
        <f t="shared" si="84"/>
        <v>4.5731034482758622E-2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 s="10">
        <f t="shared" si="86"/>
        <v>40357.208333333336</v>
      </c>
      <c r="N961">
        <v>1280120400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4">
        <f t="shared" si="84"/>
        <v>0.85054545454545449</v>
      </c>
      <c r="H962">
        <v>55</v>
      </c>
      <c r="I962" s="7">
        <f t="shared" si="85"/>
        <v>85.054545454545448</v>
      </c>
      <c r="J962" t="s">
        <v>21</v>
      </c>
      <c r="K962" t="s">
        <v>22</v>
      </c>
      <c r="L962">
        <v>1454911200</v>
      </c>
      <c r="M962" s="10">
        <f t="shared" si="86"/>
        <v>42408.25</v>
      </c>
      <c r="N962">
        <v>1458104400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4">
        <f t="shared" ref="G963:G1001" si="90">E963/D963</f>
        <v>1.1929824561403508</v>
      </c>
      <c r="H963">
        <v>155</v>
      </c>
      <c r="I963" s="7">
        <f t="shared" ref="I963:I1001" si="91">IF(H963=0,0,E963/H963)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92">(((L963/60)/60)/24)+DATE(1970,1,1)</f>
        <v>40591.25</v>
      </c>
      <c r="N963">
        <v>1298268000</v>
      </c>
      <c r="O963" s="10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_xlfn.TEXTBEFORE(R963,"/")</f>
        <v>publishing</v>
      </c>
      <c r="T963" t="str">
        <f t="shared" ref="T963:T1001" si="95">_xlfn.TEXTAFTER(R963,"/")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4">
        <f t="shared" si="90"/>
        <v>2.9602777777777778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 s="10">
        <f t="shared" si="92"/>
        <v>41592.25</v>
      </c>
      <c r="N964">
        <v>1386223200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4">
        <f t="shared" si="90"/>
        <v>0.84694915254237291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 s="10">
        <f t="shared" si="92"/>
        <v>40607.25</v>
      </c>
      <c r="N965">
        <v>1299823200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4">
        <f t="shared" si="90"/>
        <v>3.5578378378378379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 s="10">
        <f t="shared" si="92"/>
        <v>42135.208333333328</v>
      </c>
      <c r="N966">
        <v>1431752400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4">
        <f t="shared" si="90"/>
        <v>3.8640909090909092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 s="10">
        <f t="shared" si="92"/>
        <v>40203.25</v>
      </c>
      <c r="N967">
        <v>1267855200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4">
        <f t="shared" si="90"/>
        <v>7.9223529411764702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 s="10">
        <f t="shared" si="92"/>
        <v>42901.208333333328</v>
      </c>
      <c r="N968">
        <v>1497675600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4">
        <f t="shared" si="90"/>
        <v>1.3703393665158372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 s="10">
        <f t="shared" si="92"/>
        <v>41005.208333333336</v>
      </c>
      <c r="N969">
        <v>1336885200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4">
        <f t="shared" si="90"/>
        <v>3.3820833333333336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 s="10">
        <f t="shared" si="92"/>
        <v>40544.25</v>
      </c>
      <c r="N970">
        <v>1295157600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4">
        <f t="shared" si="90"/>
        <v>1.0822784810126582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 s="10">
        <f t="shared" si="92"/>
        <v>43821.25</v>
      </c>
      <c r="N971">
        <v>1577599200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4">
        <f t="shared" si="90"/>
        <v>0.60757639620653314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 s="10">
        <f t="shared" si="92"/>
        <v>40672.208333333336</v>
      </c>
      <c r="N972">
        <v>1305003600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4">
        <f t="shared" si="90"/>
        <v>0.27725490196078434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 s="10">
        <f t="shared" si="92"/>
        <v>41555.208333333336</v>
      </c>
      <c r="N973">
        <v>1381726800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4">
        <f t="shared" si="90"/>
        <v>2.283934426229508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 s="10">
        <f t="shared" si="92"/>
        <v>41792.208333333336</v>
      </c>
      <c r="N974">
        <v>1402462800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4">
        <f t="shared" si="90"/>
        <v>0.21615194054500414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 s="10">
        <f t="shared" si="92"/>
        <v>40522.25</v>
      </c>
      <c r="N975">
        <v>1292133600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4">
        <f t="shared" si="90"/>
        <v>3.73875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 s="10">
        <f t="shared" si="92"/>
        <v>41412.208333333336</v>
      </c>
      <c r="N976">
        <v>1368939600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4">
        <f t="shared" si="90"/>
        <v>1.5492592592592593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 s="10">
        <f t="shared" si="92"/>
        <v>42337.25</v>
      </c>
      <c r="N977">
        <v>1452146400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4">
        <f t="shared" si="90"/>
        <v>3.2214999999999998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 s="10">
        <f t="shared" si="92"/>
        <v>40571.25</v>
      </c>
      <c r="N978">
        <v>1296712800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4">
        <f t="shared" si="90"/>
        <v>0.73957142857142855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 s="10">
        <f t="shared" si="92"/>
        <v>43138.25</v>
      </c>
      <c r="N979">
        <v>1520748000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4">
        <f t="shared" si="90"/>
        <v>8.641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 s="10">
        <f t="shared" si="92"/>
        <v>42686.25</v>
      </c>
      <c r="N980">
        <v>1480831200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4">
        <f t="shared" si="90"/>
        <v>1.432624584717608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 s="10">
        <f t="shared" si="92"/>
        <v>42078.208333333328</v>
      </c>
      <c r="N981">
        <v>1426914000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4">
        <f t="shared" si="90"/>
        <v>0.40281762295081969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 s="10">
        <f t="shared" si="92"/>
        <v>42307.208333333328</v>
      </c>
      <c r="N982">
        <v>1446616800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4">
        <f t="shared" si="90"/>
        <v>1.7822388059701493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 s="10">
        <f t="shared" si="92"/>
        <v>43094.25</v>
      </c>
      <c r="N983">
        <v>1517032800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4">
        <f t="shared" si="90"/>
        <v>0.84930555555555554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 s="10">
        <f t="shared" si="92"/>
        <v>40743.208333333336</v>
      </c>
      <c r="N984">
        <v>1311224400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4">
        <f t="shared" si="90"/>
        <v>1.4593648334624323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 s="10">
        <f t="shared" si="92"/>
        <v>43681.208333333328</v>
      </c>
      <c r="N985">
        <v>1566190800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4">
        <f t="shared" si="90"/>
        <v>1.5246153846153847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 s="10">
        <f t="shared" si="92"/>
        <v>43716.208333333328</v>
      </c>
      <c r="N986">
        <v>1570165200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4">
        <f t="shared" si="90"/>
        <v>0.67129542790152408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 s="10">
        <f t="shared" si="92"/>
        <v>41614.25</v>
      </c>
      <c r="N987">
        <v>1388556000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4">
        <f t="shared" si="90"/>
        <v>0.40307692307692305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 s="10">
        <f t="shared" si="92"/>
        <v>40638.208333333336</v>
      </c>
      <c r="N988">
        <v>1303189200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4">
        <f t="shared" si="90"/>
        <v>2.1679032258064517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 s="10">
        <f t="shared" si="92"/>
        <v>42852.208333333328</v>
      </c>
      <c r="N989">
        <v>1494478800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4">
        <f t="shared" si="90"/>
        <v>0.52117021276595743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 s="10">
        <f t="shared" si="92"/>
        <v>42686.25</v>
      </c>
      <c r="N990">
        <v>1480744800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4">
        <f t="shared" si="90"/>
        <v>4.9958333333333336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 s="10">
        <f t="shared" si="92"/>
        <v>43571.208333333328</v>
      </c>
      <c r="N991">
        <v>1555822800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4">
        <f t="shared" si="90"/>
        <v>0.87679487179487181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 s="10">
        <f t="shared" si="92"/>
        <v>42432.25</v>
      </c>
      <c r="N992">
        <v>1458882000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4">
        <f t="shared" si="90"/>
        <v>1.131734693877551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 s="10">
        <f t="shared" si="92"/>
        <v>41907.208333333336</v>
      </c>
      <c r="N993">
        <v>1411966800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4">
        <f t="shared" si="90"/>
        <v>4.2654838709677421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 s="10">
        <f t="shared" si="92"/>
        <v>43227.208333333328</v>
      </c>
      <c r="N994">
        <v>1526878800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4">
        <f t="shared" si="90"/>
        <v>0.77632653061224488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 s="10">
        <f t="shared" si="92"/>
        <v>42362.25</v>
      </c>
      <c r="N995">
        <v>1452405600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4">
        <f t="shared" si="90"/>
        <v>0.52496810772501767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 s="10">
        <f t="shared" si="92"/>
        <v>41929.208333333336</v>
      </c>
      <c r="N996">
        <v>1414040400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4">
        <f t="shared" si="90"/>
        <v>1.5746762589928058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 s="10">
        <f t="shared" si="92"/>
        <v>43408.208333333328</v>
      </c>
      <c r="N997">
        <v>1543816800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4">
        <f t="shared" si="90"/>
        <v>0.72939393939393937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 s="10">
        <f t="shared" si="92"/>
        <v>41276.25</v>
      </c>
      <c r="N998">
        <v>1359698400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4">
        <f t="shared" si="90"/>
        <v>0.60565789473684206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 s="10">
        <f t="shared" si="92"/>
        <v>41659.25</v>
      </c>
      <c r="N999">
        <v>1390629600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4">
        <f t="shared" si="90"/>
        <v>0.5679129129129129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 s="10">
        <f t="shared" si="92"/>
        <v>40220.25</v>
      </c>
      <c r="N1000">
        <v>1267077600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4">
        <f t="shared" si="90"/>
        <v>0.56542754275427543</v>
      </c>
      <c r="H1001">
        <v>1122</v>
      </c>
      <c r="I1001" s="7">
        <f t="shared" si="91"/>
        <v>55.98841354723708</v>
      </c>
      <c r="J1001" t="s">
        <v>21</v>
      </c>
      <c r="K1001" t="s">
        <v>22</v>
      </c>
      <c r="L1001">
        <v>1467176400</v>
      </c>
      <c r="M1001" s="10">
        <f t="shared" si="92"/>
        <v>42550.208333333328</v>
      </c>
      <c r="N1001">
        <v>1467781200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ellIs" dxfId="11" priority="3" operator="equal">
      <formula>"canceled"</formula>
    </cfRule>
  </conditionalFormatting>
  <conditionalFormatting sqref="F1:G1048576">
    <cfRule type="cellIs" dxfId="10" priority="4" operator="equal">
      <formula>"live"</formula>
    </cfRule>
    <cfRule type="cellIs" dxfId="9" priority="5" operator="equal">
      <formula>"successful"</formula>
    </cfRule>
    <cfRule type="cellIs" dxfId="8" priority="6" operator="equal">
      <formula>"failed"</formula>
    </cfRule>
  </conditionalFormatting>
  <conditionalFormatting sqref="G1:G1048576">
    <cfRule type="colorScale" priority="1">
      <colorScale>
        <cfvo type="num" val="0"/>
        <cfvo type="num" val="1"/>
        <cfvo type="num" val="2"/>
        <color rgb="FFC00000"/>
        <color rgb="FF92D050"/>
        <color rgb="FF5A8AC6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2482-51E9-4B09-A9CE-E6EC7CDB9C31}">
  <dimension ref="A1:F14"/>
  <sheetViews>
    <sheetView workbookViewId="0">
      <selection activeCell="D12" sqref="D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2046</v>
      </c>
    </row>
    <row r="3" spans="1:6" x14ac:dyDescent="0.25">
      <c r="A3" s="8" t="s">
        <v>2045</v>
      </c>
      <c r="B3" s="8" t="s">
        <v>2044</v>
      </c>
    </row>
    <row r="4" spans="1:6" x14ac:dyDescent="0.25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9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2037</v>
      </c>
      <c r="E8">
        <v>4</v>
      </c>
      <c r="F8">
        <v>4</v>
      </c>
    </row>
    <row r="9" spans="1:6" x14ac:dyDescent="0.25">
      <c r="A9" s="9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A82E-A897-4DF5-B9AB-A01119A21E17}">
  <dimension ref="A1:F30"/>
  <sheetViews>
    <sheetView workbookViewId="0">
      <selection activeCell="R36" sqref="R3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2046</v>
      </c>
    </row>
    <row r="2" spans="1:6" x14ac:dyDescent="0.25">
      <c r="A2" s="8" t="s">
        <v>2031</v>
      </c>
      <c r="B2" t="s">
        <v>2046</v>
      </c>
    </row>
    <row r="4" spans="1:6" x14ac:dyDescent="0.25">
      <c r="A4" s="8" t="s">
        <v>2045</v>
      </c>
      <c r="B4" s="8" t="s">
        <v>2044</v>
      </c>
    </row>
    <row r="5" spans="1:6" x14ac:dyDescent="0.2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2048</v>
      </c>
      <c r="E7">
        <v>4</v>
      </c>
      <c r="F7">
        <v>4</v>
      </c>
    </row>
    <row r="8" spans="1:6" x14ac:dyDescent="0.25">
      <c r="A8" s="9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2051</v>
      </c>
      <c r="C10">
        <v>8</v>
      </c>
      <c r="E10">
        <v>10</v>
      </c>
      <c r="F10">
        <v>18</v>
      </c>
    </row>
    <row r="11" spans="1:6" x14ac:dyDescent="0.25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2056</v>
      </c>
      <c r="C15">
        <v>3</v>
      </c>
      <c r="E15">
        <v>4</v>
      </c>
      <c r="F15">
        <v>7</v>
      </c>
    </row>
    <row r="16" spans="1:6" x14ac:dyDescent="0.25">
      <c r="A16" s="9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2061</v>
      </c>
      <c r="C20">
        <v>4</v>
      </c>
      <c r="E20">
        <v>4</v>
      </c>
      <c r="F20">
        <v>8</v>
      </c>
    </row>
    <row r="21" spans="1:6" x14ac:dyDescent="0.25">
      <c r="A21" s="9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2066</v>
      </c>
      <c r="C25">
        <v>7</v>
      </c>
      <c r="E25">
        <v>14</v>
      </c>
      <c r="F25">
        <v>21</v>
      </c>
    </row>
    <row r="26" spans="1:6" x14ac:dyDescent="0.25">
      <c r="A26" s="9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2070</v>
      </c>
      <c r="E29">
        <v>3</v>
      </c>
      <c r="F29">
        <v>3</v>
      </c>
    </row>
    <row r="30" spans="1:6" x14ac:dyDescent="0.25">
      <c r="A30" s="9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E601-D9AA-42F2-B839-3D79411AF38A}">
  <dimension ref="A1:E18"/>
  <sheetViews>
    <sheetView workbookViewId="0">
      <selection activeCell="H24" sqref="H24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8" t="s">
        <v>2031</v>
      </c>
      <c r="B1" t="s">
        <v>2046</v>
      </c>
    </row>
    <row r="2" spans="1:5" x14ac:dyDescent="0.25">
      <c r="A2" s="8" t="s">
        <v>2073</v>
      </c>
      <c r="B2" t="s">
        <v>2046</v>
      </c>
    </row>
    <row r="4" spans="1:5" x14ac:dyDescent="0.25">
      <c r="A4" s="8" t="s">
        <v>2045</v>
      </c>
      <c r="B4" s="8" t="s">
        <v>2044</v>
      </c>
    </row>
    <row r="5" spans="1:5" x14ac:dyDescent="0.25">
      <c r="A5" s="8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9F3D-9518-4097-9DD3-2BBBD52B31E5}">
  <dimension ref="A2:H14"/>
  <sheetViews>
    <sheetView workbookViewId="0">
      <selection activeCell="L17" sqref="L17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1.625" bestFit="1" customWidth="1"/>
    <col min="6" max="6" width="19.25" bestFit="1" customWidth="1"/>
    <col min="7" max="7" width="15.5" bestFit="1" customWidth="1"/>
    <col min="8" max="8" width="18.25" bestFit="1" customWidth="1"/>
  </cols>
  <sheetData>
    <row r="2" spans="1:8" x14ac:dyDescent="0.25">
      <c r="A2" s="1" t="s">
        <v>2086</v>
      </c>
      <c r="B2" s="1" t="s">
        <v>2105</v>
      </c>
      <c r="C2" s="1" t="s">
        <v>2087</v>
      </c>
      <c r="D2" s="1" t="s">
        <v>2088</v>
      </c>
      <c r="E2" s="1" t="s">
        <v>2092</v>
      </c>
      <c r="F2" s="1" t="s">
        <v>2089</v>
      </c>
      <c r="G2" s="1" t="s">
        <v>2090</v>
      </c>
      <c r="H2" s="1" t="s">
        <v>2091</v>
      </c>
    </row>
    <row r="3" spans="1:8" x14ac:dyDescent="0.25">
      <c r="A3" t="s">
        <v>2093</v>
      </c>
      <c r="B3">
        <f>COUNTIFS(Crowdfunding!$F:$F,"successful",Crowdfunding!$D:$D,"&lt;1000")</f>
        <v>30</v>
      </c>
      <c r="C3">
        <f>COUNTIFS(Crowdfunding!$F:$F,"failed",Crowdfunding!$D:$D,"&lt;1000")</f>
        <v>20</v>
      </c>
      <c r="D3">
        <f>COUNTIFS(Crowdfunding!$F:$F,"canceled",Crowdfunding!$D:$D,"&lt;1000")</f>
        <v>1</v>
      </c>
      <c r="E3">
        <f>SUM(B3:D3)</f>
        <v>51</v>
      </c>
      <c r="F3" s="4">
        <f>B3/E3</f>
        <v>0.58823529411764708</v>
      </c>
      <c r="G3" s="4">
        <f>C3/E3</f>
        <v>0.39215686274509803</v>
      </c>
      <c r="H3" s="4">
        <f>D3/E3</f>
        <v>1.9607843137254902E-2</v>
      </c>
    </row>
    <row r="4" spans="1:8" x14ac:dyDescent="0.25">
      <c r="A4" t="s">
        <v>2094</v>
      </c>
      <c r="B4">
        <f>COUNTIFS(Crowdfunding!$F:$F,"successful",Crowdfunding!$D:$D,"&gt;=1000",Crowdfunding!$D:$D,"&lt;=4999")</f>
        <v>191</v>
      </c>
      <c r="C4">
        <f>COUNTIFS(Crowdfunding!$F:$F,"failed",Crowdfunding!$D:$D,"&gt;=1000",Crowdfunding!$D:$D,"&lt;=4999")</f>
        <v>38</v>
      </c>
      <c r="D4">
        <f>COUNTIFS(Crowdfunding!$F:$F,"canceled",Crowdfunding!$D:$D,"&gt;=1000",Crowdfunding!$D:$D,"&lt;=4999")</f>
        <v>2</v>
      </c>
      <c r="E4">
        <f t="shared" ref="E4:E14" si="0">SUM(B4:D4)</f>
        <v>231</v>
      </c>
      <c r="F4" s="4">
        <f t="shared" ref="F4:F14" si="1">B4/E4</f>
        <v>0.82683982683982682</v>
      </c>
      <c r="G4" s="4">
        <f t="shared" ref="G4:G14" si="2">C4/E4</f>
        <v>0.16450216450216451</v>
      </c>
      <c r="H4" s="4">
        <f t="shared" ref="H4:H13" si="3">D4/E4</f>
        <v>8.658008658008658E-3</v>
      </c>
    </row>
    <row r="5" spans="1:8" x14ac:dyDescent="0.25">
      <c r="A5" t="s">
        <v>2095</v>
      </c>
      <c r="B5">
        <f>COUNTIFS(Crowdfunding!$F:$F,"successful",Crowdfunding!$D:$D,"&gt;=5000",Crowdfunding!$D:$D,"&lt;=9999")</f>
        <v>164</v>
      </c>
      <c r="C5">
        <f>COUNTIFS(Crowdfunding!$F:$F,"failed",Crowdfunding!$D:$D,"&gt;=5000",Crowdfunding!$D:$D,"&lt;=9999")</f>
        <v>126</v>
      </c>
      <c r="D5">
        <f>COUNTIFS(Crowdfunding!$F:$F,"canceled",Crowdfunding!$D:$D,"&gt;=5000",Crowdfunding!$D:$D,"&lt;=9999")</f>
        <v>25</v>
      </c>
      <c r="E5">
        <f t="shared" si="0"/>
        <v>315</v>
      </c>
      <c r="F5" s="4">
        <f t="shared" si="1"/>
        <v>0.52063492063492067</v>
      </c>
      <c r="G5" s="4">
        <f t="shared" si="2"/>
        <v>0.4</v>
      </c>
      <c r="H5" s="4">
        <f t="shared" si="3"/>
        <v>7.9365079365079361E-2</v>
      </c>
    </row>
    <row r="6" spans="1:8" x14ac:dyDescent="0.25">
      <c r="A6" t="s">
        <v>2096</v>
      </c>
      <c r="B6">
        <f>COUNTIFS(Crowdfunding!$F:$F,"successful",Crowdfunding!$D:$D,"&gt;=10000",Crowdfunding!$D:$D,"&lt;=14999")</f>
        <v>4</v>
      </c>
      <c r="C6">
        <f>COUNTIFS(Crowdfunding!$F:$F,"failed",Crowdfunding!$D:$D,"&gt;=10000",Crowdfunding!$D:$D,"&lt;=14999")</f>
        <v>5</v>
      </c>
      <c r="D6">
        <f>COUNTIFS(Crowdfunding!$F:$F,"canceled",Crowdfunding!$D:$D,"&gt;=10000",Crowdfunding!$D:$D,"&lt;=14999")</f>
        <v>0</v>
      </c>
      <c r="E6">
        <f t="shared" si="0"/>
        <v>9</v>
      </c>
      <c r="F6" s="4">
        <f t="shared" si="1"/>
        <v>0.44444444444444442</v>
      </c>
      <c r="G6" s="4">
        <f t="shared" si="2"/>
        <v>0.55555555555555558</v>
      </c>
      <c r="H6" s="4">
        <f t="shared" si="3"/>
        <v>0</v>
      </c>
    </row>
    <row r="7" spans="1:8" x14ac:dyDescent="0.25">
      <c r="A7" t="s">
        <v>2104</v>
      </c>
      <c r="B7">
        <f>COUNTIFS(Crowdfunding!$F:$F,"successful",Crowdfunding!$D:$D,"&gt;=15000",Crowdfunding!$D:$D,"&lt;=19999")</f>
        <v>10</v>
      </c>
      <c r="C7">
        <f>COUNTIFS(Crowdfunding!$F:$F,"failed",Crowdfunding!$D:$D,"&gt;=15000",Crowdfunding!$D:$D,"&lt;=19999")</f>
        <v>0</v>
      </c>
      <c r="D7">
        <f>COUNTIFS(Crowdfunding!$F:$F,"canceled",Crowdfunding!$D:$D,"&gt;=15000",Crowdfunding!$D:$D,"&lt;=19999")</f>
        <v>0</v>
      </c>
      <c r="E7">
        <f t="shared" si="0"/>
        <v>10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2097</v>
      </c>
      <c r="B8">
        <f>COUNTIFS(Crowdfunding!$F:$F,"successful",Crowdfunding!$D:$D,"&gt;=20000",Crowdfunding!$D:$D,"&lt;=24999")</f>
        <v>7</v>
      </c>
      <c r="C8">
        <f>COUNTIFS(Crowdfunding!$F:$F,"failed",Crowdfunding!$D:$D,"&gt;=20000",Crowdfunding!$D:$D,"&lt;=24999")</f>
        <v>0</v>
      </c>
      <c r="D8">
        <f>COUNTIFS(Crowdfunding!$F:$F,"canceled",Crowdfunding!$D:$D,"&gt;=20000",Crowdfunding!$D:$D,"&lt;=24999")</f>
        <v>0</v>
      </c>
      <c r="E8">
        <f t="shared" si="0"/>
        <v>7</v>
      </c>
      <c r="F8" s="4">
        <f t="shared" si="1"/>
        <v>1</v>
      </c>
      <c r="G8" s="4">
        <f t="shared" si="2"/>
        <v>0</v>
      </c>
      <c r="H8" s="4">
        <f t="shared" si="3"/>
        <v>0</v>
      </c>
    </row>
    <row r="9" spans="1:8" x14ac:dyDescent="0.25">
      <c r="A9" t="s">
        <v>2098</v>
      </c>
      <c r="B9">
        <f>COUNTIFS(Crowdfunding!$F:$F,"successful",Crowdfunding!$D:$D,"&gt;=25000",Crowdfunding!$D:$D,"&lt;=29999")</f>
        <v>11</v>
      </c>
      <c r="C9">
        <f>COUNTIFS(Crowdfunding!$F:$F,"failed",Crowdfunding!$D:$D,"&gt;=25000",Crowdfunding!$D:$D,"&lt;=29999")</f>
        <v>3</v>
      </c>
      <c r="D9">
        <f>COUNTIFS(Crowdfunding!$F:$F,"canceled",Crowdfunding!$D:$D,"&gt;=25000",Crowdfunding!$D:$D,"&lt;=29999")</f>
        <v>0</v>
      </c>
      <c r="E9">
        <f t="shared" si="0"/>
        <v>14</v>
      </c>
      <c r="F9" s="4">
        <f t="shared" si="1"/>
        <v>0.7857142857142857</v>
      </c>
      <c r="G9" s="4">
        <f t="shared" si="2"/>
        <v>0.21428571428571427</v>
      </c>
      <c r="H9" s="4">
        <f t="shared" si="3"/>
        <v>0</v>
      </c>
    </row>
    <row r="10" spans="1:8" x14ac:dyDescent="0.25">
      <c r="A10" t="s">
        <v>2099</v>
      </c>
      <c r="B10">
        <f>COUNTIFS(Crowdfunding!$F:$F,"successful",Crowdfunding!$D:$D,"&gt;=30000",Crowdfunding!$D:$D,"&lt;=34999")</f>
        <v>7</v>
      </c>
      <c r="C10">
        <f>COUNTIFS(Crowdfunding!$F:$F,"failed",Crowdfunding!$D:$D,"&gt;=30000",Crowdfunding!$D:$D,"&lt;=34999")</f>
        <v>0</v>
      </c>
      <c r="D10">
        <f>COUNTIFS(Crowdfunding!$F:$F,"canceled",Crowdfunding!$D:$D,"&gt;=30000",Crowdfunding!$D:$D,"&lt;=34999")</f>
        <v>0</v>
      </c>
      <c r="E10">
        <f t="shared" si="0"/>
        <v>7</v>
      </c>
      <c r="F10" s="4">
        <f t="shared" si="1"/>
        <v>1</v>
      </c>
      <c r="G10" s="4">
        <f t="shared" si="2"/>
        <v>0</v>
      </c>
      <c r="H10" s="4">
        <f t="shared" si="3"/>
        <v>0</v>
      </c>
    </row>
    <row r="11" spans="1:8" x14ac:dyDescent="0.25">
      <c r="A11" t="s">
        <v>2100</v>
      </c>
      <c r="B11">
        <f>COUNTIFS(Crowdfunding!$F:$F,"successful",Crowdfunding!$D:$D,"&gt;=35000",Crowdfunding!$D:$D,"&lt;=39999")</f>
        <v>8</v>
      </c>
      <c r="C11">
        <f>COUNTIFS(Crowdfunding!$F:$F,"failed",Crowdfunding!$D:$D,"&gt;=35000",Crowdfunding!$D:$D,"&lt;=39999")</f>
        <v>3</v>
      </c>
      <c r="D11">
        <f>COUNTIFS(Crowdfunding!$F:$F,"canceled",Crowdfunding!$D:$D,"&gt;=35000",Crowdfunding!$D:$D,"&lt;=39999")</f>
        <v>1</v>
      </c>
      <c r="E11">
        <f t="shared" si="0"/>
        <v>12</v>
      </c>
      <c r="F11" s="4">
        <f t="shared" si="1"/>
        <v>0.66666666666666663</v>
      </c>
      <c r="G11" s="4">
        <f t="shared" si="2"/>
        <v>0.25</v>
      </c>
      <c r="H11" s="4">
        <f t="shared" si="3"/>
        <v>8.3333333333333329E-2</v>
      </c>
    </row>
    <row r="12" spans="1:8" x14ac:dyDescent="0.25">
      <c r="A12" t="s">
        <v>2101</v>
      </c>
      <c r="B12">
        <f>COUNTIFS(Crowdfunding!$F:$F,"successful",Crowdfunding!$D:$D,"&gt;=40000",Crowdfunding!$D:$D,"&lt;=44999")</f>
        <v>11</v>
      </c>
      <c r="C12">
        <f>COUNTIFS(Crowdfunding!$F:$F,"failed",Crowdfunding!$D:$D,"&gt;=40000",Crowdfunding!$D:$D,"&lt;=44999")</f>
        <v>3</v>
      </c>
      <c r="D12">
        <f>COUNTIFS(Crowdfunding!$F:$F,"canceled",Crowdfunding!$D:$D,"&gt;=40000",Crowdfunding!$D:$D,"&lt;=44999")</f>
        <v>0</v>
      </c>
      <c r="E12">
        <f t="shared" si="0"/>
        <v>14</v>
      </c>
      <c r="F12" s="4">
        <f t="shared" si="1"/>
        <v>0.7857142857142857</v>
      </c>
      <c r="G12" s="4">
        <f t="shared" si="2"/>
        <v>0.21428571428571427</v>
      </c>
      <c r="H12" s="4">
        <f t="shared" si="3"/>
        <v>0</v>
      </c>
    </row>
    <row r="13" spans="1:8" x14ac:dyDescent="0.25">
      <c r="A13" t="s">
        <v>2102</v>
      </c>
      <c r="B13">
        <f>COUNTIFS(Crowdfunding!$F:$F,"successful",Crowdfunding!$D:$D,"&gt;=45000",Crowdfunding!$D:$D,"&lt;=49999")</f>
        <v>8</v>
      </c>
      <c r="C13">
        <f>COUNTIFS(Crowdfunding!$F:$F,"failed",Crowdfunding!$D:$D,"&gt;=45000",Crowdfunding!$D:$D,"&lt;=49999")</f>
        <v>3</v>
      </c>
      <c r="D13">
        <f>COUNTIFS(Crowdfunding!$F:$F,"canceled",Crowdfunding!$D:$D,"&gt;=45000",Crowdfunding!$D:$D,"&lt;=49999")</f>
        <v>0</v>
      </c>
      <c r="E13">
        <f t="shared" si="0"/>
        <v>11</v>
      </c>
      <c r="F13" s="4">
        <f t="shared" si="1"/>
        <v>0.72727272727272729</v>
      </c>
      <c r="G13" s="4">
        <f t="shared" si="2"/>
        <v>0.27272727272727271</v>
      </c>
      <c r="H13" s="4">
        <f t="shared" si="3"/>
        <v>0</v>
      </c>
    </row>
    <row r="14" spans="1:8" x14ac:dyDescent="0.25">
      <c r="A14" t="s">
        <v>2103</v>
      </c>
      <c r="B14">
        <f>COUNTIFS(Crowdfunding!$F:$F,"successful",Crowdfunding!$D:$D,"&gt;=50000")</f>
        <v>114</v>
      </c>
      <c r="C14">
        <f>COUNTIFS(Crowdfunding!$F:$F,"failed",Crowdfunding!$D:$D,"&gt;=50000")</f>
        <v>163</v>
      </c>
      <c r="D14">
        <f>COUNTIFS(Crowdfunding!$F:$F,"canceled",Crowdfunding!$D:$D,"&gt;=50000")</f>
        <v>28</v>
      </c>
      <c r="E14">
        <f t="shared" si="0"/>
        <v>305</v>
      </c>
      <c r="F14" s="4">
        <f t="shared" si="1"/>
        <v>0.3737704918032787</v>
      </c>
      <c r="G14" s="4">
        <f t="shared" si="2"/>
        <v>0.53442622950819674</v>
      </c>
      <c r="H14" s="4">
        <f>D14/E14</f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66A05-DF29-4010-87A9-405409184094}">
  <dimension ref="A1:L568"/>
  <sheetViews>
    <sheetView zoomScale="112" zoomScaleNormal="112" workbookViewId="0">
      <selection activeCell="K4" sqref="K4"/>
    </sheetView>
  </sheetViews>
  <sheetFormatPr defaultRowHeight="15.75" x14ac:dyDescent="0.25"/>
  <cols>
    <col min="1" max="1" width="9.375" bestFit="1" customWidth="1"/>
    <col min="2" max="2" width="12.625" bestFit="1" customWidth="1"/>
    <col min="10" max="10" width="36.625" bestFit="1" customWidth="1"/>
    <col min="11" max="11" width="18.875" bestFit="1" customWidth="1"/>
    <col min="12" max="12" width="11.125" customWidth="1"/>
  </cols>
  <sheetData>
    <row r="1" spans="1:12" ht="16.5" thickBot="1" x14ac:dyDescent="0.3">
      <c r="A1" s="22" t="s">
        <v>2106</v>
      </c>
      <c r="B1" s="22"/>
      <c r="C1" s="22"/>
      <c r="D1" s="22"/>
      <c r="E1" s="22"/>
    </row>
    <row r="2" spans="1:12" ht="31.5" x14ac:dyDescent="0.25">
      <c r="J2" s="11"/>
      <c r="K2" s="12" t="s">
        <v>2107</v>
      </c>
      <c r="L2" s="13" t="s">
        <v>2114</v>
      </c>
    </row>
    <row r="3" spans="1:12" x14ac:dyDescent="0.25">
      <c r="A3" t="s">
        <v>4</v>
      </c>
      <c r="B3" t="s">
        <v>5</v>
      </c>
      <c r="D3" t="s">
        <v>4</v>
      </c>
      <c r="E3" t="s">
        <v>5</v>
      </c>
      <c r="J3" s="14" t="s">
        <v>2108</v>
      </c>
      <c r="K3" s="18">
        <f>AVERAGE(B4:B568)</f>
        <v>851.14690265486729</v>
      </c>
      <c r="L3" s="19">
        <f>AVERAGE(E4:E367)</f>
        <v>585.61538461538464</v>
      </c>
    </row>
    <row r="4" spans="1:12" x14ac:dyDescent="0.25">
      <c r="A4" t="s">
        <v>20</v>
      </c>
      <c r="B4">
        <v>16</v>
      </c>
      <c r="D4" t="s">
        <v>14</v>
      </c>
      <c r="E4">
        <v>0</v>
      </c>
      <c r="J4" s="14" t="s">
        <v>2109</v>
      </c>
      <c r="K4" s="18">
        <f>MEDIAN(B4:B568)</f>
        <v>201</v>
      </c>
      <c r="L4" s="19">
        <f>MEDIAN(E4:E367)</f>
        <v>114.5</v>
      </c>
    </row>
    <row r="5" spans="1:12" x14ac:dyDescent="0.25">
      <c r="A5" t="s">
        <v>20</v>
      </c>
      <c r="B5">
        <v>26</v>
      </c>
      <c r="D5" t="s">
        <v>14</v>
      </c>
      <c r="E5">
        <v>0</v>
      </c>
      <c r="J5" s="14" t="s">
        <v>2110</v>
      </c>
      <c r="K5" s="18">
        <f>MIN(B4:B568)</f>
        <v>16</v>
      </c>
      <c r="L5" s="19">
        <f>MIN(E4:E367)</f>
        <v>0</v>
      </c>
    </row>
    <row r="6" spans="1:12" x14ac:dyDescent="0.25">
      <c r="A6" t="s">
        <v>20</v>
      </c>
      <c r="B6">
        <v>27</v>
      </c>
      <c r="D6" t="s">
        <v>14</v>
      </c>
      <c r="E6">
        <v>1</v>
      </c>
      <c r="J6" s="14" t="s">
        <v>2111</v>
      </c>
      <c r="K6" s="18">
        <f>MAX(B4:B568)</f>
        <v>7295</v>
      </c>
      <c r="L6" s="19">
        <f>MAX(E4:E367)</f>
        <v>6080</v>
      </c>
    </row>
    <row r="7" spans="1:12" x14ac:dyDescent="0.25">
      <c r="A7" t="s">
        <v>20</v>
      </c>
      <c r="B7">
        <v>32</v>
      </c>
      <c r="D7" t="s">
        <v>14</v>
      </c>
      <c r="E7">
        <v>1</v>
      </c>
      <c r="J7" s="14" t="s">
        <v>2112</v>
      </c>
      <c r="K7" s="18">
        <f>_xlfn.VAR.P(B4:B568)</f>
        <v>1603373.7324019109</v>
      </c>
      <c r="L7" s="19">
        <f>_xlfn.VAR.P(E4:E367)</f>
        <v>921574.68174133555</v>
      </c>
    </row>
    <row r="8" spans="1:12" ht="16.5" thickBot="1" x14ac:dyDescent="0.3">
      <c r="A8" t="s">
        <v>20</v>
      </c>
      <c r="B8">
        <v>32</v>
      </c>
      <c r="D8" t="s">
        <v>14</v>
      </c>
      <c r="E8">
        <v>1</v>
      </c>
      <c r="J8" s="15" t="s">
        <v>2113</v>
      </c>
      <c r="K8" s="20">
        <f>_xlfn.STDEV.P(B4:B568)</f>
        <v>1266.2439466397898</v>
      </c>
      <c r="L8" s="21">
        <f>_xlfn.STDEV.P(E4:E367)</f>
        <v>959.98681331637863</v>
      </c>
    </row>
    <row r="9" spans="1:12" x14ac:dyDescent="0.25">
      <c r="A9" t="s">
        <v>20</v>
      </c>
      <c r="B9">
        <v>34</v>
      </c>
      <c r="D9" t="s">
        <v>14</v>
      </c>
      <c r="E9">
        <v>1</v>
      </c>
    </row>
    <row r="10" spans="1:12" x14ac:dyDescent="0.25">
      <c r="A10" t="s">
        <v>20</v>
      </c>
      <c r="B10">
        <v>40</v>
      </c>
      <c r="D10" t="s">
        <v>14</v>
      </c>
      <c r="E10">
        <v>1</v>
      </c>
    </row>
    <row r="11" spans="1:12" x14ac:dyDescent="0.25">
      <c r="A11" t="s">
        <v>20</v>
      </c>
      <c r="B11">
        <v>41</v>
      </c>
      <c r="D11" t="s">
        <v>14</v>
      </c>
      <c r="E11">
        <v>1</v>
      </c>
      <c r="J11" s="17" t="s">
        <v>2116</v>
      </c>
    </row>
    <row r="12" spans="1:12" x14ac:dyDescent="0.25">
      <c r="A12" t="s">
        <v>20</v>
      </c>
      <c r="B12">
        <v>41</v>
      </c>
      <c r="D12" t="s">
        <v>14</v>
      </c>
      <c r="E12">
        <v>1</v>
      </c>
    </row>
    <row r="13" spans="1:12" x14ac:dyDescent="0.25">
      <c r="A13" t="s">
        <v>20</v>
      </c>
      <c r="B13">
        <v>42</v>
      </c>
      <c r="D13" t="s">
        <v>14</v>
      </c>
      <c r="E13">
        <v>1</v>
      </c>
    </row>
    <row r="14" spans="1:12" x14ac:dyDescent="0.25">
      <c r="A14" t="s">
        <v>20</v>
      </c>
      <c r="B14">
        <v>43</v>
      </c>
      <c r="D14" t="s">
        <v>14</v>
      </c>
      <c r="E14">
        <v>1</v>
      </c>
    </row>
    <row r="15" spans="1:12" x14ac:dyDescent="0.25">
      <c r="A15" t="s">
        <v>20</v>
      </c>
      <c r="B15">
        <v>43</v>
      </c>
      <c r="D15" t="s">
        <v>14</v>
      </c>
      <c r="E15">
        <v>1</v>
      </c>
    </row>
    <row r="16" spans="1:12" x14ac:dyDescent="0.25">
      <c r="A16" t="s">
        <v>20</v>
      </c>
      <c r="B16">
        <v>48</v>
      </c>
      <c r="D16" t="s">
        <v>14</v>
      </c>
      <c r="E16">
        <v>1</v>
      </c>
    </row>
    <row r="17" spans="1:5" x14ac:dyDescent="0.25">
      <c r="A17" t="s">
        <v>20</v>
      </c>
      <c r="B17">
        <v>48</v>
      </c>
      <c r="D17" t="s">
        <v>14</v>
      </c>
      <c r="E17">
        <v>1</v>
      </c>
    </row>
    <row r="18" spans="1:5" x14ac:dyDescent="0.25">
      <c r="A18" t="s">
        <v>20</v>
      </c>
      <c r="B18">
        <v>48</v>
      </c>
      <c r="D18" t="s">
        <v>14</v>
      </c>
      <c r="E18">
        <v>1</v>
      </c>
    </row>
    <row r="19" spans="1:5" x14ac:dyDescent="0.25">
      <c r="A19" t="s">
        <v>20</v>
      </c>
      <c r="B19">
        <v>50</v>
      </c>
      <c r="D19" t="s">
        <v>14</v>
      </c>
      <c r="E19">
        <v>1</v>
      </c>
    </row>
    <row r="20" spans="1:5" x14ac:dyDescent="0.25">
      <c r="A20" t="s">
        <v>20</v>
      </c>
      <c r="B20">
        <v>50</v>
      </c>
      <c r="D20" t="s">
        <v>14</v>
      </c>
      <c r="E20">
        <v>1</v>
      </c>
    </row>
    <row r="21" spans="1:5" x14ac:dyDescent="0.25">
      <c r="A21" t="s">
        <v>20</v>
      </c>
      <c r="B21">
        <v>50</v>
      </c>
      <c r="D21" t="s">
        <v>14</v>
      </c>
      <c r="E21">
        <v>1</v>
      </c>
    </row>
    <row r="22" spans="1:5" x14ac:dyDescent="0.25">
      <c r="A22" t="s">
        <v>20</v>
      </c>
      <c r="B22">
        <v>52</v>
      </c>
      <c r="D22" t="s">
        <v>14</v>
      </c>
      <c r="E22">
        <v>1</v>
      </c>
    </row>
    <row r="23" spans="1:5" x14ac:dyDescent="0.25">
      <c r="A23" t="s">
        <v>20</v>
      </c>
      <c r="B23">
        <v>53</v>
      </c>
      <c r="D23" t="s">
        <v>14</v>
      </c>
      <c r="E23">
        <v>5</v>
      </c>
    </row>
    <row r="24" spans="1:5" x14ac:dyDescent="0.25">
      <c r="A24" t="s">
        <v>20</v>
      </c>
      <c r="B24">
        <v>53</v>
      </c>
      <c r="D24" t="s">
        <v>14</v>
      </c>
      <c r="E24">
        <v>5</v>
      </c>
    </row>
    <row r="25" spans="1:5" x14ac:dyDescent="0.25">
      <c r="A25" t="s">
        <v>20</v>
      </c>
      <c r="B25">
        <v>54</v>
      </c>
      <c r="D25" t="s">
        <v>14</v>
      </c>
      <c r="E25">
        <v>6</v>
      </c>
    </row>
    <row r="26" spans="1:5" x14ac:dyDescent="0.25">
      <c r="A26" t="s">
        <v>20</v>
      </c>
      <c r="B26">
        <v>55</v>
      </c>
      <c r="D26" t="s">
        <v>14</v>
      </c>
      <c r="E26">
        <v>7</v>
      </c>
    </row>
    <row r="27" spans="1:5" x14ac:dyDescent="0.25">
      <c r="A27" t="s">
        <v>20</v>
      </c>
      <c r="B27">
        <v>56</v>
      </c>
      <c r="D27" t="s">
        <v>14</v>
      </c>
      <c r="E27">
        <v>7</v>
      </c>
    </row>
    <row r="28" spans="1:5" x14ac:dyDescent="0.25">
      <c r="A28" t="s">
        <v>20</v>
      </c>
      <c r="B28">
        <v>59</v>
      </c>
      <c r="D28" t="s">
        <v>14</v>
      </c>
      <c r="E28">
        <v>9</v>
      </c>
    </row>
    <row r="29" spans="1:5" x14ac:dyDescent="0.25">
      <c r="A29" t="s">
        <v>20</v>
      </c>
      <c r="B29">
        <v>62</v>
      </c>
      <c r="D29" t="s">
        <v>14</v>
      </c>
      <c r="E29">
        <v>9</v>
      </c>
    </row>
    <row r="30" spans="1:5" x14ac:dyDescent="0.25">
      <c r="A30" t="s">
        <v>20</v>
      </c>
      <c r="B30">
        <v>64</v>
      </c>
      <c r="D30" t="s">
        <v>14</v>
      </c>
      <c r="E30">
        <v>10</v>
      </c>
    </row>
    <row r="31" spans="1:5" x14ac:dyDescent="0.25">
      <c r="A31" t="s">
        <v>20</v>
      </c>
      <c r="B31">
        <v>65</v>
      </c>
      <c r="D31" t="s">
        <v>14</v>
      </c>
      <c r="E31">
        <v>10</v>
      </c>
    </row>
    <row r="32" spans="1:5" x14ac:dyDescent="0.25">
      <c r="A32" t="s">
        <v>20</v>
      </c>
      <c r="B32">
        <v>65</v>
      </c>
      <c r="D32" t="s">
        <v>14</v>
      </c>
      <c r="E32">
        <v>10</v>
      </c>
    </row>
    <row r="33" spans="1:5" x14ac:dyDescent="0.25">
      <c r="A33" t="s">
        <v>20</v>
      </c>
      <c r="B33">
        <v>67</v>
      </c>
      <c r="D33" t="s">
        <v>14</v>
      </c>
      <c r="E33">
        <v>10</v>
      </c>
    </row>
    <row r="34" spans="1:5" x14ac:dyDescent="0.25">
      <c r="A34" t="s">
        <v>20</v>
      </c>
      <c r="B34">
        <v>68</v>
      </c>
      <c r="D34" t="s">
        <v>14</v>
      </c>
      <c r="E34">
        <v>12</v>
      </c>
    </row>
    <row r="35" spans="1:5" x14ac:dyDescent="0.25">
      <c r="A35" t="s">
        <v>20</v>
      </c>
      <c r="B35">
        <v>69</v>
      </c>
      <c r="D35" t="s">
        <v>14</v>
      </c>
      <c r="E35">
        <v>12</v>
      </c>
    </row>
    <row r="36" spans="1:5" x14ac:dyDescent="0.25">
      <c r="A36" t="s">
        <v>20</v>
      </c>
      <c r="B36">
        <v>69</v>
      </c>
      <c r="D36" t="s">
        <v>14</v>
      </c>
      <c r="E36">
        <v>13</v>
      </c>
    </row>
    <row r="37" spans="1:5" x14ac:dyDescent="0.25">
      <c r="A37" t="s">
        <v>20</v>
      </c>
      <c r="B37">
        <v>70</v>
      </c>
      <c r="D37" t="s">
        <v>14</v>
      </c>
      <c r="E37">
        <v>13</v>
      </c>
    </row>
    <row r="38" spans="1:5" x14ac:dyDescent="0.25">
      <c r="A38" t="s">
        <v>20</v>
      </c>
      <c r="B38">
        <v>71</v>
      </c>
      <c r="D38" t="s">
        <v>14</v>
      </c>
      <c r="E38">
        <v>14</v>
      </c>
    </row>
    <row r="39" spans="1:5" x14ac:dyDescent="0.25">
      <c r="A39" t="s">
        <v>20</v>
      </c>
      <c r="B39">
        <v>72</v>
      </c>
      <c r="D39" t="s">
        <v>14</v>
      </c>
      <c r="E39">
        <v>14</v>
      </c>
    </row>
    <row r="40" spans="1:5" x14ac:dyDescent="0.25">
      <c r="A40" t="s">
        <v>20</v>
      </c>
      <c r="B40">
        <v>76</v>
      </c>
      <c r="D40" t="s">
        <v>14</v>
      </c>
      <c r="E40">
        <v>15</v>
      </c>
    </row>
    <row r="41" spans="1:5" x14ac:dyDescent="0.25">
      <c r="A41" t="s">
        <v>20</v>
      </c>
      <c r="B41">
        <v>76</v>
      </c>
      <c r="D41" t="s">
        <v>14</v>
      </c>
      <c r="E41">
        <v>15</v>
      </c>
    </row>
    <row r="42" spans="1:5" x14ac:dyDescent="0.25">
      <c r="A42" t="s">
        <v>20</v>
      </c>
      <c r="B42">
        <v>78</v>
      </c>
      <c r="D42" t="s">
        <v>14</v>
      </c>
      <c r="E42">
        <v>15</v>
      </c>
    </row>
    <row r="43" spans="1:5" x14ac:dyDescent="0.25">
      <c r="A43" t="s">
        <v>20</v>
      </c>
      <c r="B43">
        <v>78</v>
      </c>
      <c r="D43" t="s">
        <v>14</v>
      </c>
      <c r="E43">
        <v>15</v>
      </c>
    </row>
    <row r="44" spans="1:5" x14ac:dyDescent="0.25">
      <c r="A44" t="s">
        <v>20</v>
      </c>
      <c r="B44">
        <v>80</v>
      </c>
      <c r="D44" t="s">
        <v>14</v>
      </c>
      <c r="E44">
        <v>15</v>
      </c>
    </row>
    <row r="45" spans="1:5" x14ac:dyDescent="0.25">
      <c r="A45" t="s">
        <v>20</v>
      </c>
      <c r="B45">
        <v>80</v>
      </c>
      <c r="D45" t="s">
        <v>14</v>
      </c>
      <c r="E45">
        <v>15</v>
      </c>
    </row>
    <row r="46" spans="1:5" x14ac:dyDescent="0.25">
      <c r="A46" t="s">
        <v>20</v>
      </c>
      <c r="B46">
        <v>80</v>
      </c>
      <c r="D46" t="s">
        <v>14</v>
      </c>
      <c r="E46">
        <v>16</v>
      </c>
    </row>
    <row r="47" spans="1:5" x14ac:dyDescent="0.25">
      <c r="A47" t="s">
        <v>20</v>
      </c>
      <c r="B47">
        <v>80</v>
      </c>
      <c r="D47" t="s">
        <v>14</v>
      </c>
      <c r="E47">
        <v>16</v>
      </c>
    </row>
    <row r="48" spans="1:5" x14ac:dyDescent="0.25">
      <c r="A48" t="s">
        <v>20</v>
      </c>
      <c r="B48">
        <v>80</v>
      </c>
      <c r="D48" t="s">
        <v>14</v>
      </c>
      <c r="E48">
        <v>16</v>
      </c>
    </row>
    <row r="49" spans="1:5" x14ac:dyDescent="0.25">
      <c r="A49" t="s">
        <v>20</v>
      </c>
      <c r="B49">
        <v>80</v>
      </c>
      <c r="D49" t="s">
        <v>14</v>
      </c>
      <c r="E49">
        <v>16</v>
      </c>
    </row>
    <row r="50" spans="1:5" x14ac:dyDescent="0.25">
      <c r="A50" t="s">
        <v>20</v>
      </c>
      <c r="B50">
        <v>81</v>
      </c>
      <c r="D50" t="s">
        <v>14</v>
      </c>
      <c r="E50">
        <v>17</v>
      </c>
    </row>
    <row r="51" spans="1:5" x14ac:dyDescent="0.25">
      <c r="A51" t="s">
        <v>20</v>
      </c>
      <c r="B51">
        <v>82</v>
      </c>
      <c r="D51" t="s">
        <v>14</v>
      </c>
      <c r="E51">
        <v>17</v>
      </c>
    </row>
    <row r="52" spans="1:5" x14ac:dyDescent="0.25">
      <c r="A52" t="s">
        <v>20</v>
      </c>
      <c r="B52">
        <v>82</v>
      </c>
      <c r="D52" t="s">
        <v>14</v>
      </c>
      <c r="E52">
        <v>17</v>
      </c>
    </row>
    <row r="53" spans="1:5" x14ac:dyDescent="0.25">
      <c r="A53" t="s">
        <v>20</v>
      </c>
      <c r="B53">
        <v>83</v>
      </c>
      <c r="D53" t="s">
        <v>14</v>
      </c>
      <c r="E53">
        <v>18</v>
      </c>
    </row>
    <row r="54" spans="1:5" x14ac:dyDescent="0.25">
      <c r="A54" t="s">
        <v>20</v>
      </c>
      <c r="B54">
        <v>83</v>
      </c>
      <c r="D54" t="s">
        <v>14</v>
      </c>
      <c r="E54">
        <v>18</v>
      </c>
    </row>
    <row r="55" spans="1:5" x14ac:dyDescent="0.25">
      <c r="A55" t="s">
        <v>20</v>
      </c>
      <c r="B55">
        <v>84</v>
      </c>
      <c r="D55" t="s">
        <v>14</v>
      </c>
      <c r="E55">
        <v>19</v>
      </c>
    </row>
    <row r="56" spans="1:5" x14ac:dyDescent="0.25">
      <c r="A56" t="s">
        <v>20</v>
      </c>
      <c r="B56">
        <v>84</v>
      </c>
      <c r="D56" t="s">
        <v>14</v>
      </c>
      <c r="E56">
        <v>19</v>
      </c>
    </row>
    <row r="57" spans="1:5" x14ac:dyDescent="0.25">
      <c r="A57" t="s">
        <v>20</v>
      </c>
      <c r="B57">
        <v>85</v>
      </c>
      <c r="D57" t="s">
        <v>14</v>
      </c>
      <c r="E57">
        <v>19</v>
      </c>
    </row>
    <row r="58" spans="1:5" x14ac:dyDescent="0.25">
      <c r="A58" t="s">
        <v>20</v>
      </c>
      <c r="B58">
        <v>85</v>
      </c>
      <c r="D58" t="s">
        <v>14</v>
      </c>
      <c r="E58">
        <v>21</v>
      </c>
    </row>
    <row r="59" spans="1:5" x14ac:dyDescent="0.25">
      <c r="A59" t="s">
        <v>20</v>
      </c>
      <c r="B59">
        <v>85</v>
      </c>
      <c r="D59" t="s">
        <v>14</v>
      </c>
      <c r="E59">
        <v>21</v>
      </c>
    </row>
    <row r="60" spans="1:5" x14ac:dyDescent="0.25">
      <c r="A60" t="s">
        <v>20</v>
      </c>
      <c r="B60">
        <v>85</v>
      </c>
      <c r="D60" t="s">
        <v>14</v>
      </c>
      <c r="E60">
        <v>21</v>
      </c>
    </row>
    <row r="61" spans="1:5" x14ac:dyDescent="0.25">
      <c r="A61" t="s">
        <v>20</v>
      </c>
      <c r="B61">
        <v>85</v>
      </c>
      <c r="D61" t="s">
        <v>14</v>
      </c>
      <c r="E61">
        <v>22</v>
      </c>
    </row>
    <row r="62" spans="1:5" x14ac:dyDescent="0.25">
      <c r="A62" t="s">
        <v>20</v>
      </c>
      <c r="B62">
        <v>85</v>
      </c>
      <c r="D62" t="s">
        <v>14</v>
      </c>
      <c r="E62">
        <v>23</v>
      </c>
    </row>
    <row r="63" spans="1:5" x14ac:dyDescent="0.25">
      <c r="A63" t="s">
        <v>20</v>
      </c>
      <c r="B63">
        <v>86</v>
      </c>
      <c r="D63" t="s">
        <v>14</v>
      </c>
      <c r="E63">
        <v>24</v>
      </c>
    </row>
    <row r="64" spans="1:5" x14ac:dyDescent="0.25">
      <c r="A64" t="s">
        <v>20</v>
      </c>
      <c r="B64">
        <v>86</v>
      </c>
      <c r="D64" t="s">
        <v>14</v>
      </c>
      <c r="E64">
        <v>24</v>
      </c>
    </row>
    <row r="65" spans="1:5" x14ac:dyDescent="0.25">
      <c r="A65" t="s">
        <v>20</v>
      </c>
      <c r="B65">
        <v>86</v>
      </c>
      <c r="D65" t="s">
        <v>14</v>
      </c>
      <c r="E65">
        <v>24</v>
      </c>
    </row>
    <row r="66" spans="1:5" x14ac:dyDescent="0.25">
      <c r="A66" t="s">
        <v>20</v>
      </c>
      <c r="B66">
        <v>87</v>
      </c>
      <c r="D66" t="s">
        <v>14</v>
      </c>
      <c r="E66">
        <v>25</v>
      </c>
    </row>
    <row r="67" spans="1:5" x14ac:dyDescent="0.25">
      <c r="A67" t="s">
        <v>20</v>
      </c>
      <c r="B67">
        <v>87</v>
      </c>
      <c r="D67" t="s">
        <v>14</v>
      </c>
      <c r="E67">
        <v>25</v>
      </c>
    </row>
    <row r="68" spans="1:5" x14ac:dyDescent="0.25">
      <c r="A68" t="s">
        <v>20</v>
      </c>
      <c r="B68">
        <v>87</v>
      </c>
      <c r="D68" t="s">
        <v>14</v>
      </c>
      <c r="E68">
        <v>26</v>
      </c>
    </row>
    <row r="69" spans="1:5" x14ac:dyDescent="0.25">
      <c r="A69" t="s">
        <v>20</v>
      </c>
      <c r="B69">
        <v>88</v>
      </c>
      <c r="D69" t="s">
        <v>14</v>
      </c>
      <c r="E69">
        <v>26</v>
      </c>
    </row>
    <row r="70" spans="1:5" x14ac:dyDescent="0.25">
      <c r="A70" t="s">
        <v>20</v>
      </c>
      <c r="B70">
        <v>88</v>
      </c>
      <c r="D70" t="s">
        <v>14</v>
      </c>
      <c r="E70">
        <v>26</v>
      </c>
    </row>
    <row r="71" spans="1:5" x14ac:dyDescent="0.25">
      <c r="A71" t="s">
        <v>20</v>
      </c>
      <c r="B71">
        <v>88</v>
      </c>
      <c r="D71" t="s">
        <v>14</v>
      </c>
      <c r="E71">
        <v>27</v>
      </c>
    </row>
    <row r="72" spans="1:5" x14ac:dyDescent="0.25">
      <c r="A72" t="s">
        <v>20</v>
      </c>
      <c r="B72">
        <v>88</v>
      </c>
      <c r="D72" t="s">
        <v>14</v>
      </c>
      <c r="E72">
        <v>27</v>
      </c>
    </row>
    <row r="73" spans="1:5" x14ac:dyDescent="0.25">
      <c r="A73" t="s">
        <v>20</v>
      </c>
      <c r="B73">
        <v>89</v>
      </c>
      <c r="D73" t="s">
        <v>14</v>
      </c>
      <c r="E73">
        <v>29</v>
      </c>
    </row>
    <row r="74" spans="1:5" x14ac:dyDescent="0.25">
      <c r="A74" t="s">
        <v>20</v>
      </c>
      <c r="B74">
        <v>89</v>
      </c>
      <c r="D74" t="s">
        <v>14</v>
      </c>
      <c r="E74">
        <v>30</v>
      </c>
    </row>
    <row r="75" spans="1:5" x14ac:dyDescent="0.25">
      <c r="A75" t="s">
        <v>20</v>
      </c>
      <c r="B75">
        <v>91</v>
      </c>
      <c r="D75" t="s">
        <v>14</v>
      </c>
      <c r="E75">
        <v>30</v>
      </c>
    </row>
    <row r="76" spans="1:5" x14ac:dyDescent="0.25">
      <c r="A76" t="s">
        <v>20</v>
      </c>
      <c r="B76">
        <v>92</v>
      </c>
      <c r="D76" t="s">
        <v>14</v>
      </c>
      <c r="E76">
        <v>31</v>
      </c>
    </row>
    <row r="77" spans="1:5" x14ac:dyDescent="0.25">
      <c r="A77" t="s">
        <v>20</v>
      </c>
      <c r="B77">
        <v>92</v>
      </c>
      <c r="D77" t="s">
        <v>14</v>
      </c>
      <c r="E77">
        <v>31</v>
      </c>
    </row>
    <row r="78" spans="1:5" x14ac:dyDescent="0.25">
      <c r="A78" t="s">
        <v>20</v>
      </c>
      <c r="B78">
        <v>92</v>
      </c>
      <c r="D78" t="s">
        <v>14</v>
      </c>
      <c r="E78">
        <v>31</v>
      </c>
    </row>
    <row r="79" spans="1:5" x14ac:dyDescent="0.25">
      <c r="A79" t="s">
        <v>20</v>
      </c>
      <c r="B79">
        <v>92</v>
      </c>
      <c r="D79" t="s">
        <v>14</v>
      </c>
      <c r="E79">
        <v>31</v>
      </c>
    </row>
    <row r="80" spans="1:5" x14ac:dyDescent="0.25">
      <c r="A80" t="s">
        <v>20</v>
      </c>
      <c r="B80">
        <v>92</v>
      </c>
      <c r="D80" t="s">
        <v>14</v>
      </c>
      <c r="E80">
        <v>31</v>
      </c>
    </row>
    <row r="81" spans="1:5" x14ac:dyDescent="0.25">
      <c r="A81" t="s">
        <v>20</v>
      </c>
      <c r="B81">
        <v>93</v>
      </c>
      <c r="D81" t="s">
        <v>14</v>
      </c>
      <c r="E81">
        <v>32</v>
      </c>
    </row>
    <row r="82" spans="1:5" x14ac:dyDescent="0.25">
      <c r="A82" t="s">
        <v>20</v>
      </c>
      <c r="B82">
        <v>94</v>
      </c>
      <c r="D82" t="s">
        <v>14</v>
      </c>
      <c r="E82">
        <v>32</v>
      </c>
    </row>
    <row r="83" spans="1:5" x14ac:dyDescent="0.25">
      <c r="A83" t="s">
        <v>20</v>
      </c>
      <c r="B83">
        <v>94</v>
      </c>
      <c r="D83" t="s">
        <v>14</v>
      </c>
      <c r="E83">
        <v>33</v>
      </c>
    </row>
    <row r="84" spans="1:5" x14ac:dyDescent="0.25">
      <c r="A84" t="s">
        <v>20</v>
      </c>
      <c r="B84">
        <v>94</v>
      </c>
      <c r="D84" t="s">
        <v>14</v>
      </c>
      <c r="E84">
        <v>33</v>
      </c>
    </row>
    <row r="85" spans="1:5" x14ac:dyDescent="0.25">
      <c r="A85" t="s">
        <v>20</v>
      </c>
      <c r="B85">
        <v>95</v>
      </c>
      <c r="D85" t="s">
        <v>14</v>
      </c>
      <c r="E85">
        <v>33</v>
      </c>
    </row>
    <row r="86" spans="1:5" x14ac:dyDescent="0.25">
      <c r="A86" t="s">
        <v>20</v>
      </c>
      <c r="B86">
        <v>96</v>
      </c>
      <c r="D86" t="s">
        <v>14</v>
      </c>
      <c r="E86">
        <v>34</v>
      </c>
    </row>
    <row r="87" spans="1:5" x14ac:dyDescent="0.25">
      <c r="A87" t="s">
        <v>20</v>
      </c>
      <c r="B87">
        <v>96</v>
      </c>
      <c r="D87" t="s">
        <v>14</v>
      </c>
      <c r="E87">
        <v>35</v>
      </c>
    </row>
    <row r="88" spans="1:5" x14ac:dyDescent="0.25">
      <c r="A88" t="s">
        <v>20</v>
      </c>
      <c r="B88">
        <v>96</v>
      </c>
      <c r="D88" t="s">
        <v>14</v>
      </c>
      <c r="E88">
        <v>35</v>
      </c>
    </row>
    <row r="89" spans="1:5" x14ac:dyDescent="0.25">
      <c r="A89" t="s">
        <v>20</v>
      </c>
      <c r="B89">
        <v>97</v>
      </c>
      <c r="D89" t="s">
        <v>14</v>
      </c>
      <c r="E89">
        <v>35</v>
      </c>
    </row>
    <row r="90" spans="1:5" x14ac:dyDescent="0.25">
      <c r="A90" t="s">
        <v>20</v>
      </c>
      <c r="B90">
        <v>98</v>
      </c>
      <c r="D90" t="s">
        <v>14</v>
      </c>
      <c r="E90">
        <v>36</v>
      </c>
    </row>
    <row r="91" spans="1:5" x14ac:dyDescent="0.25">
      <c r="A91" t="s">
        <v>20</v>
      </c>
      <c r="B91">
        <v>98</v>
      </c>
      <c r="D91" t="s">
        <v>14</v>
      </c>
      <c r="E91">
        <v>37</v>
      </c>
    </row>
    <row r="92" spans="1:5" x14ac:dyDescent="0.25">
      <c r="A92" t="s">
        <v>20</v>
      </c>
      <c r="B92">
        <v>100</v>
      </c>
      <c r="D92" t="s">
        <v>14</v>
      </c>
      <c r="E92">
        <v>37</v>
      </c>
    </row>
    <row r="93" spans="1:5" x14ac:dyDescent="0.25">
      <c r="A93" t="s">
        <v>20</v>
      </c>
      <c r="B93">
        <v>100</v>
      </c>
      <c r="D93" t="s">
        <v>14</v>
      </c>
      <c r="E93">
        <v>37</v>
      </c>
    </row>
    <row r="94" spans="1:5" x14ac:dyDescent="0.25">
      <c r="A94" t="s">
        <v>20</v>
      </c>
      <c r="B94">
        <v>101</v>
      </c>
      <c r="D94" t="s">
        <v>14</v>
      </c>
      <c r="E94">
        <v>38</v>
      </c>
    </row>
    <row r="95" spans="1:5" x14ac:dyDescent="0.25">
      <c r="A95" t="s">
        <v>20</v>
      </c>
      <c r="B95">
        <v>101</v>
      </c>
      <c r="D95" t="s">
        <v>14</v>
      </c>
      <c r="E95">
        <v>38</v>
      </c>
    </row>
    <row r="96" spans="1:5" x14ac:dyDescent="0.25">
      <c r="A96" t="s">
        <v>20</v>
      </c>
      <c r="B96">
        <v>102</v>
      </c>
      <c r="D96" t="s">
        <v>14</v>
      </c>
      <c r="E96">
        <v>38</v>
      </c>
    </row>
    <row r="97" spans="1:5" x14ac:dyDescent="0.25">
      <c r="A97" t="s">
        <v>20</v>
      </c>
      <c r="B97">
        <v>102</v>
      </c>
      <c r="D97" t="s">
        <v>14</v>
      </c>
      <c r="E97">
        <v>39</v>
      </c>
    </row>
    <row r="98" spans="1:5" x14ac:dyDescent="0.25">
      <c r="A98" t="s">
        <v>20</v>
      </c>
      <c r="B98">
        <v>103</v>
      </c>
      <c r="D98" t="s">
        <v>14</v>
      </c>
      <c r="E98">
        <v>40</v>
      </c>
    </row>
    <row r="99" spans="1:5" x14ac:dyDescent="0.25">
      <c r="A99" t="s">
        <v>20</v>
      </c>
      <c r="B99">
        <v>103</v>
      </c>
      <c r="D99" t="s">
        <v>14</v>
      </c>
      <c r="E99">
        <v>40</v>
      </c>
    </row>
    <row r="100" spans="1:5" x14ac:dyDescent="0.25">
      <c r="A100" t="s">
        <v>20</v>
      </c>
      <c r="B100">
        <v>105</v>
      </c>
      <c r="D100" t="s">
        <v>14</v>
      </c>
      <c r="E100">
        <v>40</v>
      </c>
    </row>
    <row r="101" spans="1:5" x14ac:dyDescent="0.25">
      <c r="A101" t="s">
        <v>20</v>
      </c>
      <c r="B101">
        <v>106</v>
      </c>
      <c r="D101" t="s">
        <v>14</v>
      </c>
      <c r="E101">
        <v>41</v>
      </c>
    </row>
    <row r="102" spans="1:5" x14ac:dyDescent="0.25">
      <c r="A102" t="s">
        <v>20</v>
      </c>
      <c r="B102">
        <v>106</v>
      </c>
      <c r="D102" t="s">
        <v>14</v>
      </c>
      <c r="E102">
        <v>41</v>
      </c>
    </row>
    <row r="103" spans="1:5" x14ac:dyDescent="0.25">
      <c r="A103" t="s">
        <v>20</v>
      </c>
      <c r="B103">
        <v>107</v>
      </c>
      <c r="D103" t="s">
        <v>14</v>
      </c>
      <c r="E103">
        <v>42</v>
      </c>
    </row>
    <row r="104" spans="1:5" x14ac:dyDescent="0.25">
      <c r="A104" t="s">
        <v>20</v>
      </c>
      <c r="B104">
        <v>107</v>
      </c>
      <c r="D104" t="s">
        <v>14</v>
      </c>
      <c r="E104">
        <v>44</v>
      </c>
    </row>
    <row r="105" spans="1:5" x14ac:dyDescent="0.25">
      <c r="A105" t="s">
        <v>20</v>
      </c>
      <c r="B105">
        <v>107</v>
      </c>
      <c r="D105" t="s">
        <v>14</v>
      </c>
      <c r="E105">
        <v>44</v>
      </c>
    </row>
    <row r="106" spans="1:5" x14ac:dyDescent="0.25">
      <c r="A106" t="s">
        <v>20</v>
      </c>
      <c r="B106">
        <v>107</v>
      </c>
      <c r="D106" t="s">
        <v>14</v>
      </c>
      <c r="E106">
        <v>45</v>
      </c>
    </row>
    <row r="107" spans="1:5" x14ac:dyDescent="0.25">
      <c r="A107" t="s">
        <v>20</v>
      </c>
      <c r="B107">
        <v>107</v>
      </c>
      <c r="D107" t="s">
        <v>14</v>
      </c>
      <c r="E107">
        <v>46</v>
      </c>
    </row>
    <row r="108" spans="1:5" x14ac:dyDescent="0.25">
      <c r="A108" t="s">
        <v>20</v>
      </c>
      <c r="B108">
        <v>110</v>
      </c>
      <c r="D108" t="s">
        <v>14</v>
      </c>
      <c r="E108">
        <v>47</v>
      </c>
    </row>
    <row r="109" spans="1:5" x14ac:dyDescent="0.25">
      <c r="A109" t="s">
        <v>20</v>
      </c>
      <c r="B109">
        <v>110</v>
      </c>
      <c r="D109" t="s">
        <v>14</v>
      </c>
      <c r="E109">
        <v>48</v>
      </c>
    </row>
    <row r="110" spans="1:5" x14ac:dyDescent="0.25">
      <c r="A110" t="s">
        <v>20</v>
      </c>
      <c r="B110">
        <v>110</v>
      </c>
      <c r="D110" t="s">
        <v>14</v>
      </c>
      <c r="E110">
        <v>49</v>
      </c>
    </row>
    <row r="111" spans="1:5" x14ac:dyDescent="0.25">
      <c r="A111" t="s">
        <v>20</v>
      </c>
      <c r="B111">
        <v>110</v>
      </c>
      <c r="D111" t="s">
        <v>14</v>
      </c>
      <c r="E111">
        <v>49</v>
      </c>
    </row>
    <row r="112" spans="1:5" x14ac:dyDescent="0.25">
      <c r="A112" t="s">
        <v>20</v>
      </c>
      <c r="B112">
        <v>111</v>
      </c>
      <c r="D112" t="s">
        <v>14</v>
      </c>
      <c r="E112">
        <v>52</v>
      </c>
    </row>
    <row r="113" spans="1:5" x14ac:dyDescent="0.25">
      <c r="A113" t="s">
        <v>20</v>
      </c>
      <c r="B113">
        <v>112</v>
      </c>
      <c r="D113" t="s">
        <v>14</v>
      </c>
      <c r="E113">
        <v>53</v>
      </c>
    </row>
    <row r="114" spans="1:5" x14ac:dyDescent="0.25">
      <c r="A114" t="s">
        <v>20</v>
      </c>
      <c r="B114">
        <v>112</v>
      </c>
      <c r="D114" t="s">
        <v>14</v>
      </c>
      <c r="E114">
        <v>54</v>
      </c>
    </row>
    <row r="115" spans="1:5" x14ac:dyDescent="0.25">
      <c r="A115" t="s">
        <v>20</v>
      </c>
      <c r="B115">
        <v>112</v>
      </c>
      <c r="D115" t="s">
        <v>14</v>
      </c>
      <c r="E115">
        <v>55</v>
      </c>
    </row>
    <row r="116" spans="1:5" x14ac:dyDescent="0.25">
      <c r="A116" t="s">
        <v>20</v>
      </c>
      <c r="B116">
        <v>113</v>
      </c>
      <c r="D116" t="s">
        <v>14</v>
      </c>
      <c r="E116">
        <v>55</v>
      </c>
    </row>
    <row r="117" spans="1:5" x14ac:dyDescent="0.25">
      <c r="A117" t="s">
        <v>20</v>
      </c>
      <c r="B117">
        <v>113</v>
      </c>
      <c r="D117" t="s">
        <v>14</v>
      </c>
      <c r="E117">
        <v>56</v>
      </c>
    </row>
    <row r="118" spans="1:5" x14ac:dyDescent="0.25">
      <c r="A118" t="s">
        <v>20</v>
      </c>
      <c r="B118">
        <v>114</v>
      </c>
      <c r="D118" t="s">
        <v>14</v>
      </c>
      <c r="E118">
        <v>56</v>
      </c>
    </row>
    <row r="119" spans="1:5" x14ac:dyDescent="0.25">
      <c r="A119" t="s">
        <v>20</v>
      </c>
      <c r="B119">
        <v>114</v>
      </c>
      <c r="D119" t="s">
        <v>14</v>
      </c>
      <c r="E119">
        <v>57</v>
      </c>
    </row>
    <row r="120" spans="1:5" x14ac:dyDescent="0.25">
      <c r="A120" t="s">
        <v>20</v>
      </c>
      <c r="B120">
        <v>114</v>
      </c>
      <c r="D120" t="s">
        <v>14</v>
      </c>
      <c r="E120">
        <v>57</v>
      </c>
    </row>
    <row r="121" spans="1:5" x14ac:dyDescent="0.25">
      <c r="A121" t="s">
        <v>20</v>
      </c>
      <c r="B121">
        <v>115</v>
      </c>
      <c r="D121" t="s">
        <v>14</v>
      </c>
      <c r="E121">
        <v>58</v>
      </c>
    </row>
    <row r="122" spans="1:5" x14ac:dyDescent="0.25">
      <c r="A122" t="s">
        <v>20</v>
      </c>
      <c r="B122">
        <v>116</v>
      </c>
      <c r="D122" t="s">
        <v>14</v>
      </c>
      <c r="E122">
        <v>60</v>
      </c>
    </row>
    <row r="123" spans="1:5" x14ac:dyDescent="0.25">
      <c r="A123" t="s">
        <v>20</v>
      </c>
      <c r="B123">
        <v>116</v>
      </c>
      <c r="D123" t="s">
        <v>14</v>
      </c>
      <c r="E123">
        <v>62</v>
      </c>
    </row>
    <row r="124" spans="1:5" x14ac:dyDescent="0.25">
      <c r="A124" t="s">
        <v>20</v>
      </c>
      <c r="B124">
        <v>117</v>
      </c>
      <c r="D124" t="s">
        <v>14</v>
      </c>
      <c r="E124">
        <v>62</v>
      </c>
    </row>
    <row r="125" spans="1:5" x14ac:dyDescent="0.25">
      <c r="A125" t="s">
        <v>20</v>
      </c>
      <c r="B125">
        <v>117</v>
      </c>
      <c r="D125" t="s">
        <v>14</v>
      </c>
      <c r="E125">
        <v>63</v>
      </c>
    </row>
    <row r="126" spans="1:5" x14ac:dyDescent="0.25">
      <c r="A126" t="s">
        <v>20</v>
      </c>
      <c r="B126">
        <v>119</v>
      </c>
      <c r="D126" t="s">
        <v>14</v>
      </c>
      <c r="E126">
        <v>63</v>
      </c>
    </row>
    <row r="127" spans="1:5" x14ac:dyDescent="0.25">
      <c r="A127" t="s">
        <v>20</v>
      </c>
      <c r="B127">
        <v>121</v>
      </c>
      <c r="D127" t="s">
        <v>14</v>
      </c>
      <c r="E127">
        <v>64</v>
      </c>
    </row>
    <row r="128" spans="1:5" x14ac:dyDescent="0.25">
      <c r="A128" t="s">
        <v>20</v>
      </c>
      <c r="B128">
        <v>121</v>
      </c>
      <c r="D128" t="s">
        <v>14</v>
      </c>
      <c r="E128">
        <v>64</v>
      </c>
    </row>
    <row r="129" spans="1:5" x14ac:dyDescent="0.25">
      <c r="A129" t="s">
        <v>20</v>
      </c>
      <c r="B129">
        <v>121</v>
      </c>
      <c r="D129" t="s">
        <v>14</v>
      </c>
      <c r="E129">
        <v>64</v>
      </c>
    </row>
    <row r="130" spans="1:5" x14ac:dyDescent="0.25">
      <c r="A130" t="s">
        <v>20</v>
      </c>
      <c r="B130">
        <v>122</v>
      </c>
      <c r="D130" t="s">
        <v>14</v>
      </c>
      <c r="E130">
        <v>64</v>
      </c>
    </row>
    <row r="131" spans="1:5" x14ac:dyDescent="0.25">
      <c r="A131" t="s">
        <v>20</v>
      </c>
      <c r="B131">
        <v>122</v>
      </c>
      <c r="D131" t="s">
        <v>14</v>
      </c>
      <c r="E131">
        <v>65</v>
      </c>
    </row>
    <row r="132" spans="1:5" x14ac:dyDescent="0.25">
      <c r="A132" t="s">
        <v>20</v>
      </c>
      <c r="B132">
        <v>122</v>
      </c>
      <c r="D132" t="s">
        <v>14</v>
      </c>
      <c r="E132">
        <v>65</v>
      </c>
    </row>
    <row r="133" spans="1:5" x14ac:dyDescent="0.25">
      <c r="A133" t="s">
        <v>20</v>
      </c>
      <c r="B133">
        <v>122</v>
      </c>
      <c r="D133" t="s">
        <v>14</v>
      </c>
      <c r="E133">
        <v>67</v>
      </c>
    </row>
    <row r="134" spans="1:5" x14ac:dyDescent="0.25">
      <c r="A134" t="s">
        <v>20</v>
      </c>
      <c r="B134">
        <v>123</v>
      </c>
      <c r="D134" t="s">
        <v>14</v>
      </c>
      <c r="E134">
        <v>67</v>
      </c>
    </row>
    <row r="135" spans="1:5" x14ac:dyDescent="0.25">
      <c r="A135" t="s">
        <v>20</v>
      </c>
      <c r="B135">
        <v>123</v>
      </c>
      <c r="D135" t="s">
        <v>14</v>
      </c>
      <c r="E135">
        <v>67</v>
      </c>
    </row>
    <row r="136" spans="1:5" x14ac:dyDescent="0.25">
      <c r="A136" t="s">
        <v>20</v>
      </c>
      <c r="B136">
        <v>123</v>
      </c>
      <c r="D136" t="s">
        <v>14</v>
      </c>
      <c r="E136">
        <v>67</v>
      </c>
    </row>
    <row r="137" spans="1:5" x14ac:dyDescent="0.25">
      <c r="A137" t="s">
        <v>20</v>
      </c>
      <c r="B137">
        <v>125</v>
      </c>
      <c r="D137" t="s">
        <v>14</v>
      </c>
      <c r="E137">
        <v>67</v>
      </c>
    </row>
    <row r="138" spans="1:5" x14ac:dyDescent="0.25">
      <c r="A138" t="s">
        <v>20</v>
      </c>
      <c r="B138">
        <v>126</v>
      </c>
      <c r="D138" t="s">
        <v>14</v>
      </c>
      <c r="E138">
        <v>67</v>
      </c>
    </row>
    <row r="139" spans="1:5" x14ac:dyDescent="0.25">
      <c r="A139" t="s">
        <v>20</v>
      </c>
      <c r="B139">
        <v>126</v>
      </c>
      <c r="D139" t="s">
        <v>14</v>
      </c>
      <c r="E139">
        <v>67</v>
      </c>
    </row>
    <row r="140" spans="1:5" x14ac:dyDescent="0.25">
      <c r="A140" t="s">
        <v>20</v>
      </c>
      <c r="B140">
        <v>126</v>
      </c>
      <c r="D140" t="s">
        <v>14</v>
      </c>
      <c r="E140">
        <v>70</v>
      </c>
    </row>
    <row r="141" spans="1:5" x14ac:dyDescent="0.25">
      <c r="A141" t="s">
        <v>20</v>
      </c>
      <c r="B141">
        <v>126</v>
      </c>
      <c r="D141" t="s">
        <v>14</v>
      </c>
      <c r="E141">
        <v>71</v>
      </c>
    </row>
    <row r="142" spans="1:5" x14ac:dyDescent="0.25">
      <c r="A142" t="s">
        <v>20</v>
      </c>
      <c r="B142">
        <v>126</v>
      </c>
      <c r="D142" t="s">
        <v>14</v>
      </c>
      <c r="E142">
        <v>73</v>
      </c>
    </row>
    <row r="143" spans="1:5" x14ac:dyDescent="0.25">
      <c r="A143" t="s">
        <v>20</v>
      </c>
      <c r="B143">
        <v>127</v>
      </c>
      <c r="D143" t="s">
        <v>14</v>
      </c>
      <c r="E143">
        <v>73</v>
      </c>
    </row>
    <row r="144" spans="1:5" x14ac:dyDescent="0.25">
      <c r="A144" t="s">
        <v>20</v>
      </c>
      <c r="B144">
        <v>127</v>
      </c>
      <c r="D144" t="s">
        <v>14</v>
      </c>
      <c r="E144">
        <v>75</v>
      </c>
    </row>
    <row r="145" spans="1:5" x14ac:dyDescent="0.25">
      <c r="A145" t="s">
        <v>20</v>
      </c>
      <c r="B145">
        <v>128</v>
      </c>
      <c r="D145" t="s">
        <v>14</v>
      </c>
      <c r="E145">
        <v>75</v>
      </c>
    </row>
    <row r="146" spans="1:5" x14ac:dyDescent="0.25">
      <c r="A146" t="s">
        <v>20</v>
      </c>
      <c r="B146">
        <v>128</v>
      </c>
      <c r="D146" t="s">
        <v>14</v>
      </c>
      <c r="E146">
        <v>75</v>
      </c>
    </row>
    <row r="147" spans="1:5" x14ac:dyDescent="0.25">
      <c r="A147" t="s">
        <v>20</v>
      </c>
      <c r="B147">
        <v>129</v>
      </c>
      <c r="D147" t="s">
        <v>14</v>
      </c>
      <c r="E147">
        <v>75</v>
      </c>
    </row>
    <row r="148" spans="1:5" x14ac:dyDescent="0.25">
      <c r="A148" t="s">
        <v>20</v>
      </c>
      <c r="B148">
        <v>129</v>
      </c>
      <c r="D148" t="s">
        <v>14</v>
      </c>
      <c r="E148">
        <v>76</v>
      </c>
    </row>
    <row r="149" spans="1:5" x14ac:dyDescent="0.25">
      <c r="A149" t="s">
        <v>20</v>
      </c>
      <c r="B149">
        <v>130</v>
      </c>
      <c r="D149" t="s">
        <v>14</v>
      </c>
      <c r="E149">
        <v>77</v>
      </c>
    </row>
    <row r="150" spans="1:5" x14ac:dyDescent="0.25">
      <c r="A150" t="s">
        <v>20</v>
      </c>
      <c r="B150">
        <v>130</v>
      </c>
      <c r="D150" t="s">
        <v>14</v>
      </c>
      <c r="E150">
        <v>77</v>
      </c>
    </row>
    <row r="151" spans="1:5" x14ac:dyDescent="0.25">
      <c r="A151" t="s">
        <v>20</v>
      </c>
      <c r="B151">
        <v>131</v>
      </c>
      <c r="D151" t="s">
        <v>14</v>
      </c>
      <c r="E151">
        <v>77</v>
      </c>
    </row>
    <row r="152" spans="1:5" x14ac:dyDescent="0.25">
      <c r="A152" t="s">
        <v>20</v>
      </c>
      <c r="B152">
        <v>131</v>
      </c>
      <c r="D152" t="s">
        <v>14</v>
      </c>
      <c r="E152">
        <v>78</v>
      </c>
    </row>
    <row r="153" spans="1:5" x14ac:dyDescent="0.25">
      <c r="A153" t="s">
        <v>20</v>
      </c>
      <c r="B153">
        <v>131</v>
      </c>
      <c r="D153" t="s">
        <v>14</v>
      </c>
      <c r="E153">
        <v>78</v>
      </c>
    </row>
    <row r="154" spans="1:5" x14ac:dyDescent="0.25">
      <c r="A154" t="s">
        <v>20</v>
      </c>
      <c r="B154">
        <v>131</v>
      </c>
      <c r="D154" t="s">
        <v>14</v>
      </c>
      <c r="E154">
        <v>79</v>
      </c>
    </row>
    <row r="155" spans="1:5" x14ac:dyDescent="0.25">
      <c r="A155" t="s">
        <v>20</v>
      </c>
      <c r="B155">
        <v>131</v>
      </c>
      <c r="D155" t="s">
        <v>14</v>
      </c>
      <c r="E155">
        <v>80</v>
      </c>
    </row>
    <row r="156" spans="1:5" x14ac:dyDescent="0.25">
      <c r="A156" t="s">
        <v>20</v>
      </c>
      <c r="B156">
        <v>132</v>
      </c>
      <c r="D156" t="s">
        <v>14</v>
      </c>
      <c r="E156">
        <v>80</v>
      </c>
    </row>
    <row r="157" spans="1:5" x14ac:dyDescent="0.25">
      <c r="A157" t="s">
        <v>20</v>
      </c>
      <c r="B157">
        <v>132</v>
      </c>
      <c r="D157" t="s">
        <v>14</v>
      </c>
      <c r="E157">
        <v>82</v>
      </c>
    </row>
    <row r="158" spans="1:5" x14ac:dyDescent="0.25">
      <c r="A158" t="s">
        <v>20</v>
      </c>
      <c r="B158">
        <v>132</v>
      </c>
      <c r="D158" t="s">
        <v>14</v>
      </c>
      <c r="E158">
        <v>83</v>
      </c>
    </row>
    <row r="159" spans="1:5" x14ac:dyDescent="0.25">
      <c r="A159" t="s">
        <v>20</v>
      </c>
      <c r="B159">
        <v>133</v>
      </c>
      <c r="D159" t="s">
        <v>14</v>
      </c>
      <c r="E159">
        <v>83</v>
      </c>
    </row>
    <row r="160" spans="1:5" x14ac:dyDescent="0.25">
      <c r="A160" t="s">
        <v>20</v>
      </c>
      <c r="B160">
        <v>133</v>
      </c>
      <c r="D160" t="s">
        <v>14</v>
      </c>
      <c r="E160">
        <v>84</v>
      </c>
    </row>
    <row r="161" spans="1:5" x14ac:dyDescent="0.25">
      <c r="A161" t="s">
        <v>20</v>
      </c>
      <c r="B161">
        <v>133</v>
      </c>
      <c r="D161" t="s">
        <v>14</v>
      </c>
      <c r="E161">
        <v>86</v>
      </c>
    </row>
    <row r="162" spans="1:5" x14ac:dyDescent="0.25">
      <c r="A162" t="s">
        <v>20</v>
      </c>
      <c r="B162">
        <v>134</v>
      </c>
      <c r="D162" t="s">
        <v>14</v>
      </c>
      <c r="E162">
        <v>86</v>
      </c>
    </row>
    <row r="163" spans="1:5" x14ac:dyDescent="0.25">
      <c r="A163" t="s">
        <v>20</v>
      </c>
      <c r="B163">
        <v>134</v>
      </c>
      <c r="D163" t="s">
        <v>14</v>
      </c>
      <c r="E163">
        <v>86</v>
      </c>
    </row>
    <row r="164" spans="1:5" x14ac:dyDescent="0.25">
      <c r="A164" t="s">
        <v>20</v>
      </c>
      <c r="B164">
        <v>134</v>
      </c>
      <c r="D164" t="s">
        <v>14</v>
      </c>
      <c r="E164">
        <v>87</v>
      </c>
    </row>
    <row r="165" spans="1:5" x14ac:dyDescent="0.25">
      <c r="A165" t="s">
        <v>20</v>
      </c>
      <c r="B165">
        <v>135</v>
      </c>
      <c r="D165" t="s">
        <v>14</v>
      </c>
      <c r="E165">
        <v>88</v>
      </c>
    </row>
    <row r="166" spans="1:5" x14ac:dyDescent="0.25">
      <c r="A166" t="s">
        <v>20</v>
      </c>
      <c r="B166">
        <v>135</v>
      </c>
      <c r="D166" t="s">
        <v>14</v>
      </c>
      <c r="E166">
        <v>91</v>
      </c>
    </row>
    <row r="167" spans="1:5" x14ac:dyDescent="0.25">
      <c r="A167" t="s">
        <v>20</v>
      </c>
      <c r="B167">
        <v>135</v>
      </c>
      <c r="D167" t="s">
        <v>14</v>
      </c>
      <c r="E167">
        <v>92</v>
      </c>
    </row>
    <row r="168" spans="1:5" x14ac:dyDescent="0.25">
      <c r="A168" t="s">
        <v>20</v>
      </c>
      <c r="B168">
        <v>136</v>
      </c>
      <c r="D168" t="s">
        <v>14</v>
      </c>
      <c r="E168">
        <v>92</v>
      </c>
    </row>
    <row r="169" spans="1:5" x14ac:dyDescent="0.25">
      <c r="A169" t="s">
        <v>20</v>
      </c>
      <c r="B169">
        <v>137</v>
      </c>
      <c r="D169" t="s">
        <v>14</v>
      </c>
      <c r="E169">
        <v>92</v>
      </c>
    </row>
    <row r="170" spans="1:5" x14ac:dyDescent="0.25">
      <c r="A170" t="s">
        <v>20</v>
      </c>
      <c r="B170">
        <v>137</v>
      </c>
      <c r="D170" t="s">
        <v>14</v>
      </c>
      <c r="E170">
        <v>94</v>
      </c>
    </row>
    <row r="171" spans="1:5" x14ac:dyDescent="0.25">
      <c r="A171" t="s">
        <v>20</v>
      </c>
      <c r="B171">
        <v>138</v>
      </c>
      <c r="D171" t="s">
        <v>14</v>
      </c>
      <c r="E171">
        <v>94</v>
      </c>
    </row>
    <row r="172" spans="1:5" x14ac:dyDescent="0.25">
      <c r="A172" t="s">
        <v>20</v>
      </c>
      <c r="B172">
        <v>138</v>
      </c>
      <c r="D172" t="s">
        <v>14</v>
      </c>
      <c r="E172">
        <v>100</v>
      </c>
    </row>
    <row r="173" spans="1:5" x14ac:dyDescent="0.25">
      <c r="A173" t="s">
        <v>20</v>
      </c>
      <c r="B173">
        <v>138</v>
      </c>
      <c r="D173" t="s">
        <v>14</v>
      </c>
      <c r="E173">
        <v>101</v>
      </c>
    </row>
    <row r="174" spans="1:5" x14ac:dyDescent="0.25">
      <c r="A174" t="s">
        <v>20</v>
      </c>
      <c r="B174">
        <v>139</v>
      </c>
      <c r="D174" t="s">
        <v>14</v>
      </c>
      <c r="E174">
        <v>102</v>
      </c>
    </row>
    <row r="175" spans="1:5" x14ac:dyDescent="0.25">
      <c r="A175" t="s">
        <v>20</v>
      </c>
      <c r="B175">
        <v>139</v>
      </c>
      <c r="D175" t="s">
        <v>14</v>
      </c>
      <c r="E175">
        <v>104</v>
      </c>
    </row>
    <row r="176" spans="1:5" x14ac:dyDescent="0.25">
      <c r="A176" t="s">
        <v>20</v>
      </c>
      <c r="B176">
        <v>140</v>
      </c>
      <c r="D176" t="s">
        <v>14</v>
      </c>
      <c r="E176">
        <v>105</v>
      </c>
    </row>
    <row r="177" spans="1:5" x14ac:dyDescent="0.25">
      <c r="A177" t="s">
        <v>20</v>
      </c>
      <c r="B177">
        <v>140</v>
      </c>
      <c r="D177" t="s">
        <v>14</v>
      </c>
      <c r="E177">
        <v>105</v>
      </c>
    </row>
    <row r="178" spans="1:5" x14ac:dyDescent="0.25">
      <c r="A178" t="s">
        <v>20</v>
      </c>
      <c r="B178">
        <v>140</v>
      </c>
      <c r="D178" t="s">
        <v>14</v>
      </c>
      <c r="E178">
        <v>106</v>
      </c>
    </row>
    <row r="179" spans="1:5" x14ac:dyDescent="0.25">
      <c r="A179" t="s">
        <v>20</v>
      </c>
      <c r="B179">
        <v>142</v>
      </c>
      <c r="D179" t="s">
        <v>14</v>
      </c>
      <c r="E179">
        <v>107</v>
      </c>
    </row>
    <row r="180" spans="1:5" x14ac:dyDescent="0.25">
      <c r="A180" t="s">
        <v>20</v>
      </c>
      <c r="B180">
        <v>142</v>
      </c>
      <c r="D180" t="s">
        <v>14</v>
      </c>
      <c r="E180">
        <v>108</v>
      </c>
    </row>
    <row r="181" spans="1:5" x14ac:dyDescent="0.25">
      <c r="A181" t="s">
        <v>20</v>
      </c>
      <c r="B181">
        <v>142</v>
      </c>
      <c r="D181" t="s">
        <v>14</v>
      </c>
      <c r="E181">
        <v>111</v>
      </c>
    </row>
    <row r="182" spans="1:5" x14ac:dyDescent="0.25">
      <c r="A182" t="s">
        <v>20</v>
      </c>
      <c r="B182">
        <v>142</v>
      </c>
      <c r="D182" t="s">
        <v>14</v>
      </c>
      <c r="E182">
        <v>112</v>
      </c>
    </row>
    <row r="183" spans="1:5" x14ac:dyDescent="0.25">
      <c r="A183" t="s">
        <v>20</v>
      </c>
      <c r="B183">
        <v>143</v>
      </c>
      <c r="D183" t="s">
        <v>14</v>
      </c>
      <c r="E183">
        <v>112</v>
      </c>
    </row>
    <row r="184" spans="1:5" x14ac:dyDescent="0.25">
      <c r="A184" t="s">
        <v>20</v>
      </c>
      <c r="B184">
        <v>144</v>
      </c>
      <c r="D184" t="s">
        <v>14</v>
      </c>
      <c r="E184">
        <v>113</v>
      </c>
    </row>
    <row r="185" spans="1:5" x14ac:dyDescent="0.25">
      <c r="A185" t="s">
        <v>20</v>
      </c>
      <c r="B185">
        <v>144</v>
      </c>
      <c r="D185" t="s">
        <v>14</v>
      </c>
      <c r="E185">
        <v>114</v>
      </c>
    </row>
    <row r="186" spans="1:5" x14ac:dyDescent="0.25">
      <c r="A186" t="s">
        <v>20</v>
      </c>
      <c r="B186">
        <v>144</v>
      </c>
      <c r="D186" t="s">
        <v>14</v>
      </c>
      <c r="E186">
        <v>115</v>
      </c>
    </row>
    <row r="187" spans="1:5" x14ac:dyDescent="0.25">
      <c r="A187" t="s">
        <v>20</v>
      </c>
      <c r="B187">
        <v>144</v>
      </c>
      <c r="D187" t="s">
        <v>14</v>
      </c>
      <c r="E187">
        <v>117</v>
      </c>
    </row>
    <row r="188" spans="1:5" x14ac:dyDescent="0.25">
      <c r="A188" t="s">
        <v>20</v>
      </c>
      <c r="B188">
        <v>146</v>
      </c>
      <c r="D188" t="s">
        <v>14</v>
      </c>
      <c r="E188">
        <v>118</v>
      </c>
    </row>
    <row r="189" spans="1:5" x14ac:dyDescent="0.25">
      <c r="A189" t="s">
        <v>20</v>
      </c>
      <c r="B189">
        <v>147</v>
      </c>
      <c r="D189" t="s">
        <v>14</v>
      </c>
      <c r="E189">
        <v>120</v>
      </c>
    </row>
    <row r="190" spans="1:5" x14ac:dyDescent="0.25">
      <c r="A190" t="s">
        <v>20</v>
      </c>
      <c r="B190">
        <v>147</v>
      </c>
      <c r="D190" t="s">
        <v>14</v>
      </c>
      <c r="E190">
        <v>120</v>
      </c>
    </row>
    <row r="191" spans="1:5" x14ac:dyDescent="0.25">
      <c r="A191" t="s">
        <v>20</v>
      </c>
      <c r="B191">
        <v>147</v>
      </c>
      <c r="D191" t="s">
        <v>14</v>
      </c>
      <c r="E191">
        <v>121</v>
      </c>
    </row>
    <row r="192" spans="1:5" x14ac:dyDescent="0.25">
      <c r="A192" t="s">
        <v>20</v>
      </c>
      <c r="B192">
        <v>148</v>
      </c>
      <c r="D192" t="s">
        <v>14</v>
      </c>
      <c r="E192">
        <v>127</v>
      </c>
    </row>
    <row r="193" spans="1:5" x14ac:dyDescent="0.25">
      <c r="A193" t="s">
        <v>20</v>
      </c>
      <c r="B193">
        <v>148</v>
      </c>
      <c r="D193" t="s">
        <v>14</v>
      </c>
      <c r="E193">
        <v>128</v>
      </c>
    </row>
    <row r="194" spans="1:5" x14ac:dyDescent="0.25">
      <c r="A194" t="s">
        <v>20</v>
      </c>
      <c r="B194">
        <v>149</v>
      </c>
      <c r="D194" t="s">
        <v>14</v>
      </c>
      <c r="E194">
        <v>130</v>
      </c>
    </row>
    <row r="195" spans="1:5" x14ac:dyDescent="0.25">
      <c r="A195" t="s">
        <v>20</v>
      </c>
      <c r="B195">
        <v>149</v>
      </c>
      <c r="D195" t="s">
        <v>14</v>
      </c>
      <c r="E195">
        <v>131</v>
      </c>
    </row>
    <row r="196" spans="1:5" x14ac:dyDescent="0.25">
      <c r="A196" t="s">
        <v>20</v>
      </c>
      <c r="B196">
        <v>150</v>
      </c>
      <c r="D196" t="s">
        <v>14</v>
      </c>
      <c r="E196">
        <v>132</v>
      </c>
    </row>
    <row r="197" spans="1:5" x14ac:dyDescent="0.25">
      <c r="A197" t="s">
        <v>20</v>
      </c>
      <c r="B197">
        <v>150</v>
      </c>
      <c r="D197" t="s">
        <v>14</v>
      </c>
      <c r="E197">
        <v>133</v>
      </c>
    </row>
    <row r="198" spans="1:5" x14ac:dyDescent="0.25">
      <c r="A198" t="s">
        <v>20</v>
      </c>
      <c r="B198">
        <v>154</v>
      </c>
      <c r="D198" t="s">
        <v>14</v>
      </c>
      <c r="E198">
        <v>133</v>
      </c>
    </row>
    <row r="199" spans="1:5" x14ac:dyDescent="0.25">
      <c r="A199" t="s">
        <v>20</v>
      </c>
      <c r="B199">
        <v>154</v>
      </c>
      <c r="D199" t="s">
        <v>14</v>
      </c>
      <c r="E199">
        <v>136</v>
      </c>
    </row>
    <row r="200" spans="1:5" x14ac:dyDescent="0.25">
      <c r="A200" t="s">
        <v>20</v>
      </c>
      <c r="B200">
        <v>154</v>
      </c>
      <c r="D200" t="s">
        <v>14</v>
      </c>
      <c r="E200">
        <v>137</v>
      </c>
    </row>
    <row r="201" spans="1:5" x14ac:dyDescent="0.25">
      <c r="A201" t="s">
        <v>20</v>
      </c>
      <c r="B201">
        <v>154</v>
      </c>
      <c r="D201" t="s">
        <v>14</v>
      </c>
      <c r="E201">
        <v>141</v>
      </c>
    </row>
    <row r="202" spans="1:5" x14ac:dyDescent="0.25">
      <c r="A202" t="s">
        <v>20</v>
      </c>
      <c r="B202">
        <v>155</v>
      </c>
      <c r="D202" t="s">
        <v>14</v>
      </c>
      <c r="E202">
        <v>143</v>
      </c>
    </row>
    <row r="203" spans="1:5" x14ac:dyDescent="0.25">
      <c r="A203" t="s">
        <v>20</v>
      </c>
      <c r="B203">
        <v>155</v>
      </c>
      <c r="D203" t="s">
        <v>14</v>
      </c>
      <c r="E203">
        <v>147</v>
      </c>
    </row>
    <row r="204" spans="1:5" x14ac:dyDescent="0.25">
      <c r="A204" t="s">
        <v>20</v>
      </c>
      <c r="B204">
        <v>155</v>
      </c>
      <c r="D204" t="s">
        <v>14</v>
      </c>
      <c r="E204">
        <v>151</v>
      </c>
    </row>
    <row r="205" spans="1:5" x14ac:dyDescent="0.25">
      <c r="A205" t="s">
        <v>20</v>
      </c>
      <c r="B205">
        <v>155</v>
      </c>
      <c r="D205" t="s">
        <v>14</v>
      </c>
      <c r="E205">
        <v>154</v>
      </c>
    </row>
    <row r="206" spans="1:5" x14ac:dyDescent="0.25">
      <c r="A206" t="s">
        <v>20</v>
      </c>
      <c r="B206">
        <v>156</v>
      </c>
      <c r="D206" t="s">
        <v>14</v>
      </c>
      <c r="E206">
        <v>156</v>
      </c>
    </row>
    <row r="207" spans="1:5" x14ac:dyDescent="0.25">
      <c r="A207" t="s">
        <v>20</v>
      </c>
      <c r="B207">
        <v>156</v>
      </c>
      <c r="D207" t="s">
        <v>14</v>
      </c>
      <c r="E207">
        <v>157</v>
      </c>
    </row>
    <row r="208" spans="1:5" x14ac:dyDescent="0.25">
      <c r="A208" t="s">
        <v>20</v>
      </c>
      <c r="B208">
        <v>157</v>
      </c>
      <c r="D208" t="s">
        <v>14</v>
      </c>
      <c r="E208">
        <v>162</v>
      </c>
    </row>
    <row r="209" spans="1:5" x14ac:dyDescent="0.25">
      <c r="A209" t="s">
        <v>20</v>
      </c>
      <c r="B209">
        <v>157</v>
      </c>
      <c r="D209" t="s">
        <v>14</v>
      </c>
      <c r="E209">
        <v>168</v>
      </c>
    </row>
    <row r="210" spans="1:5" x14ac:dyDescent="0.25">
      <c r="A210" t="s">
        <v>20</v>
      </c>
      <c r="B210">
        <v>157</v>
      </c>
      <c r="D210" t="s">
        <v>14</v>
      </c>
      <c r="E210">
        <v>180</v>
      </c>
    </row>
    <row r="211" spans="1:5" x14ac:dyDescent="0.25">
      <c r="A211" t="s">
        <v>20</v>
      </c>
      <c r="B211">
        <v>157</v>
      </c>
      <c r="D211" t="s">
        <v>14</v>
      </c>
      <c r="E211">
        <v>181</v>
      </c>
    </row>
    <row r="212" spans="1:5" x14ac:dyDescent="0.25">
      <c r="A212" t="s">
        <v>20</v>
      </c>
      <c r="B212">
        <v>157</v>
      </c>
      <c r="D212" t="s">
        <v>14</v>
      </c>
      <c r="E212">
        <v>183</v>
      </c>
    </row>
    <row r="213" spans="1:5" x14ac:dyDescent="0.25">
      <c r="A213" t="s">
        <v>20</v>
      </c>
      <c r="B213">
        <v>158</v>
      </c>
      <c r="D213" t="s">
        <v>14</v>
      </c>
      <c r="E213">
        <v>186</v>
      </c>
    </row>
    <row r="214" spans="1:5" x14ac:dyDescent="0.25">
      <c r="A214" t="s">
        <v>20</v>
      </c>
      <c r="B214">
        <v>158</v>
      </c>
      <c r="D214" t="s">
        <v>14</v>
      </c>
      <c r="E214">
        <v>191</v>
      </c>
    </row>
    <row r="215" spans="1:5" x14ac:dyDescent="0.25">
      <c r="A215" t="s">
        <v>20</v>
      </c>
      <c r="B215">
        <v>159</v>
      </c>
      <c r="D215" t="s">
        <v>14</v>
      </c>
      <c r="E215">
        <v>191</v>
      </c>
    </row>
    <row r="216" spans="1:5" x14ac:dyDescent="0.25">
      <c r="A216" t="s">
        <v>20</v>
      </c>
      <c r="B216">
        <v>159</v>
      </c>
      <c r="D216" t="s">
        <v>14</v>
      </c>
      <c r="E216">
        <v>200</v>
      </c>
    </row>
    <row r="217" spans="1:5" x14ac:dyDescent="0.25">
      <c r="A217" t="s">
        <v>20</v>
      </c>
      <c r="B217">
        <v>159</v>
      </c>
      <c r="D217" t="s">
        <v>14</v>
      </c>
      <c r="E217">
        <v>210</v>
      </c>
    </row>
    <row r="218" spans="1:5" x14ac:dyDescent="0.25">
      <c r="A218" t="s">
        <v>20</v>
      </c>
      <c r="B218">
        <v>160</v>
      </c>
      <c r="D218" t="s">
        <v>14</v>
      </c>
      <c r="E218">
        <v>210</v>
      </c>
    </row>
    <row r="219" spans="1:5" x14ac:dyDescent="0.25">
      <c r="A219" t="s">
        <v>20</v>
      </c>
      <c r="B219">
        <v>160</v>
      </c>
      <c r="D219" t="s">
        <v>14</v>
      </c>
      <c r="E219">
        <v>225</v>
      </c>
    </row>
    <row r="220" spans="1:5" x14ac:dyDescent="0.25">
      <c r="A220" t="s">
        <v>20</v>
      </c>
      <c r="B220">
        <v>161</v>
      </c>
      <c r="D220" t="s">
        <v>14</v>
      </c>
      <c r="E220">
        <v>226</v>
      </c>
    </row>
    <row r="221" spans="1:5" x14ac:dyDescent="0.25">
      <c r="A221" t="s">
        <v>20</v>
      </c>
      <c r="B221">
        <v>163</v>
      </c>
      <c r="D221" t="s">
        <v>14</v>
      </c>
      <c r="E221">
        <v>243</v>
      </c>
    </row>
    <row r="222" spans="1:5" x14ac:dyDescent="0.25">
      <c r="A222" t="s">
        <v>20</v>
      </c>
      <c r="B222">
        <v>163</v>
      </c>
      <c r="D222" t="s">
        <v>14</v>
      </c>
      <c r="E222">
        <v>243</v>
      </c>
    </row>
    <row r="223" spans="1:5" x14ac:dyDescent="0.25">
      <c r="A223" t="s">
        <v>20</v>
      </c>
      <c r="B223">
        <v>164</v>
      </c>
      <c r="D223" t="s">
        <v>14</v>
      </c>
      <c r="E223">
        <v>245</v>
      </c>
    </row>
    <row r="224" spans="1:5" x14ac:dyDescent="0.25">
      <c r="A224" t="s">
        <v>20</v>
      </c>
      <c r="B224">
        <v>164</v>
      </c>
      <c r="D224" t="s">
        <v>14</v>
      </c>
      <c r="E224">
        <v>245</v>
      </c>
    </row>
    <row r="225" spans="1:5" x14ac:dyDescent="0.25">
      <c r="A225" t="s">
        <v>20</v>
      </c>
      <c r="B225">
        <v>164</v>
      </c>
      <c r="D225" t="s">
        <v>14</v>
      </c>
      <c r="E225">
        <v>248</v>
      </c>
    </row>
    <row r="226" spans="1:5" x14ac:dyDescent="0.25">
      <c r="A226" t="s">
        <v>20</v>
      </c>
      <c r="B226">
        <v>164</v>
      </c>
      <c r="D226" t="s">
        <v>14</v>
      </c>
      <c r="E226">
        <v>252</v>
      </c>
    </row>
    <row r="227" spans="1:5" x14ac:dyDescent="0.25">
      <c r="A227" t="s">
        <v>20</v>
      </c>
      <c r="B227">
        <v>164</v>
      </c>
      <c r="D227" t="s">
        <v>14</v>
      </c>
      <c r="E227">
        <v>253</v>
      </c>
    </row>
    <row r="228" spans="1:5" x14ac:dyDescent="0.25">
      <c r="A228" t="s">
        <v>20</v>
      </c>
      <c r="B228">
        <v>165</v>
      </c>
      <c r="D228" t="s">
        <v>14</v>
      </c>
      <c r="E228">
        <v>257</v>
      </c>
    </row>
    <row r="229" spans="1:5" x14ac:dyDescent="0.25">
      <c r="A229" t="s">
        <v>20</v>
      </c>
      <c r="B229">
        <v>165</v>
      </c>
      <c r="D229" t="s">
        <v>14</v>
      </c>
      <c r="E229">
        <v>263</v>
      </c>
    </row>
    <row r="230" spans="1:5" x14ac:dyDescent="0.25">
      <c r="A230" t="s">
        <v>20</v>
      </c>
      <c r="B230">
        <v>165</v>
      </c>
      <c r="D230" t="s">
        <v>14</v>
      </c>
      <c r="E230">
        <v>296</v>
      </c>
    </row>
    <row r="231" spans="1:5" x14ac:dyDescent="0.25">
      <c r="A231" t="s">
        <v>20</v>
      </c>
      <c r="B231">
        <v>165</v>
      </c>
      <c r="D231" t="s">
        <v>14</v>
      </c>
      <c r="E231">
        <v>326</v>
      </c>
    </row>
    <row r="232" spans="1:5" x14ac:dyDescent="0.25">
      <c r="A232" t="s">
        <v>20</v>
      </c>
      <c r="B232">
        <v>166</v>
      </c>
      <c r="D232" t="s">
        <v>14</v>
      </c>
      <c r="E232">
        <v>328</v>
      </c>
    </row>
    <row r="233" spans="1:5" x14ac:dyDescent="0.25">
      <c r="A233" t="s">
        <v>20</v>
      </c>
      <c r="B233">
        <v>168</v>
      </c>
      <c r="D233" t="s">
        <v>14</v>
      </c>
      <c r="E233">
        <v>331</v>
      </c>
    </row>
    <row r="234" spans="1:5" x14ac:dyDescent="0.25">
      <c r="A234" t="s">
        <v>20</v>
      </c>
      <c r="B234">
        <v>168</v>
      </c>
      <c r="D234" t="s">
        <v>14</v>
      </c>
      <c r="E234">
        <v>347</v>
      </c>
    </row>
    <row r="235" spans="1:5" x14ac:dyDescent="0.25">
      <c r="A235" t="s">
        <v>20</v>
      </c>
      <c r="B235">
        <v>169</v>
      </c>
      <c r="D235" t="s">
        <v>14</v>
      </c>
      <c r="E235">
        <v>355</v>
      </c>
    </row>
    <row r="236" spans="1:5" x14ac:dyDescent="0.25">
      <c r="A236" t="s">
        <v>20</v>
      </c>
      <c r="B236">
        <v>170</v>
      </c>
      <c r="D236" t="s">
        <v>14</v>
      </c>
      <c r="E236">
        <v>362</v>
      </c>
    </row>
    <row r="237" spans="1:5" x14ac:dyDescent="0.25">
      <c r="A237" t="s">
        <v>20</v>
      </c>
      <c r="B237">
        <v>170</v>
      </c>
      <c r="D237" t="s">
        <v>14</v>
      </c>
      <c r="E237">
        <v>374</v>
      </c>
    </row>
    <row r="238" spans="1:5" x14ac:dyDescent="0.25">
      <c r="A238" t="s">
        <v>20</v>
      </c>
      <c r="B238">
        <v>170</v>
      </c>
      <c r="D238" t="s">
        <v>14</v>
      </c>
      <c r="E238">
        <v>393</v>
      </c>
    </row>
    <row r="239" spans="1:5" x14ac:dyDescent="0.25">
      <c r="A239" t="s">
        <v>20</v>
      </c>
      <c r="B239">
        <v>172</v>
      </c>
      <c r="D239" t="s">
        <v>14</v>
      </c>
      <c r="E239">
        <v>395</v>
      </c>
    </row>
    <row r="240" spans="1:5" x14ac:dyDescent="0.25">
      <c r="A240" t="s">
        <v>20</v>
      </c>
      <c r="B240">
        <v>173</v>
      </c>
      <c r="D240" t="s">
        <v>14</v>
      </c>
      <c r="E240">
        <v>418</v>
      </c>
    </row>
    <row r="241" spans="1:5" x14ac:dyDescent="0.25">
      <c r="A241" t="s">
        <v>20</v>
      </c>
      <c r="B241">
        <v>174</v>
      </c>
      <c r="D241" t="s">
        <v>14</v>
      </c>
      <c r="E241">
        <v>424</v>
      </c>
    </row>
    <row r="242" spans="1:5" x14ac:dyDescent="0.25">
      <c r="A242" t="s">
        <v>20</v>
      </c>
      <c r="B242">
        <v>174</v>
      </c>
      <c r="D242" t="s">
        <v>14</v>
      </c>
      <c r="E242">
        <v>435</v>
      </c>
    </row>
    <row r="243" spans="1:5" x14ac:dyDescent="0.25">
      <c r="A243" t="s">
        <v>20</v>
      </c>
      <c r="B243">
        <v>175</v>
      </c>
      <c r="D243" t="s">
        <v>14</v>
      </c>
      <c r="E243">
        <v>441</v>
      </c>
    </row>
    <row r="244" spans="1:5" x14ac:dyDescent="0.25">
      <c r="A244" t="s">
        <v>20</v>
      </c>
      <c r="B244">
        <v>176</v>
      </c>
      <c r="D244" t="s">
        <v>14</v>
      </c>
      <c r="E244">
        <v>452</v>
      </c>
    </row>
    <row r="245" spans="1:5" x14ac:dyDescent="0.25">
      <c r="A245" t="s">
        <v>20</v>
      </c>
      <c r="B245">
        <v>179</v>
      </c>
      <c r="D245" t="s">
        <v>14</v>
      </c>
      <c r="E245">
        <v>452</v>
      </c>
    </row>
    <row r="246" spans="1:5" x14ac:dyDescent="0.25">
      <c r="A246" t="s">
        <v>20</v>
      </c>
      <c r="B246">
        <v>180</v>
      </c>
      <c r="D246" t="s">
        <v>14</v>
      </c>
      <c r="E246">
        <v>454</v>
      </c>
    </row>
    <row r="247" spans="1:5" x14ac:dyDescent="0.25">
      <c r="A247" t="s">
        <v>20</v>
      </c>
      <c r="B247">
        <v>180</v>
      </c>
      <c r="D247" t="s">
        <v>14</v>
      </c>
      <c r="E247">
        <v>504</v>
      </c>
    </row>
    <row r="248" spans="1:5" x14ac:dyDescent="0.25">
      <c r="A248" t="s">
        <v>20</v>
      </c>
      <c r="B248">
        <v>180</v>
      </c>
      <c r="D248" t="s">
        <v>14</v>
      </c>
      <c r="E248">
        <v>513</v>
      </c>
    </row>
    <row r="249" spans="1:5" x14ac:dyDescent="0.25">
      <c r="A249" t="s">
        <v>20</v>
      </c>
      <c r="B249">
        <v>180</v>
      </c>
      <c r="D249" t="s">
        <v>14</v>
      </c>
      <c r="E249">
        <v>523</v>
      </c>
    </row>
    <row r="250" spans="1:5" x14ac:dyDescent="0.25">
      <c r="A250" t="s">
        <v>20</v>
      </c>
      <c r="B250">
        <v>181</v>
      </c>
      <c r="D250" t="s">
        <v>14</v>
      </c>
      <c r="E250">
        <v>526</v>
      </c>
    </row>
    <row r="251" spans="1:5" x14ac:dyDescent="0.25">
      <c r="A251" t="s">
        <v>20</v>
      </c>
      <c r="B251">
        <v>181</v>
      </c>
      <c r="D251" t="s">
        <v>14</v>
      </c>
      <c r="E251">
        <v>535</v>
      </c>
    </row>
    <row r="252" spans="1:5" x14ac:dyDescent="0.25">
      <c r="A252" t="s">
        <v>20</v>
      </c>
      <c r="B252">
        <v>182</v>
      </c>
      <c r="D252" t="s">
        <v>14</v>
      </c>
      <c r="E252">
        <v>554</v>
      </c>
    </row>
    <row r="253" spans="1:5" x14ac:dyDescent="0.25">
      <c r="A253" t="s">
        <v>20</v>
      </c>
      <c r="B253">
        <v>183</v>
      </c>
      <c r="D253" t="s">
        <v>14</v>
      </c>
      <c r="E253">
        <v>558</v>
      </c>
    </row>
    <row r="254" spans="1:5" x14ac:dyDescent="0.25">
      <c r="A254" t="s">
        <v>20</v>
      </c>
      <c r="B254">
        <v>183</v>
      </c>
      <c r="D254" t="s">
        <v>14</v>
      </c>
      <c r="E254">
        <v>558</v>
      </c>
    </row>
    <row r="255" spans="1:5" x14ac:dyDescent="0.25">
      <c r="A255" t="s">
        <v>20</v>
      </c>
      <c r="B255">
        <v>184</v>
      </c>
      <c r="D255" t="s">
        <v>14</v>
      </c>
      <c r="E255">
        <v>575</v>
      </c>
    </row>
    <row r="256" spans="1:5" x14ac:dyDescent="0.25">
      <c r="A256" t="s">
        <v>20</v>
      </c>
      <c r="B256">
        <v>185</v>
      </c>
      <c r="D256" t="s">
        <v>14</v>
      </c>
      <c r="E256">
        <v>579</v>
      </c>
    </row>
    <row r="257" spans="1:6" x14ac:dyDescent="0.25">
      <c r="A257" t="s">
        <v>20</v>
      </c>
      <c r="B257">
        <v>186</v>
      </c>
      <c r="D257" t="s">
        <v>14</v>
      </c>
      <c r="E257">
        <v>594</v>
      </c>
      <c r="F257" t="s">
        <v>2115</v>
      </c>
    </row>
    <row r="258" spans="1:6" x14ac:dyDescent="0.25">
      <c r="A258" t="s">
        <v>20</v>
      </c>
      <c r="B258">
        <v>186</v>
      </c>
      <c r="D258" t="s">
        <v>14</v>
      </c>
      <c r="E258">
        <v>602</v>
      </c>
    </row>
    <row r="259" spans="1:6" x14ac:dyDescent="0.25">
      <c r="A259" t="s">
        <v>20</v>
      </c>
      <c r="B259">
        <v>186</v>
      </c>
      <c r="D259" t="s">
        <v>14</v>
      </c>
      <c r="E259">
        <v>605</v>
      </c>
    </row>
    <row r="260" spans="1:6" x14ac:dyDescent="0.25">
      <c r="A260" t="s">
        <v>20</v>
      </c>
      <c r="B260">
        <v>186</v>
      </c>
      <c r="D260" t="s">
        <v>14</v>
      </c>
      <c r="E260">
        <v>648</v>
      </c>
    </row>
    <row r="261" spans="1:6" x14ac:dyDescent="0.25">
      <c r="A261" t="s">
        <v>20</v>
      </c>
      <c r="B261">
        <v>186</v>
      </c>
      <c r="D261" t="s">
        <v>14</v>
      </c>
      <c r="E261">
        <v>648</v>
      </c>
    </row>
    <row r="262" spans="1:6" x14ac:dyDescent="0.25">
      <c r="A262" t="s">
        <v>20</v>
      </c>
      <c r="B262">
        <v>187</v>
      </c>
      <c r="D262" t="s">
        <v>14</v>
      </c>
      <c r="E262">
        <v>656</v>
      </c>
    </row>
    <row r="263" spans="1:6" x14ac:dyDescent="0.25">
      <c r="A263" t="s">
        <v>20</v>
      </c>
      <c r="B263">
        <v>189</v>
      </c>
      <c r="D263" t="s">
        <v>14</v>
      </c>
      <c r="E263">
        <v>662</v>
      </c>
    </row>
    <row r="264" spans="1:6" x14ac:dyDescent="0.25">
      <c r="A264" t="s">
        <v>20</v>
      </c>
      <c r="B264">
        <v>189</v>
      </c>
      <c r="D264" t="s">
        <v>14</v>
      </c>
      <c r="E264">
        <v>672</v>
      </c>
    </row>
    <row r="265" spans="1:6" x14ac:dyDescent="0.25">
      <c r="A265" t="s">
        <v>20</v>
      </c>
      <c r="B265">
        <v>190</v>
      </c>
      <c r="D265" t="s">
        <v>14</v>
      </c>
      <c r="E265">
        <v>674</v>
      </c>
    </row>
    <row r="266" spans="1:6" x14ac:dyDescent="0.25">
      <c r="A266" t="s">
        <v>20</v>
      </c>
      <c r="B266">
        <v>190</v>
      </c>
      <c r="D266" t="s">
        <v>14</v>
      </c>
      <c r="E266">
        <v>676</v>
      </c>
    </row>
    <row r="267" spans="1:6" x14ac:dyDescent="0.25">
      <c r="A267" t="s">
        <v>20</v>
      </c>
      <c r="B267">
        <v>191</v>
      </c>
      <c r="D267" t="s">
        <v>14</v>
      </c>
      <c r="E267">
        <v>679</v>
      </c>
    </row>
    <row r="268" spans="1:6" x14ac:dyDescent="0.25">
      <c r="A268" t="s">
        <v>20</v>
      </c>
      <c r="B268">
        <v>191</v>
      </c>
      <c r="D268" t="s">
        <v>14</v>
      </c>
      <c r="E268">
        <v>679</v>
      </c>
    </row>
    <row r="269" spans="1:6" x14ac:dyDescent="0.25">
      <c r="A269" t="s">
        <v>20</v>
      </c>
      <c r="B269">
        <v>191</v>
      </c>
      <c r="D269" t="s">
        <v>14</v>
      </c>
      <c r="E269">
        <v>714</v>
      </c>
    </row>
    <row r="270" spans="1:6" x14ac:dyDescent="0.25">
      <c r="A270" t="s">
        <v>20</v>
      </c>
      <c r="B270">
        <v>192</v>
      </c>
      <c r="D270" t="s">
        <v>14</v>
      </c>
      <c r="E270">
        <v>742</v>
      </c>
    </row>
    <row r="271" spans="1:6" x14ac:dyDescent="0.25">
      <c r="A271" t="s">
        <v>20</v>
      </c>
      <c r="B271">
        <v>192</v>
      </c>
      <c r="D271" t="s">
        <v>14</v>
      </c>
      <c r="E271">
        <v>747</v>
      </c>
    </row>
    <row r="272" spans="1:6" x14ac:dyDescent="0.25">
      <c r="A272" t="s">
        <v>20</v>
      </c>
      <c r="B272">
        <v>193</v>
      </c>
      <c r="D272" t="s">
        <v>14</v>
      </c>
      <c r="E272">
        <v>750</v>
      </c>
    </row>
    <row r="273" spans="1:5" x14ac:dyDescent="0.25">
      <c r="A273" t="s">
        <v>20</v>
      </c>
      <c r="B273">
        <v>194</v>
      </c>
      <c r="D273" t="s">
        <v>14</v>
      </c>
      <c r="E273">
        <v>750</v>
      </c>
    </row>
    <row r="274" spans="1:5" x14ac:dyDescent="0.25">
      <c r="A274" t="s">
        <v>20</v>
      </c>
      <c r="B274">
        <v>194</v>
      </c>
      <c r="D274" t="s">
        <v>14</v>
      </c>
      <c r="E274">
        <v>752</v>
      </c>
    </row>
    <row r="275" spans="1:5" x14ac:dyDescent="0.25">
      <c r="A275" t="s">
        <v>20</v>
      </c>
      <c r="B275">
        <v>194</v>
      </c>
      <c r="D275" t="s">
        <v>14</v>
      </c>
      <c r="E275">
        <v>774</v>
      </c>
    </row>
    <row r="276" spans="1:5" x14ac:dyDescent="0.25">
      <c r="A276" t="s">
        <v>20</v>
      </c>
      <c r="B276">
        <v>194</v>
      </c>
      <c r="D276" t="s">
        <v>14</v>
      </c>
      <c r="E276">
        <v>782</v>
      </c>
    </row>
    <row r="277" spans="1:5" x14ac:dyDescent="0.25">
      <c r="A277" t="s">
        <v>20</v>
      </c>
      <c r="B277">
        <v>195</v>
      </c>
      <c r="D277" t="s">
        <v>14</v>
      </c>
      <c r="E277">
        <v>792</v>
      </c>
    </row>
    <row r="278" spans="1:5" x14ac:dyDescent="0.25">
      <c r="A278" t="s">
        <v>20</v>
      </c>
      <c r="B278">
        <v>195</v>
      </c>
      <c r="D278" t="s">
        <v>14</v>
      </c>
      <c r="E278">
        <v>803</v>
      </c>
    </row>
    <row r="279" spans="1:5" x14ac:dyDescent="0.25">
      <c r="A279" t="s">
        <v>20</v>
      </c>
      <c r="B279">
        <v>196</v>
      </c>
      <c r="D279" t="s">
        <v>14</v>
      </c>
      <c r="E279">
        <v>830</v>
      </c>
    </row>
    <row r="280" spans="1:5" x14ac:dyDescent="0.25">
      <c r="A280" t="s">
        <v>20</v>
      </c>
      <c r="B280">
        <v>198</v>
      </c>
      <c r="D280" t="s">
        <v>14</v>
      </c>
      <c r="E280">
        <v>830</v>
      </c>
    </row>
    <row r="281" spans="1:5" x14ac:dyDescent="0.25">
      <c r="A281" t="s">
        <v>20</v>
      </c>
      <c r="B281">
        <v>198</v>
      </c>
      <c r="D281" t="s">
        <v>14</v>
      </c>
      <c r="E281">
        <v>831</v>
      </c>
    </row>
    <row r="282" spans="1:5" x14ac:dyDescent="0.25">
      <c r="A282" t="s">
        <v>20</v>
      </c>
      <c r="B282">
        <v>198</v>
      </c>
      <c r="D282" t="s">
        <v>14</v>
      </c>
      <c r="E282">
        <v>838</v>
      </c>
    </row>
    <row r="283" spans="1:5" x14ac:dyDescent="0.25">
      <c r="A283" t="s">
        <v>20</v>
      </c>
      <c r="B283">
        <v>199</v>
      </c>
      <c r="D283" t="s">
        <v>14</v>
      </c>
      <c r="E283">
        <v>842</v>
      </c>
    </row>
    <row r="284" spans="1:5" x14ac:dyDescent="0.25">
      <c r="A284" t="s">
        <v>20</v>
      </c>
      <c r="B284">
        <v>199</v>
      </c>
      <c r="D284" t="s">
        <v>14</v>
      </c>
      <c r="E284">
        <v>846</v>
      </c>
    </row>
    <row r="285" spans="1:5" x14ac:dyDescent="0.25">
      <c r="A285" t="s">
        <v>20</v>
      </c>
      <c r="B285">
        <v>199</v>
      </c>
      <c r="D285" t="s">
        <v>14</v>
      </c>
      <c r="E285">
        <v>859</v>
      </c>
    </row>
    <row r="286" spans="1:5" x14ac:dyDescent="0.25">
      <c r="A286" t="s">
        <v>20</v>
      </c>
      <c r="B286" s="16">
        <v>201</v>
      </c>
      <c r="D286" t="s">
        <v>14</v>
      </c>
      <c r="E286">
        <v>886</v>
      </c>
    </row>
    <row r="287" spans="1:5" x14ac:dyDescent="0.25">
      <c r="A287" t="s">
        <v>20</v>
      </c>
      <c r="B287">
        <v>202</v>
      </c>
      <c r="D287" t="s">
        <v>14</v>
      </c>
      <c r="E287">
        <v>889</v>
      </c>
    </row>
    <row r="288" spans="1:5" x14ac:dyDescent="0.25">
      <c r="A288" t="s">
        <v>20</v>
      </c>
      <c r="B288">
        <v>202</v>
      </c>
      <c r="D288" t="s">
        <v>14</v>
      </c>
      <c r="E288">
        <v>908</v>
      </c>
    </row>
    <row r="289" spans="1:5" x14ac:dyDescent="0.25">
      <c r="A289" t="s">
        <v>20</v>
      </c>
      <c r="B289">
        <v>203</v>
      </c>
      <c r="D289" t="s">
        <v>14</v>
      </c>
      <c r="E289">
        <v>923</v>
      </c>
    </row>
    <row r="290" spans="1:5" x14ac:dyDescent="0.25">
      <c r="A290" t="s">
        <v>20</v>
      </c>
      <c r="B290">
        <v>203</v>
      </c>
      <c r="D290" t="s">
        <v>14</v>
      </c>
      <c r="E290">
        <v>926</v>
      </c>
    </row>
    <row r="291" spans="1:5" x14ac:dyDescent="0.25">
      <c r="A291" t="s">
        <v>20</v>
      </c>
      <c r="B291">
        <v>205</v>
      </c>
      <c r="D291" t="s">
        <v>14</v>
      </c>
      <c r="E291">
        <v>931</v>
      </c>
    </row>
    <row r="292" spans="1:5" x14ac:dyDescent="0.25">
      <c r="A292" t="s">
        <v>20</v>
      </c>
      <c r="B292">
        <v>206</v>
      </c>
      <c r="D292" t="s">
        <v>14</v>
      </c>
      <c r="E292">
        <v>934</v>
      </c>
    </row>
    <row r="293" spans="1:5" x14ac:dyDescent="0.25">
      <c r="A293" t="s">
        <v>20</v>
      </c>
      <c r="B293">
        <v>207</v>
      </c>
      <c r="D293" t="s">
        <v>14</v>
      </c>
      <c r="E293">
        <v>940</v>
      </c>
    </row>
    <row r="294" spans="1:5" x14ac:dyDescent="0.25">
      <c r="A294" t="s">
        <v>20</v>
      </c>
      <c r="B294">
        <v>207</v>
      </c>
      <c r="D294" t="s">
        <v>14</v>
      </c>
      <c r="E294">
        <v>941</v>
      </c>
    </row>
    <row r="295" spans="1:5" x14ac:dyDescent="0.25">
      <c r="A295" t="s">
        <v>20</v>
      </c>
      <c r="B295">
        <v>209</v>
      </c>
      <c r="D295" t="s">
        <v>14</v>
      </c>
      <c r="E295">
        <v>955</v>
      </c>
    </row>
    <row r="296" spans="1:5" x14ac:dyDescent="0.25">
      <c r="A296" t="s">
        <v>20</v>
      </c>
      <c r="B296">
        <v>210</v>
      </c>
      <c r="D296" t="s">
        <v>14</v>
      </c>
      <c r="E296">
        <v>1000</v>
      </c>
    </row>
    <row r="297" spans="1:5" x14ac:dyDescent="0.25">
      <c r="A297" t="s">
        <v>20</v>
      </c>
      <c r="B297">
        <v>211</v>
      </c>
      <c r="D297" t="s">
        <v>14</v>
      </c>
      <c r="E297">
        <v>1028</v>
      </c>
    </row>
    <row r="298" spans="1:5" x14ac:dyDescent="0.25">
      <c r="A298" t="s">
        <v>20</v>
      </c>
      <c r="B298">
        <v>211</v>
      </c>
      <c r="D298" t="s">
        <v>14</v>
      </c>
      <c r="E298">
        <v>1059</v>
      </c>
    </row>
    <row r="299" spans="1:5" x14ac:dyDescent="0.25">
      <c r="A299" t="s">
        <v>20</v>
      </c>
      <c r="B299">
        <v>214</v>
      </c>
      <c r="D299" t="s">
        <v>14</v>
      </c>
      <c r="E299">
        <v>1063</v>
      </c>
    </row>
    <row r="300" spans="1:5" x14ac:dyDescent="0.25">
      <c r="A300" t="s">
        <v>20</v>
      </c>
      <c r="B300">
        <v>216</v>
      </c>
      <c r="D300" t="s">
        <v>14</v>
      </c>
      <c r="E300">
        <v>1068</v>
      </c>
    </row>
    <row r="301" spans="1:5" x14ac:dyDescent="0.25">
      <c r="A301" t="s">
        <v>20</v>
      </c>
      <c r="B301">
        <v>217</v>
      </c>
      <c r="D301" t="s">
        <v>14</v>
      </c>
      <c r="E301">
        <v>1072</v>
      </c>
    </row>
    <row r="302" spans="1:5" x14ac:dyDescent="0.25">
      <c r="A302" t="s">
        <v>20</v>
      </c>
      <c r="B302">
        <v>218</v>
      </c>
      <c r="D302" t="s">
        <v>14</v>
      </c>
      <c r="E302">
        <v>1120</v>
      </c>
    </row>
    <row r="303" spans="1:5" x14ac:dyDescent="0.25">
      <c r="A303" t="s">
        <v>20</v>
      </c>
      <c r="B303">
        <v>218</v>
      </c>
      <c r="D303" t="s">
        <v>14</v>
      </c>
      <c r="E303">
        <v>1121</v>
      </c>
    </row>
    <row r="304" spans="1:5" x14ac:dyDescent="0.25">
      <c r="A304" t="s">
        <v>20</v>
      </c>
      <c r="B304">
        <v>219</v>
      </c>
      <c r="D304" t="s">
        <v>14</v>
      </c>
      <c r="E304">
        <v>1130</v>
      </c>
    </row>
    <row r="305" spans="1:5" x14ac:dyDescent="0.25">
      <c r="A305" t="s">
        <v>20</v>
      </c>
      <c r="B305">
        <v>220</v>
      </c>
      <c r="D305" t="s">
        <v>14</v>
      </c>
      <c r="E305">
        <v>1181</v>
      </c>
    </row>
    <row r="306" spans="1:5" x14ac:dyDescent="0.25">
      <c r="A306" t="s">
        <v>20</v>
      </c>
      <c r="B306">
        <v>220</v>
      </c>
      <c r="D306" t="s">
        <v>14</v>
      </c>
      <c r="E306">
        <v>1194</v>
      </c>
    </row>
    <row r="307" spans="1:5" x14ac:dyDescent="0.25">
      <c r="A307" t="s">
        <v>20</v>
      </c>
      <c r="B307">
        <v>221</v>
      </c>
      <c r="D307" t="s">
        <v>14</v>
      </c>
      <c r="E307">
        <v>1198</v>
      </c>
    </row>
    <row r="308" spans="1:5" x14ac:dyDescent="0.25">
      <c r="A308" t="s">
        <v>20</v>
      </c>
      <c r="B308">
        <v>221</v>
      </c>
      <c r="D308" t="s">
        <v>14</v>
      </c>
      <c r="E308">
        <v>1220</v>
      </c>
    </row>
    <row r="309" spans="1:5" x14ac:dyDescent="0.25">
      <c r="A309" t="s">
        <v>20</v>
      </c>
      <c r="B309">
        <v>222</v>
      </c>
      <c r="D309" t="s">
        <v>14</v>
      </c>
      <c r="E309">
        <v>1221</v>
      </c>
    </row>
    <row r="310" spans="1:5" x14ac:dyDescent="0.25">
      <c r="A310" t="s">
        <v>20</v>
      </c>
      <c r="B310">
        <v>222</v>
      </c>
      <c r="D310" t="s">
        <v>14</v>
      </c>
      <c r="E310">
        <v>1225</v>
      </c>
    </row>
    <row r="311" spans="1:5" x14ac:dyDescent="0.25">
      <c r="A311" t="s">
        <v>20</v>
      </c>
      <c r="B311">
        <v>223</v>
      </c>
      <c r="D311" t="s">
        <v>14</v>
      </c>
      <c r="E311">
        <v>1229</v>
      </c>
    </row>
    <row r="312" spans="1:5" x14ac:dyDescent="0.25">
      <c r="A312" t="s">
        <v>20</v>
      </c>
      <c r="B312">
        <v>225</v>
      </c>
      <c r="D312" t="s">
        <v>14</v>
      </c>
      <c r="E312">
        <v>1257</v>
      </c>
    </row>
    <row r="313" spans="1:5" x14ac:dyDescent="0.25">
      <c r="A313" t="s">
        <v>20</v>
      </c>
      <c r="B313">
        <v>226</v>
      </c>
      <c r="D313" t="s">
        <v>14</v>
      </c>
      <c r="E313">
        <v>1258</v>
      </c>
    </row>
    <row r="314" spans="1:5" x14ac:dyDescent="0.25">
      <c r="A314" t="s">
        <v>20</v>
      </c>
      <c r="B314">
        <v>226</v>
      </c>
      <c r="D314" t="s">
        <v>14</v>
      </c>
      <c r="E314">
        <v>1274</v>
      </c>
    </row>
    <row r="315" spans="1:5" x14ac:dyDescent="0.25">
      <c r="A315" t="s">
        <v>20</v>
      </c>
      <c r="B315">
        <v>227</v>
      </c>
      <c r="D315" t="s">
        <v>14</v>
      </c>
      <c r="E315">
        <v>1296</v>
      </c>
    </row>
    <row r="316" spans="1:5" x14ac:dyDescent="0.25">
      <c r="A316" t="s">
        <v>20</v>
      </c>
      <c r="B316">
        <v>233</v>
      </c>
      <c r="D316" t="s">
        <v>14</v>
      </c>
      <c r="E316">
        <v>1335</v>
      </c>
    </row>
    <row r="317" spans="1:5" x14ac:dyDescent="0.25">
      <c r="A317" t="s">
        <v>20</v>
      </c>
      <c r="B317">
        <v>234</v>
      </c>
      <c r="D317" t="s">
        <v>14</v>
      </c>
      <c r="E317">
        <v>1368</v>
      </c>
    </row>
    <row r="318" spans="1:5" x14ac:dyDescent="0.25">
      <c r="A318" t="s">
        <v>20</v>
      </c>
      <c r="B318">
        <v>235</v>
      </c>
      <c r="D318" t="s">
        <v>14</v>
      </c>
      <c r="E318">
        <v>1439</v>
      </c>
    </row>
    <row r="319" spans="1:5" x14ac:dyDescent="0.25">
      <c r="A319" t="s">
        <v>20</v>
      </c>
      <c r="B319">
        <v>236</v>
      </c>
      <c r="D319" t="s">
        <v>14</v>
      </c>
      <c r="E319">
        <v>1467</v>
      </c>
    </row>
    <row r="320" spans="1:5" x14ac:dyDescent="0.25">
      <c r="A320" t="s">
        <v>20</v>
      </c>
      <c r="B320">
        <v>236</v>
      </c>
      <c r="D320" t="s">
        <v>14</v>
      </c>
      <c r="E320">
        <v>1467</v>
      </c>
    </row>
    <row r="321" spans="1:5" x14ac:dyDescent="0.25">
      <c r="A321" t="s">
        <v>20</v>
      </c>
      <c r="B321">
        <v>237</v>
      </c>
      <c r="D321" t="s">
        <v>14</v>
      </c>
      <c r="E321">
        <v>1482</v>
      </c>
    </row>
    <row r="322" spans="1:5" x14ac:dyDescent="0.25">
      <c r="A322" t="s">
        <v>20</v>
      </c>
      <c r="B322">
        <v>238</v>
      </c>
      <c r="D322" t="s">
        <v>14</v>
      </c>
      <c r="E322">
        <v>1538</v>
      </c>
    </row>
    <row r="323" spans="1:5" x14ac:dyDescent="0.25">
      <c r="A323" t="s">
        <v>20</v>
      </c>
      <c r="B323">
        <v>238</v>
      </c>
      <c r="D323" t="s">
        <v>14</v>
      </c>
      <c r="E323">
        <v>1596</v>
      </c>
    </row>
    <row r="324" spans="1:5" x14ac:dyDescent="0.25">
      <c r="A324" t="s">
        <v>20</v>
      </c>
      <c r="B324">
        <v>239</v>
      </c>
      <c r="D324" t="s">
        <v>14</v>
      </c>
      <c r="E324">
        <v>1608</v>
      </c>
    </row>
    <row r="325" spans="1:5" x14ac:dyDescent="0.25">
      <c r="A325" t="s">
        <v>20</v>
      </c>
      <c r="B325">
        <v>241</v>
      </c>
      <c r="D325" t="s">
        <v>14</v>
      </c>
      <c r="E325">
        <v>1625</v>
      </c>
    </row>
    <row r="326" spans="1:5" x14ac:dyDescent="0.25">
      <c r="A326" t="s">
        <v>20</v>
      </c>
      <c r="B326">
        <v>244</v>
      </c>
      <c r="D326" t="s">
        <v>14</v>
      </c>
      <c r="E326">
        <v>1657</v>
      </c>
    </row>
    <row r="327" spans="1:5" x14ac:dyDescent="0.25">
      <c r="A327" t="s">
        <v>20</v>
      </c>
      <c r="B327">
        <v>244</v>
      </c>
      <c r="D327" t="s">
        <v>14</v>
      </c>
      <c r="E327">
        <v>1684</v>
      </c>
    </row>
    <row r="328" spans="1:5" x14ac:dyDescent="0.25">
      <c r="A328" t="s">
        <v>20</v>
      </c>
      <c r="B328">
        <v>245</v>
      </c>
      <c r="D328" t="s">
        <v>14</v>
      </c>
      <c r="E328">
        <v>1691</v>
      </c>
    </row>
    <row r="329" spans="1:5" x14ac:dyDescent="0.25">
      <c r="A329" t="s">
        <v>20</v>
      </c>
      <c r="B329">
        <v>246</v>
      </c>
      <c r="D329" t="s">
        <v>14</v>
      </c>
      <c r="E329">
        <v>1748</v>
      </c>
    </row>
    <row r="330" spans="1:5" x14ac:dyDescent="0.25">
      <c r="A330" t="s">
        <v>20</v>
      </c>
      <c r="B330">
        <v>246</v>
      </c>
      <c r="D330" t="s">
        <v>14</v>
      </c>
      <c r="E330">
        <v>1758</v>
      </c>
    </row>
    <row r="331" spans="1:5" x14ac:dyDescent="0.25">
      <c r="A331" t="s">
        <v>20</v>
      </c>
      <c r="B331">
        <v>247</v>
      </c>
      <c r="D331" t="s">
        <v>14</v>
      </c>
      <c r="E331">
        <v>1784</v>
      </c>
    </row>
    <row r="332" spans="1:5" x14ac:dyDescent="0.25">
      <c r="A332" t="s">
        <v>20</v>
      </c>
      <c r="B332">
        <v>247</v>
      </c>
      <c r="D332" t="s">
        <v>14</v>
      </c>
      <c r="E332">
        <v>1790</v>
      </c>
    </row>
    <row r="333" spans="1:5" x14ac:dyDescent="0.25">
      <c r="A333" t="s">
        <v>20</v>
      </c>
      <c r="B333">
        <v>249</v>
      </c>
      <c r="D333" t="s">
        <v>14</v>
      </c>
      <c r="E333">
        <v>1796</v>
      </c>
    </row>
    <row r="334" spans="1:5" x14ac:dyDescent="0.25">
      <c r="A334" t="s">
        <v>20</v>
      </c>
      <c r="B334">
        <v>249</v>
      </c>
      <c r="D334" t="s">
        <v>14</v>
      </c>
      <c r="E334">
        <v>1825</v>
      </c>
    </row>
    <row r="335" spans="1:5" x14ac:dyDescent="0.25">
      <c r="A335" t="s">
        <v>20</v>
      </c>
      <c r="B335">
        <v>250</v>
      </c>
      <c r="D335" t="s">
        <v>14</v>
      </c>
      <c r="E335">
        <v>1886</v>
      </c>
    </row>
    <row r="336" spans="1:5" x14ac:dyDescent="0.25">
      <c r="A336" t="s">
        <v>20</v>
      </c>
      <c r="B336">
        <v>252</v>
      </c>
      <c r="D336" t="s">
        <v>14</v>
      </c>
      <c r="E336">
        <v>1910</v>
      </c>
    </row>
    <row r="337" spans="1:5" x14ac:dyDescent="0.25">
      <c r="A337" t="s">
        <v>20</v>
      </c>
      <c r="B337">
        <v>253</v>
      </c>
      <c r="D337" t="s">
        <v>14</v>
      </c>
      <c r="E337">
        <v>1979</v>
      </c>
    </row>
    <row r="338" spans="1:5" x14ac:dyDescent="0.25">
      <c r="A338" t="s">
        <v>20</v>
      </c>
      <c r="B338">
        <v>254</v>
      </c>
      <c r="D338" t="s">
        <v>14</v>
      </c>
      <c r="E338">
        <v>1999</v>
      </c>
    </row>
    <row r="339" spans="1:5" x14ac:dyDescent="0.25">
      <c r="A339" t="s">
        <v>20</v>
      </c>
      <c r="B339">
        <v>255</v>
      </c>
      <c r="D339" t="s">
        <v>14</v>
      </c>
      <c r="E339">
        <v>2025</v>
      </c>
    </row>
    <row r="340" spans="1:5" x14ac:dyDescent="0.25">
      <c r="A340" t="s">
        <v>20</v>
      </c>
      <c r="B340">
        <v>261</v>
      </c>
      <c r="D340" t="s">
        <v>14</v>
      </c>
      <c r="E340">
        <v>2062</v>
      </c>
    </row>
    <row r="341" spans="1:5" x14ac:dyDescent="0.25">
      <c r="A341" t="s">
        <v>20</v>
      </c>
      <c r="B341">
        <v>261</v>
      </c>
      <c r="D341" t="s">
        <v>14</v>
      </c>
      <c r="E341">
        <v>2072</v>
      </c>
    </row>
    <row r="342" spans="1:5" x14ac:dyDescent="0.25">
      <c r="A342" t="s">
        <v>20</v>
      </c>
      <c r="B342">
        <v>264</v>
      </c>
      <c r="D342" t="s">
        <v>14</v>
      </c>
      <c r="E342">
        <v>2108</v>
      </c>
    </row>
    <row r="343" spans="1:5" x14ac:dyDescent="0.25">
      <c r="A343" t="s">
        <v>20</v>
      </c>
      <c r="B343">
        <v>266</v>
      </c>
      <c r="D343" t="s">
        <v>14</v>
      </c>
      <c r="E343">
        <v>2176</v>
      </c>
    </row>
    <row r="344" spans="1:5" x14ac:dyDescent="0.25">
      <c r="A344" t="s">
        <v>20</v>
      </c>
      <c r="B344">
        <v>268</v>
      </c>
      <c r="D344" t="s">
        <v>14</v>
      </c>
      <c r="E344">
        <v>2179</v>
      </c>
    </row>
    <row r="345" spans="1:5" x14ac:dyDescent="0.25">
      <c r="A345" t="s">
        <v>20</v>
      </c>
      <c r="B345">
        <v>269</v>
      </c>
      <c r="D345" t="s">
        <v>14</v>
      </c>
      <c r="E345">
        <v>2201</v>
      </c>
    </row>
    <row r="346" spans="1:5" x14ac:dyDescent="0.25">
      <c r="A346" t="s">
        <v>20</v>
      </c>
      <c r="B346">
        <v>270</v>
      </c>
      <c r="D346" t="s">
        <v>14</v>
      </c>
      <c r="E346">
        <v>2253</v>
      </c>
    </row>
    <row r="347" spans="1:5" x14ac:dyDescent="0.25">
      <c r="A347" t="s">
        <v>20</v>
      </c>
      <c r="B347">
        <v>272</v>
      </c>
      <c r="D347" t="s">
        <v>14</v>
      </c>
      <c r="E347">
        <v>2307</v>
      </c>
    </row>
    <row r="348" spans="1:5" x14ac:dyDescent="0.25">
      <c r="A348" t="s">
        <v>20</v>
      </c>
      <c r="B348">
        <v>275</v>
      </c>
      <c r="D348" t="s">
        <v>14</v>
      </c>
      <c r="E348">
        <v>2468</v>
      </c>
    </row>
    <row r="349" spans="1:5" x14ac:dyDescent="0.25">
      <c r="A349" t="s">
        <v>20</v>
      </c>
      <c r="B349">
        <v>279</v>
      </c>
      <c r="D349" t="s">
        <v>14</v>
      </c>
      <c r="E349">
        <v>2604</v>
      </c>
    </row>
    <row r="350" spans="1:5" x14ac:dyDescent="0.25">
      <c r="A350" t="s">
        <v>20</v>
      </c>
      <c r="B350">
        <v>280</v>
      </c>
      <c r="D350" t="s">
        <v>14</v>
      </c>
      <c r="E350">
        <v>2690</v>
      </c>
    </row>
    <row r="351" spans="1:5" x14ac:dyDescent="0.25">
      <c r="A351" t="s">
        <v>20</v>
      </c>
      <c r="B351">
        <v>282</v>
      </c>
      <c r="D351" t="s">
        <v>14</v>
      </c>
      <c r="E351">
        <v>2779</v>
      </c>
    </row>
    <row r="352" spans="1:5" x14ac:dyDescent="0.25">
      <c r="A352" t="s">
        <v>20</v>
      </c>
      <c r="B352">
        <v>288</v>
      </c>
      <c r="D352" t="s">
        <v>14</v>
      </c>
      <c r="E352">
        <v>2915</v>
      </c>
    </row>
    <row r="353" spans="1:5" x14ac:dyDescent="0.25">
      <c r="A353" t="s">
        <v>20</v>
      </c>
      <c r="B353">
        <v>290</v>
      </c>
      <c r="D353" t="s">
        <v>14</v>
      </c>
      <c r="E353">
        <v>2928</v>
      </c>
    </row>
    <row r="354" spans="1:5" x14ac:dyDescent="0.25">
      <c r="A354" t="s">
        <v>20</v>
      </c>
      <c r="B354">
        <v>295</v>
      </c>
      <c r="D354" t="s">
        <v>14</v>
      </c>
      <c r="E354">
        <v>2955</v>
      </c>
    </row>
    <row r="355" spans="1:5" x14ac:dyDescent="0.25">
      <c r="A355" t="s">
        <v>20</v>
      </c>
      <c r="B355">
        <v>296</v>
      </c>
      <c r="D355" t="s">
        <v>14</v>
      </c>
      <c r="E355">
        <v>3015</v>
      </c>
    </row>
    <row r="356" spans="1:5" x14ac:dyDescent="0.25">
      <c r="A356" t="s">
        <v>20</v>
      </c>
      <c r="B356">
        <v>297</v>
      </c>
      <c r="D356" t="s">
        <v>14</v>
      </c>
      <c r="E356">
        <v>3182</v>
      </c>
    </row>
    <row r="357" spans="1:5" x14ac:dyDescent="0.25">
      <c r="A357" t="s">
        <v>20</v>
      </c>
      <c r="B357">
        <v>299</v>
      </c>
      <c r="D357" t="s">
        <v>14</v>
      </c>
      <c r="E357">
        <v>3304</v>
      </c>
    </row>
    <row r="358" spans="1:5" x14ac:dyDescent="0.25">
      <c r="A358" t="s">
        <v>20</v>
      </c>
      <c r="B358">
        <v>300</v>
      </c>
      <c r="D358" t="s">
        <v>14</v>
      </c>
      <c r="E358">
        <v>3387</v>
      </c>
    </row>
    <row r="359" spans="1:5" x14ac:dyDescent="0.25">
      <c r="A359" t="s">
        <v>20</v>
      </c>
      <c r="B359">
        <v>300</v>
      </c>
      <c r="D359" t="s">
        <v>14</v>
      </c>
      <c r="E359">
        <v>3410</v>
      </c>
    </row>
    <row r="360" spans="1:5" x14ac:dyDescent="0.25">
      <c r="A360" t="s">
        <v>20</v>
      </c>
      <c r="B360">
        <v>303</v>
      </c>
      <c r="D360" t="s">
        <v>14</v>
      </c>
      <c r="E360">
        <v>3483</v>
      </c>
    </row>
    <row r="361" spans="1:5" x14ac:dyDescent="0.25">
      <c r="A361" t="s">
        <v>20</v>
      </c>
      <c r="B361">
        <v>307</v>
      </c>
      <c r="D361" t="s">
        <v>14</v>
      </c>
      <c r="E361">
        <v>3868</v>
      </c>
    </row>
    <row r="362" spans="1:5" x14ac:dyDescent="0.25">
      <c r="A362" t="s">
        <v>20</v>
      </c>
      <c r="B362">
        <v>307</v>
      </c>
      <c r="D362" t="s">
        <v>14</v>
      </c>
      <c r="E362">
        <v>4405</v>
      </c>
    </row>
    <row r="363" spans="1:5" x14ac:dyDescent="0.25">
      <c r="A363" t="s">
        <v>20</v>
      </c>
      <c r="B363">
        <v>316</v>
      </c>
      <c r="D363" t="s">
        <v>14</v>
      </c>
      <c r="E363">
        <v>4428</v>
      </c>
    </row>
    <row r="364" spans="1:5" x14ac:dyDescent="0.25">
      <c r="A364" t="s">
        <v>20</v>
      </c>
      <c r="B364">
        <v>323</v>
      </c>
      <c r="D364" t="s">
        <v>14</v>
      </c>
      <c r="E364">
        <v>4697</v>
      </c>
    </row>
    <row r="365" spans="1:5" x14ac:dyDescent="0.25">
      <c r="A365" t="s">
        <v>20</v>
      </c>
      <c r="B365">
        <v>329</v>
      </c>
      <c r="D365" t="s">
        <v>14</v>
      </c>
      <c r="E365">
        <v>5497</v>
      </c>
    </row>
    <row r="366" spans="1:5" x14ac:dyDescent="0.25">
      <c r="A366" t="s">
        <v>20</v>
      </c>
      <c r="B366">
        <v>330</v>
      </c>
      <c r="D366" t="s">
        <v>14</v>
      </c>
      <c r="E366">
        <v>5681</v>
      </c>
    </row>
    <row r="367" spans="1:5" x14ac:dyDescent="0.25">
      <c r="A367" t="s">
        <v>20</v>
      </c>
      <c r="B367">
        <v>331</v>
      </c>
      <c r="D367" t="s">
        <v>14</v>
      </c>
      <c r="E367">
        <v>6080</v>
      </c>
    </row>
    <row r="368" spans="1:5" x14ac:dyDescent="0.25">
      <c r="A368" t="s">
        <v>20</v>
      </c>
      <c r="B368">
        <v>336</v>
      </c>
    </row>
    <row r="369" spans="1:2" x14ac:dyDescent="0.25">
      <c r="A369" t="s">
        <v>20</v>
      </c>
      <c r="B369">
        <v>337</v>
      </c>
    </row>
    <row r="370" spans="1:2" x14ac:dyDescent="0.25">
      <c r="A370" t="s">
        <v>20</v>
      </c>
      <c r="B370">
        <v>340</v>
      </c>
    </row>
    <row r="371" spans="1:2" x14ac:dyDescent="0.25">
      <c r="A371" t="s">
        <v>20</v>
      </c>
      <c r="B371">
        <v>361</v>
      </c>
    </row>
    <row r="372" spans="1:2" x14ac:dyDescent="0.25">
      <c r="A372" t="s">
        <v>20</v>
      </c>
      <c r="B372">
        <v>363</v>
      </c>
    </row>
    <row r="373" spans="1:2" x14ac:dyDescent="0.25">
      <c r="A373" t="s">
        <v>20</v>
      </c>
      <c r="B373">
        <v>366</v>
      </c>
    </row>
    <row r="374" spans="1:2" x14ac:dyDescent="0.25">
      <c r="A374" t="s">
        <v>20</v>
      </c>
      <c r="B374">
        <v>369</v>
      </c>
    </row>
    <row r="375" spans="1:2" x14ac:dyDescent="0.25">
      <c r="A375" t="s">
        <v>20</v>
      </c>
      <c r="B375">
        <v>374</v>
      </c>
    </row>
    <row r="376" spans="1:2" x14ac:dyDescent="0.25">
      <c r="A376" t="s">
        <v>20</v>
      </c>
      <c r="B376">
        <v>375</v>
      </c>
    </row>
    <row r="377" spans="1:2" x14ac:dyDescent="0.25">
      <c r="A377" t="s">
        <v>20</v>
      </c>
      <c r="B377">
        <v>381</v>
      </c>
    </row>
    <row r="378" spans="1:2" x14ac:dyDescent="0.25">
      <c r="A378" t="s">
        <v>20</v>
      </c>
      <c r="B378">
        <v>381</v>
      </c>
    </row>
    <row r="379" spans="1:2" x14ac:dyDescent="0.25">
      <c r="A379" t="s">
        <v>20</v>
      </c>
      <c r="B379">
        <v>393</v>
      </c>
    </row>
    <row r="380" spans="1:2" x14ac:dyDescent="0.25">
      <c r="A380" t="s">
        <v>20</v>
      </c>
      <c r="B380">
        <v>397</v>
      </c>
    </row>
    <row r="381" spans="1:2" x14ac:dyDescent="0.25">
      <c r="A381" t="s">
        <v>20</v>
      </c>
      <c r="B381">
        <v>409</v>
      </c>
    </row>
    <row r="382" spans="1:2" x14ac:dyDescent="0.25">
      <c r="A382" t="s">
        <v>20</v>
      </c>
      <c r="B382">
        <v>411</v>
      </c>
    </row>
    <row r="383" spans="1:2" x14ac:dyDescent="0.25">
      <c r="A383" t="s">
        <v>20</v>
      </c>
      <c r="B383">
        <v>419</v>
      </c>
    </row>
    <row r="384" spans="1:2" x14ac:dyDescent="0.25">
      <c r="A384" t="s">
        <v>20</v>
      </c>
      <c r="B384">
        <v>432</v>
      </c>
    </row>
    <row r="385" spans="1:2" x14ac:dyDescent="0.25">
      <c r="A385" t="s">
        <v>20</v>
      </c>
      <c r="B385">
        <v>452</v>
      </c>
    </row>
    <row r="386" spans="1:2" x14ac:dyDescent="0.25">
      <c r="A386" t="s">
        <v>20</v>
      </c>
      <c r="B386">
        <v>454</v>
      </c>
    </row>
    <row r="387" spans="1:2" x14ac:dyDescent="0.25">
      <c r="A387" t="s">
        <v>20</v>
      </c>
      <c r="B387">
        <v>460</v>
      </c>
    </row>
    <row r="388" spans="1:2" x14ac:dyDescent="0.25">
      <c r="A388" t="s">
        <v>20</v>
      </c>
      <c r="B388">
        <v>462</v>
      </c>
    </row>
    <row r="389" spans="1:2" x14ac:dyDescent="0.25">
      <c r="A389" t="s">
        <v>20</v>
      </c>
      <c r="B389">
        <v>470</v>
      </c>
    </row>
    <row r="390" spans="1:2" x14ac:dyDescent="0.25">
      <c r="A390" t="s">
        <v>20</v>
      </c>
      <c r="B390">
        <v>480</v>
      </c>
    </row>
    <row r="391" spans="1:2" x14ac:dyDescent="0.25">
      <c r="A391" t="s">
        <v>20</v>
      </c>
      <c r="B391">
        <v>484</v>
      </c>
    </row>
    <row r="392" spans="1:2" x14ac:dyDescent="0.25">
      <c r="A392" t="s">
        <v>20</v>
      </c>
      <c r="B392">
        <v>498</v>
      </c>
    </row>
    <row r="393" spans="1:2" x14ac:dyDescent="0.25">
      <c r="A393" t="s">
        <v>20</v>
      </c>
      <c r="B393">
        <v>524</v>
      </c>
    </row>
    <row r="394" spans="1:2" x14ac:dyDescent="0.25">
      <c r="A394" t="s">
        <v>20</v>
      </c>
      <c r="B394">
        <v>533</v>
      </c>
    </row>
    <row r="395" spans="1:2" x14ac:dyDescent="0.25">
      <c r="A395" t="s">
        <v>20</v>
      </c>
      <c r="B395">
        <v>536</v>
      </c>
    </row>
    <row r="396" spans="1:2" x14ac:dyDescent="0.25">
      <c r="A396" t="s">
        <v>20</v>
      </c>
      <c r="B396">
        <v>546</v>
      </c>
    </row>
    <row r="397" spans="1:2" x14ac:dyDescent="0.25">
      <c r="A397" t="s">
        <v>20</v>
      </c>
      <c r="B397">
        <v>554</v>
      </c>
    </row>
    <row r="398" spans="1:2" x14ac:dyDescent="0.25">
      <c r="A398" t="s">
        <v>20</v>
      </c>
      <c r="B398">
        <v>555</v>
      </c>
    </row>
    <row r="399" spans="1:2" x14ac:dyDescent="0.25">
      <c r="A399" t="s">
        <v>20</v>
      </c>
      <c r="B399">
        <v>589</v>
      </c>
    </row>
    <row r="400" spans="1:2" x14ac:dyDescent="0.25">
      <c r="A400" t="s">
        <v>20</v>
      </c>
      <c r="B400">
        <v>645</v>
      </c>
    </row>
    <row r="401" spans="1:2" x14ac:dyDescent="0.25">
      <c r="A401" t="s">
        <v>20</v>
      </c>
      <c r="B401">
        <v>659</v>
      </c>
    </row>
    <row r="402" spans="1:2" x14ac:dyDescent="0.25">
      <c r="A402" t="s">
        <v>20</v>
      </c>
      <c r="B402">
        <v>676</v>
      </c>
    </row>
    <row r="403" spans="1:2" x14ac:dyDescent="0.25">
      <c r="A403" t="s">
        <v>20</v>
      </c>
      <c r="B403">
        <v>723</v>
      </c>
    </row>
    <row r="404" spans="1:2" x14ac:dyDescent="0.25">
      <c r="A404" t="s">
        <v>20</v>
      </c>
      <c r="B404">
        <v>762</v>
      </c>
    </row>
    <row r="405" spans="1:2" x14ac:dyDescent="0.25">
      <c r="A405" t="s">
        <v>20</v>
      </c>
      <c r="B405">
        <v>768</v>
      </c>
    </row>
    <row r="406" spans="1:2" x14ac:dyDescent="0.25">
      <c r="A406" t="s">
        <v>20</v>
      </c>
      <c r="B406">
        <v>820</v>
      </c>
    </row>
    <row r="407" spans="1:2" x14ac:dyDescent="0.25">
      <c r="A407" t="s">
        <v>20</v>
      </c>
      <c r="B407">
        <v>890</v>
      </c>
    </row>
    <row r="408" spans="1:2" x14ac:dyDescent="0.25">
      <c r="A408" t="s">
        <v>20</v>
      </c>
      <c r="B408">
        <v>903</v>
      </c>
    </row>
    <row r="409" spans="1:2" x14ac:dyDescent="0.25">
      <c r="A409" t="s">
        <v>20</v>
      </c>
      <c r="B409">
        <v>909</v>
      </c>
    </row>
    <row r="410" spans="1:2" x14ac:dyDescent="0.25">
      <c r="A410" t="s">
        <v>20</v>
      </c>
      <c r="B410">
        <v>943</v>
      </c>
    </row>
    <row r="411" spans="1:2" x14ac:dyDescent="0.25">
      <c r="A411" t="s">
        <v>20</v>
      </c>
      <c r="B411">
        <v>980</v>
      </c>
    </row>
    <row r="412" spans="1:2" x14ac:dyDescent="0.25">
      <c r="A412" t="s">
        <v>20</v>
      </c>
      <c r="B412">
        <v>1015</v>
      </c>
    </row>
    <row r="413" spans="1:2" x14ac:dyDescent="0.25">
      <c r="A413" t="s">
        <v>20</v>
      </c>
      <c r="B413">
        <v>1022</v>
      </c>
    </row>
    <row r="414" spans="1:2" x14ac:dyDescent="0.25">
      <c r="A414" t="s">
        <v>20</v>
      </c>
      <c r="B414">
        <v>1052</v>
      </c>
    </row>
    <row r="415" spans="1:2" x14ac:dyDescent="0.25">
      <c r="A415" t="s">
        <v>20</v>
      </c>
      <c r="B415">
        <v>1071</v>
      </c>
    </row>
    <row r="416" spans="1:2" x14ac:dyDescent="0.25">
      <c r="A416" t="s">
        <v>20</v>
      </c>
      <c r="B416">
        <v>1071</v>
      </c>
    </row>
    <row r="417" spans="1:2" x14ac:dyDescent="0.25">
      <c r="A417" t="s">
        <v>20</v>
      </c>
      <c r="B417">
        <v>1073</v>
      </c>
    </row>
    <row r="418" spans="1:2" x14ac:dyDescent="0.25">
      <c r="A418" t="s">
        <v>20</v>
      </c>
      <c r="B418">
        <v>1095</v>
      </c>
    </row>
    <row r="419" spans="1:2" x14ac:dyDescent="0.25">
      <c r="A419" t="s">
        <v>20</v>
      </c>
      <c r="B419">
        <v>1101</v>
      </c>
    </row>
    <row r="420" spans="1:2" x14ac:dyDescent="0.25">
      <c r="A420" t="s">
        <v>20</v>
      </c>
      <c r="B420">
        <v>1113</v>
      </c>
    </row>
    <row r="421" spans="1:2" x14ac:dyDescent="0.25">
      <c r="A421" t="s">
        <v>20</v>
      </c>
      <c r="B421">
        <v>1137</v>
      </c>
    </row>
    <row r="422" spans="1:2" x14ac:dyDescent="0.25">
      <c r="A422" t="s">
        <v>20</v>
      </c>
      <c r="B422">
        <v>1140</v>
      </c>
    </row>
    <row r="423" spans="1:2" x14ac:dyDescent="0.25">
      <c r="A423" t="s">
        <v>20</v>
      </c>
      <c r="B423">
        <v>1152</v>
      </c>
    </row>
    <row r="424" spans="1:2" x14ac:dyDescent="0.25">
      <c r="A424" t="s">
        <v>20</v>
      </c>
      <c r="B424">
        <v>1170</v>
      </c>
    </row>
    <row r="425" spans="1:2" x14ac:dyDescent="0.25">
      <c r="A425" t="s">
        <v>20</v>
      </c>
      <c r="B425">
        <v>1249</v>
      </c>
    </row>
    <row r="426" spans="1:2" x14ac:dyDescent="0.25">
      <c r="A426" t="s">
        <v>20</v>
      </c>
      <c r="B426">
        <v>1267</v>
      </c>
    </row>
    <row r="427" spans="1:2" x14ac:dyDescent="0.25">
      <c r="A427" t="s">
        <v>20</v>
      </c>
      <c r="B427">
        <v>1280</v>
      </c>
    </row>
    <row r="428" spans="1:2" x14ac:dyDescent="0.25">
      <c r="A428" t="s">
        <v>20</v>
      </c>
      <c r="B428">
        <v>1297</v>
      </c>
    </row>
    <row r="429" spans="1:2" x14ac:dyDescent="0.25">
      <c r="A429" t="s">
        <v>20</v>
      </c>
      <c r="B429">
        <v>1345</v>
      </c>
    </row>
    <row r="430" spans="1:2" x14ac:dyDescent="0.25">
      <c r="A430" t="s">
        <v>20</v>
      </c>
      <c r="B430">
        <v>1354</v>
      </c>
    </row>
    <row r="431" spans="1:2" x14ac:dyDescent="0.25">
      <c r="A431" t="s">
        <v>20</v>
      </c>
      <c r="B431">
        <v>1385</v>
      </c>
    </row>
    <row r="432" spans="1:2" x14ac:dyDescent="0.25">
      <c r="A432" t="s">
        <v>20</v>
      </c>
      <c r="B432">
        <v>1396</v>
      </c>
    </row>
    <row r="433" spans="1:2" x14ac:dyDescent="0.25">
      <c r="A433" t="s">
        <v>20</v>
      </c>
      <c r="B433">
        <v>1396</v>
      </c>
    </row>
    <row r="434" spans="1:2" x14ac:dyDescent="0.25">
      <c r="A434" t="s">
        <v>20</v>
      </c>
      <c r="B434">
        <v>1425</v>
      </c>
    </row>
    <row r="435" spans="1:2" x14ac:dyDescent="0.25">
      <c r="A435" t="s">
        <v>20</v>
      </c>
      <c r="B435">
        <v>1442</v>
      </c>
    </row>
    <row r="436" spans="1:2" x14ac:dyDescent="0.25">
      <c r="A436" t="s">
        <v>20</v>
      </c>
      <c r="B436">
        <v>1460</v>
      </c>
    </row>
    <row r="437" spans="1:2" x14ac:dyDescent="0.25">
      <c r="A437" t="s">
        <v>20</v>
      </c>
      <c r="B437">
        <v>1467</v>
      </c>
    </row>
    <row r="438" spans="1:2" x14ac:dyDescent="0.25">
      <c r="A438" t="s">
        <v>20</v>
      </c>
      <c r="B438">
        <v>1470</v>
      </c>
    </row>
    <row r="439" spans="1:2" x14ac:dyDescent="0.25">
      <c r="A439" t="s">
        <v>20</v>
      </c>
      <c r="B439">
        <v>1518</v>
      </c>
    </row>
    <row r="440" spans="1:2" x14ac:dyDescent="0.25">
      <c r="A440" t="s">
        <v>20</v>
      </c>
      <c r="B440">
        <v>1539</v>
      </c>
    </row>
    <row r="441" spans="1:2" x14ac:dyDescent="0.25">
      <c r="A441" t="s">
        <v>20</v>
      </c>
      <c r="B441">
        <v>1548</v>
      </c>
    </row>
    <row r="442" spans="1:2" x14ac:dyDescent="0.25">
      <c r="A442" t="s">
        <v>20</v>
      </c>
      <c r="B442">
        <v>1559</v>
      </c>
    </row>
    <row r="443" spans="1:2" x14ac:dyDescent="0.25">
      <c r="A443" t="s">
        <v>20</v>
      </c>
      <c r="B443">
        <v>1561</v>
      </c>
    </row>
    <row r="444" spans="1:2" x14ac:dyDescent="0.25">
      <c r="A444" t="s">
        <v>20</v>
      </c>
      <c r="B444">
        <v>1572</v>
      </c>
    </row>
    <row r="445" spans="1:2" x14ac:dyDescent="0.25">
      <c r="A445" t="s">
        <v>20</v>
      </c>
      <c r="B445">
        <v>1573</v>
      </c>
    </row>
    <row r="446" spans="1:2" x14ac:dyDescent="0.25">
      <c r="A446" t="s">
        <v>20</v>
      </c>
      <c r="B446">
        <v>1600</v>
      </c>
    </row>
    <row r="447" spans="1:2" x14ac:dyDescent="0.25">
      <c r="A447" t="s">
        <v>20</v>
      </c>
      <c r="B447">
        <v>1604</v>
      </c>
    </row>
    <row r="448" spans="1:2" x14ac:dyDescent="0.25">
      <c r="A448" t="s">
        <v>20</v>
      </c>
      <c r="B448">
        <v>1605</v>
      </c>
    </row>
    <row r="449" spans="1:2" x14ac:dyDescent="0.25">
      <c r="A449" t="s">
        <v>20</v>
      </c>
      <c r="B449">
        <v>1606</v>
      </c>
    </row>
    <row r="450" spans="1:2" x14ac:dyDescent="0.25">
      <c r="A450" t="s">
        <v>20</v>
      </c>
      <c r="B450">
        <v>1613</v>
      </c>
    </row>
    <row r="451" spans="1:2" x14ac:dyDescent="0.25">
      <c r="A451" t="s">
        <v>20</v>
      </c>
      <c r="B451">
        <v>1621</v>
      </c>
    </row>
    <row r="452" spans="1:2" x14ac:dyDescent="0.25">
      <c r="A452" t="s">
        <v>20</v>
      </c>
      <c r="B452">
        <v>1629</v>
      </c>
    </row>
    <row r="453" spans="1:2" x14ac:dyDescent="0.25">
      <c r="A453" t="s">
        <v>20</v>
      </c>
      <c r="B453">
        <v>1681</v>
      </c>
    </row>
    <row r="454" spans="1:2" x14ac:dyDescent="0.25">
      <c r="A454" t="s">
        <v>20</v>
      </c>
      <c r="B454">
        <v>1684</v>
      </c>
    </row>
    <row r="455" spans="1:2" x14ac:dyDescent="0.25">
      <c r="A455" t="s">
        <v>20</v>
      </c>
      <c r="B455">
        <v>1690</v>
      </c>
    </row>
    <row r="456" spans="1:2" x14ac:dyDescent="0.25">
      <c r="A456" t="s">
        <v>20</v>
      </c>
      <c r="B456">
        <v>1697</v>
      </c>
    </row>
    <row r="457" spans="1:2" x14ac:dyDescent="0.25">
      <c r="A457" t="s">
        <v>20</v>
      </c>
      <c r="B457">
        <v>1703</v>
      </c>
    </row>
    <row r="458" spans="1:2" x14ac:dyDescent="0.25">
      <c r="A458" t="s">
        <v>20</v>
      </c>
      <c r="B458">
        <v>1713</v>
      </c>
    </row>
    <row r="459" spans="1:2" x14ac:dyDescent="0.25">
      <c r="A459" t="s">
        <v>20</v>
      </c>
      <c r="B459">
        <v>1773</v>
      </c>
    </row>
    <row r="460" spans="1:2" x14ac:dyDescent="0.25">
      <c r="A460" t="s">
        <v>20</v>
      </c>
      <c r="B460">
        <v>1782</v>
      </c>
    </row>
    <row r="461" spans="1:2" x14ac:dyDescent="0.25">
      <c r="A461" t="s">
        <v>20</v>
      </c>
      <c r="B461">
        <v>1784</v>
      </c>
    </row>
    <row r="462" spans="1:2" x14ac:dyDescent="0.25">
      <c r="A462" t="s">
        <v>20</v>
      </c>
      <c r="B462">
        <v>1785</v>
      </c>
    </row>
    <row r="463" spans="1:2" x14ac:dyDescent="0.25">
      <c r="A463" t="s">
        <v>20</v>
      </c>
      <c r="B463">
        <v>1797</v>
      </c>
    </row>
    <row r="464" spans="1:2" x14ac:dyDescent="0.25">
      <c r="A464" t="s">
        <v>20</v>
      </c>
      <c r="B464">
        <v>1815</v>
      </c>
    </row>
    <row r="465" spans="1:2" x14ac:dyDescent="0.25">
      <c r="A465" t="s">
        <v>20</v>
      </c>
      <c r="B465">
        <v>1821</v>
      </c>
    </row>
    <row r="466" spans="1:2" x14ac:dyDescent="0.25">
      <c r="A466" t="s">
        <v>20</v>
      </c>
      <c r="B466">
        <v>1866</v>
      </c>
    </row>
    <row r="467" spans="1:2" x14ac:dyDescent="0.25">
      <c r="A467" t="s">
        <v>20</v>
      </c>
      <c r="B467">
        <v>1884</v>
      </c>
    </row>
    <row r="468" spans="1:2" x14ac:dyDescent="0.25">
      <c r="A468" t="s">
        <v>20</v>
      </c>
      <c r="B468">
        <v>1887</v>
      </c>
    </row>
    <row r="469" spans="1:2" x14ac:dyDescent="0.25">
      <c r="A469" t="s">
        <v>20</v>
      </c>
      <c r="B469">
        <v>1894</v>
      </c>
    </row>
    <row r="470" spans="1:2" x14ac:dyDescent="0.25">
      <c r="A470" t="s">
        <v>20</v>
      </c>
      <c r="B470">
        <v>1902</v>
      </c>
    </row>
    <row r="471" spans="1:2" x14ac:dyDescent="0.25">
      <c r="A471" t="s">
        <v>20</v>
      </c>
      <c r="B471">
        <v>1917</v>
      </c>
    </row>
    <row r="472" spans="1:2" x14ac:dyDescent="0.25">
      <c r="A472" t="s">
        <v>20</v>
      </c>
      <c r="B472">
        <v>1965</v>
      </c>
    </row>
    <row r="473" spans="1:2" x14ac:dyDescent="0.25">
      <c r="A473" t="s">
        <v>20</v>
      </c>
      <c r="B473">
        <v>1989</v>
      </c>
    </row>
    <row r="474" spans="1:2" x14ac:dyDescent="0.25">
      <c r="A474" t="s">
        <v>20</v>
      </c>
      <c r="B474">
        <v>1991</v>
      </c>
    </row>
    <row r="475" spans="1:2" x14ac:dyDescent="0.25">
      <c r="A475" t="s">
        <v>20</v>
      </c>
      <c r="B475">
        <v>2013</v>
      </c>
    </row>
    <row r="476" spans="1:2" x14ac:dyDescent="0.25">
      <c r="A476" t="s">
        <v>20</v>
      </c>
      <c r="B476">
        <v>2038</v>
      </c>
    </row>
    <row r="477" spans="1:2" x14ac:dyDescent="0.25">
      <c r="A477" t="s">
        <v>20</v>
      </c>
      <c r="B477">
        <v>2043</v>
      </c>
    </row>
    <row r="478" spans="1:2" x14ac:dyDescent="0.25">
      <c r="A478" t="s">
        <v>20</v>
      </c>
      <c r="B478">
        <v>2053</v>
      </c>
    </row>
    <row r="479" spans="1:2" x14ac:dyDescent="0.25">
      <c r="A479" t="s">
        <v>20</v>
      </c>
      <c r="B479">
        <v>2080</v>
      </c>
    </row>
    <row r="480" spans="1:2" x14ac:dyDescent="0.25">
      <c r="A480" t="s">
        <v>20</v>
      </c>
      <c r="B480">
        <v>2100</v>
      </c>
    </row>
    <row r="481" spans="1:2" x14ac:dyDescent="0.25">
      <c r="A481" t="s">
        <v>20</v>
      </c>
      <c r="B481">
        <v>2105</v>
      </c>
    </row>
    <row r="482" spans="1:2" x14ac:dyDescent="0.25">
      <c r="A482" t="s">
        <v>20</v>
      </c>
      <c r="B482">
        <v>2106</v>
      </c>
    </row>
    <row r="483" spans="1:2" x14ac:dyDescent="0.25">
      <c r="A483" t="s">
        <v>20</v>
      </c>
      <c r="B483">
        <v>2107</v>
      </c>
    </row>
    <row r="484" spans="1:2" x14ac:dyDescent="0.25">
      <c r="A484" t="s">
        <v>20</v>
      </c>
      <c r="B484">
        <v>2120</v>
      </c>
    </row>
    <row r="485" spans="1:2" x14ac:dyDescent="0.25">
      <c r="A485" t="s">
        <v>20</v>
      </c>
      <c r="B485">
        <v>2144</v>
      </c>
    </row>
    <row r="486" spans="1:2" x14ac:dyDescent="0.25">
      <c r="A486" t="s">
        <v>20</v>
      </c>
      <c r="B486">
        <v>2188</v>
      </c>
    </row>
    <row r="487" spans="1:2" x14ac:dyDescent="0.25">
      <c r="A487" t="s">
        <v>20</v>
      </c>
      <c r="B487">
        <v>2218</v>
      </c>
    </row>
    <row r="488" spans="1:2" x14ac:dyDescent="0.25">
      <c r="A488" t="s">
        <v>20</v>
      </c>
      <c r="B488">
        <v>2220</v>
      </c>
    </row>
    <row r="489" spans="1:2" x14ac:dyDescent="0.25">
      <c r="A489" t="s">
        <v>20</v>
      </c>
      <c r="B489">
        <v>2230</v>
      </c>
    </row>
    <row r="490" spans="1:2" x14ac:dyDescent="0.25">
      <c r="A490" t="s">
        <v>20</v>
      </c>
      <c r="B490">
        <v>2237</v>
      </c>
    </row>
    <row r="491" spans="1:2" x14ac:dyDescent="0.25">
      <c r="A491" t="s">
        <v>20</v>
      </c>
      <c r="B491">
        <v>2261</v>
      </c>
    </row>
    <row r="492" spans="1:2" x14ac:dyDescent="0.25">
      <c r="A492" t="s">
        <v>20</v>
      </c>
      <c r="B492">
        <v>2266</v>
      </c>
    </row>
    <row r="493" spans="1:2" x14ac:dyDescent="0.25">
      <c r="A493" t="s">
        <v>20</v>
      </c>
      <c r="B493">
        <v>2283</v>
      </c>
    </row>
    <row r="494" spans="1:2" x14ac:dyDescent="0.25">
      <c r="A494" t="s">
        <v>20</v>
      </c>
      <c r="B494">
        <v>2289</v>
      </c>
    </row>
    <row r="495" spans="1:2" x14ac:dyDescent="0.25">
      <c r="A495" t="s">
        <v>20</v>
      </c>
      <c r="B495">
        <v>2293</v>
      </c>
    </row>
    <row r="496" spans="1:2" x14ac:dyDescent="0.25">
      <c r="A496" t="s">
        <v>20</v>
      </c>
      <c r="B496">
        <v>2320</v>
      </c>
    </row>
    <row r="497" spans="1:2" x14ac:dyDescent="0.25">
      <c r="A497" t="s">
        <v>20</v>
      </c>
      <c r="B497">
        <v>2326</v>
      </c>
    </row>
    <row r="498" spans="1:2" x14ac:dyDescent="0.25">
      <c r="A498" t="s">
        <v>20</v>
      </c>
      <c r="B498">
        <v>2331</v>
      </c>
    </row>
    <row r="499" spans="1:2" x14ac:dyDescent="0.25">
      <c r="A499" t="s">
        <v>20</v>
      </c>
      <c r="B499">
        <v>2346</v>
      </c>
    </row>
    <row r="500" spans="1:2" x14ac:dyDescent="0.25">
      <c r="A500" t="s">
        <v>20</v>
      </c>
      <c r="B500">
        <v>2353</v>
      </c>
    </row>
    <row r="501" spans="1:2" x14ac:dyDescent="0.25">
      <c r="A501" t="s">
        <v>20</v>
      </c>
      <c r="B501">
        <v>2409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2431</v>
      </c>
    </row>
    <row r="504" spans="1:2" x14ac:dyDescent="0.25">
      <c r="A504" t="s">
        <v>20</v>
      </c>
      <c r="B504">
        <v>2436</v>
      </c>
    </row>
    <row r="505" spans="1:2" x14ac:dyDescent="0.25">
      <c r="A505" t="s">
        <v>20</v>
      </c>
      <c r="B505">
        <v>2441</v>
      </c>
    </row>
    <row r="506" spans="1:2" x14ac:dyDescent="0.25">
      <c r="A506" t="s">
        <v>20</v>
      </c>
      <c r="B506">
        <v>2443</v>
      </c>
    </row>
    <row r="507" spans="1:2" x14ac:dyDescent="0.25">
      <c r="A507" t="s">
        <v>20</v>
      </c>
      <c r="B507">
        <v>2443</v>
      </c>
    </row>
    <row r="508" spans="1:2" x14ac:dyDescent="0.25">
      <c r="A508" t="s">
        <v>20</v>
      </c>
      <c r="B508">
        <v>2468</v>
      </c>
    </row>
    <row r="509" spans="1:2" x14ac:dyDescent="0.25">
      <c r="A509" t="s">
        <v>20</v>
      </c>
      <c r="B509">
        <v>2475</v>
      </c>
    </row>
    <row r="510" spans="1:2" x14ac:dyDescent="0.25">
      <c r="A510" t="s">
        <v>20</v>
      </c>
      <c r="B510">
        <v>2489</v>
      </c>
    </row>
    <row r="511" spans="1:2" x14ac:dyDescent="0.25">
      <c r="A511" t="s">
        <v>20</v>
      </c>
      <c r="B511">
        <v>2506</v>
      </c>
    </row>
    <row r="512" spans="1:2" x14ac:dyDescent="0.25">
      <c r="A512" t="s">
        <v>20</v>
      </c>
      <c r="B512">
        <v>2526</v>
      </c>
    </row>
    <row r="513" spans="1:2" x14ac:dyDescent="0.25">
      <c r="A513" t="s">
        <v>20</v>
      </c>
      <c r="B513">
        <v>2528</v>
      </c>
    </row>
    <row r="514" spans="1:2" x14ac:dyDescent="0.25">
      <c r="A514" t="s">
        <v>20</v>
      </c>
      <c r="B514">
        <v>2551</v>
      </c>
    </row>
    <row r="515" spans="1:2" x14ac:dyDescent="0.25">
      <c r="A515" t="s">
        <v>20</v>
      </c>
      <c r="B515">
        <v>2662</v>
      </c>
    </row>
    <row r="516" spans="1:2" x14ac:dyDescent="0.25">
      <c r="A516" t="s">
        <v>20</v>
      </c>
      <c r="B516">
        <v>2673</v>
      </c>
    </row>
    <row r="517" spans="1:2" x14ac:dyDescent="0.25">
      <c r="A517" t="s">
        <v>20</v>
      </c>
      <c r="B517">
        <v>2693</v>
      </c>
    </row>
    <row r="518" spans="1:2" x14ac:dyDescent="0.25">
      <c r="A518" t="s">
        <v>20</v>
      </c>
      <c r="B518">
        <v>2725</v>
      </c>
    </row>
    <row r="519" spans="1:2" x14ac:dyDescent="0.25">
      <c r="A519" t="s">
        <v>20</v>
      </c>
      <c r="B519">
        <v>2739</v>
      </c>
    </row>
    <row r="520" spans="1:2" x14ac:dyDescent="0.25">
      <c r="A520" t="s">
        <v>20</v>
      </c>
      <c r="B520">
        <v>2756</v>
      </c>
    </row>
    <row r="521" spans="1:2" x14ac:dyDescent="0.25">
      <c r="A521" t="s">
        <v>20</v>
      </c>
      <c r="B521">
        <v>2768</v>
      </c>
    </row>
    <row r="522" spans="1:2" x14ac:dyDescent="0.25">
      <c r="A522" t="s">
        <v>20</v>
      </c>
      <c r="B522">
        <v>2805</v>
      </c>
    </row>
    <row r="523" spans="1:2" x14ac:dyDescent="0.25">
      <c r="A523" t="s">
        <v>20</v>
      </c>
      <c r="B523">
        <v>2857</v>
      </c>
    </row>
    <row r="524" spans="1:2" x14ac:dyDescent="0.25">
      <c r="A524" t="s">
        <v>20</v>
      </c>
      <c r="B524">
        <v>2875</v>
      </c>
    </row>
    <row r="525" spans="1:2" x14ac:dyDescent="0.25">
      <c r="A525" t="s">
        <v>20</v>
      </c>
      <c r="B525">
        <v>2893</v>
      </c>
    </row>
    <row r="526" spans="1:2" x14ac:dyDescent="0.25">
      <c r="A526" t="s">
        <v>20</v>
      </c>
      <c r="B526">
        <v>2985</v>
      </c>
    </row>
    <row r="527" spans="1:2" x14ac:dyDescent="0.25">
      <c r="A527" t="s">
        <v>20</v>
      </c>
      <c r="B527">
        <v>3016</v>
      </c>
    </row>
    <row r="528" spans="1:2" x14ac:dyDescent="0.25">
      <c r="A528" t="s">
        <v>20</v>
      </c>
      <c r="B528">
        <v>3036</v>
      </c>
    </row>
    <row r="529" spans="1:2" x14ac:dyDescent="0.25">
      <c r="A529" t="s">
        <v>20</v>
      </c>
      <c r="B529">
        <v>3059</v>
      </c>
    </row>
    <row r="530" spans="1:2" x14ac:dyDescent="0.25">
      <c r="A530" t="s">
        <v>20</v>
      </c>
      <c r="B530">
        <v>3063</v>
      </c>
    </row>
    <row r="531" spans="1:2" x14ac:dyDescent="0.25">
      <c r="A531" t="s">
        <v>20</v>
      </c>
      <c r="B531">
        <v>3116</v>
      </c>
    </row>
    <row r="532" spans="1:2" x14ac:dyDescent="0.25">
      <c r="A532" t="s">
        <v>20</v>
      </c>
      <c r="B532">
        <v>3131</v>
      </c>
    </row>
    <row r="533" spans="1:2" x14ac:dyDescent="0.25">
      <c r="A533" t="s">
        <v>20</v>
      </c>
      <c r="B533">
        <v>3177</v>
      </c>
    </row>
    <row r="534" spans="1:2" x14ac:dyDescent="0.25">
      <c r="A534" t="s">
        <v>20</v>
      </c>
      <c r="B534">
        <v>3205</v>
      </c>
    </row>
    <row r="535" spans="1:2" x14ac:dyDescent="0.25">
      <c r="A535" t="s">
        <v>20</v>
      </c>
      <c r="B535">
        <v>3272</v>
      </c>
    </row>
    <row r="536" spans="1:2" x14ac:dyDescent="0.25">
      <c r="A536" t="s">
        <v>20</v>
      </c>
      <c r="B536">
        <v>3308</v>
      </c>
    </row>
    <row r="537" spans="1:2" x14ac:dyDescent="0.25">
      <c r="A537" t="s">
        <v>20</v>
      </c>
      <c r="B537">
        <v>3318</v>
      </c>
    </row>
    <row r="538" spans="1:2" x14ac:dyDescent="0.25">
      <c r="A538" t="s">
        <v>20</v>
      </c>
      <c r="B538">
        <v>3376</v>
      </c>
    </row>
    <row r="539" spans="1:2" x14ac:dyDescent="0.25">
      <c r="A539" t="s">
        <v>20</v>
      </c>
      <c r="B539">
        <v>3388</v>
      </c>
    </row>
    <row r="540" spans="1:2" x14ac:dyDescent="0.25">
      <c r="A540" t="s">
        <v>20</v>
      </c>
      <c r="B540">
        <v>3533</v>
      </c>
    </row>
    <row r="541" spans="1:2" x14ac:dyDescent="0.25">
      <c r="A541" t="s">
        <v>20</v>
      </c>
      <c r="B541">
        <v>3537</v>
      </c>
    </row>
    <row r="542" spans="1:2" x14ac:dyDescent="0.25">
      <c r="A542" t="s">
        <v>20</v>
      </c>
      <c r="B542">
        <v>3594</v>
      </c>
    </row>
    <row r="543" spans="1:2" x14ac:dyDescent="0.25">
      <c r="A543" t="s">
        <v>20</v>
      </c>
      <c r="B543">
        <v>3596</v>
      </c>
    </row>
    <row r="544" spans="1:2" x14ac:dyDescent="0.25">
      <c r="A544" t="s">
        <v>20</v>
      </c>
      <c r="B544">
        <v>3657</v>
      </c>
    </row>
    <row r="545" spans="1:2" x14ac:dyDescent="0.25">
      <c r="A545" t="s">
        <v>20</v>
      </c>
      <c r="B545">
        <v>3727</v>
      </c>
    </row>
    <row r="546" spans="1:2" x14ac:dyDescent="0.25">
      <c r="A546" t="s">
        <v>20</v>
      </c>
      <c r="B546">
        <v>3742</v>
      </c>
    </row>
    <row r="547" spans="1:2" x14ac:dyDescent="0.25">
      <c r="A547" t="s">
        <v>20</v>
      </c>
      <c r="B547">
        <v>3777</v>
      </c>
    </row>
    <row r="548" spans="1:2" x14ac:dyDescent="0.25">
      <c r="A548" t="s">
        <v>20</v>
      </c>
      <c r="B548">
        <v>3934</v>
      </c>
    </row>
    <row r="549" spans="1:2" x14ac:dyDescent="0.25">
      <c r="A549" t="s">
        <v>20</v>
      </c>
      <c r="B549">
        <v>4006</v>
      </c>
    </row>
    <row r="550" spans="1:2" x14ac:dyDescent="0.25">
      <c r="A550" t="s">
        <v>20</v>
      </c>
      <c r="B550">
        <v>4065</v>
      </c>
    </row>
    <row r="551" spans="1:2" x14ac:dyDescent="0.25">
      <c r="A551" t="s">
        <v>20</v>
      </c>
      <c r="B551">
        <v>4233</v>
      </c>
    </row>
    <row r="552" spans="1:2" x14ac:dyDescent="0.25">
      <c r="A552" t="s">
        <v>20</v>
      </c>
      <c r="B552">
        <v>4289</v>
      </c>
    </row>
    <row r="553" spans="1:2" x14ac:dyDescent="0.25">
      <c r="A553" t="s">
        <v>20</v>
      </c>
      <c r="B553">
        <v>4358</v>
      </c>
    </row>
    <row r="554" spans="1:2" x14ac:dyDescent="0.25">
      <c r="A554" t="s">
        <v>20</v>
      </c>
      <c r="B554">
        <v>4498</v>
      </c>
    </row>
    <row r="555" spans="1:2" x14ac:dyDescent="0.25">
      <c r="A555" t="s">
        <v>20</v>
      </c>
      <c r="B555">
        <v>4799</v>
      </c>
    </row>
    <row r="556" spans="1:2" x14ac:dyDescent="0.25">
      <c r="A556" t="s">
        <v>20</v>
      </c>
      <c r="B556">
        <v>5139</v>
      </c>
    </row>
    <row r="557" spans="1:2" x14ac:dyDescent="0.25">
      <c r="A557" t="s">
        <v>20</v>
      </c>
      <c r="B557">
        <v>5168</v>
      </c>
    </row>
    <row r="558" spans="1:2" x14ac:dyDescent="0.25">
      <c r="A558" t="s">
        <v>20</v>
      </c>
      <c r="B558">
        <v>5180</v>
      </c>
    </row>
    <row r="559" spans="1:2" x14ac:dyDescent="0.25">
      <c r="A559" t="s">
        <v>20</v>
      </c>
      <c r="B559">
        <v>5203</v>
      </c>
    </row>
    <row r="560" spans="1:2" x14ac:dyDescent="0.25">
      <c r="A560" t="s">
        <v>20</v>
      </c>
      <c r="B560">
        <v>5419</v>
      </c>
    </row>
    <row r="561" spans="1:2" x14ac:dyDescent="0.25">
      <c r="A561" t="s">
        <v>20</v>
      </c>
      <c r="B561">
        <v>5512</v>
      </c>
    </row>
    <row r="562" spans="1:2" x14ac:dyDescent="0.25">
      <c r="A562" t="s">
        <v>20</v>
      </c>
      <c r="B562">
        <v>5880</v>
      </c>
    </row>
    <row r="563" spans="1:2" x14ac:dyDescent="0.25">
      <c r="A563" t="s">
        <v>20</v>
      </c>
      <c r="B563">
        <v>5966</v>
      </c>
    </row>
    <row r="564" spans="1:2" x14ac:dyDescent="0.25">
      <c r="A564" t="s">
        <v>20</v>
      </c>
      <c r="B564">
        <v>6212</v>
      </c>
    </row>
    <row r="565" spans="1:2" x14ac:dyDescent="0.25">
      <c r="A565" t="s">
        <v>20</v>
      </c>
      <c r="B565">
        <v>6286</v>
      </c>
    </row>
    <row r="566" spans="1:2" x14ac:dyDescent="0.25">
      <c r="A566" t="s">
        <v>20</v>
      </c>
      <c r="B566">
        <v>6406</v>
      </c>
    </row>
    <row r="567" spans="1:2" x14ac:dyDescent="0.25">
      <c r="A567" t="s">
        <v>20</v>
      </c>
      <c r="B567">
        <v>6465</v>
      </c>
    </row>
    <row r="568" spans="1:2" x14ac:dyDescent="0.25">
      <c r="A568" t="s">
        <v>20</v>
      </c>
      <c r="B568">
        <v>7295</v>
      </c>
    </row>
  </sheetData>
  <sortState xmlns:xlrd2="http://schemas.microsoft.com/office/spreadsheetml/2017/richdata2" ref="D4:E367">
    <sortCondition ref="E4:E367"/>
  </sortState>
  <mergeCells count="1">
    <mergeCell ref="A1:E1"/>
  </mergeCells>
  <conditionalFormatting sqref="A4:A568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4:D367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Crowdfunding</vt:lpstr>
      <vt:lpstr>Pivot 1</vt:lpstr>
      <vt:lpstr>Pivot 2</vt:lpstr>
      <vt:lpstr>Pivot 3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Bridget Sanders</cp:lastModifiedBy>
  <dcterms:created xsi:type="dcterms:W3CDTF">2021-09-29T18:52:28Z</dcterms:created>
  <dcterms:modified xsi:type="dcterms:W3CDTF">2024-09-27T03:35:30Z</dcterms:modified>
</cp:coreProperties>
</file>